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95" windowHeight="9975" activeTab="2"/>
  </bookViews>
  <sheets>
    <sheet name="ՊԲԸ`նվիրաբերում" sheetId="14" r:id="rId1"/>
    <sheet name="Յոլյան" sheetId="3" r:id="rId2"/>
    <sheet name="Vanazor" sheetId="17" r:id="rId3"/>
  </sheets>
  <externalReferences>
    <externalReference r:id="rId4"/>
  </externalReferences>
  <definedNames>
    <definedName name="_xlnm.Print_Area" localSheetId="1">Յոլյան!$A$1:$J$188</definedName>
  </definedNames>
  <calcPr calcId="144525"/>
</workbook>
</file>

<file path=xl/calcChain.xml><?xml version="1.0" encoding="utf-8"?>
<calcChain xmlns="http://schemas.openxmlformats.org/spreadsheetml/2006/main">
  <c r="H162" i="14" l="1"/>
  <c r="H165" i="14"/>
  <c r="H164" i="14"/>
  <c r="H163" i="14"/>
  <c r="H161" i="14"/>
  <c r="I161" i="14" s="1"/>
  <c r="H158" i="14"/>
  <c r="I158" i="14" s="1"/>
  <c r="H160" i="14"/>
  <c r="H159" i="14"/>
  <c r="G173" i="3" l="1"/>
  <c r="C174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H149" i="14" l="1"/>
  <c r="H148" i="14"/>
  <c r="I148" i="14" s="1"/>
  <c r="F177" i="17" l="1"/>
  <c r="G177" i="17" s="1"/>
  <c r="F176" i="17"/>
  <c r="G176" i="17" s="1"/>
  <c r="F175" i="17"/>
  <c r="G175" i="17" s="1"/>
  <c r="F174" i="17"/>
  <c r="G174" i="17" s="1"/>
  <c r="F173" i="17"/>
  <c r="G173" i="17" s="1"/>
  <c r="F172" i="17"/>
  <c r="G172" i="17" s="1"/>
  <c r="F171" i="17"/>
  <c r="G171" i="17" s="1"/>
  <c r="F170" i="17"/>
  <c r="G170" i="17" s="1"/>
  <c r="F169" i="17"/>
  <c r="G169" i="17" s="1"/>
  <c r="F168" i="17"/>
  <c r="G168" i="17" s="1"/>
  <c r="F167" i="17"/>
  <c r="G167" i="17" s="1"/>
  <c r="F166" i="17"/>
  <c r="G166" i="17" s="1"/>
  <c r="F165" i="17"/>
  <c r="G165" i="17" s="1"/>
  <c r="F164" i="17"/>
  <c r="G164" i="17" s="1"/>
  <c r="F163" i="17"/>
  <c r="G163" i="17" s="1"/>
  <c r="F162" i="17"/>
  <c r="G162" i="17" s="1"/>
  <c r="F161" i="17"/>
  <c r="G161" i="17" s="1"/>
  <c r="F160" i="17"/>
  <c r="G160" i="17" s="1"/>
  <c r="F159" i="17"/>
  <c r="G159" i="17" s="1"/>
  <c r="F158" i="17"/>
  <c r="G158" i="17" s="1"/>
  <c r="F157" i="17"/>
  <c r="G157" i="17" s="1"/>
  <c r="F156" i="17"/>
  <c r="G156" i="17" s="1"/>
  <c r="F155" i="17"/>
  <c r="G155" i="17" s="1"/>
  <c r="F154" i="17"/>
  <c r="G154" i="17" s="1"/>
  <c r="F153" i="17"/>
  <c r="G153" i="17" s="1"/>
  <c r="F152" i="17"/>
  <c r="G152" i="17" s="1"/>
  <c r="F151" i="17"/>
  <c r="G151" i="17" s="1"/>
  <c r="F150" i="17"/>
  <c r="G150" i="17" s="1"/>
  <c r="F149" i="17"/>
  <c r="G149" i="17" s="1"/>
  <c r="F148" i="17"/>
  <c r="G148" i="17" s="1"/>
  <c r="F147" i="17"/>
  <c r="G147" i="17" s="1"/>
  <c r="F146" i="17"/>
  <c r="G146" i="17" s="1"/>
  <c r="F145" i="17"/>
  <c r="G145" i="17" s="1"/>
  <c r="F144" i="17"/>
  <c r="G144" i="17" s="1"/>
  <c r="F143" i="17"/>
  <c r="G143" i="17" s="1"/>
  <c r="F142" i="17"/>
  <c r="G142" i="17" s="1"/>
  <c r="F141" i="17"/>
  <c r="G141" i="17" s="1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D102" i="17"/>
  <c r="G102" i="17" s="1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F70" i="17"/>
  <c r="G70" i="17" s="1"/>
  <c r="F69" i="17"/>
  <c r="G69" i="17" s="1"/>
  <c r="F68" i="17"/>
  <c r="G68" i="17" s="1"/>
  <c r="F67" i="17"/>
  <c r="G67" i="17" s="1"/>
  <c r="F66" i="17"/>
  <c r="G66" i="17" s="1"/>
  <c r="F65" i="17"/>
  <c r="G65" i="17" s="1"/>
  <c r="F64" i="17"/>
  <c r="G64" i="17" s="1"/>
  <c r="F63" i="17"/>
  <c r="G63" i="17" s="1"/>
  <c r="F62" i="17"/>
  <c r="G62" i="17" s="1"/>
  <c r="F61" i="17"/>
  <c r="G61" i="17" s="1"/>
  <c r="F60" i="17"/>
  <c r="G60" i="17" s="1"/>
  <c r="F59" i="17"/>
  <c r="G59" i="17" s="1"/>
  <c r="F58" i="17"/>
  <c r="G58" i="17" s="1"/>
  <c r="F57" i="17"/>
  <c r="G57" i="17" s="1"/>
  <c r="F56" i="17"/>
  <c r="G56" i="17" s="1"/>
  <c r="F55" i="17"/>
  <c r="G55" i="17" s="1"/>
  <c r="F54" i="17"/>
  <c r="G54" i="17" s="1"/>
  <c r="F53" i="17"/>
  <c r="G53" i="17" s="1"/>
  <c r="F52" i="17"/>
  <c r="G52" i="17" s="1"/>
  <c r="F51" i="17"/>
  <c r="G51" i="17" s="1"/>
  <c r="F50" i="17"/>
  <c r="G50" i="17" s="1"/>
  <c r="F49" i="17"/>
  <c r="G49" i="17" s="1"/>
  <c r="F48" i="17"/>
  <c r="G48" i="17" s="1"/>
  <c r="F47" i="17"/>
  <c r="G47" i="17" s="1"/>
  <c r="F46" i="17"/>
  <c r="G46" i="17" s="1"/>
  <c r="F45" i="17"/>
  <c r="G45" i="17" s="1"/>
  <c r="F44" i="17"/>
  <c r="G44" i="17" s="1"/>
  <c r="F43" i="17"/>
  <c r="G43" i="17" s="1"/>
  <c r="F42" i="17"/>
  <c r="G42" i="17" s="1"/>
  <c r="F41" i="17"/>
  <c r="G41" i="17" s="1"/>
  <c r="F40" i="17"/>
  <c r="G40" i="17" s="1"/>
  <c r="F39" i="17"/>
  <c r="G39" i="17" s="1"/>
  <c r="F38" i="17"/>
  <c r="G38" i="17" s="1"/>
  <c r="F37" i="17"/>
  <c r="G37" i="17" s="1"/>
  <c r="F36" i="17"/>
  <c r="G36" i="17" s="1"/>
  <c r="F35" i="17"/>
  <c r="G35" i="17" s="1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G178" i="17" l="1"/>
  <c r="H147" i="14"/>
  <c r="H146" i="14"/>
  <c r="H145" i="14"/>
  <c r="H144" i="14"/>
  <c r="H143" i="14"/>
  <c r="H142" i="14"/>
  <c r="H141" i="14"/>
  <c r="H140" i="14"/>
  <c r="H139" i="14"/>
  <c r="H138" i="14"/>
  <c r="I138" i="14" l="1"/>
  <c r="H137" i="14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H117" i="14"/>
  <c r="H116" i="14"/>
  <c r="H115" i="14"/>
  <c r="H114" i="14"/>
  <c r="H113" i="14"/>
  <c r="H112" i="14"/>
  <c r="H111" i="14"/>
  <c r="H110" i="14"/>
  <c r="H109" i="14"/>
  <c r="H108" i="14"/>
  <c r="H107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9" i="14"/>
  <c r="H88" i="14"/>
  <c r="H87" i="14"/>
  <c r="H86" i="14"/>
  <c r="H85" i="14"/>
  <c r="H84" i="14"/>
  <c r="H83" i="14"/>
  <c r="H82" i="14"/>
  <c r="H81" i="14"/>
  <c r="H80" i="14"/>
  <c r="H79" i="14"/>
  <c r="H78" i="14"/>
  <c r="H77" i="14"/>
  <c r="H76" i="14"/>
  <c r="H75" i="14"/>
  <c r="H74" i="14"/>
  <c r="H73" i="14"/>
  <c r="H72" i="14"/>
  <c r="H71" i="14"/>
  <c r="H70" i="14"/>
  <c r="H69" i="14"/>
  <c r="H68" i="14"/>
  <c r="H67" i="14"/>
  <c r="H66" i="14"/>
  <c r="H65" i="14"/>
  <c r="H64" i="14"/>
  <c r="H63" i="14"/>
  <c r="H62" i="14"/>
  <c r="H61" i="14"/>
  <c r="H60" i="14"/>
  <c r="H59" i="14"/>
  <c r="H58" i="14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28" i="14"/>
  <c r="H37" i="14"/>
  <c r="H36" i="14"/>
  <c r="H35" i="14"/>
  <c r="H34" i="14"/>
  <c r="H33" i="14"/>
  <c r="H32" i="14"/>
  <c r="H31" i="14"/>
  <c r="H30" i="14"/>
  <c r="H29" i="14"/>
  <c r="H18" i="14"/>
  <c r="H27" i="14"/>
  <c r="H26" i="14"/>
  <c r="H25" i="14"/>
  <c r="H24" i="14"/>
  <c r="H23" i="14"/>
  <c r="H22" i="14"/>
  <c r="H21" i="14"/>
  <c r="H20" i="14"/>
  <c r="H19" i="14"/>
  <c r="H8" i="14"/>
  <c r="H17" i="14"/>
  <c r="H16" i="14"/>
  <c r="H15" i="14"/>
  <c r="H14" i="14"/>
  <c r="H13" i="14"/>
  <c r="H12" i="14"/>
  <c r="H11" i="14"/>
  <c r="H10" i="14"/>
  <c r="H9" i="14"/>
  <c r="I38" i="14" l="1"/>
  <c r="I18" i="14"/>
  <c r="I8" i="14"/>
  <c r="I28" i="14"/>
  <c r="I48" i="14"/>
  <c r="I118" i="14" l="1"/>
  <c r="I98" i="14"/>
  <c r="I58" i="14"/>
  <c r="I78" i="14"/>
  <c r="I68" i="14"/>
  <c r="I108" i="14"/>
  <c r="I128" i="14"/>
  <c r="I88" i="14"/>
</calcChain>
</file>

<file path=xl/sharedStrings.xml><?xml version="1.0" encoding="utf-8"?>
<sst xmlns="http://schemas.openxmlformats.org/spreadsheetml/2006/main" count="1027" uniqueCount="300">
  <si>
    <t>ՑԱՆԿ</t>
  </si>
  <si>
    <t>N</t>
  </si>
  <si>
    <t>Հանձնվող գուքի անվանումը</t>
  </si>
  <si>
    <t>Չափման միավորը</t>
  </si>
  <si>
    <t>Քանակը</t>
  </si>
  <si>
    <t>Ձեռքբերման տարեթիվը</t>
  </si>
  <si>
    <t xml:space="preserve">Միավորի արժեքը`            ՀՀ դրամով   </t>
  </si>
  <si>
    <t>Ընդհանուր արժեքը`              ՀՀ դրամով</t>
  </si>
  <si>
    <t>Պլաստիկ աթոռ</t>
  </si>
  <si>
    <t>հատ</t>
  </si>
  <si>
    <t>Ընդամենը</t>
  </si>
  <si>
    <t>Բժշկական պահարան</t>
  </si>
  <si>
    <t>Գրասեղան</t>
  </si>
  <si>
    <t>Մեկ դռնանի հանդերձարանի պահարան</t>
  </si>
  <si>
    <t>Բազկաթոռ</t>
  </si>
  <si>
    <t>Կիսապահարան</t>
  </si>
  <si>
    <t>Բարուրասեղան</t>
  </si>
  <si>
    <t>Շիրմա</t>
  </si>
  <si>
    <t>Հետազոտման թախտ</t>
  </si>
  <si>
    <t>Շտատիվ</t>
  </si>
  <si>
    <t>Աղբարկղ</t>
  </si>
  <si>
    <t>Հավելված թիվ 1</t>
  </si>
  <si>
    <t>Լաբորատոր սարքավորումների սեղան</t>
  </si>
  <si>
    <t>Գինեկոլոգիական բազկաթոռ</t>
  </si>
  <si>
    <t xml:space="preserve">Կշեռք հասակաչափով մեծահասակների համար </t>
  </si>
  <si>
    <t>Հետազոտման լամպ</t>
  </si>
  <si>
    <t>Տեղեկատուի սեղան</t>
  </si>
  <si>
    <t>Թերմոստատ</t>
  </si>
  <si>
    <t>Աթոռ</t>
  </si>
  <si>
    <t>Պահարան</t>
  </si>
  <si>
    <t>Դարակաշար</t>
  </si>
  <si>
    <t>Բժշկական աստիճան</t>
  </si>
  <si>
    <t>Պտտվող աթոռ գազային պոմպով</t>
  </si>
  <si>
    <t>Քույրական պոստի սեղան</t>
  </si>
  <si>
    <t>Ֆունկցիոնալ մահճակալ</t>
  </si>
  <si>
    <t>Մանկական մահճակալ</t>
  </si>
  <si>
    <t>Նորածնի մահճակալ</t>
  </si>
  <si>
    <t>Պարկով թափոնների սայլակ</t>
  </si>
  <si>
    <t>Թափոնների սայլակ</t>
  </si>
  <si>
    <t>Հիվանդի տեղափոխման սայլակ</t>
  </si>
  <si>
    <t>Շարժական ռենտգեն սարք</t>
  </si>
  <si>
    <t>Լաբորատոր կշեռք</t>
  </si>
  <si>
    <t>Ջրի թորիչ</t>
  </si>
  <si>
    <t>Նեբուլայզեր</t>
  </si>
  <si>
    <t>ԱՄԲՈՒ</t>
  </si>
  <si>
    <t>Ավտոմատ ներարկիչ</t>
  </si>
  <si>
    <t>Վոլյումետրիկ ներարկման պոմպ</t>
  </si>
  <si>
    <t>Դեֆիբրիլյատոր մոնիտորով</t>
  </si>
  <si>
    <t>Կախիչ</t>
  </si>
  <si>
    <t>Ինհալացիոն անզգայացման սարք</t>
  </si>
  <si>
    <t>Նեգատոսկոպ</t>
  </si>
  <si>
    <t>ՓԱԿ ԲԱԺՆԵՏԻՐԱԿԱՆ ԸՆԿԵՐՈՒԹՅՈՒՆՆԵՐԻՆ ՆՎԻՐԱԲԵՐՎՈՂ ԳՈՒՅՔ</t>
  </si>
  <si>
    <t>ՀՀ կառավարության 2018թ…..N....-Ն որոշման</t>
  </si>
  <si>
    <t>կազմակերպության անունը</t>
  </si>
  <si>
    <t>Վիրահատական գործիքների սեղանիկ` չժանգոտող պողպատից</t>
  </si>
  <si>
    <t>Կոլպոսկոպ</t>
  </si>
  <si>
    <t>Վիրաբուժական էլեկտրադանակ</t>
  </si>
  <si>
    <t>Մանրեազերծիչ օդի</t>
  </si>
  <si>
    <t>Հավելված 2</t>
  </si>
  <si>
    <t xml:space="preserve">Քանակը </t>
  </si>
  <si>
    <t>Ռենտգեն ժապավենի չոր երևակայակման սարք</t>
  </si>
  <si>
    <t xml:space="preserve">Արյան բաղադրամասերի ճառագայթման սարք </t>
  </si>
  <si>
    <t xml:space="preserve">Ուլտրաձայնային սարք գունավոր դոպլերով` 3 տվիչ և տպիչ </t>
  </si>
  <si>
    <t xml:space="preserve">Հեմատոլոգիական վերլուծիչ  </t>
  </si>
  <si>
    <t xml:space="preserve">Կոագուլոմետր ավտոմատ </t>
  </si>
  <si>
    <t xml:space="preserve">Մեզի վերլուծիչ </t>
  </si>
  <si>
    <t xml:space="preserve">Ավտոկլավ (հորիզոնական) </t>
  </si>
  <si>
    <t xml:space="preserve">Սեղանի ավտոկլավ </t>
  </si>
  <si>
    <t xml:space="preserve">Մանրէազերծիչ տաք չոր օդային </t>
  </si>
  <si>
    <t xml:space="preserve">Բինոկուլյար մանրադիտակ </t>
  </si>
  <si>
    <t xml:space="preserve">Ջրային բաղնիք </t>
  </si>
  <si>
    <t xml:space="preserve">Լեյկոֆորմուլայի հաշվիչ </t>
  </si>
  <si>
    <t xml:space="preserve">Ջրի մաքրման կայան </t>
  </si>
  <si>
    <t xml:space="preserve">Քարշիչ պահարան </t>
  </si>
  <si>
    <t xml:space="preserve">Եռօկուլյար մանրադիտակ` հագեցած ֆոտոխցիկով </t>
  </si>
  <si>
    <t xml:space="preserve">Արյան խմբի և ռեզուս գործոնի որոշման ավտոմատ վերլուծիչ </t>
  </si>
  <si>
    <t xml:space="preserve"> Էլեկտրոֆորեզի  ավտոմատ սարք իմունոֆիքսացիայով </t>
  </si>
  <si>
    <t xml:space="preserve">Պլազմայի հալեցման սարք </t>
  </si>
  <si>
    <t>Արյան բաղադրամասերի տաքացման սարք</t>
  </si>
  <si>
    <t xml:space="preserve">Սառցախցիկ </t>
  </si>
  <si>
    <t xml:space="preserve">Լաբորատոր սառնարան-սառցարան </t>
  </si>
  <si>
    <t xml:space="preserve">Օզոնային մանրէազերծիչ </t>
  </si>
  <si>
    <t>Հոմեոստազի էքստրակորպորալ կարգավորման համակարգ</t>
  </si>
  <si>
    <t>Վիրահատական լուսատու առաստաղային գունավոր</t>
  </si>
  <si>
    <t>Վիրահատական լուսատու շարժական</t>
  </si>
  <si>
    <t>Թթվածնի կոնցենտրատոր</t>
  </si>
  <si>
    <t>Հիվանդի մոնիտոր</t>
  </si>
  <si>
    <t>Վիրաբուժական  արտածծիչ</t>
  </si>
  <si>
    <t xml:space="preserve">Շարժական ինհալացիոն անզգայացման սարք </t>
  </si>
  <si>
    <t xml:space="preserve">Վիրահատական սեղան բազմաֆունկցիոնալ </t>
  </si>
  <si>
    <t>Վիրահատական սեղան ունիվերսալ</t>
  </si>
  <si>
    <t xml:space="preserve">Գինեկոլոգիական բազկաթոռ  </t>
  </si>
  <si>
    <t xml:space="preserve">Հետազոտման լամպ </t>
  </si>
  <si>
    <t xml:space="preserve">Լվացքի չորացման մեքենա </t>
  </si>
  <si>
    <t xml:space="preserve">Լվացքի մեքենա  </t>
  </si>
  <si>
    <t xml:space="preserve"> Տեսա-գաստրոսկոպ մանկական և Տեսա-կոլոնո- ֆիբրոսկոպ </t>
  </si>
  <si>
    <t>հավաքածու</t>
  </si>
  <si>
    <t>Վիրաբուժական գործիքների հավաքածու</t>
  </si>
  <si>
    <t xml:space="preserve"> Տրախեոստոմիայի համար նախատեսված հավաքածու</t>
  </si>
  <si>
    <t xml:space="preserve">Թոքերի արհեստական օդափոխության սարք  </t>
  </si>
  <si>
    <t>Մանրէազերծիչ օդի</t>
  </si>
  <si>
    <t xml:space="preserve">Լապարասկոպիկ հավաքածու </t>
  </si>
  <si>
    <t xml:space="preserve"> Տեղեկատուի սեղան` առաջին հարկի սպասասրահի համար</t>
  </si>
  <si>
    <t>Տեղեկատուի սեղան բաժանմունքների համար</t>
  </si>
  <si>
    <t>Պալատային կահույք</t>
  </si>
  <si>
    <t>Պալատային սեղան</t>
  </si>
  <si>
    <t>Խոհանոցային կահույք (խոհանոցային լվացարան՝ էլեկտրական սալիկներով)</t>
  </si>
  <si>
    <t>Խոհանոցային կահույք նախատեսված նկուղային հարկի խոհանոցի համար (հավաքածու)</t>
  </si>
  <si>
    <t>Տեղեկատուի սեղան ընդունարանի համար</t>
  </si>
  <si>
    <t>Պլաստիկ աթոռ/ Պլաստիկ աթոռ</t>
  </si>
  <si>
    <t xml:space="preserve">Հեռուստացույց տակդիրով </t>
  </si>
  <si>
    <t>Հեռուստացույց տակդիրով</t>
  </si>
  <si>
    <t>Թափոնների սայլակ վիրահատարանի համար</t>
  </si>
  <si>
    <t>Պալատային մահճակալ բժշկական</t>
  </si>
  <si>
    <t xml:space="preserve"> Վիրահատական գործիքների սեղանիկ` չժանգոտող պողպատից</t>
  </si>
  <si>
    <t>Ուղղահայաց առանցքի շուրջը պտտվող պալատային սեղանիկ</t>
  </si>
  <si>
    <t>Հատուկ տիպի բազկաթոռ</t>
  </si>
  <si>
    <t>Մահճակալային կիսապահարան</t>
  </si>
  <si>
    <t>Սառնարան</t>
  </si>
  <si>
    <t>Ուղղահայաց սառնարան</t>
  </si>
  <si>
    <t>Սեղանի Ցենտրիֆուգ Մոդ SL 16</t>
  </si>
  <si>
    <t>Մանրէաբանական ինկուբատոր</t>
  </si>
  <si>
    <t>Մանրէազերծիչ գոլորշիով</t>
  </si>
  <si>
    <t>Լամինար հոսքով քարշիչ պահարան</t>
  </si>
  <si>
    <t>Ինվերտացիոն մանրադիտակ</t>
  </si>
  <si>
    <t>Օպտիկական\տեսողական մանրադիտակ</t>
  </si>
  <si>
    <t>Անխափան Սնուցման  սարք</t>
  </si>
  <si>
    <t xml:space="preserve">Իրական ժամանակի ՊՇՌ (պոլիմերազային շղթայական ռեակցիա) </t>
  </si>
  <si>
    <t>Հեմոստատիկ կշեռք և պարագաներ</t>
  </si>
  <si>
    <t>Հոսքային ավտոմատ մանրէաբանական վերլուծիչ</t>
  </si>
  <si>
    <t>Լաբորատոր հեմոտոլոգիական վերլուծիչ</t>
  </si>
  <si>
    <t>Երկդուռ պողպատե պահարան</t>
  </si>
  <si>
    <t>Վիրահատական գործիքների սեղան</t>
  </si>
  <si>
    <t>Խոհանոցի լվացարան էլեկտրական սալիկներով</t>
  </si>
  <si>
    <t>Լաբորատոր աթոռ</t>
  </si>
  <si>
    <t>Կիսապահարան մահճակալային սեղանով</t>
  </si>
  <si>
    <t>Բժշկական գործիքների սեղան</t>
  </si>
  <si>
    <t>Անզգայացման սայլակ</t>
  </si>
  <si>
    <t>Պողպատե աթոռակ</t>
  </si>
  <si>
    <t>90X55x78 սեղան</t>
  </si>
  <si>
    <t>Լաբորատոր կահույքի հավաքածու</t>
  </si>
  <si>
    <t>Պահարան փակվող դարակով</t>
  </si>
  <si>
    <t>Հոսքային ցիտոմետր</t>
  </si>
  <si>
    <t>Կոնտրաստային նյութի ներարկիչ</t>
  </si>
  <si>
    <t xml:space="preserve">Շարժական ուլտրաձայնային սարք   </t>
  </si>
  <si>
    <t>Հեռուստացույց տակդիրով (107սմ, ԼԵԴ)</t>
  </si>
  <si>
    <t>Սառնարան խոհանոցի և լաբորատորիայի համար` 250 լ</t>
  </si>
  <si>
    <t xml:space="preserve">Վիրահատական գործիքների սեղան մեծ` չժանգոտող պողպատից </t>
  </si>
  <si>
    <t>Սառնարան` 100 լ</t>
  </si>
  <si>
    <t xml:space="preserve">Թվային ռենտգեն համալիր ունիվերսալ </t>
  </si>
  <si>
    <t xml:space="preserve"> Ուլտրաձայնային սարք գունավոր դոպլերով, կարդիոփաթեթով և տպիչով,  5 տվիչ՝ ներառյալ սեկտոր-ֆազային և պունկցիաների համար տվիչներ </t>
  </si>
  <si>
    <t xml:space="preserve">Համակարգչային շերտագիր՝ 32 շերտ </t>
  </si>
  <si>
    <t xml:space="preserve"> Հոսանքի անխափան սնուցումն ապահովող սարք համակարգչային շերտագրի և ռենտգենի համար </t>
  </si>
  <si>
    <t xml:space="preserve">Ավտոմատ բիոքիմիական վերլուծիչ </t>
  </si>
  <si>
    <t>Արյան գազերի և էլեկտրոլիտների վերլուծիչ</t>
  </si>
  <si>
    <t xml:space="preserve">Ցենտրիֆուգ 30 x 15 մլ </t>
  </si>
  <si>
    <t xml:space="preserve">Ցենտրիֆուգ 12x15/10 մլ </t>
  </si>
  <si>
    <t>Ցենտրիֆուգ 6x30 մլ</t>
  </si>
  <si>
    <t>Ցենտրիֆուգ 24x2,0 մլ</t>
  </si>
  <si>
    <t xml:space="preserve">Էքստրակորպորալ  ֆոտոքիմիոթերապիայի սարք </t>
  </si>
  <si>
    <t>էրիտրոցիտների նստեցման արագության (ԷՆԱ) ավտոմատ վերլուծիչ</t>
  </si>
  <si>
    <t>Էլեկտրոսրտագրության սարք</t>
  </si>
  <si>
    <t>Սեղանի Ցենտրիֆուգ սառնարանով Մոդ SL40R</t>
  </si>
  <si>
    <t>Արյան բջիջննրի տարանջատիչ Ա տիպի</t>
  </si>
  <si>
    <t>Արյան բջիջննրի տարանջատիչ Բ տիպի</t>
  </si>
  <si>
    <t>Մետաղյա սեղան 120սմ</t>
  </si>
  <si>
    <t>Մետաղյա սեղան 180սմ</t>
  </si>
  <si>
    <t>Սառնարան Ա տիպի</t>
  </si>
  <si>
    <t xml:space="preserve">Հեղուկ ազոտով սառեցման տարա </t>
  </si>
  <si>
    <t>Ծրագրավորվող սառցախցիկ</t>
  </si>
  <si>
    <t xml:space="preserve">Երևանի քաղաքապետարանի Քանաքեռ Զեյթուն  ծննդատուն ՓԲԸ </t>
  </si>
  <si>
    <t>ՀՀ Լոռու մարզի Տաշիրի բժշկական կենտրոն  ՓԲԸ</t>
  </si>
  <si>
    <t>ՀՀ Գեղարքունիքի մարզի Մարտունու ծննդատուն  ՓԲԸ</t>
  </si>
  <si>
    <t xml:space="preserve"> ՀՀ Կոտայքի մարզի  Աբովյանի ծննդատուն ՓԲԸ    </t>
  </si>
  <si>
    <t>ՀՀ Շիրակի մարզի Գյումրու ծննդատուն ՓԲԸ</t>
  </si>
  <si>
    <t>ՀՀ Վայոց ձորի մարզի «Վայքի բժշկական կենտրոն» ՓԲԸ</t>
  </si>
  <si>
    <t>ՀՀ Արագածոտնի մարզի «Աշտարակի բժշկական կենտրոն» ՓԲԸ</t>
  </si>
  <si>
    <t>ՀՀ Տավուշի մարզի «Իջևանի առողջության առաջնային պահպանման կենտրոն» ՓԲԸ</t>
  </si>
  <si>
    <t>ՀՀ Արարատի մարզի «Վեդու ծննդատուն» ՓԲԸ</t>
  </si>
  <si>
    <t>Երևանի քաղաքապետարանի «Գրիգոր Նարեկացի ԲԿ» ՓԲԸ</t>
  </si>
  <si>
    <t>Երևանի քաղաքապետարանի «Սուրբ Աստվածածին ծննդատուն» ՓԲԸ</t>
  </si>
  <si>
    <t>ՀՀ առողջապահության նախարարության  «Սուրբ Գրիգոր Լուսավորիչ ԲԿ» ՓԲԸ</t>
  </si>
  <si>
    <t>Համակարգչային տոմոգրաֆիայի ապարատ</t>
  </si>
  <si>
    <t xml:space="preserve"> Անխափան սնուցման սարք Հ.Տ. և ունիվերսալ ռենտգեն սարքերի համար</t>
  </si>
  <si>
    <t>ՀՀ կառավարության 2018թ…N…-Ն որոշման</t>
  </si>
  <si>
    <r>
      <t>ՀՀ Գեղարքունիքի մար</t>
    </r>
    <r>
      <rPr>
        <sz val="10"/>
        <rFont val="GHEA Grapalat"/>
        <family val="3"/>
      </rPr>
      <t>զի Սևանի հիվանդանոց Փ</t>
    </r>
    <r>
      <rPr>
        <sz val="10"/>
        <color indexed="8"/>
        <rFont val="GHEA Grapalat"/>
        <family val="3"/>
      </rPr>
      <t>ԲԸ</t>
    </r>
  </si>
  <si>
    <t>Հավելված 3</t>
  </si>
  <si>
    <t>Թվային ռենգեն համալիր ունիվերսալ</t>
  </si>
  <si>
    <t>Համակարգչային շերտագիր տոմոգրաֆ</t>
  </si>
  <si>
    <t>Շարժական ռենգեն համակարգ</t>
  </si>
  <si>
    <t>Անխափան սնուցման համակարգ</t>
  </si>
  <si>
    <t>Վիրաբուժական ռենտգեն համակարգ</t>
  </si>
  <si>
    <t>Չոր երևակման սարք</t>
  </si>
  <si>
    <t>Ուլտրաձայնային սարք գունավոր դոպլերովն 3տվիչ</t>
  </si>
  <si>
    <t>Շարժական ուլտրաձայնային սարք</t>
  </si>
  <si>
    <t>Անգիոգրաֆիայի համալիր</t>
  </si>
  <si>
    <t>Հեմատոլոգիական վերլուծիչ</t>
  </si>
  <si>
    <t>Բիոքիմիական վերլուծիչ</t>
  </si>
  <si>
    <t>Կոագուլոմետր</t>
  </si>
  <si>
    <t>Ջրային բաղնիք</t>
  </si>
  <si>
    <t>Ցենտրիֆուգ</t>
  </si>
  <si>
    <t>Բինոկուլյար մանրադիտակ</t>
  </si>
  <si>
    <t>Մանրէազերտիչ՝ տաք չոր օդային</t>
  </si>
  <si>
    <t>Սեղանի ավտոկլավ</t>
  </si>
  <si>
    <t>Ավտոկլավ</t>
  </si>
  <si>
    <t>Լաբորատոր գործիքների հավաքածու</t>
  </si>
  <si>
    <t>Իմմունոֆերմենտային հավաքածու՝ (վերլուծիչ, թափահարիչ, լվացողսարք)</t>
  </si>
  <si>
    <t xml:space="preserve">Արյան գազերի և էլեկտրոլիտների վերլուծիչ </t>
  </si>
  <si>
    <t xml:space="preserve">Կշեռք լաբորատորային </t>
  </si>
  <si>
    <t>ԷՍԳ (էլեկտրոկարդիոգրաֆ)</t>
  </si>
  <si>
    <t xml:space="preserve">Սթրեսթեստային համակարգ (տրեդմիլ) </t>
  </si>
  <si>
    <t xml:space="preserve">Վիրահատական լուսատու առաստաղային </t>
  </si>
  <si>
    <t>Վիրահատական սեղան բազմաֆունկցիոնալ նեռարյալ օրթոպեդիկ կցորդ</t>
  </si>
  <si>
    <t>Վիրահատական սեղան բազմաֆունկցիոնալ</t>
  </si>
  <si>
    <t xml:space="preserve">Ինհալացիոն անզգայացման սարք </t>
  </si>
  <si>
    <t>Վիրաբուժական արտածծիչ</t>
  </si>
  <si>
    <t>Թոքերի արհեստական օդափոխության սարք</t>
  </si>
  <si>
    <t>Ինֆուզոմատ</t>
  </si>
  <si>
    <t>Պացիենտի մոնիտոր</t>
  </si>
  <si>
    <t xml:space="preserve">Թթվածնի կոնցենտրատոր </t>
  </si>
  <si>
    <t>Հոլտեր համակարգ</t>
  </si>
  <si>
    <t>Ճեղքային լամպ</t>
  </si>
  <si>
    <t>Օֆտալմոսկոպ և օտոսկոպ հավաքածու</t>
  </si>
  <si>
    <t>Էլեկտրոնեյրոմիոգրաֆ</t>
  </si>
  <si>
    <t>Օդի ռեցիրկուլյատոր</t>
  </si>
  <si>
    <t xml:space="preserve">Մեծահասակների կշեռք </t>
  </si>
  <si>
    <t>Լապարասկոպիկ հավաքածու</t>
  </si>
  <si>
    <t>Ճակատային լամպ վիրաբուժական</t>
  </si>
  <si>
    <t>Նեյրովիրաբուժական մեծ հավաքածու</t>
  </si>
  <si>
    <t>Վիրահատական գործիքների հավաքածու ինտրամեդուլյար մեխ դնելու համար</t>
  </si>
  <si>
    <t>ԼՈՌ էնդոսկոպիկ վիրահատությունների գործիքների հավաքածու</t>
  </si>
  <si>
    <t>Աուդիոմետեր</t>
  </si>
  <si>
    <t>Նորածինների սիպապ</t>
  </si>
  <si>
    <t>Նորածինների արտածծիչ</t>
  </si>
  <si>
    <t xml:space="preserve">էնդովենոզլազեր </t>
  </si>
  <si>
    <t>Հեմոդիալիզի սարք և պարագաներ</t>
  </si>
  <si>
    <t>Ջրի մաքրման կայան հեմոդիալի սարքավորումների համար</t>
  </si>
  <si>
    <t xml:space="preserve">Տեղեկատուի սեղան ամբուլատոր բաժանմունքի համար </t>
  </si>
  <si>
    <t xml:space="preserve">Տեղեկատուի սեղան շտապ օգնության բաժանմունքի համար </t>
  </si>
  <si>
    <t>Զգեստապահարան (պալատային կահույք)</t>
  </si>
  <si>
    <t>Պալատային մահճակալ</t>
  </si>
  <si>
    <t>Պալատային կիսապահարան</t>
  </si>
  <si>
    <t>Մահճակալային սեղան</t>
  </si>
  <si>
    <t xml:space="preserve">Նորածնի մահճակալ </t>
  </si>
  <si>
    <t xml:space="preserve">Պարկով թափոնների սայլակ </t>
  </si>
  <si>
    <t>Հետազոտման  թախտ</t>
  </si>
  <si>
    <t>Հեռուստացույց պատի կախիչով (Գունավոր հեռուստացույց-43" ամրակներով)</t>
  </si>
  <si>
    <t>Հեռուստացույց տակդիրով (Գունավոր հեռուստացույց 32" ՚՚ամրակներով)</t>
  </si>
  <si>
    <t>Սառնարան պալատային</t>
  </si>
  <si>
    <t xml:space="preserve">Սեղան պալատային </t>
  </si>
  <si>
    <t>Քույրական պոստի սեղան #1</t>
  </si>
  <si>
    <t>Քույրական պոստի սեղան #2</t>
  </si>
  <si>
    <t>Բժշկական գործիքների սեղան՝տեսակ Բ</t>
  </si>
  <si>
    <t>Բժշկական գործիքների սեղան՝ տեսակ Ա</t>
  </si>
  <si>
    <t>Սառնարան խոհանոցային</t>
  </si>
  <si>
    <t>Խոհանոցային կահույք (խոհանոցային լվացարան էլեկտրական սալիկով)#1</t>
  </si>
  <si>
    <t>Խոհանոցային կահույք (խոհանոցային լվացարան էլեկտրական սալիկով)#2</t>
  </si>
  <si>
    <t>Խոհանոցային կահույք (խոհանոցային լվացարան էլեկտրական սալիկով)#3</t>
  </si>
  <si>
    <t xml:space="preserve">Պացիենտի սայլակ </t>
  </si>
  <si>
    <t xml:space="preserve">Լվացքի մեքենա </t>
  </si>
  <si>
    <t xml:space="preserve">ԷՍԳ </t>
  </si>
  <si>
    <t>Ուլտրաձայնային սարք գունավոր դոպլերով 3 տպիչ</t>
  </si>
  <si>
    <t>Հատ</t>
  </si>
  <si>
    <t>Գինեկոլոգիական գործիքների հավաքածու</t>
  </si>
  <si>
    <t xml:space="preserve">Մանկաբարձական գործիքների հավաքածու </t>
  </si>
  <si>
    <t xml:space="preserve">Թթվածմնի կոնցենտրատոր </t>
  </si>
  <si>
    <t xml:space="preserve">Մանկաբարձական բազկաթոռ </t>
  </si>
  <si>
    <t>Մանկաբարձական բազկաթոռ տելեսկոպիկ</t>
  </si>
  <si>
    <t xml:space="preserve">Նորածինների ինտենսիվ թերապիայի սեղան տաքացուցիչով </t>
  </si>
  <si>
    <t>Ֆետալ մոնիտոր</t>
  </si>
  <si>
    <t>Կյուվեզ</t>
  </si>
  <si>
    <t xml:space="preserve">Կշեռք հասակաչափով  մանկական </t>
  </si>
  <si>
    <t>Մանրէազերտիչ տաք չոր օդային</t>
  </si>
  <si>
    <t>Մեծահասակների կծեռք</t>
  </si>
  <si>
    <t>Լապորսկոպիկ հավաքածու</t>
  </si>
  <si>
    <t>Տեղեկատույի սեղան</t>
  </si>
  <si>
    <t xml:space="preserve">Պահարան </t>
  </si>
  <si>
    <t>Մահճակալային շարժական սեղան</t>
  </si>
  <si>
    <t xml:space="preserve">Կախիչ </t>
  </si>
  <si>
    <t xml:space="preserve">Թափոնների սայլակ </t>
  </si>
  <si>
    <t>Նորածինների մահճակալ</t>
  </si>
  <si>
    <t>Հեռուստացույց պատի կախիչով (Գունավոր հեռուստացույց-43" ՚՚ամրակներով)</t>
  </si>
  <si>
    <t xml:space="preserve">Դարակաշար </t>
  </si>
  <si>
    <t>Սեղան պալատային</t>
  </si>
  <si>
    <t>Բժշկական գործիքների սեղան՝ տեսակ Բ</t>
  </si>
  <si>
    <t>Կլոր սեղան սրճարանի համար</t>
  </si>
  <si>
    <t>Պացիենտի սայլակ</t>
  </si>
  <si>
    <t>ՀՀ Սյունիքի մարզի Գորիսի բժշկական կենտրոն ՓԲԸ</t>
  </si>
  <si>
    <t>Լվացքի մեքենա</t>
  </si>
  <si>
    <t xml:space="preserve"> ՀՀ ԱՆ Առողջապահության ազգային Ինստիտուտ ՓԲԸ</t>
  </si>
  <si>
    <t>Սերվեր</t>
  </si>
  <si>
    <t>Անխափան սնուցման սարք սերվերի համար</t>
  </si>
  <si>
    <t xml:space="preserve">Համակարգիչ (պրոցեսոր) </t>
  </si>
  <si>
    <t>Էկրան</t>
  </si>
  <si>
    <t>Անխափան սնուցման սարք համակարգչի համար</t>
  </si>
  <si>
    <t>Տպիչ Քենոն</t>
  </si>
  <si>
    <t>ՀՀ ԱՆ «Պրոֆեսոր Ռ. O. Յոլյանի անվան արյունաբանական կենտրոն» ՓԲԸ</t>
  </si>
  <si>
    <t xml:space="preserve"> «Վանաձորի բժշկական կենտրոն» ՓԲԸ</t>
  </si>
  <si>
    <t xml:space="preserve"> «Վերարտադրողական առողջության, պերինատոլոգիայի, մանկաբարձության և գինեկոլոգիայի հանրապետական ինստիտուտ» ՓԲԸ</t>
  </si>
  <si>
    <t>Վ. Ա. Ֆանարջյանի անվան ուռուցքաբանության ազգային կենտրոն ՓԲԸ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</si>
</sst>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164" formatCode="#,##0.0"/>
    <numFmt numFmtId="165" formatCode="&quot;$&quot;#,##0.00"/>
  </numFmts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Armenian"/>
      <family val="2"/>
    </font>
    <font>
      <sz val="12"/>
      <color indexed="8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  <charset val="204"/>
    </font>
    <font>
      <b/>
      <sz val="10"/>
      <color indexed="8"/>
      <name val="GHEA Grapalat"/>
      <family val="3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b/>
      <sz val="10"/>
      <color theme="1"/>
      <name val="GHEA Grapalat"/>
      <family val="3"/>
    </font>
    <font>
      <sz val="10"/>
      <name val="Times Armenian"/>
      <family val="1"/>
    </font>
    <font>
      <b/>
      <sz val="12"/>
      <color indexed="8"/>
      <name val="GHEA Grapalat"/>
      <family val="3"/>
    </font>
    <font>
      <sz val="11"/>
      <name val="Times Armenian"/>
      <family val="1"/>
    </font>
    <font>
      <sz val="12"/>
      <color theme="1"/>
      <name val="Arial Armenian"/>
      <family val="2"/>
      <charset val="204"/>
    </font>
    <font>
      <b/>
      <sz val="11"/>
      <name val="Times Armenian"/>
      <family val="1"/>
    </font>
    <font>
      <b/>
      <sz val="10"/>
      <name val="Times Armenian"/>
      <family val="1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1"/>
      <name val="Arial Armenian"/>
      <family val="2"/>
    </font>
    <font>
      <sz val="11"/>
      <name val="Calibri"/>
      <family val="2"/>
      <scheme val="minor"/>
    </font>
    <font>
      <sz val="11"/>
      <color indexed="8"/>
      <name val="GHEA Grapalat"/>
      <family val="3"/>
    </font>
    <font>
      <b/>
      <sz val="11"/>
      <name val="GHEA Grapalat"/>
      <family val="3"/>
    </font>
    <font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5" fontId="5" fillId="0" borderId="0" applyFont="0" applyFill="0" applyBorder="0" applyAlignment="0" applyProtection="0"/>
    <xf numFmtId="0" fontId="5" fillId="0" borderId="0"/>
    <xf numFmtId="0" fontId="2" fillId="0" borderId="0"/>
    <xf numFmtId="0" fontId="14" fillId="0" borderId="0"/>
    <xf numFmtId="0" fontId="17" fillId="0" borderId="0"/>
    <xf numFmtId="0" fontId="2" fillId="0" borderId="0"/>
  </cellStyleXfs>
  <cellXfs count="139">
    <xf numFmtId="0" fontId="0" fillId="0" borderId="0" xfId="0"/>
    <xf numFmtId="4" fontId="6" fillId="2" borderId="4" xfId="4" applyNumberFormat="1" applyFont="1" applyFill="1" applyBorder="1" applyAlignment="1">
      <alignment horizontal="left" vertical="top" wrapText="1"/>
    </xf>
    <xf numFmtId="0" fontId="6" fillId="2" borderId="4" xfId="4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0" borderId="0" xfId="0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4" fillId="0" borderId="0" xfId="4" applyFont="1" applyFill="1" applyBorder="1" applyAlignment="1">
      <alignment horizontal="left" vertical="top"/>
    </xf>
    <xf numFmtId="0" fontId="4" fillId="2" borderId="4" xfId="4" applyFont="1" applyFill="1" applyBorder="1" applyAlignment="1">
      <alignment horizontal="left" vertical="top"/>
    </xf>
    <xf numFmtId="4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top"/>
    </xf>
    <xf numFmtId="0" fontId="3" fillId="0" borderId="0" xfId="4" applyFont="1" applyFill="1"/>
    <xf numFmtId="4" fontId="7" fillId="0" borderId="0" xfId="0" applyNumberFormat="1" applyFont="1" applyAlignment="1">
      <alignment horizontal="center" vertical="top"/>
    </xf>
    <xf numFmtId="4" fontId="4" fillId="0" borderId="0" xfId="4" applyNumberFormat="1" applyFont="1" applyFill="1" applyBorder="1" applyAlignment="1">
      <alignment horizontal="left" vertical="top"/>
    </xf>
    <xf numFmtId="0" fontId="3" fillId="0" borderId="0" xfId="4" applyFont="1" applyFill="1" applyAlignment="1"/>
    <xf numFmtId="0" fontId="3" fillId="0" borderId="1" xfId="4" applyFont="1" applyFill="1" applyBorder="1" applyAlignment="1">
      <alignment horizontal="center" vertical="top"/>
    </xf>
    <xf numFmtId="0" fontId="11" fillId="2" borderId="0" xfId="1" applyFont="1" applyFill="1"/>
    <xf numFmtId="0" fontId="13" fillId="2" borderId="0" xfId="1" applyFont="1" applyFill="1"/>
    <xf numFmtId="49" fontId="11" fillId="2" borderId="0" xfId="1" applyNumberFormat="1" applyFont="1" applyFill="1"/>
    <xf numFmtId="3" fontId="13" fillId="2" borderId="0" xfId="1" applyNumberFormat="1" applyFont="1" applyFill="1"/>
    <xf numFmtId="3" fontId="11" fillId="2" borderId="0" xfId="1" applyNumberFormat="1" applyFont="1" applyFill="1"/>
    <xf numFmtId="3" fontId="15" fillId="2" borderId="0" xfId="0" applyNumberFormat="1" applyFont="1" applyFill="1"/>
    <xf numFmtId="49" fontId="16" fillId="2" borderId="0" xfId="1" applyNumberFormat="1" applyFont="1" applyFill="1"/>
    <xf numFmtId="0" fontId="11" fillId="2" borderId="0" xfId="0" applyFont="1" applyFill="1"/>
    <xf numFmtId="0" fontId="11" fillId="2" borderId="0" xfId="1" applyFont="1" applyFill="1" applyBorder="1"/>
    <xf numFmtId="3" fontId="16" fillId="2" borderId="0" xfId="1" applyNumberFormat="1" applyFont="1" applyFill="1"/>
    <xf numFmtId="4" fontId="11" fillId="2" borderId="0" xfId="1" applyNumberFormat="1" applyFont="1" applyFill="1"/>
    <xf numFmtId="164" fontId="11" fillId="2" borderId="0" xfId="1" applyNumberFormat="1" applyFont="1" applyFill="1"/>
    <xf numFmtId="0" fontId="9" fillId="2" borderId="3" xfId="4" applyFont="1" applyFill="1" applyBorder="1" applyAlignment="1">
      <alignment vertical="top" wrapText="1"/>
    </xf>
    <xf numFmtId="4" fontId="16" fillId="2" borderId="0" xfId="1" applyNumberFormat="1" applyFont="1" applyFill="1"/>
    <xf numFmtId="0" fontId="16" fillId="2" borderId="0" xfId="1" applyFont="1" applyFill="1"/>
    <xf numFmtId="4" fontId="6" fillId="2" borderId="1" xfId="4" applyNumberFormat="1" applyFont="1" applyFill="1" applyBorder="1" applyAlignment="1">
      <alignment horizontal="left" vertical="top" wrapText="1"/>
    </xf>
    <xf numFmtId="0" fontId="4" fillId="0" borderId="1" xfId="4" applyFont="1" applyFill="1" applyBorder="1" applyAlignment="1">
      <alignment vertical="top" wrapText="1"/>
    </xf>
    <xf numFmtId="4" fontId="4" fillId="0" borderId="1" xfId="4" applyNumberFormat="1" applyFont="1" applyFill="1" applyBorder="1" applyAlignment="1">
      <alignment vertical="top" wrapText="1"/>
    </xf>
    <xf numFmtId="0" fontId="4" fillId="0" borderId="3" xfId="4" applyFont="1" applyFill="1" applyBorder="1" applyAlignment="1">
      <alignment vertical="top" wrapText="1"/>
    </xf>
    <xf numFmtId="4" fontId="4" fillId="0" borderId="3" xfId="4" applyNumberFormat="1" applyFont="1" applyFill="1" applyBorder="1" applyAlignment="1">
      <alignment vertical="top" wrapText="1"/>
    </xf>
    <xf numFmtId="0" fontId="4" fillId="0" borderId="19" xfId="4" applyFont="1" applyFill="1" applyBorder="1" applyAlignment="1">
      <alignment vertical="top" wrapText="1"/>
    </xf>
    <xf numFmtId="4" fontId="4" fillId="0" borderId="19" xfId="4" applyNumberFormat="1" applyFont="1" applyFill="1" applyBorder="1" applyAlignment="1">
      <alignment vertical="top" wrapText="1"/>
    </xf>
    <xf numFmtId="4" fontId="6" fillId="2" borderId="4" xfId="4" applyNumberFormat="1" applyFont="1" applyFill="1" applyBorder="1" applyAlignment="1">
      <alignment horizontal="left" vertical="top" wrapText="1"/>
    </xf>
    <xf numFmtId="4" fontId="6" fillId="2" borderId="3" xfId="4" applyNumberFormat="1" applyFont="1" applyFill="1" applyBorder="1" applyAlignment="1">
      <alignment horizontal="left" vertical="top" wrapText="1"/>
    </xf>
    <xf numFmtId="0" fontId="18" fillId="0" borderId="0" xfId="6" applyFont="1" applyBorder="1" applyAlignment="1">
      <alignment vertical="center" wrapText="1"/>
    </xf>
    <xf numFmtId="0" fontId="18" fillId="0" borderId="23" xfId="6" applyFont="1" applyBorder="1" applyAlignment="1">
      <alignment vertical="center" wrapText="1"/>
    </xf>
    <xf numFmtId="0" fontId="4" fillId="0" borderId="14" xfId="4" applyFont="1" applyFill="1" applyBorder="1" applyAlignment="1">
      <alignment vertical="top" wrapText="1"/>
    </xf>
    <xf numFmtId="0" fontId="4" fillId="0" borderId="24" xfId="4" applyFont="1" applyFill="1" applyBorder="1" applyAlignment="1">
      <alignment vertical="top" wrapText="1"/>
    </xf>
    <xf numFmtId="0" fontId="18" fillId="0" borderId="13" xfId="6" applyFont="1" applyBorder="1" applyAlignment="1">
      <alignment vertical="center" wrapText="1"/>
    </xf>
    <xf numFmtId="0" fontId="3" fillId="0" borderId="3" xfId="4" applyNumberFormat="1" applyFont="1" applyFill="1" applyBorder="1" applyAlignment="1">
      <alignment horizontal="center" vertical="center" wrapText="1"/>
    </xf>
    <xf numFmtId="4" fontId="3" fillId="0" borderId="15" xfId="4" applyNumberFormat="1" applyFont="1" applyFill="1" applyBorder="1" applyAlignment="1">
      <alignment horizontal="center" vertical="center" wrapText="1"/>
    </xf>
    <xf numFmtId="4" fontId="3" fillId="0" borderId="16" xfId="4" applyNumberFormat="1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vertical="top" wrapText="1"/>
    </xf>
    <xf numFmtId="0" fontId="4" fillId="0" borderId="25" xfId="4" applyFont="1" applyFill="1" applyBorder="1" applyAlignment="1">
      <alignment vertical="top" wrapText="1"/>
    </xf>
    <xf numFmtId="0" fontId="9" fillId="0" borderId="0" xfId="1" applyFont="1"/>
    <xf numFmtId="0" fontId="4" fillId="2" borderId="1" xfId="4" applyFont="1" applyFill="1" applyBorder="1" applyAlignment="1">
      <alignment vertical="top" wrapText="1"/>
    </xf>
    <xf numFmtId="0" fontId="4" fillId="0" borderId="3" xfId="4" applyFont="1" applyFill="1" applyBorder="1" applyAlignment="1">
      <alignment horizontal="left" vertical="top" wrapText="1"/>
    </xf>
    <xf numFmtId="0" fontId="19" fillId="2" borderId="0" xfId="4" applyFont="1" applyFill="1"/>
    <xf numFmtId="0" fontId="19" fillId="2" borderId="0" xfId="4" applyFont="1" applyFill="1" applyAlignment="1"/>
    <xf numFmtId="0" fontId="21" fillId="2" borderId="0" xfId="0" applyFont="1" applyFill="1"/>
    <xf numFmtId="0" fontId="19" fillId="2" borderId="0" xfId="4" applyFont="1" applyFill="1" applyBorder="1"/>
    <xf numFmtId="0" fontId="19" fillId="2" borderId="1" xfId="4" applyFont="1" applyFill="1" applyBorder="1" applyAlignment="1">
      <alignment horizontal="center" vertical="top"/>
    </xf>
    <xf numFmtId="4" fontId="20" fillId="2" borderId="1" xfId="4" applyNumberFormat="1" applyFont="1" applyFill="1" applyBorder="1" applyAlignment="1">
      <alignment horizontal="center" vertical="top" wrapText="1"/>
    </xf>
    <xf numFmtId="0" fontId="9" fillId="2" borderId="14" xfId="4" applyFont="1" applyFill="1" applyBorder="1" applyAlignment="1">
      <alignment vertical="top" wrapText="1"/>
    </xf>
    <xf numFmtId="0" fontId="19" fillId="2" borderId="3" xfId="4" applyFont="1" applyFill="1" applyBorder="1" applyAlignment="1">
      <alignment horizontal="center" vertical="center" wrapText="1"/>
    </xf>
    <xf numFmtId="0" fontId="19" fillId="2" borderId="3" xfId="4" applyNumberFormat="1" applyFont="1" applyFill="1" applyBorder="1" applyAlignment="1">
      <alignment horizontal="center" vertical="center" wrapText="1"/>
    </xf>
    <xf numFmtId="4" fontId="19" fillId="2" borderId="15" xfId="4" applyNumberFormat="1" applyFont="1" applyFill="1" applyBorder="1" applyAlignment="1">
      <alignment horizontal="center" vertical="center" wrapText="1"/>
    </xf>
    <xf numFmtId="4" fontId="19" fillId="2" borderId="16" xfId="4" applyNumberFormat="1" applyFont="1" applyFill="1" applyBorder="1" applyAlignment="1">
      <alignment horizontal="center" vertical="center" wrapText="1"/>
    </xf>
    <xf numFmtId="4" fontId="22" fillId="2" borderId="0" xfId="0" applyNumberFormat="1" applyFont="1" applyFill="1"/>
    <xf numFmtId="4" fontId="20" fillId="2" borderId="16" xfId="4" applyNumberFormat="1" applyFont="1" applyFill="1" applyBorder="1" applyAlignment="1">
      <alignment horizontal="center" vertical="center" wrapText="1"/>
    </xf>
    <xf numFmtId="0" fontId="4" fillId="0" borderId="21" xfId="4" applyFont="1" applyFill="1" applyBorder="1" applyAlignment="1">
      <alignment vertical="top" wrapText="1"/>
    </xf>
    <xf numFmtId="0" fontId="18" fillId="0" borderId="12" xfId="6" applyFont="1" applyBorder="1" applyAlignment="1">
      <alignment vertical="center" wrapText="1"/>
    </xf>
    <xf numFmtId="0" fontId="3" fillId="0" borderId="5" xfId="4" applyNumberFormat="1" applyFont="1" applyFill="1" applyBorder="1" applyAlignment="1">
      <alignment horizontal="center" vertical="center" wrapText="1"/>
    </xf>
    <xf numFmtId="4" fontId="3" fillId="0" borderId="26" xfId="4" applyNumberFormat="1" applyFont="1" applyFill="1" applyBorder="1" applyAlignment="1">
      <alignment horizontal="center" vertical="center" wrapText="1"/>
    </xf>
    <xf numFmtId="4" fontId="3" fillId="0" borderId="1" xfId="4" applyNumberFormat="1" applyFont="1" applyFill="1" applyBorder="1" applyAlignment="1">
      <alignment horizontal="center" vertical="center" wrapText="1"/>
    </xf>
    <xf numFmtId="4" fontId="12" fillId="0" borderId="16" xfId="4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0" fontId="18" fillId="0" borderId="0" xfId="1" applyFont="1"/>
    <xf numFmtId="49" fontId="9" fillId="0" borderId="0" xfId="1" applyNumberFormat="1" applyFont="1"/>
    <xf numFmtId="3" fontId="18" fillId="0" borderId="0" xfId="1" applyNumberFormat="1" applyFont="1"/>
    <xf numFmtId="3" fontId="9" fillId="3" borderId="0" xfId="1" applyNumberFormat="1" applyFont="1" applyFill="1"/>
    <xf numFmtId="3" fontId="24" fillId="3" borderId="0" xfId="0" applyNumberFormat="1" applyFont="1" applyFill="1"/>
    <xf numFmtId="49" fontId="8" fillId="3" borderId="0" xfId="1" applyNumberFormat="1" applyFont="1" applyFill="1"/>
    <xf numFmtId="0" fontId="9" fillId="3" borderId="0" xfId="0" applyFont="1" applyFill="1"/>
    <xf numFmtId="0" fontId="9" fillId="0" borderId="0" xfId="0" applyFont="1"/>
    <xf numFmtId="0" fontId="9" fillId="0" borderId="0" xfId="1" applyFont="1" applyBorder="1"/>
    <xf numFmtId="3" fontId="9" fillId="0" borderId="0" xfId="1" applyNumberFormat="1" applyFont="1"/>
    <xf numFmtId="4" fontId="9" fillId="0" borderId="0" xfId="1" applyNumberFormat="1" applyFont="1"/>
    <xf numFmtId="3" fontId="8" fillId="0" borderId="0" xfId="1" applyNumberFormat="1" applyFont="1"/>
    <xf numFmtId="0" fontId="25" fillId="2" borderId="1" xfId="0" applyFont="1" applyFill="1" applyBorder="1" applyAlignment="1">
      <alignment horizontal="center" vertical="center" wrapText="1"/>
    </xf>
    <xf numFmtId="4" fontId="6" fillId="2" borderId="4" xfId="4" applyNumberFormat="1" applyFont="1" applyFill="1" applyBorder="1" applyAlignment="1">
      <alignment horizontal="left" vertical="top" wrapText="1"/>
    </xf>
    <xf numFmtId="0" fontId="4" fillId="2" borderId="4" xfId="4" applyFont="1" applyFill="1" applyBorder="1" applyAlignment="1">
      <alignment vertical="top" wrapText="1"/>
    </xf>
    <xf numFmtId="4" fontId="9" fillId="2" borderId="1" xfId="7" applyNumberFormat="1" applyFont="1" applyFill="1" applyBorder="1" applyAlignment="1">
      <alignment horizontal="right" vertical="center" wrapText="1"/>
    </xf>
    <xf numFmtId="4" fontId="4" fillId="0" borderId="16" xfId="4" applyNumberFormat="1" applyFont="1" applyFill="1" applyBorder="1" applyAlignment="1">
      <alignment horizontal="right" vertical="center" wrapText="1"/>
    </xf>
    <xf numFmtId="4" fontId="4" fillId="0" borderId="27" xfId="4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4" fillId="2" borderId="4" xfId="4" applyFont="1" applyFill="1" applyBorder="1" applyAlignment="1">
      <alignment horizontal="left" vertical="top" wrapText="1"/>
    </xf>
    <xf numFmtId="0" fontId="4" fillId="2" borderId="3" xfId="4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left" vertical="top"/>
    </xf>
    <xf numFmtId="0" fontId="4" fillId="2" borderId="1" xfId="4" applyFont="1" applyFill="1" applyBorder="1" applyAlignment="1">
      <alignment horizontal="left" vertical="top" wrapText="1"/>
    </xf>
    <xf numFmtId="4" fontId="6" fillId="2" borderId="4" xfId="4" applyNumberFormat="1" applyFont="1" applyFill="1" applyBorder="1" applyAlignment="1">
      <alignment horizontal="left" vertical="top" wrapText="1"/>
    </xf>
    <xf numFmtId="4" fontId="6" fillId="2" borderId="5" xfId="4" applyNumberFormat="1" applyFont="1" applyFill="1" applyBorder="1" applyAlignment="1">
      <alignment horizontal="left" vertical="top" wrapText="1"/>
    </xf>
    <xf numFmtId="4" fontId="6" fillId="2" borderId="3" xfId="4" applyNumberFormat="1" applyFont="1" applyFill="1" applyBorder="1" applyAlignment="1">
      <alignment horizontal="left" vertical="top" wrapText="1"/>
    </xf>
    <xf numFmtId="0" fontId="6" fillId="3" borderId="0" xfId="4" applyFont="1" applyFill="1" applyAlignment="1">
      <alignment horizontal="center" vertical="top"/>
    </xf>
    <xf numFmtId="0" fontId="6" fillId="0" borderId="0" xfId="4" applyFont="1" applyFill="1" applyAlignment="1">
      <alignment horizontal="center" vertical="top"/>
    </xf>
    <xf numFmtId="0" fontId="4" fillId="2" borderId="6" xfId="4" applyFont="1" applyFill="1" applyBorder="1" applyAlignment="1">
      <alignment horizontal="left" vertical="top" wrapText="1"/>
    </xf>
    <xf numFmtId="0" fontId="4" fillId="2" borderId="5" xfId="4" applyFont="1" applyFill="1" applyBorder="1" applyAlignment="1">
      <alignment horizontal="left" vertical="top" wrapText="1"/>
    </xf>
    <xf numFmtId="4" fontId="6" fillId="2" borderId="7" xfId="4" applyNumberFormat="1" applyFont="1" applyFill="1" applyBorder="1" applyAlignment="1">
      <alignment horizontal="left" vertical="top" wrapText="1"/>
    </xf>
    <xf numFmtId="4" fontId="6" fillId="2" borderId="8" xfId="4" applyNumberFormat="1" applyFont="1" applyFill="1" applyBorder="1" applyAlignment="1">
      <alignment horizontal="left" vertical="top" wrapText="1"/>
    </xf>
    <xf numFmtId="0" fontId="4" fillId="2" borderId="9" xfId="4" applyFont="1" applyFill="1" applyBorder="1" applyAlignment="1">
      <alignment horizontal="left" vertical="top" wrapText="1"/>
    </xf>
    <xf numFmtId="0" fontId="4" fillId="2" borderId="11" xfId="4" applyFont="1" applyFill="1" applyBorder="1" applyAlignment="1">
      <alignment horizontal="left" vertical="top" wrapText="1"/>
    </xf>
    <xf numFmtId="4" fontId="6" fillId="2" borderId="6" xfId="4" applyNumberFormat="1" applyFont="1" applyFill="1" applyBorder="1" applyAlignment="1">
      <alignment horizontal="left" vertical="top" wrapText="1"/>
    </xf>
    <xf numFmtId="0" fontId="4" fillId="2" borderId="8" xfId="4" applyFont="1" applyFill="1" applyBorder="1" applyAlignment="1">
      <alignment horizontal="left" vertical="top" wrapText="1"/>
    </xf>
    <xf numFmtId="0" fontId="4" fillId="2" borderId="20" xfId="4" applyFont="1" applyFill="1" applyBorder="1" applyAlignment="1">
      <alignment horizontal="left" vertical="top" wrapText="1"/>
    </xf>
    <xf numFmtId="0" fontId="4" fillId="2" borderId="21" xfId="4" applyFont="1" applyFill="1" applyBorder="1" applyAlignment="1">
      <alignment horizontal="left" vertical="top" wrapText="1"/>
    </xf>
    <xf numFmtId="0" fontId="4" fillId="2" borderId="22" xfId="4" applyFont="1" applyFill="1" applyBorder="1" applyAlignment="1">
      <alignment horizontal="left" vertical="top" wrapText="1"/>
    </xf>
    <xf numFmtId="0" fontId="4" fillId="2" borderId="10" xfId="4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165" fontId="7" fillId="0" borderId="4" xfId="0" applyNumberFormat="1" applyFont="1" applyBorder="1" applyAlignment="1">
      <alignment horizontal="left" vertical="top" wrapText="1"/>
    </xf>
    <xf numFmtId="165" fontId="7" fillId="0" borderId="5" xfId="0" applyNumberFormat="1" applyFont="1" applyBorder="1" applyAlignment="1">
      <alignment horizontal="left" vertical="top" wrapText="1"/>
    </xf>
    <xf numFmtId="165" fontId="7" fillId="0" borderId="3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4" fontId="10" fillId="0" borderId="20" xfId="0" applyNumberFormat="1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20" fillId="2" borderId="2" xfId="4" applyFont="1" applyFill="1" applyBorder="1" applyAlignment="1">
      <alignment horizontal="left" vertical="top" wrapText="1"/>
    </xf>
    <xf numFmtId="0" fontId="20" fillId="2" borderId="17" xfId="4" applyFont="1" applyFill="1" applyBorder="1" applyAlignment="1">
      <alignment horizontal="left" vertical="top" wrapText="1"/>
    </xf>
    <xf numFmtId="0" fontId="20" fillId="2" borderId="18" xfId="4" applyFont="1" applyFill="1" applyBorder="1" applyAlignment="1">
      <alignment horizontal="left" vertical="top" wrapText="1"/>
    </xf>
    <xf numFmtId="0" fontId="20" fillId="2" borderId="0" xfId="4" applyFont="1" applyFill="1" applyAlignment="1">
      <alignment horizontal="center" vertical="center"/>
    </xf>
    <xf numFmtId="0" fontId="20" fillId="2" borderId="0" xfId="4" applyFont="1" applyFill="1" applyAlignment="1">
      <alignment horizontal="center"/>
    </xf>
    <xf numFmtId="0" fontId="12" fillId="0" borderId="0" xfId="4" applyFont="1" applyFill="1" applyAlignment="1">
      <alignment horizontal="center"/>
    </xf>
    <xf numFmtId="0" fontId="12" fillId="0" borderId="0" xfId="4" applyFont="1" applyFill="1" applyAlignment="1">
      <alignment horizontal="center" vertical="center"/>
    </xf>
    <xf numFmtId="0" fontId="20" fillId="0" borderId="0" xfId="6" applyFont="1" applyBorder="1" applyAlignment="1">
      <alignment horizontal="center" vertical="center" wrapText="1"/>
    </xf>
    <xf numFmtId="0" fontId="20" fillId="0" borderId="2" xfId="1" applyFont="1" applyBorder="1" applyAlignment="1">
      <alignment horizontal="left" vertical="top"/>
    </xf>
    <xf numFmtId="0" fontId="20" fillId="0" borderId="17" xfId="1" applyFont="1" applyBorder="1" applyAlignment="1">
      <alignment horizontal="left" vertical="top"/>
    </xf>
    <xf numFmtId="0" fontId="20" fillId="0" borderId="18" xfId="1" applyFont="1" applyBorder="1" applyAlignment="1">
      <alignment horizontal="left" vertical="top"/>
    </xf>
  </cellXfs>
  <cellStyles count="8">
    <cellStyle name="Comma 2" xfId="2"/>
    <cellStyle name="Normal" xfId="0" builtinId="0"/>
    <cellStyle name="Normal 2" xfId="1"/>
    <cellStyle name="Normal 3" xfId="3"/>
    <cellStyle name="Normal 3 2" xfId="5"/>
    <cellStyle name="Normal 4" xfId="6"/>
    <cellStyle name="Normal_aparan room" xfId="7"/>
    <cellStyle name="Normal_CR2_012 &amp; Cr_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aria%20Aghajanova\Vanadzor%20Karavar.%20voroshum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GOODS 016-4 (3)"/>
      <sheetName val="All goods 016-3 Final"/>
      <sheetName val="All goods Final"/>
      <sheetName val="Armedtechnica"/>
      <sheetName val="zorashen"/>
      <sheetName val="All goods 016-1 Final"/>
      <sheetName val="Vanadzor"/>
      <sheetName val="Sheet1"/>
    </sheetNames>
    <sheetDataSet>
      <sheetData sheetId="0"/>
      <sheetData sheetId="1">
        <row r="5">
          <cell r="M5">
            <v>436483.21888888889</v>
          </cell>
        </row>
        <row r="6">
          <cell r="M6">
            <v>4920614.666666667</v>
          </cell>
        </row>
        <row r="7">
          <cell r="M7">
            <v>7154968.1100000003</v>
          </cell>
        </row>
        <row r="8">
          <cell r="M8">
            <v>3943137.58</v>
          </cell>
        </row>
        <row r="9">
          <cell r="M9">
            <v>22474686</v>
          </cell>
        </row>
        <row r="10">
          <cell r="M10">
            <v>9657450.6699999999</v>
          </cell>
        </row>
        <row r="11">
          <cell r="M11">
            <v>18236784.75</v>
          </cell>
        </row>
        <row r="12">
          <cell r="M12">
            <v>3955075</v>
          </cell>
        </row>
        <row r="13">
          <cell r="M13">
            <v>223439.29</v>
          </cell>
        </row>
        <row r="14">
          <cell r="M14">
            <v>2602700</v>
          </cell>
        </row>
        <row r="15">
          <cell r="M15">
            <v>14488157.659999998</v>
          </cell>
        </row>
        <row r="16">
          <cell r="M16">
            <v>3053825</v>
          </cell>
        </row>
        <row r="17">
          <cell r="M17">
            <v>444950</v>
          </cell>
        </row>
        <row r="18">
          <cell r="M18">
            <v>738175.34</v>
          </cell>
        </row>
        <row r="19">
          <cell r="M19">
            <v>444950</v>
          </cell>
        </row>
        <row r="20">
          <cell r="M20">
            <v>1238575</v>
          </cell>
        </row>
        <row r="21">
          <cell r="M21">
            <v>1360289.6666666667</v>
          </cell>
        </row>
        <row r="22">
          <cell r="M22">
            <v>4005850</v>
          </cell>
        </row>
        <row r="23">
          <cell r="M23">
            <v>303712</v>
          </cell>
        </row>
        <row r="24">
          <cell r="M24">
            <v>7394400</v>
          </cell>
        </row>
        <row r="25">
          <cell r="M25">
            <v>107988</v>
          </cell>
        </row>
        <row r="26">
          <cell r="M26">
            <v>184629.17</v>
          </cell>
        </row>
        <row r="27">
          <cell r="M27">
            <v>182398.25</v>
          </cell>
        </row>
        <row r="28">
          <cell r="M28">
            <v>92600.08</v>
          </cell>
        </row>
        <row r="29">
          <cell r="M29">
            <v>213510.33</v>
          </cell>
        </row>
        <row r="30">
          <cell r="M30">
            <v>103841938</v>
          </cell>
        </row>
        <row r="31">
          <cell r="M31">
            <v>1246526</v>
          </cell>
        </row>
        <row r="32">
          <cell r="M32">
            <v>5913600</v>
          </cell>
        </row>
        <row r="33">
          <cell r="M33">
            <v>1778600</v>
          </cell>
        </row>
        <row r="34">
          <cell r="M34">
            <v>1053600</v>
          </cell>
        </row>
        <row r="35">
          <cell r="M35">
            <v>8283600</v>
          </cell>
        </row>
        <row r="36">
          <cell r="M36">
            <v>7139592</v>
          </cell>
        </row>
        <row r="37">
          <cell r="M37">
            <v>688084</v>
          </cell>
        </row>
        <row r="38">
          <cell r="M38">
            <v>12262900</v>
          </cell>
        </row>
        <row r="39">
          <cell r="M39">
            <v>11675342.466666667</v>
          </cell>
        </row>
        <row r="40">
          <cell r="M40">
            <v>42180000</v>
          </cell>
        </row>
      </sheetData>
      <sheetData sheetId="2"/>
      <sheetData sheetId="3"/>
      <sheetData sheetId="4">
        <row r="10">
          <cell r="J10">
            <v>350500</v>
          </cell>
        </row>
        <row r="11">
          <cell r="J11">
            <v>8400</v>
          </cell>
        </row>
        <row r="12">
          <cell r="J12">
            <v>54500</v>
          </cell>
        </row>
        <row r="13">
          <cell r="J13">
            <v>57500</v>
          </cell>
        </row>
        <row r="14">
          <cell r="J14">
            <v>44000</v>
          </cell>
        </row>
        <row r="15">
          <cell r="J15">
            <v>134500</v>
          </cell>
        </row>
        <row r="16">
          <cell r="J16">
            <v>275500</v>
          </cell>
        </row>
        <row r="17">
          <cell r="J17">
            <v>480500</v>
          </cell>
        </row>
        <row r="18">
          <cell r="J18">
            <v>47300</v>
          </cell>
        </row>
        <row r="19">
          <cell r="J19">
            <v>55300</v>
          </cell>
        </row>
        <row r="20">
          <cell r="J20">
            <v>8500</v>
          </cell>
        </row>
        <row r="21">
          <cell r="J21">
            <v>135500</v>
          </cell>
        </row>
        <row r="22">
          <cell r="J22">
            <v>110500</v>
          </cell>
        </row>
        <row r="23">
          <cell r="J23">
            <v>55500</v>
          </cell>
        </row>
        <row r="24">
          <cell r="J24">
            <v>138500</v>
          </cell>
        </row>
        <row r="25">
          <cell r="J25">
            <v>125300</v>
          </cell>
        </row>
        <row r="26">
          <cell r="J26">
            <v>53500</v>
          </cell>
        </row>
        <row r="27">
          <cell r="J27">
            <v>240500</v>
          </cell>
        </row>
        <row r="28">
          <cell r="J28">
            <v>155500</v>
          </cell>
        </row>
        <row r="29">
          <cell r="J29">
            <v>124000</v>
          </cell>
        </row>
        <row r="30">
          <cell r="J30">
            <v>52500</v>
          </cell>
        </row>
        <row r="31">
          <cell r="J31">
            <v>32100</v>
          </cell>
        </row>
        <row r="32">
          <cell r="J32">
            <v>124500</v>
          </cell>
        </row>
        <row r="33">
          <cell r="J33">
            <v>195500</v>
          </cell>
        </row>
        <row r="34">
          <cell r="J34">
            <v>124500</v>
          </cell>
        </row>
        <row r="35">
          <cell r="J35">
            <v>15000</v>
          </cell>
        </row>
        <row r="36">
          <cell r="J36">
            <v>60000</v>
          </cell>
        </row>
        <row r="37">
          <cell r="J37">
            <v>35000</v>
          </cell>
        </row>
        <row r="38">
          <cell r="J38">
            <v>35000</v>
          </cell>
        </row>
        <row r="39">
          <cell r="J39">
            <v>35000</v>
          </cell>
        </row>
        <row r="40">
          <cell r="J40">
            <v>52500</v>
          </cell>
        </row>
        <row r="41">
          <cell r="J41">
            <v>195000</v>
          </cell>
        </row>
        <row r="42">
          <cell r="J42">
            <v>45500</v>
          </cell>
        </row>
        <row r="43">
          <cell r="J43">
            <v>202000</v>
          </cell>
        </row>
        <row r="44">
          <cell r="J44">
            <v>303500</v>
          </cell>
        </row>
        <row r="45">
          <cell r="J45">
            <v>283500</v>
          </cell>
        </row>
        <row r="46">
          <cell r="J46">
            <v>240000</v>
          </cell>
        </row>
      </sheetData>
      <sheetData sheetId="5">
        <row r="5">
          <cell r="M5">
            <v>95135700</v>
          </cell>
        </row>
        <row r="6">
          <cell r="M6">
            <v>160137309</v>
          </cell>
        </row>
        <row r="7">
          <cell r="M7">
            <v>13112888</v>
          </cell>
        </row>
        <row r="8">
          <cell r="M8">
            <v>6919417.5</v>
          </cell>
        </row>
        <row r="9">
          <cell r="M9">
            <v>39234406</v>
          </cell>
        </row>
        <row r="10">
          <cell r="M10">
            <v>3525000</v>
          </cell>
        </row>
        <row r="11">
          <cell r="M11">
            <v>194615</v>
          </cell>
        </row>
        <row r="12">
          <cell r="M12">
            <v>16129500</v>
          </cell>
        </row>
        <row r="13">
          <cell r="M13">
            <v>8329500</v>
          </cell>
        </row>
        <row r="14">
          <cell r="M14">
            <v>268186084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opLeftCell="A143" workbookViewId="0">
      <selection activeCell="G171" sqref="G171"/>
    </sheetView>
  </sheetViews>
  <sheetFormatPr defaultRowHeight="14.25"/>
  <cols>
    <col min="1" max="1" width="3.42578125" style="3" customWidth="1"/>
    <col min="2" max="2" width="20.5703125" style="3" customWidth="1"/>
    <col min="3" max="3" width="24" style="3" customWidth="1"/>
    <col min="4" max="4" width="12" style="3" customWidth="1"/>
    <col min="5" max="5" width="12.85546875" style="3" customWidth="1"/>
    <col min="6" max="6" width="14" style="3" customWidth="1"/>
    <col min="7" max="7" width="27" style="12" customWidth="1"/>
    <col min="8" max="8" width="28.7109375" style="12" customWidth="1"/>
    <col min="9" max="9" width="21.140625" style="5" customWidth="1"/>
    <col min="10" max="10" width="10.140625" style="3" bestFit="1" customWidth="1"/>
    <col min="11" max="16384" width="9.140625" style="3"/>
  </cols>
  <sheetData>
    <row r="1" spans="1:10" s="8" customFormat="1">
      <c r="G1" s="15"/>
      <c r="H1" s="104" t="s">
        <v>21</v>
      </c>
      <c r="I1" s="104"/>
      <c r="J1" s="104"/>
    </row>
    <row r="2" spans="1:10" s="8" customFormat="1">
      <c r="G2" s="15"/>
      <c r="H2" s="105" t="s">
        <v>52</v>
      </c>
      <c r="I2" s="105"/>
      <c r="J2" s="105"/>
    </row>
    <row r="3" spans="1:10" s="8" customFormat="1">
      <c r="A3" s="9"/>
      <c r="B3" s="9"/>
      <c r="C3" s="105" t="s">
        <v>0</v>
      </c>
      <c r="D3" s="105"/>
      <c r="E3" s="105"/>
      <c r="F3" s="105"/>
      <c r="G3" s="105"/>
      <c r="H3" s="105"/>
      <c r="I3" s="118"/>
    </row>
    <row r="4" spans="1:10" s="8" customFormat="1" ht="13.5">
      <c r="A4" s="9"/>
      <c r="B4" s="9"/>
      <c r="C4" s="105" t="s">
        <v>51</v>
      </c>
      <c r="D4" s="105"/>
      <c r="E4" s="105"/>
      <c r="F4" s="105"/>
      <c r="G4" s="105"/>
      <c r="H4" s="105"/>
      <c r="I4" s="118"/>
    </row>
    <row r="5" spans="1:10" s="8" customFormat="1">
      <c r="A5" s="9"/>
      <c r="B5" s="9"/>
      <c r="C5" s="105"/>
      <c r="D5" s="105"/>
      <c r="E5" s="105"/>
      <c r="F5" s="105"/>
      <c r="G5" s="105"/>
      <c r="H5" s="105"/>
      <c r="I5" s="13"/>
    </row>
    <row r="6" spans="1:10">
      <c r="A6" s="6"/>
      <c r="B6" s="6"/>
      <c r="C6" s="10"/>
      <c r="D6" s="10"/>
      <c r="E6" s="10"/>
      <c r="F6" s="10"/>
      <c r="G6" s="16"/>
      <c r="H6" s="16"/>
      <c r="I6" s="4"/>
    </row>
    <row r="7" spans="1:10" ht="28.5" customHeight="1">
      <c r="A7" s="11" t="s">
        <v>1</v>
      </c>
      <c r="B7" s="1" t="s">
        <v>53</v>
      </c>
      <c r="C7" s="34" t="s">
        <v>2</v>
      </c>
      <c r="D7" s="34" t="s">
        <v>3</v>
      </c>
      <c r="E7" s="34" t="s">
        <v>4</v>
      </c>
      <c r="F7" s="34" t="s">
        <v>5</v>
      </c>
      <c r="G7" s="34" t="s">
        <v>6</v>
      </c>
      <c r="H7" s="34" t="s">
        <v>7</v>
      </c>
      <c r="I7" s="2" t="s">
        <v>10</v>
      </c>
    </row>
    <row r="8" spans="1:10" s="7" customFormat="1" ht="16.5" customHeight="1">
      <c r="A8" s="94">
        <v>1</v>
      </c>
      <c r="B8" s="96" t="s">
        <v>171</v>
      </c>
      <c r="C8" s="35" t="s">
        <v>20</v>
      </c>
      <c r="D8" s="35" t="s">
        <v>9</v>
      </c>
      <c r="E8" s="35">
        <v>1</v>
      </c>
      <c r="F8" s="35">
        <v>2016</v>
      </c>
      <c r="G8" s="36">
        <v>13180</v>
      </c>
      <c r="H8" s="36">
        <f>+E8*G8</f>
        <v>13180</v>
      </c>
      <c r="I8" s="101">
        <f>SUM(H8:H17)</f>
        <v>3633549.45</v>
      </c>
    </row>
    <row r="9" spans="1:10" s="7" customFormat="1" ht="27.75" customHeight="1">
      <c r="A9" s="94"/>
      <c r="B9" s="107"/>
      <c r="C9" s="35" t="s">
        <v>54</v>
      </c>
      <c r="D9" s="35" t="s">
        <v>9</v>
      </c>
      <c r="E9" s="35">
        <v>1</v>
      </c>
      <c r="F9" s="35">
        <v>2016</v>
      </c>
      <c r="G9" s="36">
        <v>140107.85</v>
      </c>
      <c r="H9" s="36">
        <f>+E9*G9</f>
        <v>140107.85</v>
      </c>
      <c r="I9" s="102"/>
    </row>
    <row r="10" spans="1:10" s="7" customFormat="1" ht="19.5" customHeight="1">
      <c r="A10" s="94"/>
      <c r="B10" s="107"/>
      <c r="C10" s="35" t="s">
        <v>17</v>
      </c>
      <c r="D10" s="35" t="s">
        <v>9</v>
      </c>
      <c r="E10" s="35">
        <v>1</v>
      </c>
      <c r="F10" s="35">
        <v>2016</v>
      </c>
      <c r="G10" s="36">
        <v>71334.429999999993</v>
      </c>
      <c r="H10" s="36">
        <f>+E10*G10</f>
        <v>71334.429999999993</v>
      </c>
      <c r="I10" s="102"/>
    </row>
    <row r="11" spans="1:10" s="7" customFormat="1" ht="19.5" customHeight="1">
      <c r="A11" s="94"/>
      <c r="B11" s="107"/>
      <c r="C11" s="35" t="s">
        <v>31</v>
      </c>
      <c r="D11" s="35" t="s">
        <v>9</v>
      </c>
      <c r="E11" s="35">
        <v>1</v>
      </c>
      <c r="F11" s="35">
        <v>2016</v>
      </c>
      <c r="G11" s="36">
        <v>35354.699999999997</v>
      </c>
      <c r="H11" s="36">
        <f>+E11*G11</f>
        <v>35354.699999999997</v>
      </c>
      <c r="I11" s="102"/>
    </row>
    <row r="12" spans="1:10" s="7" customFormat="1" ht="28.5" customHeight="1">
      <c r="A12" s="94"/>
      <c r="B12" s="107"/>
      <c r="C12" s="35" t="s">
        <v>32</v>
      </c>
      <c r="D12" s="35" t="s">
        <v>9</v>
      </c>
      <c r="E12" s="35">
        <v>1</v>
      </c>
      <c r="F12" s="35">
        <v>2016</v>
      </c>
      <c r="G12" s="36">
        <v>36472.47</v>
      </c>
      <c r="H12" s="36">
        <f>+E12*G12</f>
        <v>36472.47</v>
      </c>
      <c r="I12" s="102"/>
    </row>
    <row r="13" spans="1:10" s="7" customFormat="1" ht="19.5" customHeight="1">
      <c r="A13" s="94"/>
      <c r="B13" s="107"/>
      <c r="C13" s="35" t="s">
        <v>55</v>
      </c>
      <c r="D13" s="35" t="s">
        <v>9</v>
      </c>
      <c r="E13" s="35">
        <v>1</v>
      </c>
      <c r="F13" s="35">
        <v>2016</v>
      </c>
      <c r="G13" s="36">
        <v>1710000</v>
      </c>
      <c r="H13" s="36">
        <f t="shared" ref="H13:H17" si="0">+E13*G13</f>
        <v>1710000</v>
      </c>
      <c r="I13" s="102"/>
    </row>
    <row r="14" spans="1:10" s="7" customFormat="1" ht="29.25" customHeight="1">
      <c r="A14" s="94"/>
      <c r="B14" s="107"/>
      <c r="C14" s="35" t="s">
        <v>56</v>
      </c>
      <c r="D14" s="35" t="s">
        <v>9</v>
      </c>
      <c r="E14" s="35">
        <v>1</v>
      </c>
      <c r="F14" s="35">
        <v>2016</v>
      </c>
      <c r="G14" s="36">
        <v>1027000</v>
      </c>
      <c r="H14" s="36">
        <f t="shared" si="0"/>
        <v>1027000</v>
      </c>
      <c r="I14" s="102"/>
    </row>
    <row r="15" spans="1:10" s="7" customFormat="1" ht="19.5" customHeight="1">
      <c r="A15" s="94"/>
      <c r="B15" s="107"/>
      <c r="C15" s="35" t="s">
        <v>57</v>
      </c>
      <c r="D15" s="35" t="s">
        <v>9</v>
      </c>
      <c r="E15" s="35">
        <v>1</v>
      </c>
      <c r="F15" s="35">
        <v>2016</v>
      </c>
      <c r="G15" s="36">
        <v>75500</v>
      </c>
      <c r="H15" s="36">
        <f t="shared" si="0"/>
        <v>75500</v>
      </c>
      <c r="I15" s="102"/>
    </row>
    <row r="16" spans="1:10" s="7" customFormat="1" ht="19.5" customHeight="1">
      <c r="A16" s="94"/>
      <c r="B16" s="107"/>
      <c r="C16" s="35" t="s">
        <v>25</v>
      </c>
      <c r="D16" s="35" t="s">
        <v>9</v>
      </c>
      <c r="E16" s="35">
        <v>1</v>
      </c>
      <c r="F16" s="35">
        <v>2016</v>
      </c>
      <c r="G16" s="36">
        <v>218250</v>
      </c>
      <c r="H16" s="36">
        <f t="shared" si="0"/>
        <v>218250</v>
      </c>
      <c r="I16" s="102"/>
    </row>
    <row r="17" spans="1:9" s="7" customFormat="1" ht="27.75" customHeight="1" thickBot="1">
      <c r="A17" s="94"/>
      <c r="B17" s="113"/>
      <c r="C17" s="39" t="s">
        <v>23</v>
      </c>
      <c r="D17" s="39" t="s">
        <v>9</v>
      </c>
      <c r="E17" s="39">
        <v>1</v>
      </c>
      <c r="F17" s="39">
        <v>2016</v>
      </c>
      <c r="G17" s="40">
        <v>306350</v>
      </c>
      <c r="H17" s="40">
        <f t="shared" si="0"/>
        <v>306350</v>
      </c>
      <c r="I17" s="109"/>
    </row>
    <row r="18" spans="1:9" s="7" customFormat="1" ht="16.5" customHeight="1">
      <c r="A18" s="98">
        <v>2</v>
      </c>
      <c r="B18" s="115" t="s">
        <v>185</v>
      </c>
      <c r="C18" s="37" t="s">
        <v>20</v>
      </c>
      <c r="D18" s="37" t="s">
        <v>9</v>
      </c>
      <c r="E18" s="37">
        <v>1</v>
      </c>
      <c r="F18" s="37">
        <v>2016</v>
      </c>
      <c r="G18" s="38">
        <v>13180</v>
      </c>
      <c r="H18" s="38">
        <f>+E18*G18</f>
        <v>13180</v>
      </c>
      <c r="I18" s="102">
        <f>SUM(H18:H27)</f>
        <v>3633549.45</v>
      </c>
    </row>
    <row r="19" spans="1:9" s="7" customFormat="1" ht="31.5" customHeight="1">
      <c r="A19" s="98"/>
      <c r="B19" s="115"/>
      <c r="C19" s="35" t="s">
        <v>54</v>
      </c>
      <c r="D19" s="35" t="s">
        <v>9</v>
      </c>
      <c r="E19" s="35">
        <v>1</v>
      </c>
      <c r="F19" s="35">
        <v>2016</v>
      </c>
      <c r="G19" s="36">
        <v>140107.85</v>
      </c>
      <c r="H19" s="36">
        <f>+E19*G19</f>
        <v>140107.85</v>
      </c>
      <c r="I19" s="102"/>
    </row>
    <row r="20" spans="1:9" s="7" customFormat="1" ht="19.5" customHeight="1">
      <c r="A20" s="98"/>
      <c r="B20" s="115"/>
      <c r="C20" s="35" t="s">
        <v>17</v>
      </c>
      <c r="D20" s="35" t="s">
        <v>9</v>
      </c>
      <c r="E20" s="35">
        <v>1</v>
      </c>
      <c r="F20" s="35">
        <v>2016</v>
      </c>
      <c r="G20" s="36">
        <v>71334.429999999993</v>
      </c>
      <c r="H20" s="36">
        <f>+E20*G20</f>
        <v>71334.429999999993</v>
      </c>
      <c r="I20" s="102"/>
    </row>
    <row r="21" spans="1:9" s="7" customFormat="1" ht="19.5" customHeight="1">
      <c r="A21" s="98"/>
      <c r="B21" s="115"/>
      <c r="C21" s="35" t="s">
        <v>31</v>
      </c>
      <c r="D21" s="35" t="s">
        <v>9</v>
      </c>
      <c r="E21" s="35">
        <v>1</v>
      </c>
      <c r="F21" s="35">
        <v>2016</v>
      </c>
      <c r="G21" s="36">
        <v>35354.699999999997</v>
      </c>
      <c r="H21" s="36">
        <f>+E21*G21</f>
        <v>35354.699999999997</v>
      </c>
      <c r="I21" s="102"/>
    </row>
    <row r="22" spans="1:9" s="7" customFormat="1" ht="30.75" customHeight="1">
      <c r="A22" s="98"/>
      <c r="B22" s="115"/>
      <c r="C22" s="35" t="s">
        <v>32</v>
      </c>
      <c r="D22" s="35" t="s">
        <v>9</v>
      </c>
      <c r="E22" s="35">
        <v>1</v>
      </c>
      <c r="F22" s="35">
        <v>2016</v>
      </c>
      <c r="G22" s="36">
        <v>36472.47</v>
      </c>
      <c r="H22" s="36">
        <f>+E22*G22</f>
        <v>36472.47</v>
      </c>
      <c r="I22" s="102"/>
    </row>
    <row r="23" spans="1:9" s="7" customFormat="1" ht="19.5" customHeight="1">
      <c r="A23" s="98"/>
      <c r="B23" s="115"/>
      <c r="C23" s="35" t="s">
        <v>55</v>
      </c>
      <c r="D23" s="35" t="s">
        <v>9</v>
      </c>
      <c r="E23" s="35">
        <v>1</v>
      </c>
      <c r="F23" s="35">
        <v>2016</v>
      </c>
      <c r="G23" s="36">
        <v>1710000</v>
      </c>
      <c r="H23" s="36">
        <f t="shared" ref="H23:H27" si="1">+E23*G23</f>
        <v>1710000</v>
      </c>
      <c r="I23" s="102"/>
    </row>
    <row r="24" spans="1:9" s="7" customFormat="1" ht="30.75" customHeight="1">
      <c r="A24" s="98"/>
      <c r="B24" s="115"/>
      <c r="C24" s="35" t="s">
        <v>56</v>
      </c>
      <c r="D24" s="35" t="s">
        <v>9</v>
      </c>
      <c r="E24" s="35">
        <v>1</v>
      </c>
      <c r="F24" s="35">
        <v>2016</v>
      </c>
      <c r="G24" s="36">
        <v>1027000</v>
      </c>
      <c r="H24" s="36">
        <f t="shared" si="1"/>
        <v>1027000</v>
      </c>
      <c r="I24" s="102"/>
    </row>
    <row r="25" spans="1:9" s="7" customFormat="1" ht="19.5" customHeight="1">
      <c r="A25" s="98"/>
      <c r="B25" s="115"/>
      <c r="C25" s="35" t="s">
        <v>57</v>
      </c>
      <c r="D25" s="35" t="s">
        <v>9</v>
      </c>
      <c r="E25" s="35">
        <v>1</v>
      </c>
      <c r="F25" s="35">
        <v>2016</v>
      </c>
      <c r="G25" s="36">
        <v>75500</v>
      </c>
      <c r="H25" s="36">
        <f t="shared" si="1"/>
        <v>75500</v>
      </c>
      <c r="I25" s="102"/>
    </row>
    <row r="26" spans="1:9" s="7" customFormat="1" ht="19.5" customHeight="1">
      <c r="A26" s="98"/>
      <c r="B26" s="115"/>
      <c r="C26" s="35" t="s">
        <v>25</v>
      </c>
      <c r="D26" s="35" t="s">
        <v>9</v>
      </c>
      <c r="E26" s="35">
        <v>1</v>
      </c>
      <c r="F26" s="35">
        <v>2016</v>
      </c>
      <c r="G26" s="36">
        <v>218250</v>
      </c>
      <c r="H26" s="36">
        <f t="shared" si="1"/>
        <v>218250</v>
      </c>
      <c r="I26" s="102"/>
    </row>
    <row r="27" spans="1:9" s="7" customFormat="1" ht="28.5" customHeight="1" thickBot="1">
      <c r="A27" s="99"/>
      <c r="B27" s="116"/>
      <c r="C27" s="39" t="s">
        <v>23</v>
      </c>
      <c r="D27" s="39" t="s">
        <v>9</v>
      </c>
      <c r="E27" s="39">
        <v>1</v>
      </c>
      <c r="F27" s="39">
        <v>2016</v>
      </c>
      <c r="G27" s="40">
        <v>306350</v>
      </c>
      <c r="H27" s="40">
        <f t="shared" si="1"/>
        <v>306350</v>
      </c>
      <c r="I27" s="109"/>
    </row>
    <row r="28" spans="1:9" s="7" customFormat="1" ht="16.5" customHeight="1">
      <c r="A28" s="94">
        <v>3</v>
      </c>
      <c r="B28" s="110" t="s">
        <v>172</v>
      </c>
      <c r="C28" s="37" t="s">
        <v>20</v>
      </c>
      <c r="D28" s="37" t="s">
        <v>9</v>
      </c>
      <c r="E28" s="37">
        <v>1</v>
      </c>
      <c r="F28" s="37">
        <v>2016</v>
      </c>
      <c r="G28" s="38">
        <v>13180</v>
      </c>
      <c r="H28" s="38">
        <f>+E28*G28</f>
        <v>13180</v>
      </c>
      <c r="I28" s="102">
        <f>H28+H29+H30+H31+H32+H33+H34+H35+H36+H37</f>
        <v>3633549.45</v>
      </c>
    </row>
    <row r="29" spans="1:9" s="7" customFormat="1" ht="41.25" customHeight="1">
      <c r="A29" s="94"/>
      <c r="B29" s="110"/>
      <c r="C29" s="35" t="s">
        <v>54</v>
      </c>
      <c r="D29" s="35" t="s">
        <v>9</v>
      </c>
      <c r="E29" s="35">
        <v>1</v>
      </c>
      <c r="F29" s="35">
        <v>2016</v>
      </c>
      <c r="G29" s="36">
        <v>140107.85</v>
      </c>
      <c r="H29" s="36">
        <f>+E29*G29</f>
        <v>140107.85</v>
      </c>
      <c r="I29" s="102"/>
    </row>
    <row r="30" spans="1:9" s="7" customFormat="1" ht="16.5" customHeight="1">
      <c r="A30" s="94"/>
      <c r="B30" s="110"/>
      <c r="C30" s="35" t="s">
        <v>17</v>
      </c>
      <c r="D30" s="35" t="s">
        <v>9</v>
      </c>
      <c r="E30" s="35">
        <v>1</v>
      </c>
      <c r="F30" s="35">
        <v>2016</v>
      </c>
      <c r="G30" s="36">
        <v>71334.429999999993</v>
      </c>
      <c r="H30" s="36">
        <f>+E30*G30</f>
        <v>71334.429999999993</v>
      </c>
      <c r="I30" s="102"/>
    </row>
    <row r="31" spans="1:9" s="7" customFormat="1" ht="16.5" customHeight="1">
      <c r="A31" s="94"/>
      <c r="B31" s="110"/>
      <c r="C31" s="35" t="s">
        <v>31</v>
      </c>
      <c r="D31" s="35" t="s">
        <v>9</v>
      </c>
      <c r="E31" s="35">
        <v>1</v>
      </c>
      <c r="F31" s="35">
        <v>2016</v>
      </c>
      <c r="G31" s="36">
        <v>35354.699999999997</v>
      </c>
      <c r="H31" s="36">
        <f>+E31*G31</f>
        <v>35354.699999999997</v>
      </c>
      <c r="I31" s="102"/>
    </row>
    <row r="32" spans="1:9" s="7" customFormat="1" ht="30.75" customHeight="1">
      <c r="A32" s="94"/>
      <c r="B32" s="110"/>
      <c r="C32" s="35" t="s">
        <v>32</v>
      </c>
      <c r="D32" s="35" t="s">
        <v>9</v>
      </c>
      <c r="E32" s="35">
        <v>1</v>
      </c>
      <c r="F32" s="35">
        <v>2016</v>
      </c>
      <c r="G32" s="36">
        <v>36472.47</v>
      </c>
      <c r="H32" s="36">
        <f>+E32*G32</f>
        <v>36472.47</v>
      </c>
      <c r="I32" s="102"/>
    </row>
    <row r="33" spans="1:9" s="7" customFormat="1" ht="16.5" customHeight="1">
      <c r="A33" s="94"/>
      <c r="B33" s="110"/>
      <c r="C33" s="35" t="s">
        <v>55</v>
      </c>
      <c r="D33" s="35" t="s">
        <v>9</v>
      </c>
      <c r="E33" s="35">
        <v>1</v>
      </c>
      <c r="F33" s="35">
        <v>2016</v>
      </c>
      <c r="G33" s="36">
        <v>1710000</v>
      </c>
      <c r="H33" s="36">
        <f t="shared" ref="H33:H37" si="2">+E33*G33</f>
        <v>1710000</v>
      </c>
      <c r="I33" s="102"/>
    </row>
    <row r="34" spans="1:9" s="7" customFormat="1" ht="16.5" customHeight="1">
      <c r="A34" s="94"/>
      <c r="B34" s="110"/>
      <c r="C34" s="35" t="s">
        <v>56</v>
      </c>
      <c r="D34" s="35" t="s">
        <v>9</v>
      </c>
      <c r="E34" s="35">
        <v>1</v>
      </c>
      <c r="F34" s="35">
        <v>2016</v>
      </c>
      <c r="G34" s="36">
        <v>1027000</v>
      </c>
      <c r="H34" s="36">
        <f t="shared" si="2"/>
        <v>1027000</v>
      </c>
      <c r="I34" s="102"/>
    </row>
    <row r="35" spans="1:9" s="7" customFormat="1" ht="20.25" customHeight="1">
      <c r="A35" s="94"/>
      <c r="B35" s="110"/>
      <c r="C35" s="35" t="s">
        <v>57</v>
      </c>
      <c r="D35" s="35" t="s">
        <v>9</v>
      </c>
      <c r="E35" s="35">
        <v>1</v>
      </c>
      <c r="F35" s="35">
        <v>2016</v>
      </c>
      <c r="G35" s="36">
        <v>75500</v>
      </c>
      <c r="H35" s="36">
        <f t="shared" si="2"/>
        <v>75500</v>
      </c>
      <c r="I35" s="102"/>
    </row>
    <row r="36" spans="1:9" s="7" customFormat="1" ht="19.5" customHeight="1">
      <c r="A36" s="94"/>
      <c r="B36" s="110"/>
      <c r="C36" s="35" t="s">
        <v>25</v>
      </c>
      <c r="D36" s="35" t="s">
        <v>9</v>
      </c>
      <c r="E36" s="35">
        <v>1</v>
      </c>
      <c r="F36" s="35">
        <v>2016</v>
      </c>
      <c r="G36" s="36">
        <v>218250</v>
      </c>
      <c r="H36" s="36">
        <f t="shared" si="2"/>
        <v>218250</v>
      </c>
      <c r="I36" s="102"/>
    </row>
    <row r="37" spans="1:9" s="7" customFormat="1" ht="30.75" customHeight="1" thickBot="1">
      <c r="A37" s="94"/>
      <c r="B37" s="111"/>
      <c r="C37" s="39" t="s">
        <v>23</v>
      </c>
      <c r="D37" s="39" t="s">
        <v>9</v>
      </c>
      <c r="E37" s="39">
        <v>1</v>
      </c>
      <c r="F37" s="39">
        <v>2016</v>
      </c>
      <c r="G37" s="40">
        <v>306350</v>
      </c>
      <c r="H37" s="40">
        <f t="shared" si="2"/>
        <v>306350</v>
      </c>
      <c r="I37" s="109"/>
    </row>
    <row r="38" spans="1:9" ht="16.5" customHeight="1">
      <c r="A38" s="98">
        <v>4</v>
      </c>
      <c r="B38" s="117" t="s">
        <v>173</v>
      </c>
      <c r="C38" s="37" t="s">
        <v>20</v>
      </c>
      <c r="D38" s="37" t="s">
        <v>9</v>
      </c>
      <c r="E38" s="37">
        <v>1</v>
      </c>
      <c r="F38" s="37">
        <v>2016</v>
      </c>
      <c r="G38" s="38">
        <v>13180</v>
      </c>
      <c r="H38" s="38">
        <f>+E38*G38</f>
        <v>13180</v>
      </c>
      <c r="I38" s="108">
        <f>H38+H39+H40+H41+H42+H43+H44+H45+H46+H47</f>
        <v>3633549.45</v>
      </c>
    </row>
    <row r="39" spans="1:9" ht="44.25" customHeight="1">
      <c r="A39" s="98"/>
      <c r="B39" s="110"/>
      <c r="C39" s="35" t="s">
        <v>54</v>
      </c>
      <c r="D39" s="35" t="s">
        <v>9</v>
      </c>
      <c r="E39" s="35">
        <v>1</v>
      </c>
      <c r="F39" s="35">
        <v>2016</v>
      </c>
      <c r="G39" s="36">
        <v>140107.85</v>
      </c>
      <c r="H39" s="36">
        <f>+E39*G39</f>
        <v>140107.85</v>
      </c>
      <c r="I39" s="102"/>
    </row>
    <row r="40" spans="1:9" ht="16.5" customHeight="1">
      <c r="A40" s="98"/>
      <c r="B40" s="110"/>
      <c r="C40" s="35" t="s">
        <v>17</v>
      </c>
      <c r="D40" s="35" t="s">
        <v>9</v>
      </c>
      <c r="E40" s="35">
        <v>1</v>
      </c>
      <c r="F40" s="35">
        <v>2016</v>
      </c>
      <c r="G40" s="36">
        <v>71334.429999999993</v>
      </c>
      <c r="H40" s="36">
        <f>+E40*G40</f>
        <v>71334.429999999993</v>
      </c>
      <c r="I40" s="102"/>
    </row>
    <row r="41" spans="1:9" ht="26.25" customHeight="1">
      <c r="A41" s="98"/>
      <c r="B41" s="110"/>
      <c r="C41" s="35" t="s">
        <v>31</v>
      </c>
      <c r="D41" s="35" t="s">
        <v>9</v>
      </c>
      <c r="E41" s="35">
        <v>1</v>
      </c>
      <c r="F41" s="35">
        <v>2016</v>
      </c>
      <c r="G41" s="36">
        <v>35354.699999999997</v>
      </c>
      <c r="H41" s="36">
        <f>+E41*G41</f>
        <v>35354.699999999997</v>
      </c>
      <c r="I41" s="102"/>
    </row>
    <row r="42" spans="1:9" ht="30" customHeight="1">
      <c r="A42" s="98"/>
      <c r="B42" s="110"/>
      <c r="C42" s="35" t="s">
        <v>32</v>
      </c>
      <c r="D42" s="35" t="s">
        <v>9</v>
      </c>
      <c r="E42" s="35">
        <v>1</v>
      </c>
      <c r="F42" s="35">
        <v>2016</v>
      </c>
      <c r="G42" s="36">
        <v>36472.47</v>
      </c>
      <c r="H42" s="36">
        <f>+E42*G42</f>
        <v>36472.47</v>
      </c>
      <c r="I42" s="102"/>
    </row>
    <row r="43" spans="1:9" ht="16.5" customHeight="1">
      <c r="A43" s="98"/>
      <c r="B43" s="110"/>
      <c r="C43" s="35" t="s">
        <v>55</v>
      </c>
      <c r="D43" s="35" t="s">
        <v>9</v>
      </c>
      <c r="E43" s="35">
        <v>1</v>
      </c>
      <c r="F43" s="35">
        <v>2016</v>
      </c>
      <c r="G43" s="36">
        <v>1710000</v>
      </c>
      <c r="H43" s="36">
        <f t="shared" ref="H43:H47" si="3">+E43*G43</f>
        <v>1710000</v>
      </c>
      <c r="I43" s="102"/>
    </row>
    <row r="44" spans="1:9" ht="16.5" customHeight="1">
      <c r="A44" s="98"/>
      <c r="B44" s="110"/>
      <c r="C44" s="35" t="s">
        <v>56</v>
      </c>
      <c r="D44" s="35" t="s">
        <v>9</v>
      </c>
      <c r="E44" s="35">
        <v>1</v>
      </c>
      <c r="F44" s="35">
        <v>2016</v>
      </c>
      <c r="G44" s="36">
        <v>1027000</v>
      </c>
      <c r="H44" s="36">
        <f t="shared" si="3"/>
        <v>1027000</v>
      </c>
      <c r="I44" s="102"/>
    </row>
    <row r="45" spans="1:9" ht="20.25" customHeight="1">
      <c r="A45" s="98"/>
      <c r="B45" s="110"/>
      <c r="C45" s="35" t="s">
        <v>57</v>
      </c>
      <c r="D45" s="35" t="s">
        <v>9</v>
      </c>
      <c r="E45" s="35">
        <v>1</v>
      </c>
      <c r="F45" s="35">
        <v>2016</v>
      </c>
      <c r="G45" s="36">
        <v>75500</v>
      </c>
      <c r="H45" s="36">
        <f t="shared" si="3"/>
        <v>75500</v>
      </c>
      <c r="I45" s="102"/>
    </row>
    <row r="46" spans="1:9" ht="19.5" customHeight="1">
      <c r="A46" s="98"/>
      <c r="B46" s="110"/>
      <c r="C46" s="35" t="s">
        <v>25</v>
      </c>
      <c r="D46" s="35" t="s">
        <v>9</v>
      </c>
      <c r="E46" s="35">
        <v>1</v>
      </c>
      <c r="F46" s="35">
        <v>2016</v>
      </c>
      <c r="G46" s="36">
        <v>218250</v>
      </c>
      <c r="H46" s="36">
        <f t="shared" si="3"/>
        <v>218250</v>
      </c>
      <c r="I46" s="102"/>
    </row>
    <row r="47" spans="1:9" ht="32.25" customHeight="1" thickBot="1">
      <c r="A47" s="99"/>
      <c r="B47" s="111"/>
      <c r="C47" s="39" t="s">
        <v>23</v>
      </c>
      <c r="D47" s="39" t="s">
        <v>9</v>
      </c>
      <c r="E47" s="39">
        <v>1</v>
      </c>
      <c r="F47" s="39">
        <v>2016</v>
      </c>
      <c r="G47" s="40">
        <v>306350</v>
      </c>
      <c r="H47" s="40">
        <f t="shared" si="3"/>
        <v>306350</v>
      </c>
      <c r="I47" s="109"/>
    </row>
    <row r="48" spans="1:9" thickTop="1">
      <c r="A48" s="94">
        <v>5</v>
      </c>
      <c r="B48" s="106" t="s">
        <v>174</v>
      </c>
      <c r="C48" s="37" t="s">
        <v>20</v>
      </c>
      <c r="D48" s="37" t="s">
        <v>9</v>
      </c>
      <c r="E48" s="37">
        <v>1</v>
      </c>
      <c r="F48" s="37">
        <v>2016</v>
      </c>
      <c r="G48" s="38">
        <v>13180</v>
      </c>
      <c r="H48" s="38">
        <f>+E48*G48</f>
        <v>13180</v>
      </c>
      <c r="I48" s="112">
        <f>SUM(H48:H57)</f>
        <v>3633549.45</v>
      </c>
    </row>
    <row r="49" spans="1:10" ht="45" customHeight="1">
      <c r="A49" s="94"/>
      <c r="B49" s="107"/>
      <c r="C49" s="35" t="s">
        <v>54</v>
      </c>
      <c r="D49" s="35" t="s">
        <v>9</v>
      </c>
      <c r="E49" s="35">
        <v>1</v>
      </c>
      <c r="F49" s="35">
        <v>2016</v>
      </c>
      <c r="G49" s="36">
        <v>140107.85</v>
      </c>
      <c r="H49" s="36">
        <f>+E49*G49</f>
        <v>140107.85</v>
      </c>
      <c r="I49" s="102"/>
      <c r="J49" s="12"/>
    </row>
    <row r="50" spans="1:10" ht="15.75" customHeight="1">
      <c r="A50" s="94"/>
      <c r="B50" s="107"/>
      <c r="C50" s="35" t="s">
        <v>17</v>
      </c>
      <c r="D50" s="35" t="s">
        <v>9</v>
      </c>
      <c r="E50" s="35">
        <v>1</v>
      </c>
      <c r="F50" s="35">
        <v>2016</v>
      </c>
      <c r="G50" s="36">
        <v>71334.429999999993</v>
      </c>
      <c r="H50" s="36">
        <f>+E50*G50</f>
        <v>71334.429999999993</v>
      </c>
      <c r="I50" s="102"/>
      <c r="J50" s="12"/>
    </row>
    <row r="51" spans="1:10" ht="13.5">
      <c r="A51" s="94"/>
      <c r="B51" s="107"/>
      <c r="C51" s="35" t="s">
        <v>31</v>
      </c>
      <c r="D51" s="35" t="s">
        <v>9</v>
      </c>
      <c r="E51" s="35">
        <v>1</v>
      </c>
      <c r="F51" s="35">
        <v>2016</v>
      </c>
      <c r="G51" s="36">
        <v>35354.699999999997</v>
      </c>
      <c r="H51" s="36">
        <f>+E51*G51</f>
        <v>35354.699999999997</v>
      </c>
      <c r="I51" s="102"/>
      <c r="J51" s="12"/>
    </row>
    <row r="52" spans="1:10" ht="27">
      <c r="A52" s="94"/>
      <c r="B52" s="107"/>
      <c r="C52" s="35" t="s">
        <v>32</v>
      </c>
      <c r="D52" s="35" t="s">
        <v>9</v>
      </c>
      <c r="E52" s="35">
        <v>1</v>
      </c>
      <c r="F52" s="35">
        <v>2016</v>
      </c>
      <c r="G52" s="36">
        <v>36472.47</v>
      </c>
      <c r="H52" s="36">
        <f>+E52*G52</f>
        <v>36472.47</v>
      </c>
      <c r="I52" s="102"/>
      <c r="J52" s="12"/>
    </row>
    <row r="53" spans="1:10" ht="13.5">
      <c r="A53" s="94"/>
      <c r="B53" s="107"/>
      <c r="C53" s="35" t="s">
        <v>55</v>
      </c>
      <c r="D53" s="35" t="s">
        <v>9</v>
      </c>
      <c r="E53" s="35">
        <v>1</v>
      </c>
      <c r="F53" s="35">
        <v>2016</v>
      </c>
      <c r="G53" s="36">
        <v>1710000</v>
      </c>
      <c r="H53" s="36">
        <f t="shared" ref="H53:H57" si="4">+E53*G53</f>
        <v>1710000</v>
      </c>
      <c r="I53" s="102"/>
      <c r="J53" s="12"/>
    </row>
    <row r="54" spans="1:10" ht="27">
      <c r="A54" s="94"/>
      <c r="B54" s="107"/>
      <c r="C54" s="35" t="s">
        <v>56</v>
      </c>
      <c r="D54" s="35" t="s">
        <v>9</v>
      </c>
      <c r="E54" s="35">
        <v>1</v>
      </c>
      <c r="F54" s="35">
        <v>2016</v>
      </c>
      <c r="G54" s="36">
        <v>1027000</v>
      </c>
      <c r="H54" s="36">
        <f t="shared" si="4"/>
        <v>1027000</v>
      </c>
      <c r="I54" s="102"/>
      <c r="J54" s="12"/>
    </row>
    <row r="55" spans="1:10" ht="13.5">
      <c r="A55" s="94"/>
      <c r="B55" s="107"/>
      <c r="C55" s="35" t="s">
        <v>57</v>
      </c>
      <c r="D55" s="35" t="s">
        <v>9</v>
      </c>
      <c r="E55" s="35">
        <v>1</v>
      </c>
      <c r="F55" s="35">
        <v>2016</v>
      </c>
      <c r="G55" s="36">
        <v>75500</v>
      </c>
      <c r="H55" s="36">
        <f t="shared" si="4"/>
        <v>75500</v>
      </c>
      <c r="I55" s="102"/>
    </row>
    <row r="56" spans="1:10" ht="13.5">
      <c r="A56" s="94"/>
      <c r="B56" s="107"/>
      <c r="C56" s="35" t="s">
        <v>25</v>
      </c>
      <c r="D56" s="35" t="s">
        <v>9</v>
      </c>
      <c r="E56" s="35">
        <v>1</v>
      </c>
      <c r="F56" s="35">
        <v>2016</v>
      </c>
      <c r="G56" s="36">
        <v>218250</v>
      </c>
      <c r="H56" s="36">
        <f t="shared" si="4"/>
        <v>218250</v>
      </c>
      <c r="I56" s="102"/>
    </row>
    <row r="57" spans="1:10" ht="27.75" thickBot="1">
      <c r="A57" s="94"/>
      <c r="B57" s="107"/>
      <c r="C57" s="39" t="s">
        <v>23</v>
      </c>
      <c r="D57" s="39" t="s">
        <v>9</v>
      </c>
      <c r="E57" s="39">
        <v>1</v>
      </c>
      <c r="F57" s="39">
        <v>2016</v>
      </c>
      <c r="G57" s="40">
        <v>306350</v>
      </c>
      <c r="H57" s="40">
        <f t="shared" si="4"/>
        <v>306350</v>
      </c>
      <c r="I57" s="102"/>
    </row>
    <row r="58" spans="1:10" ht="15.75" customHeight="1" thickTop="1">
      <c r="A58" s="94">
        <v>6</v>
      </c>
      <c r="B58" s="106" t="s">
        <v>175</v>
      </c>
      <c r="C58" s="37" t="s">
        <v>20</v>
      </c>
      <c r="D58" s="37" t="s">
        <v>9</v>
      </c>
      <c r="E58" s="37">
        <v>1</v>
      </c>
      <c r="F58" s="37">
        <v>2016</v>
      </c>
      <c r="G58" s="38">
        <v>13180</v>
      </c>
      <c r="H58" s="38">
        <f>+E58*G58</f>
        <v>13180</v>
      </c>
      <c r="I58" s="112">
        <f>SUM(H58:H67)</f>
        <v>3633549.45</v>
      </c>
    </row>
    <row r="59" spans="1:10" ht="44.25" customHeight="1">
      <c r="A59" s="94"/>
      <c r="B59" s="107"/>
      <c r="C59" s="35" t="s">
        <v>54</v>
      </c>
      <c r="D59" s="35" t="s">
        <v>9</v>
      </c>
      <c r="E59" s="35">
        <v>1</v>
      </c>
      <c r="F59" s="35">
        <v>2016</v>
      </c>
      <c r="G59" s="36">
        <v>140107.85</v>
      </c>
      <c r="H59" s="36">
        <f>+E59*G59</f>
        <v>140107.85</v>
      </c>
      <c r="I59" s="102"/>
      <c r="J59" s="12"/>
    </row>
    <row r="60" spans="1:10" ht="15.75" customHeight="1">
      <c r="A60" s="94"/>
      <c r="B60" s="107"/>
      <c r="C60" s="35" t="s">
        <v>17</v>
      </c>
      <c r="D60" s="35" t="s">
        <v>9</v>
      </c>
      <c r="E60" s="35">
        <v>1</v>
      </c>
      <c r="F60" s="35">
        <v>2016</v>
      </c>
      <c r="G60" s="36">
        <v>71334.429999999993</v>
      </c>
      <c r="H60" s="36">
        <f>+E60*G60</f>
        <v>71334.429999999993</v>
      </c>
      <c r="I60" s="102"/>
      <c r="J60" s="12"/>
    </row>
    <row r="61" spans="1:10" ht="13.5">
      <c r="A61" s="94"/>
      <c r="B61" s="107"/>
      <c r="C61" s="35" t="s">
        <v>31</v>
      </c>
      <c r="D61" s="35" t="s">
        <v>9</v>
      </c>
      <c r="E61" s="35">
        <v>1</v>
      </c>
      <c r="F61" s="35">
        <v>2016</v>
      </c>
      <c r="G61" s="36">
        <v>35354.699999999997</v>
      </c>
      <c r="H61" s="36">
        <f>+E61*G61</f>
        <v>35354.699999999997</v>
      </c>
      <c r="I61" s="102"/>
      <c r="J61" s="12"/>
    </row>
    <row r="62" spans="1:10" ht="27">
      <c r="A62" s="94"/>
      <c r="B62" s="107"/>
      <c r="C62" s="35" t="s">
        <v>32</v>
      </c>
      <c r="D62" s="35" t="s">
        <v>9</v>
      </c>
      <c r="E62" s="35">
        <v>1</v>
      </c>
      <c r="F62" s="35">
        <v>2016</v>
      </c>
      <c r="G62" s="36">
        <v>36472.47</v>
      </c>
      <c r="H62" s="36">
        <f>+E62*G62</f>
        <v>36472.47</v>
      </c>
      <c r="I62" s="102"/>
      <c r="J62" s="12"/>
    </row>
    <row r="63" spans="1:10" ht="13.5">
      <c r="A63" s="94"/>
      <c r="B63" s="107"/>
      <c r="C63" s="35" t="s">
        <v>55</v>
      </c>
      <c r="D63" s="35" t="s">
        <v>9</v>
      </c>
      <c r="E63" s="35">
        <v>1</v>
      </c>
      <c r="F63" s="35">
        <v>2016</v>
      </c>
      <c r="G63" s="36">
        <v>1710000</v>
      </c>
      <c r="H63" s="36">
        <f t="shared" ref="H63:H67" si="5">+E63*G63</f>
        <v>1710000</v>
      </c>
      <c r="I63" s="102"/>
      <c r="J63" s="12"/>
    </row>
    <row r="64" spans="1:10" ht="27">
      <c r="A64" s="94"/>
      <c r="B64" s="107"/>
      <c r="C64" s="35" t="s">
        <v>56</v>
      </c>
      <c r="D64" s="35" t="s">
        <v>9</v>
      </c>
      <c r="E64" s="35">
        <v>1</v>
      </c>
      <c r="F64" s="35">
        <v>2016</v>
      </c>
      <c r="G64" s="36">
        <v>1027000</v>
      </c>
      <c r="H64" s="36">
        <f t="shared" si="5"/>
        <v>1027000</v>
      </c>
      <c r="I64" s="102"/>
      <c r="J64" s="12"/>
    </row>
    <row r="65" spans="1:10" ht="13.5">
      <c r="A65" s="94"/>
      <c r="B65" s="107"/>
      <c r="C65" s="35" t="s">
        <v>57</v>
      </c>
      <c r="D65" s="35" t="s">
        <v>9</v>
      </c>
      <c r="E65" s="35">
        <v>1</v>
      </c>
      <c r="F65" s="35">
        <v>2016</v>
      </c>
      <c r="G65" s="36">
        <v>75500</v>
      </c>
      <c r="H65" s="36">
        <f t="shared" si="5"/>
        <v>75500</v>
      </c>
      <c r="I65" s="102"/>
    </row>
    <row r="66" spans="1:10" ht="13.5">
      <c r="A66" s="94"/>
      <c r="B66" s="107"/>
      <c r="C66" s="35" t="s">
        <v>25</v>
      </c>
      <c r="D66" s="35" t="s">
        <v>9</v>
      </c>
      <c r="E66" s="35">
        <v>1</v>
      </c>
      <c r="F66" s="35">
        <v>2016</v>
      </c>
      <c r="G66" s="36">
        <v>218250</v>
      </c>
      <c r="H66" s="36">
        <f t="shared" si="5"/>
        <v>218250</v>
      </c>
      <c r="I66" s="102"/>
    </row>
    <row r="67" spans="1:10" ht="27.75" thickBot="1">
      <c r="A67" s="94"/>
      <c r="B67" s="107"/>
      <c r="C67" s="39" t="s">
        <v>23</v>
      </c>
      <c r="D67" s="39" t="s">
        <v>9</v>
      </c>
      <c r="E67" s="39">
        <v>1</v>
      </c>
      <c r="F67" s="39">
        <v>2016</v>
      </c>
      <c r="G67" s="40">
        <v>306350</v>
      </c>
      <c r="H67" s="40">
        <f t="shared" si="5"/>
        <v>306350</v>
      </c>
      <c r="I67" s="102"/>
    </row>
    <row r="68" spans="1:10" thickTop="1">
      <c r="A68" s="98">
        <v>7</v>
      </c>
      <c r="B68" s="106" t="s">
        <v>176</v>
      </c>
      <c r="C68" s="37" t="s">
        <v>20</v>
      </c>
      <c r="D68" s="37" t="s">
        <v>9</v>
      </c>
      <c r="E68" s="37">
        <v>1</v>
      </c>
      <c r="F68" s="37">
        <v>2016</v>
      </c>
      <c r="G68" s="38">
        <v>13180</v>
      </c>
      <c r="H68" s="38">
        <f>+E68*G68</f>
        <v>13180</v>
      </c>
      <c r="I68" s="112">
        <f>SUM(H68:H77)</f>
        <v>3633549.45</v>
      </c>
    </row>
    <row r="69" spans="1:10" ht="40.5">
      <c r="A69" s="98"/>
      <c r="B69" s="107"/>
      <c r="C69" s="35" t="s">
        <v>54</v>
      </c>
      <c r="D69" s="35" t="s">
        <v>9</v>
      </c>
      <c r="E69" s="35">
        <v>1</v>
      </c>
      <c r="F69" s="35">
        <v>2016</v>
      </c>
      <c r="G69" s="36">
        <v>140107.85</v>
      </c>
      <c r="H69" s="36">
        <f>+E69*G69</f>
        <v>140107.85</v>
      </c>
      <c r="I69" s="102"/>
      <c r="J69" s="12"/>
    </row>
    <row r="70" spans="1:10" ht="13.5">
      <c r="A70" s="98"/>
      <c r="B70" s="107"/>
      <c r="C70" s="35" t="s">
        <v>17</v>
      </c>
      <c r="D70" s="35" t="s">
        <v>9</v>
      </c>
      <c r="E70" s="35">
        <v>1</v>
      </c>
      <c r="F70" s="35">
        <v>2016</v>
      </c>
      <c r="G70" s="36">
        <v>71334.429999999993</v>
      </c>
      <c r="H70" s="36">
        <f>+E70*G70</f>
        <v>71334.429999999993</v>
      </c>
      <c r="I70" s="102"/>
      <c r="J70" s="12"/>
    </row>
    <row r="71" spans="1:10" ht="13.5">
      <c r="A71" s="98"/>
      <c r="B71" s="107"/>
      <c r="C71" s="35" t="s">
        <v>31</v>
      </c>
      <c r="D71" s="35" t="s">
        <v>9</v>
      </c>
      <c r="E71" s="35">
        <v>1</v>
      </c>
      <c r="F71" s="35">
        <v>2016</v>
      </c>
      <c r="G71" s="36">
        <v>35354.699999999997</v>
      </c>
      <c r="H71" s="36">
        <f>+E71*G71</f>
        <v>35354.699999999997</v>
      </c>
      <c r="I71" s="102"/>
      <c r="J71" s="12"/>
    </row>
    <row r="72" spans="1:10" ht="27">
      <c r="A72" s="98"/>
      <c r="B72" s="107"/>
      <c r="C72" s="35" t="s">
        <v>32</v>
      </c>
      <c r="D72" s="35" t="s">
        <v>9</v>
      </c>
      <c r="E72" s="35">
        <v>1</v>
      </c>
      <c r="F72" s="35">
        <v>2016</v>
      </c>
      <c r="G72" s="36">
        <v>36472.47</v>
      </c>
      <c r="H72" s="36">
        <f>+E72*G72</f>
        <v>36472.47</v>
      </c>
      <c r="I72" s="102"/>
      <c r="J72" s="12"/>
    </row>
    <row r="73" spans="1:10" ht="13.5">
      <c r="A73" s="98"/>
      <c r="B73" s="107"/>
      <c r="C73" s="35" t="s">
        <v>55</v>
      </c>
      <c r="D73" s="35" t="s">
        <v>9</v>
      </c>
      <c r="E73" s="35">
        <v>1</v>
      </c>
      <c r="F73" s="35">
        <v>2016</v>
      </c>
      <c r="G73" s="36">
        <v>1710000</v>
      </c>
      <c r="H73" s="36">
        <f t="shared" ref="H73:H77" si="6">+E73*G73</f>
        <v>1710000</v>
      </c>
      <c r="I73" s="102"/>
      <c r="J73" s="12"/>
    </row>
    <row r="74" spans="1:10" ht="27">
      <c r="A74" s="98"/>
      <c r="B74" s="107"/>
      <c r="C74" s="35" t="s">
        <v>56</v>
      </c>
      <c r="D74" s="35" t="s">
        <v>9</v>
      </c>
      <c r="E74" s="35">
        <v>1</v>
      </c>
      <c r="F74" s="35">
        <v>2016</v>
      </c>
      <c r="G74" s="36">
        <v>1027000</v>
      </c>
      <c r="H74" s="36">
        <f t="shared" si="6"/>
        <v>1027000</v>
      </c>
      <c r="I74" s="102"/>
      <c r="J74" s="12"/>
    </row>
    <row r="75" spans="1:10" ht="13.5">
      <c r="A75" s="98"/>
      <c r="B75" s="107"/>
      <c r="C75" s="35" t="s">
        <v>57</v>
      </c>
      <c r="D75" s="35" t="s">
        <v>9</v>
      </c>
      <c r="E75" s="35">
        <v>1</v>
      </c>
      <c r="F75" s="35">
        <v>2016</v>
      </c>
      <c r="G75" s="36">
        <v>75500</v>
      </c>
      <c r="H75" s="36">
        <f t="shared" si="6"/>
        <v>75500</v>
      </c>
      <c r="I75" s="102"/>
    </row>
    <row r="76" spans="1:10" ht="13.5">
      <c r="A76" s="98"/>
      <c r="B76" s="107"/>
      <c r="C76" s="35" t="s">
        <v>25</v>
      </c>
      <c r="D76" s="35" t="s">
        <v>9</v>
      </c>
      <c r="E76" s="35">
        <v>1</v>
      </c>
      <c r="F76" s="35">
        <v>2016</v>
      </c>
      <c r="G76" s="36">
        <v>218250</v>
      </c>
      <c r="H76" s="36">
        <f t="shared" si="6"/>
        <v>218250</v>
      </c>
      <c r="I76" s="102"/>
    </row>
    <row r="77" spans="1:10" ht="27.75" thickBot="1">
      <c r="A77" s="99"/>
      <c r="B77" s="107"/>
      <c r="C77" s="39" t="s">
        <v>23</v>
      </c>
      <c r="D77" s="39" t="s">
        <v>9</v>
      </c>
      <c r="E77" s="39">
        <v>1</v>
      </c>
      <c r="F77" s="39">
        <v>2016</v>
      </c>
      <c r="G77" s="40">
        <v>306350</v>
      </c>
      <c r="H77" s="40">
        <f t="shared" si="6"/>
        <v>306350</v>
      </c>
      <c r="I77" s="102"/>
    </row>
    <row r="78" spans="1:10" thickTop="1">
      <c r="A78" s="94">
        <v>8</v>
      </c>
      <c r="B78" s="106" t="s">
        <v>177</v>
      </c>
      <c r="C78" s="37" t="s">
        <v>20</v>
      </c>
      <c r="D78" s="37" t="s">
        <v>9</v>
      </c>
      <c r="E78" s="37">
        <v>1</v>
      </c>
      <c r="F78" s="37">
        <v>2016</v>
      </c>
      <c r="G78" s="38">
        <v>13180</v>
      </c>
      <c r="H78" s="38">
        <f>+E78*G78</f>
        <v>13180</v>
      </c>
      <c r="I78" s="112">
        <f>SUM(H78:H87)</f>
        <v>3633549.45</v>
      </c>
    </row>
    <row r="79" spans="1:10" ht="40.5">
      <c r="A79" s="94"/>
      <c r="B79" s="107"/>
      <c r="C79" s="35" t="s">
        <v>54</v>
      </c>
      <c r="D79" s="35" t="s">
        <v>9</v>
      </c>
      <c r="E79" s="35">
        <v>1</v>
      </c>
      <c r="F79" s="35">
        <v>2016</v>
      </c>
      <c r="G79" s="36">
        <v>140107.85</v>
      </c>
      <c r="H79" s="36">
        <f>+E79*G79</f>
        <v>140107.85</v>
      </c>
      <c r="I79" s="102"/>
      <c r="J79" s="12"/>
    </row>
    <row r="80" spans="1:10" ht="13.5">
      <c r="A80" s="94"/>
      <c r="B80" s="107"/>
      <c r="C80" s="35" t="s">
        <v>17</v>
      </c>
      <c r="D80" s="35" t="s">
        <v>9</v>
      </c>
      <c r="E80" s="35">
        <v>1</v>
      </c>
      <c r="F80" s="35">
        <v>2016</v>
      </c>
      <c r="G80" s="36">
        <v>71334.429999999993</v>
      </c>
      <c r="H80" s="36">
        <f>+E80*G80</f>
        <v>71334.429999999993</v>
      </c>
      <c r="I80" s="102"/>
      <c r="J80" s="12"/>
    </row>
    <row r="81" spans="1:10" ht="13.5">
      <c r="A81" s="94"/>
      <c r="B81" s="107"/>
      <c r="C81" s="35" t="s">
        <v>31</v>
      </c>
      <c r="D81" s="35" t="s">
        <v>9</v>
      </c>
      <c r="E81" s="35">
        <v>1</v>
      </c>
      <c r="F81" s="35">
        <v>2016</v>
      </c>
      <c r="G81" s="36">
        <v>35354.699999999997</v>
      </c>
      <c r="H81" s="36">
        <f>+E81*G81</f>
        <v>35354.699999999997</v>
      </c>
      <c r="I81" s="102"/>
      <c r="J81" s="12"/>
    </row>
    <row r="82" spans="1:10" ht="27">
      <c r="A82" s="94"/>
      <c r="B82" s="107"/>
      <c r="C82" s="35" t="s">
        <v>32</v>
      </c>
      <c r="D82" s="35" t="s">
        <v>9</v>
      </c>
      <c r="E82" s="35">
        <v>1</v>
      </c>
      <c r="F82" s="35">
        <v>2016</v>
      </c>
      <c r="G82" s="36">
        <v>36472.47</v>
      </c>
      <c r="H82" s="36">
        <f>+E82*G82</f>
        <v>36472.47</v>
      </c>
      <c r="I82" s="102"/>
      <c r="J82" s="12"/>
    </row>
    <row r="83" spans="1:10" ht="13.5">
      <c r="A83" s="94"/>
      <c r="B83" s="107"/>
      <c r="C83" s="35" t="s">
        <v>55</v>
      </c>
      <c r="D83" s="35" t="s">
        <v>9</v>
      </c>
      <c r="E83" s="35">
        <v>1</v>
      </c>
      <c r="F83" s="35">
        <v>2016</v>
      </c>
      <c r="G83" s="36">
        <v>1710000</v>
      </c>
      <c r="H83" s="36">
        <f t="shared" ref="H83:H87" si="7">+E83*G83</f>
        <v>1710000</v>
      </c>
      <c r="I83" s="102"/>
      <c r="J83" s="12"/>
    </row>
    <row r="84" spans="1:10" ht="27">
      <c r="A84" s="94"/>
      <c r="B84" s="107"/>
      <c r="C84" s="35" t="s">
        <v>56</v>
      </c>
      <c r="D84" s="35" t="s">
        <v>9</v>
      </c>
      <c r="E84" s="35">
        <v>1</v>
      </c>
      <c r="F84" s="35">
        <v>2016</v>
      </c>
      <c r="G84" s="36">
        <v>1027000</v>
      </c>
      <c r="H84" s="36">
        <f t="shared" si="7"/>
        <v>1027000</v>
      </c>
      <c r="I84" s="102"/>
      <c r="J84" s="12"/>
    </row>
    <row r="85" spans="1:10" ht="13.5">
      <c r="A85" s="94"/>
      <c r="B85" s="107"/>
      <c r="C85" s="35" t="s">
        <v>57</v>
      </c>
      <c r="D85" s="35" t="s">
        <v>9</v>
      </c>
      <c r="E85" s="35">
        <v>1</v>
      </c>
      <c r="F85" s="35">
        <v>2016</v>
      </c>
      <c r="G85" s="36">
        <v>75500</v>
      </c>
      <c r="H85" s="36">
        <f t="shared" si="7"/>
        <v>75500</v>
      </c>
      <c r="I85" s="102"/>
    </row>
    <row r="86" spans="1:10" ht="13.5">
      <c r="A86" s="94"/>
      <c r="B86" s="107"/>
      <c r="C86" s="35" t="s">
        <v>25</v>
      </c>
      <c r="D86" s="35" t="s">
        <v>9</v>
      </c>
      <c r="E86" s="35">
        <v>1</v>
      </c>
      <c r="F86" s="35">
        <v>2016</v>
      </c>
      <c r="G86" s="36">
        <v>218250</v>
      </c>
      <c r="H86" s="36">
        <f t="shared" si="7"/>
        <v>218250</v>
      </c>
      <c r="I86" s="102"/>
    </row>
    <row r="87" spans="1:10" ht="27.75" thickBot="1">
      <c r="A87" s="94"/>
      <c r="B87" s="107"/>
      <c r="C87" s="39" t="s">
        <v>23</v>
      </c>
      <c r="D87" s="39" t="s">
        <v>9</v>
      </c>
      <c r="E87" s="39">
        <v>1</v>
      </c>
      <c r="F87" s="39">
        <v>2016</v>
      </c>
      <c r="G87" s="40">
        <v>306350</v>
      </c>
      <c r="H87" s="40">
        <f t="shared" si="7"/>
        <v>306350</v>
      </c>
      <c r="I87" s="102"/>
    </row>
    <row r="88" spans="1:10" thickTop="1">
      <c r="A88" s="98">
        <v>9</v>
      </c>
      <c r="B88" s="106" t="s">
        <v>178</v>
      </c>
      <c r="C88" s="37" t="s">
        <v>20</v>
      </c>
      <c r="D88" s="37" t="s">
        <v>9</v>
      </c>
      <c r="E88" s="37">
        <v>1</v>
      </c>
      <c r="F88" s="37">
        <v>2016</v>
      </c>
      <c r="G88" s="38">
        <v>13180</v>
      </c>
      <c r="H88" s="38">
        <f>+E88*G88</f>
        <v>13180</v>
      </c>
      <c r="I88" s="112">
        <f>SUM(H88:H97)</f>
        <v>3633549.45</v>
      </c>
    </row>
    <row r="89" spans="1:10" ht="40.5">
      <c r="A89" s="98"/>
      <c r="B89" s="107"/>
      <c r="C89" s="35" t="s">
        <v>54</v>
      </c>
      <c r="D89" s="35" t="s">
        <v>9</v>
      </c>
      <c r="E89" s="35">
        <v>1</v>
      </c>
      <c r="F89" s="35">
        <v>2016</v>
      </c>
      <c r="G89" s="36">
        <v>140107.85</v>
      </c>
      <c r="H89" s="36">
        <f>+E89*G89</f>
        <v>140107.85</v>
      </c>
      <c r="I89" s="102"/>
      <c r="J89" s="12"/>
    </row>
    <row r="90" spans="1:10" ht="13.5">
      <c r="A90" s="98"/>
      <c r="B90" s="107"/>
      <c r="C90" s="35" t="s">
        <v>17</v>
      </c>
      <c r="D90" s="35" t="s">
        <v>9</v>
      </c>
      <c r="E90" s="35">
        <v>1</v>
      </c>
      <c r="F90" s="35">
        <v>2016</v>
      </c>
      <c r="G90" s="36">
        <v>71334.429999999993</v>
      </c>
      <c r="H90" s="36">
        <f>+E90*G90</f>
        <v>71334.429999999993</v>
      </c>
      <c r="I90" s="102"/>
      <c r="J90" s="12"/>
    </row>
    <row r="91" spans="1:10" ht="13.5">
      <c r="A91" s="98"/>
      <c r="B91" s="107"/>
      <c r="C91" s="35" t="s">
        <v>31</v>
      </c>
      <c r="D91" s="35" t="s">
        <v>9</v>
      </c>
      <c r="E91" s="35">
        <v>1</v>
      </c>
      <c r="F91" s="35">
        <v>2016</v>
      </c>
      <c r="G91" s="36">
        <v>35354.699999999997</v>
      </c>
      <c r="H91" s="36">
        <f>+E91*G91</f>
        <v>35354.699999999997</v>
      </c>
      <c r="I91" s="102"/>
      <c r="J91" s="12"/>
    </row>
    <row r="92" spans="1:10" ht="27">
      <c r="A92" s="98"/>
      <c r="B92" s="107"/>
      <c r="C92" s="35" t="s">
        <v>32</v>
      </c>
      <c r="D92" s="35" t="s">
        <v>9</v>
      </c>
      <c r="E92" s="35">
        <v>1</v>
      </c>
      <c r="F92" s="35">
        <v>2016</v>
      </c>
      <c r="G92" s="36">
        <v>36472.47</v>
      </c>
      <c r="H92" s="36">
        <f>+E92*G92</f>
        <v>36472.47</v>
      </c>
      <c r="I92" s="102"/>
      <c r="J92" s="12"/>
    </row>
    <row r="93" spans="1:10" ht="13.5">
      <c r="A93" s="98"/>
      <c r="B93" s="107"/>
      <c r="C93" s="35" t="s">
        <v>55</v>
      </c>
      <c r="D93" s="35" t="s">
        <v>9</v>
      </c>
      <c r="E93" s="35">
        <v>1</v>
      </c>
      <c r="F93" s="35">
        <v>2016</v>
      </c>
      <c r="G93" s="36">
        <v>1710000</v>
      </c>
      <c r="H93" s="36">
        <f t="shared" ref="H93:H97" si="8">+E93*G93</f>
        <v>1710000</v>
      </c>
      <c r="I93" s="102"/>
      <c r="J93" s="12"/>
    </row>
    <row r="94" spans="1:10" ht="27">
      <c r="A94" s="98"/>
      <c r="B94" s="107"/>
      <c r="C94" s="35" t="s">
        <v>56</v>
      </c>
      <c r="D94" s="35" t="s">
        <v>9</v>
      </c>
      <c r="E94" s="35">
        <v>1</v>
      </c>
      <c r="F94" s="35">
        <v>2016</v>
      </c>
      <c r="G94" s="36">
        <v>1027000</v>
      </c>
      <c r="H94" s="36">
        <f t="shared" si="8"/>
        <v>1027000</v>
      </c>
      <c r="I94" s="102"/>
      <c r="J94" s="12"/>
    </row>
    <row r="95" spans="1:10" ht="13.5">
      <c r="A95" s="98"/>
      <c r="B95" s="107"/>
      <c r="C95" s="35" t="s">
        <v>57</v>
      </c>
      <c r="D95" s="35" t="s">
        <v>9</v>
      </c>
      <c r="E95" s="35">
        <v>1</v>
      </c>
      <c r="F95" s="35">
        <v>2016</v>
      </c>
      <c r="G95" s="36">
        <v>75500</v>
      </c>
      <c r="H95" s="36">
        <f t="shared" si="8"/>
        <v>75500</v>
      </c>
      <c r="I95" s="102"/>
    </row>
    <row r="96" spans="1:10" ht="13.5">
      <c r="A96" s="98"/>
      <c r="B96" s="107"/>
      <c r="C96" s="35" t="s">
        <v>25</v>
      </c>
      <c r="D96" s="35" t="s">
        <v>9</v>
      </c>
      <c r="E96" s="35">
        <v>1</v>
      </c>
      <c r="F96" s="35">
        <v>2016</v>
      </c>
      <c r="G96" s="36">
        <v>218250</v>
      </c>
      <c r="H96" s="36">
        <f t="shared" si="8"/>
        <v>218250</v>
      </c>
      <c r="I96" s="102"/>
    </row>
    <row r="97" spans="1:10" ht="27.75" thickBot="1">
      <c r="A97" s="99"/>
      <c r="B97" s="107"/>
      <c r="C97" s="39" t="s">
        <v>23</v>
      </c>
      <c r="D97" s="39" t="s">
        <v>9</v>
      </c>
      <c r="E97" s="39">
        <v>1</v>
      </c>
      <c r="F97" s="39">
        <v>2016</v>
      </c>
      <c r="G97" s="40">
        <v>306350</v>
      </c>
      <c r="H97" s="40">
        <f t="shared" si="8"/>
        <v>306350</v>
      </c>
      <c r="I97" s="102"/>
    </row>
    <row r="98" spans="1:10" thickTop="1">
      <c r="A98" s="94">
        <v>10</v>
      </c>
      <c r="B98" s="106" t="s">
        <v>179</v>
      </c>
      <c r="C98" s="37" t="s">
        <v>20</v>
      </c>
      <c r="D98" s="37" t="s">
        <v>9</v>
      </c>
      <c r="E98" s="37">
        <v>1</v>
      </c>
      <c r="F98" s="37">
        <v>2016</v>
      </c>
      <c r="G98" s="38">
        <v>13180</v>
      </c>
      <c r="H98" s="38">
        <f>+E98*G98</f>
        <v>13180</v>
      </c>
      <c r="I98" s="112">
        <f>SUM(H98:H107)</f>
        <v>3633549.45</v>
      </c>
    </row>
    <row r="99" spans="1:10" ht="40.5">
      <c r="A99" s="94"/>
      <c r="B99" s="107"/>
      <c r="C99" s="35" t="s">
        <v>54</v>
      </c>
      <c r="D99" s="35" t="s">
        <v>9</v>
      </c>
      <c r="E99" s="35">
        <v>1</v>
      </c>
      <c r="F99" s="35">
        <v>2016</v>
      </c>
      <c r="G99" s="36">
        <v>140107.85</v>
      </c>
      <c r="H99" s="36">
        <f>+E99*G99</f>
        <v>140107.85</v>
      </c>
      <c r="I99" s="102"/>
      <c r="J99" s="12"/>
    </row>
    <row r="100" spans="1:10" ht="13.5">
      <c r="A100" s="94"/>
      <c r="B100" s="107"/>
      <c r="C100" s="35" t="s">
        <v>17</v>
      </c>
      <c r="D100" s="35" t="s">
        <v>9</v>
      </c>
      <c r="E100" s="35">
        <v>1</v>
      </c>
      <c r="F100" s="35">
        <v>2016</v>
      </c>
      <c r="G100" s="36">
        <v>71334.429999999993</v>
      </c>
      <c r="H100" s="36">
        <f>+E100*G100</f>
        <v>71334.429999999993</v>
      </c>
      <c r="I100" s="102"/>
      <c r="J100" s="12"/>
    </row>
    <row r="101" spans="1:10" ht="13.5">
      <c r="A101" s="94"/>
      <c r="B101" s="107"/>
      <c r="C101" s="35" t="s">
        <v>31</v>
      </c>
      <c r="D101" s="35" t="s">
        <v>9</v>
      </c>
      <c r="E101" s="35">
        <v>1</v>
      </c>
      <c r="F101" s="35">
        <v>2016</v>
      </c>
      <c r="G101" s="36">
        <v>35354.699999999997</v>
      </c>
      <c r="H101" s="36">
        <f>+E101*G101</f>
        <v>35354.699999999997</v>
      </c>
      <c r="I101" s="102"/>
      <c r="J101" s="12"/>
    </row>
    <row r="102" spans="1:10" ht="27">
      <c r="A102" s="94"/>
      <c r="B102" s="107"/>
      <c r="C102" s="35" t="s">
        <v>32</v>
      </c>
      <c r="D102" s="35" t="s">
        <v>9</v>
      </c>
      <c r="E102" s="35">
        <v>1</v>
      </c>
      <c r="F102" s="35">
        <v>2016</v>
      </c>
      <c r="G102" s="36">
        <v>36472.47</v>
      </c>
      <c r="H102" s="36">
        <f>+E102*G102</f>
        <v>36472.47</v>
      </c>
      <c r="I102" s="102"/>
      <c r="J102" s="12"/>
    </row>
    <row r="103" spans="1:10" ht="13.5">
      <c r="A103" s="94"/>
      <c r="B103" s="107"/>
      <c r="C103" s="35" t="s">
        <v>55</v>
      </c>
      <c r="D103" s="35" t="s">
        <v>9</v>
      </c>
      <c r="E103" s="35">
        <v>1</v>
      </c>
      <c r="F103" s="35">
        <v>2016</v>
      </c>
      <c r="G103" s="36">
        <v>1710000</v>
      </c>
      <c r="H103" s="36">
        <f t="shared" ref="H103:H107" si="9">+E103*G103</f>
        <v>1710000</v>
      </c>
      <c r="I103" s="102"/>
      <c r="J103" s="12"/>
    </row>
    <row r="104" spans="1:10" ht="27">
      <c r="A104" s="94"/>
      <c r="B104" s="107"/>
      <c r="C104" s="35" t="s">
        <v>56</v>
      </c>
      <c r="D104" s="35" t="s">
        <v>9</v>
      </c>
      <c r="E104" s="35">
        <v>1</v>
      </c>
      <c r="F104" s="35">
        <v>2016</v>
      </c>
      <c r="G104" s="36">
        <v>1027000</v>
      </c>
      <c r="H104" s="36">
        <f t="shared" si="9"/>
        <v>1027000</v>
      </c>
      <c r="I104" s="102"/>
      <c r="J104" s="12"/>
    </row>
    <row r="105" spans="1:10" ht="13.5">
      <c r="A105" s="94"/>
      <c r="B105" s="107"/>
      <c r="C105" s="35" t="s">
        <v>57</v>
      </c>
      <c r="D105" s="35" t="s">
        <v>9</v>
      </c>
      <c r="E105" s="35">
        <v>1</v>
      </c>
      <c r="F105" s="35">
        <v>2016</v>
      </c>
      <c r="G105" s="36">
        <v>75500</v>
      </c>
      <c r="H105" s="36">
        <f t="shared" si="9"/>
        <v>75500</v>
      </c>
      <c r="I105" s="102"/>
    </row>
    <row r="106" spans="1:10" ht="13.5">
      <c r="A106" s="94"/>
      <c r="B106" s="107"/>
      <c r="C106" s="35" t="s">
        <v>25</v>
      </c>
      <c r="D106" s="35" t="s">
        <v>9</v>
      </c>
      <c r="E106" s="35">
        <v>1</v>
      </c>
      <c r="F106" s="35">
        <v>2016</v>
      </c>
      <c r="G106" s="36">
        <v>218250</v>
      </c>
      <c r="H106" s="36">
        <f t="shared" si="9"/>
        <v>218250</v>
      </c>
      <c r="I106" s="102"/>
    </row>
    <row r="107" spans="1:10" ht="27.75" thickBot="1">
      <c r="A107" s="94"/>
      <c r="B107" s="107"/>
      <c r="C107" s="39" t="s">
        <v>23</v>
      </c>
      <c r="D107" s="39" t="s">
        <v>9</v>
      </c>
      <c r="E107" s="39">
        <v>1</v>
      </c>
      <c r="F107" s="39">
        <v>2016</v>
      </c>
      <c r="G107" s="40">
        <v>306350</v>
      </c>
      <c r="H107" s="40">
        <f t="shared" si="9"/>
        <v>306350</v>
      </c>
      <c r="I107" s="102"/>
    </row>
    <row r="108" spans="1:10" ht="17.25" customHeight="1" thickTop="1">
      <c r="A108" s="98">
        <v>11</v>
      </c>
      <c r="B108" s="114" t="s">
        <v>180</v>
      </c>
      <c r="C108" s="37" t="s">
        <v>20</v>
      </c>
      <c r="D108" s="37" t="s">
        <v>9</v>
      </c>
      <c r="E108" s="37">
        <v>1</v>
      </c>
      <c r="F108" s="37">
        <v>2016</v>
      </c>
      <c r="G108" s="38">
        <v>13180</v>
      </c>
      <c r="H108" s="38">
        <f>+E108*G108</f>
        <v>13180</v>
      </c>
      <c r="I108" s="112">
        <f>SUM(H108:H117)</f>
        <v>3633549.45</v>
      </c>
    </row>
    <row r="109" spans="1:10" ht="40.5">
      <c r="A109" s="98"/>
      <c r="B109" s="115"/>
      <c r="C109" s="35" t="s">
        <v>54</v>
      </c>
      <c r="D109" s="35" t="s">
        <v>9</v>
      </c>
      <c r="E109" s="35">
        <v>1</v>
      </c>
      <c r="F109" s="35">
        <v>2016</v>
      </c>
      <c r="G109" s="36">
        <v>140107.85</v>
      </c>
      <c r="H109" s="36">
        <f>+E109*G109</f>
        <v>140107.85</v>
      </c>
      <c r="I109" s="102"/>
    </row>
    <row r="110" spans="1:10" ht="13.5">
      <c r="A110" s="98"/>
      <c r="B110" s="115"/>
      <c r="C110" s="35" t="s">
        <v>17</v>
      </c>
      <c r="D110" s="35" t="s">
        <v>9</v>
      </c>
      <c r="E110" s="35">
        <v>1</v>
      </c>
      <c r="F110" s="35">
        <v>2016</v>
      </c>
      <c r="G110" s="36">
        <v>71334.429999999993</v>
      </c>
      <c r="H110" s="36">
        <f>+E110*G110</f>
        <v>71334.429999999993</v>
      </c>
      <c r="I110" s="102"/>
    </row>
    <row r="111" spans="1:10" ht="13.5">
      <c r="A111" s="98"/>
      <c r="B111" s="115"/>
      <c r="C111" s="35" t="s">
        <v>31</v>
      </c>
      <c r="D111" s="35" t="s">
        <v>9</v>
      </c>
      <c r="E111" s="35">
        <v>1</v>
      </c>
      <c r="F111" s="35">
        <v>2016</v>
      </c>
      <c r="G111" s="36">
        <v>35354.699999999997</v>
      </c>
      <c r="H111" s="36">
        <f>+E111*G111</f>
        <v>35354.699999999997</v>
      </c>
      <c r="I111" s="102"/>
    </row>
    <row r="112" spans="1:10" ht="27">
      <c r="A112" s="98"/>
      <c r="B112" s="115"/>
      <c r="C112" s="35" t="s">
        <v>32</v>
      </c>
      <c r="D112" s="35" t="s">
        <v>9</v>
      </c>
      <c r="E112" s="35">
        <v>1</v>
      </c>
      <c r="F112" s="35">
        <v>2016</v>
      </c>
      <c r="G112" s="36">
        <v>36472.47</v>
      </c>
      <c r="H112" s="36">
        <f>+E112*G112</f>
        <v>36472.47</v>
      </c>
      <c r="I112" s="102"/>
    </row>
    <row r="113" spans="1:10" ht="13.5">
      <c r="A113" s="98"/>
      <c r="B113" s="115"/>
      <c r="C113" s="35" t="s">
        <v>55</v>
      </c>
      <c r="D113" s="35" t="s">
        <v>9</v>
      </c>
      <c r="E113" s="35">
        <v>1</v>
      </c>
      <c r="F113" s="35">
        <v>2016</v>
      </c>
      <c r="G113" s="36">
        <v>1710000</v>
      </c>
      <c r="H113" s="36">
        <f t="shared" ref="H113:H117" si="10">+E113*G113</f>
        <v>1710000</v>
      </c>
      <c r="I113" s="102"/>
    </row>
    <row r="114" spans="1:10" ht="27">
      <c r="A114" s="98"/>
      <c r="B114" s="115"/>
      <c r="C114" s="35" t="s">
        <v>56</v>
      </c>
      <c r="D114" s="35" t="s">
        <v>9</v>
      </c>
      <c r="E114" s="35">
        <v>1</v>
      </c>
      <c r="F114" s="35">
        <v>2016</v>
      </c>
      <c r="G114" s="36">
        <v>1027000</v>
      </c>
      <c r="H114" s="36">
        <f t="shared" si="10"/>
        <v>1027000</v>
      </c>
      <c r="I114" s="102"/>
    </row>
    <row r="115" spans="1:10" ht="13.5">
      <c r="A115" s="98"/>
      <c r="B115" s="115"/>
      <c r="C115" s="35" t="s">
        <v>57</v>
      </c>
      <c r="D115" s="35" t="s">
        <v>9</v>
      </c>
      <c r="E115" s="35">
        <v>1</v>
      </c>
      <c r="F115" s="35">
        <v>2016</v>
      </c>
      <c r="G115" s="36">
        <v>75500</v>
      </c>
      <c r="H115" s="36">
        <f t="shared" si="10"/>
        <v>75500</v>
      </c>
      <c r="I115" s="102"/>
    </row>
    <row r="116" spans="1:10" ht="13.5">
      <c r="A116" s="98"/>
      <c r="B116" s="115"/>
      <c r="C116" s="35" t="s">
        <v>25</v>
      </c>
      <c r="D116" s="35" t="s">
        <v>9</v>
      </c>
      <c r="E116" s="35">
        <v>1</v>
      </c>
      <c r="F116" s="35">
        <v>2016</v>
      </c>
      <c r="G116" s="36">
        <v>218250</v>
      </c>
      <c r="H116" s="36">
        <f t="shared" si="10"/>
        <v>218250</v>
      </c>
      <c r="I116" s="102"/>
    </row>
    <row r="117" spans="1:10" ht="27.75" customHeight="1" thickBot="1">
      <c r="A117" s="99"/>
      <c r="B117" s="116"/>
      <c r="C117" s="39" t="s">
        <v>23</v>
      </c>
      <c r="D117" s="39" t="s">
        <v>9</v>
      </c>
      <c r="E117" s="39">
        <v>1</v>
      </c>
      <c r="F117" s="39">
        <v>2016</v>
      </c>
      <c r="G117" s="40">
        <v>306350</v>
      </c>
      <c r="H117" s="40">
        <f t="shared" si="10"/>
        <v>306350</v>
      </c>
      <c r="I117" s="102"/>
    </row>
    <row r="118" spans="1:10" ht="17.25" customHeight="1">
      <c r="A118" s="94">
        <v>12</v>
      </c>
      <c r="B118" s="107" t="s">
        <v>298</v>
      </c>
      <c r="C118" s="37" t="s">
        <v>20</v>
      </c>
      <c r="D118" s="37" t="s">
        <v>9</v>
      </c>
      <c r="E118" s="37">
        <v>1</v>
      </c>
      <c r="F118" s="37">
        <v>2016</v>
      </c>
      <c r="G118" s="38">
        <v>13180</v>
      </c>
      <c r="H118" s="38">
        <f>+E118*G118</f>
        <v>13180</v>
      </c>
      <c r="I118" s="108">
        <f>SUM(H118:H127)</f>
        <v>3633549.45</v>
      </c>
    </row>
    <row r="119" spans="1:10" ht="40.5">
      <c r="A119" s="94"/>
      <c r="B119" s="107"/>
      <c r="C119" s="35" t="s">
        <v>54</v>
      </c>
      <c r="D119" s="35" t="s">
        <v>9</v>
      </c>
      <c r="E119" s="35">
        <v>1</v>
      </c>
      <c r="F119" s="35">
        <v>2016</v>
      </c>
      <c r="G119" s="36">
        <v>140107.85</v>
      </c>
      <c r="H119" s="36">
        <f>+E119*G119</f>
        <v>140107.85</v>
      </c>
      <c r="I119" s="102"/>
      <c r="J119" s="12"/>
    </row>
    <row r="120" spans="1:10" ht="13.5">
      <c r="A120" s="94"/>
      <c r="B120" s="107"/>
      <c r="C120" s="35" t="s">
        <v>17</v>
      </c>
      <c r="D120" s="35" t="s">
        <v>9</v>
      </c>
      <c r="E120" s="35">
        <v>1</v>
      </c>
      <c r="F120" s="35">
        <v>2016</v>
      </c>
      <c r="G120" s="36">
        <v>71334.429999999993</v>
      </c>
      <c r="H120" s="36">
        <f>+E120*G120</f>
        <v>71334.429999999993</v>
      </c>
      <c r="I120" s="102"/>
      <c r="J120" s="12"/>
    </row>
    <row r="121" spans="1:10" ht="13.5">
      <c r="A121" s="94"/>
      <c r="B121" s="107"/>
      <c r="C121" s="35" t="s">
        <v>31</v>
      </c>
      <c r="D121" s="35" t="s">
        <v>9</v>
      </c>
      <c r="E121" s="35">
        <v>1</v>
      </c>
      <c r="F121" s="35">
        <v>2016</v>
      </c>
      <c r="G121" s="36">
        <v>35354.699999999997</v>
      </c>
      <c r="H121" s="36">
        <f>+E121*G121</f>
        <v>35354.699999999997</v>
      </c>
      <c r="I121" s="102"/>
      <c r="J121" s="12"/>
    </row>
    <row r="122" spans="1:10" ht="27">
      <c r="A122" s="94"/>
      <c r="B122" s="107"/>
      <c r="C122" s="35" t="s">
        <v>32</v>
      </c>
      <c r="D122" s="35" t="s">
        <v>9</v>
      </c>
      <c r="E122" s="35">
        <v>1</v>
      </c>
      <c r="F122" s="35">
        <v>2016</v>
      </c>
      <c r="G122" s="36">
        <v>36472.47</v>
      </c>
      <c r="H122" s="36">
        <f>+E122*G122</f>
        <v>36472.47</v>
      </c>
      <c r="I122" s="102"/>
      <c r="J122" s="12"/>
    </row>
    <row r="123" spans="1:10" ht="13.5">
      <c r="A123" s="94"/>
      <c r="B123" s="107"/>
      <c r="C123" s="35" t="s">
        <v>55</v>
      </c>
      <c r="D123" s="35" t="s">
        <v>9</v>
      </c>
      <c r="E123" s="35">
        <v>1</v>
      </c>
      <c r="F123" s="35">
        <v>2016</v>
      </c>
      <c r="G123" s="36">
        <v>1710000</v>
      </c>
      <c r="H123" s="36">
        <f t="shared" ref="H123:H127" si="11">+E123*G123</f>
        <v>1710000</v>
      </c>
      <c r="I123" s="102"/>
      <c r="J123" s="12"/>
    </row>
    <row r="124" spans="1:10" ht="27">
      <c r="A124" s="94"/>
      <c r="B124" s="107"/>
      <c r="C124" s="35" t="s">
        <v>56</v>
      </c>
      <c r="D124" s="35" t="s">
        <v>9</v>
      </c>
      <c r="E124" s="35">
        <v>1</v>
      </c>
      <c r="F124" s="35">
        <v>2016</v>
      </c>
      <c r="G124" s="36">
        <v>1027000</v>
      </c>
      <c r="H124" s="36">
        <f t="shared" si="11"/>
        <v>1027000</v>
      </c>
      <c r="I124" s="102"/>
      <c r="J124" s="12"/>
    </row>
    <row r="125" spans="1:10" ht="13.5">
      <c r="A125" s="94"/>
      <c r="B125" s="107"/>
      <c r="C125" s="35" t="s">
        <v>57</v>
      </c>
      <c r="D125" s="35" t="s">
        <v>9</v>
      </c>
      <c r="E125" s="35">
        <v>1</v>
      </c>
      <c r="F125" s="35">
        <v>2016</v>
      </c>
      <c r="G125" s="36">
        <v>75500</v>
      </c>
      <c r="H125" s="36">
        <f t="shared" si="11"/>
        <v>75500</v>
      </c>
      <c r="I125" s="102"/>
    </row>
    <row r="126" spans="1:10" ht="13.5">
      <c r="A126" s="94"/>
      <c r="B126" s="107"/>
      <c r="C126" s="35" t="s">
        <v>25</v>
      </c>
      <c r="D126" s="35" t="s">
        <v>9</v>
      </c>
      <c r="E126" s="35">
        <v>1</v>
      </c>
      <c r="F126" s="35">
        <v>2016</v>
      </c>
      <c r="G126" s="36">
        <v>218250</v>
      </c>
      <c r="H126" s="36">
        <f t="shared" si="11"/>
        <v>218250</v>
      </c>
      <c r="I126" s="102"/>
    </row>
    <row r="127" spans="1:10" ht="27.75" thickBot="1">
      <c r="A127" s="94"/>
      <c r="B127" s="113"/>
      <c r="C127" s="39" t="s">
        <v>23</v>
      </c>
      <c r="D127" s="39" t="s">
        <v>9</v>
      </c>
      <c r="E127" s="39">
        <v>1</v>
      </c>
      <c r="F127" s="39">
        <v>2016</v>
      </c>
      <c r="G127" s="40">
        <v>306350</v>
      </c>
      <c r="H127" s="40">
        <f t="shared" si="11"/>
        <v>306350</v>
      </c>
      <c r="I127" s="102"/>
    </row>
    <row r="128" spans="1:10" ht="13.5">
      <c r="A128" s="98">
        <v>13</v>
      </c>
      <c r="B128" s="97" t="s">
        <v>181</v>
      </c>
      <c r="C128" s="37" t="s">
        <v>20</v>
      </c>
      <c r="D128" s="37" t="s">
        <v>9</v>
      </c>
      <c r="E128" s="37">
        <v>1</v>
      </c>
      <c r="F128" s="37">
        <v>2016</v>
      </c>
      <c r="G128" s="38">
        <v>13180</v>
      </c>
      <c r="H128" s="38">
        <f>+E128*G128</f>
        <v>13180</v>
      </c>
      <c r="I128" s="101">
        <f>SUM(H128:H137)</f>
        <v>3633549.45</v>
      </c>
    </row>
    <row r="129" spans="1:10" ht="40.5">
      <c r="A129" s="98"/>
      <c r="B129" s="100"/>
      <c r="C129" s="35" t="s">
        <v>54</v>
      </c>
      <c r="D129" s="35" t="s">
        <v>9</v>
      </c>
      <c r="E129" s="35">
        <v>1</v>
      </c>
      <c r="F129" s="35">
        <v>2016</v>
      </c>
      <c r="G129" s="36">
        <v>140107.85</v>
      </c>
      <c r="H129" s="36">
        <f>+E129*G129</f>
        <v>140107.85</v>
      </c>
      <c r="I129" s="102"/>
      <c r="J129" s="12"/>
    </row>
    <row r="130" spans="1:10" ht="13.5">
      <c r="A130" s="98"/>
      <c r="B130" s="100"/>
      <c r="C130" s="35" t="s">
        <v>17</v>
      </c>
      <c r="D130" s="35" t="s">
        <v>9</v>
      </c>
      <c r="E130" s="35">
        <v>1</v>
      </c>
      <c r="F130" s="35">
        <v>2016</v>
      </c>
      <c r="G130" s="36">
        <v>71334.429999999993</v>
      </c>
      <c r="H130" s="36">
        <f>+E130*G130</f>
        <v>71334.429999999993</v>
      </c>
      <c r="I130" s="102"/>
      <c r="J130" s="12"/>
    </row>
    <row r="131" spans="1:10" ht="13.5">
      <c r="A131" s="98"/>
      <c r="B131" s="100"/>
      <c r="C131" s="35" t="s">
        <v>31</v>
      </c>
      <c r="D131" s="35" t="s">
        <v>9</v>
      </c>
      <c r="E131" s="35">
        <v>1</v>
      </c>
      <c r="F131" s="35">
        <v>2016</v>
      </c>
      <c r="G131" s="36">
        <v>35354.699999999997</v>
      </c>
      <c r="H131" s="36">
        <f>+E131*G131</f>
        <v>35354.699999999997</v>
      </c>
      <c r="I131" s="102"/>
      <c r="J131" s="12"/>
    </row>
    <row r="132" spans="1:10" ht="27">
      <c r="A132" s="98"/>
      <c r="B132" s="100"/>
      <c r="C132" s="35" t="s">
        <v>32</v>
      </c>
      <c r="D132" s="35" t="s">
        <v>9</v>
      </c>
      <c r="E132" s="35">
        <v>1</v>
      </c>
      <c r="F132" s="35">
        <v>2016</v>
      </c>
      <c r="G132" s="36">
        <v>36472.47</v>
      </c>
      <c r="H132" s="36">
        <f>+E132*G132</f>
        <v>36472.47</v>
      </c>
      <c r="I132" s="102"/>
      <c r="J132" s="12"/>
    </row>
    <row r="133" spans="1:10" ht="13.5">
      <c r="A133" s="98"/>
      <c r="B133" s="100"/>
      <c r="C133" s="35" t="s">
        <v>55</v>
      </c>
      <c r="D133" s="35" t="s">
        <v>9</v>
      </c>
      <c r="E133" s="35">
        <v>1</v>
      </c>
      <c r="F133" s="35">
        <v>2016</v>
      </c>
      <c r="G133" s="36">
        <v>1710000</v>
      </c>
      <c r="H133" s="36">
        <f t="shared" ref="H133:H137" si="12">+E133*G133</f>
        <v>1710000</v>
      </c>
      <c r="I133" s="102"/>
      <c r="J133" s="12"/>
    </row>
    <row r="134" spans="1:10" ht="27">
      <c r="A134" s="98"/>
      <c r="B134" s="100"/>
      <c r="C134" s="35" t="s">
        <v>56</v>
      </c>
      <c r="D134" s="35" t="s">
        <v>9</v>
      </c>
      <c r="E134" s="35">
        <v>1</v>
      </c>
      <c r="F134" s="35">
        <v>2016</v>
      </c>
      <c r="G134" s="36">
        <v>1027000</v>
      </c>
      <c r="H134" s="36">
        <f t="shared" si="12"/>
        <v>1027000</v>
      </c>
      <c r="I134" s="102"/>
      <c r="J134" s="12"/>
    </row>
    <row r="135" spans="1:10" ht="13.5">
      <c r="A135" s="98"/>
      <c r="B135" s="100"/>
      <c r="C135" s="35" t="s">
        <v>57</v>
      </c>
      <c r="D135" s="35" t="s">
        <v>9</v>
      </c>
      <c r="E135" s="35">
        <v>1</v>
      </c>
      <c r="F135" s="35">
        <v>2016</v>
      </c>
      <c r="G135" s="36">
        <v>75500</v>
      </c>
      <c r="H135" s="36">
        <f t="shared" si="12"/>
        <v>75500</v>
      </c>
      <c r="I135" s="102"/>
    </row>
    <row r="136" spans="1:10" ht="13.5">
      <c r="A136" s="98"/>
      <c r="B136" s="100"/>
      <c r="C136" s="35" t="s">
        <v>25</v>
      </c>
      <c r="D136" s="35" t="s">
        <v>9</v>
      </c>
      <c r="E136" s="35">
        <v>1</v>
      </c>
      <c r="F136" s="35">
        <v>2016</v>
      </c>
      <c r="G136" s="36">
        <v>218250</v>
      </c>
      <c r="H136" s="36">
        <f t="shared" si="12"/>
        <v>218250</v>
      </c>
      <c r="I136" s="102"/>
    </row>
    <row r="137" spans="1:10" ht="27.75" thickBot="1">
      <c r="A137" s="99"/>
      <c r="B137" s="100"/>
      <c r="C137" s="39" t="s">
        <v>23</v>
      </c>
      <c r="D137" s="39" t="s">
        <v>9</v>
      </c>
      <c r="E137" s="39">
        <v>1</v>
      </c>
      <c r="F137" s="39">
        <v>2016</v>
      </c>
      <c r="G137" s="40">
        <v>306350</v>
      </c>
      <c r="H137" s="40">
        <f t="shared" si="12"/>
        <v>306350</v>
      </c>
      <c r="I137" s="103"/>
    </row>
    <row r="138" spans="1:10" ht="13.5">
      <c r="A138" s="94">
        <v>14</v>
      </c>
      <c r="B138" s="100" t="s">
        <v>170</v>
      </c>
      <c r="C138" s="37" t="s">
        <v>20</v>
      </c>
      <c r="D138" s="37" t="s">
        <v>9</v>
      </c>
      <c r="E138" s="37">
        <v>1</v>
      </c>
      <c r="F138" s="37">
        <v>2016</v>
      </c>
      <c r="G138" s="38">
        <v>13180</v>
      </c>
      <c r="H138" s="38">
        <f>+E138*G138</f>
        <v>13180</v>
      </c>
      <c r="I138" s="101">
        <f>SUM(H138:H147)</f>
        <v>3633549.45</v>
      </c>
    </row>
    <row r="139" spans="1:10" ht="40.5">
      <c r="A139" s="94"/>
      <c r="B139" s="100"/>
      <c r="C139" s="35" t="s">
        <v>54</v>
      </c>
      <c r="D139" s="35" t="s">
        <v>9</v>
      </c>
      <c r="E139" s="35">
        <v>1</v>
      </c>
      <c r="F139" s="35">
        <v>2016</v>
      </c>
      <c r="G139" s="36">
        <v>140107.85</v>
      </c>
      <c r="H139" s="36">
        <f>+E139*G139</f>
        <v>140107.85</v>
      </c>
      <c r="I139" s="102"/>
      <c r="J139" s="12"/>
    </row>
    <row r="140" spans="1:10" ht="13.5">
      <c r="A140" s="94"/>
      <c r="B140" s="100"/>
      <c r="C140" s="35" t="s">
        <v>17</v>
      </c>
      <c r="D140" s="35" t="s">
        <v>9</v>
      </c>
      <c r="E140" s="35">
        <v>1</v>
      </c>
      <c r="F140" s="35">
        <v>2016</v>
      </c>
      <c r="G140" s="36">
        <v>71334.429999999993</v>
      </c>
      <c r="H140" s="36">
        <f>+E140*G140</f>
        <v>71334.429999999993</v>
      </c>
      <c r="I140" s="102"/>
      <c r="J140" s="12"/>
    </row>
    <row r="141" spans="1:10" ht="13.5">
      <c r="A141" s="94"/>
      <c r="B141" s="100"/>
      <c r="C141" s="35" t="s">
        <v>31</v>
      </c>
      <c r="D141" s="35" t="s">
        <v>9</v>
      </c>
      <c r="E141" s="35">
        <v>1</v>
      </c>
      <c r="F141" s="35">
        <v>2016</v>
      </c>
      <c r="G141" s="36">
        <v>35354.699999999997</v>
      </c>
      <c r="H141" s="36">
        <f>+E141*G141</f>
        <v>35354.699999999997</v>
      </c>
      <c r="I141" s="102"/>
      <c r="J141" s="12"/>
    </row>
    <row r="142" spans="1:10" ht="27">
      <c r="A142" s="94"/>
      <c r="B142" s="100"/>
      <c r="C142" s="35" t="s">
        <v>32</v>
      </c>
      <c r="D142" s="35" t="s">
        <v>9</v>
      </c>
      <c r="E142" s="35">
        <v>1</v>
      </c>
      <c r="F142" s="35">
        <v>2016</v>
      </c>
      <c r="G142" s="36">
        <v>36472.47</v>
      </c>
      <c r="H142" s="36">
        <f>+E142*G142</f>
        <v>36472.47</v>
      </c>
      <c r="I142" s="102"/>
      <c r="J142" s="12"/>
    </row>
    <row r="143" spans="1:10" ht="13.5">
      <c r="A143" s="94"/>
      <c r="B143" s="100"/>
      <c r="C143" s="35" t="s">
        <v>55</v>
      </c>
      <c r="D143" s="35" t="s">
        <v>9</v>
      </c>
      <c r="E143" s="35">
        <v>1</v>
      </c>
      <c r="F143" s="35">
        <v>2016</v>
      </c>
      <c r="G143" s="36">
        <v>1710000</v>
      </c>
      <c r="H143" s="36">
        <f t="shared" ref="H143:H147" si="13">+E143*G143</f>
        <v>1710000</v>
      </c>
      <c r="I143" s="102"/>
      <c r="J143" s="12"/>
    </row>
    <row r="144" spans="1:10" ht="27">
      <c r="A144" s="94"/>
      <c r="B144" s="100"/>
      <c r="C144" s="35" t="s">
        <v>56</v>
      </c>
      <c r="D144" s="35" t="s">
        <v>9</v>
      </c>
      <c r="E144" s="35">
        <v>1</v>
      </c>
      <c r="F144" s="35">
        <v>2016</v>
      </c>
      <c r="G144" s="36">
        <v>1027000</v>
      </c>
      <c r="H144" s="36">
        <f t="shared" si="13"/>
        <v>1027000</v>
      </c>
      <c r="I144" s="102"/>
      <c r="J144" s="12"/>
    </row>
    <row r="145" spans="1:10" ht="13.5">
      <c r="A145" s="94"/>
      <c r="B145" s="100"/>
      <c r="C145" s="35" t="s">
        <v>57</v>
      </c>
      <c r="D145" s="35" t="s">
        <v>9</v>
      </c>
      <c r="E145" s="35">
        <v>1</v>
      </c>
      <c r="F145" s="35">
        <v>2016</v>
      </c>
      <c r="G145" s="36">
        <v>75500</v>
      </c>
      <c r="H145" s="36">
        <f t="shared" si="13"/>
        <v>75500</v>
      </c>
      <c r="I145" s="102"/>
    </row>
    <row r="146" spans="1:10" ht="13.5">
      <c r="A146" s="94"/>
      <c r="B146" s="100"/>
      <c r="C146" s="35" t="s">
        <v>25</v>
      </c>
      <c r="D146" s="35" t="s">
        <v>9</v>
      </c>
      <c r="E146" s="35">
        <v>1</v>
      </c>
      <c r="F146" s="35">
        <v>2016</v>
      </c>
      <c r="G146" s="36">
        <v>218250</v>
      </c>
      <c r="H146" s="36">
        <f t="shared" si="13"/>
        <v>218250</v>
      </c>
      <c r="I146" s="102"/>
    </row>
    <row r="147" spans="1:10" ht="31.5" customHeight="1">
      <c r="A147" s="94"/>
      <c r="B147" s="100"/>
      <c r="C147" s="35" t="s">
        <v>23</v>
      </c>
      <c r="D147" s="35" t="s">
        <v>9</v>
      </c>
      <c r="E147" s="35">
        <v>1</v>
      </c>
      <c r="F147" s="35">
        <v>2016</v>
      </c>
      <c r="G147" s="36">
        <v>306350</v>
      </c>
      <c r="H147" s="36">
        <f t="shared" si="13"/>
        <v>306350</v>
      </c>
      <c r="I147" s="103"/>
    </row>
    <row r="148" spans="1:10" ht="31.5" customHeight="1">
      <c r="A148" s="94">
        <v>15</v>
      </c>
      <c r="B148" s="96" t="s">
        <v>287</v>
      </c>
      <c r="C148" s="55" t="s">
        <v>182</v>
      </c>
      <c r="D148" s="37" t="s">
        <v>9</v>
      </c>
      <c r="E148" s="37">
        <v>1</v>
      </c>
      <c r="F148" s="35">
        <v>2016</v>
      </c>
      <c r="G148" s="36">
        <v>175018020.19999999</v>
      </c>
      <c r="H148" s="38">
        <f>+E148*G148</f>
        <v>175018020.19999999</v>
      </c>
      <c r="I148" s="41">
        <f>SUM(H148:H149)</f>
        <v>189137764.69999999</v>
      </c>
    </row>
    <row r="149" spans="1:10" ht="42.75" customHeight="1">
      <c r="A149" s="94"/>
      <c r="B149" s="97"/>
      <c r="C149" s="55" t="s">
        <v>183</v>
      </c>
      <c r="D149" s="35" t="s">
        <v>9</v>
      </c>
      <c r="E149" s="35">
        <v>1</v>
      </c>
      <c r="F149" s="35">
        <v>2016</v>
      </c>
      <c r="G149" s="36">
        <v>14119744.5</v>
      </c>
      <c r="H149" s="36">
        <f>+E149*G149</f>
        <v>14119744.5</v>
      </c>
      <c r="I149" s="42"/>
      <c r="J149" s="12"/>
    </row>
    <row r="150" spans="1:10" ht="0.75" hidden="1" customHeight="1">
      <c r="A150" s="94"/>
      <c r="B150" s="54"/>
      <c r="C150" s="34"/>
      <c r="D150" s="35" t="s">
        <v>9</v>
      </c>
      <c r="G150" s="3"/>
      <c r="H150" s="3"/>
      <c r="I150" s="3"/>
    </row>
    <row r="151" spans="1:10" ht="13.5" hidden="1" customHeight="1">
      <c r="A151" s="94"/>
      <c r="B151" s="54"/>
      <c r="C151" s="34"/>
      <c r="D151" s="35" t="s">
        <v>9</v>
      </c>
      <c r="G151" s="3"/>
      <c r="H151" s="3"/>
      <c r="I151" s="3"/>
    </row>
    <row r="152" spans="1:10" ht="13.5" hidden="1" customHeight="1">
      <c r="A152" s="94"/>
      <c r="B152" s="54"/>
      <c r="C152" s="34"/>
      <c r="D152" s="35" t="s">
        <v>9</v>
      </c>
      <c r="G152" s="3"/>
      <c r="H152" s="3"/>
      <c r="I152" s="3"/>
    </row>
    <row r="153" spans="1:10" ht="13.5" hidden="1" customHeight="1">
      <c r="A153" s="94"/>
      <c r="B153" s="54"/>
      <c r="C153" s="34"/>
      <c r="D153" s="35" t="s">
        <v>9</v>
      </c>
      <c r="G153" s="3"/>
      <c r="H153" s="3"/>
      <c r="I153" s="3"/>
    </row>
    <row r="154" spans="1:10" ht="13.5" hidden="1" customHeight="1">
      <c r="A154" s="94"/>
      <c r="B154" s="54"/>
      <c r="C154" s="34"/>
      <c r="D154" s="35" t="s">
        <v>9</v>
      </c>
      <c r="G154" s="3"/>
      <c r="H154" s="3"/>
      <c r="I154" s="3"/>
    </row>
    <row r="155" spans="1:10" ht="13.5" hidden="1" customHeight="1">
      <c r="A155" s="94"/>
      <c r="B155" s="54"/>
      <c r="C155" s="34"/>
      <c r="D155" s="35" t="s">
        <v>9</v>
      </c>
      <c r="G155" s="3"/>
      <c r="H155" s="3"/>
      <c r="I155" s="3"/>
    </row>
    <row r="156" spans="1:10" ht="13.5" hidden="1" customHeight="1">
      <c r="A156" s="94"/>
      <c r="B156" s="54"/>
      <c r="C156" s="34"/>
      <c r="D156" s="35" t="s">
        <v>9</v>
      </c>
      <c r="G156" s="3"/>
      <c r="H156" s="3"/>
      <c r="I156" s="3"/>
    </row>
    <row r="157" spans="1:10" ht="31.5" hidden="1" customHeight="1">
      <c r="A157" s="95"/>
      <c r="B157" s="90"/>
      <c r="C157" s="89"/>
      <c r="D157" s="35" t="s">
        <v>9</v>
      </c>
      <c r="G157" s="3"/>
      <c r="H157" s="3"/>
      <c r="I157" s="3"/>
    </row>
    <row r="158" spans="1:10" ht="16.5" customHeight="1">
      <c r="A158" s="122">
        <v>16</v>
      </c>
      <c r="B158" s="119" t="s">
        <v>299</v>
      </c>
      <c r="C158" s="52" t="s">
        <v>12</v>
      </c>
      <c r="D158" s="35" t="s">
        <v>9</v>
      </c>
      <c r="E158" s="35">
        <v>8</v>
      </c>
      <c r="F158" s="35">
        <v>2017</v>
      </c>
      <c r="G158" s="91">
        <v>52140</v>
      </c>
      <c r="H158" s="92">
        <f>+E158*G158</f>
        <v>417120</v>
      </c>
      <c r="I158" s="125">
        <f>+H158+H159+H160</f>
        <v>2643920</v>
      </c>
    </row>
    <row r="159" spans="1:10" ht="15" customHeight="1">
      <c r="A159" s="123"/>
      <c r="B159" s="120"/>
      <c r="C159" s="52" t="s">
        <v>14</v>
      </c>
      <c r="D159" s="35" t="s">
        <v>9</v>
      </c>
      <c r="E159" s="35">
        <v>8</v>
      </c>
      <c r="F159" s="35">
        <v>2017</v>
      </c>
      <c r="G159" s="91">
        <v>45100</v>
      </c>
      <c r="H159" s="92">
        <f>+E159*G159</f>
        <v>360800</v>
      </c>
      <c r="I159" s="126"/>
    </row>
    <row r="160" spans="1:10" ht="36" customHeight="1">
      <c r="A160" s="124"/>
      <c r="B160" s="121"/>
      <c r="C160" s="52" t="s">
        <v>290</v>
      </c>
      <c r="D160" s="35" t="s">
        <v>9</v>
      </c>
      <c r="E160" s="35">
        <v>1</v>
      </c>
      <c r="F160" s="35">
        <v>2016</v>
      </c>
      <c r="G160" s="91">
        <v>1866000</v>
      </c>
      <c r="H160" s="92">
        <f>+E160*G160</f>
        <v>1866000</v>
      </c>
      <c r="I160" s="127"/>
    </row>
    <row r="161" spans="1:9" ht="27.75" customHeight="1">
      <c r="A161" s="122">
        <v>17</v>
      </c>
      <c r="B161" s="119" t="s">
        <v>289</v>
      </c>
      <c r="C161" s="35" t="s">
        <v>291</v>
      </c>
      <c r="D161" s="35" t="s">
        <v>9</v>
      </c>
      <c r="E161" s="35">
        <v>1</v>
      </c>
      <c r="F161" s="35">
        <v>2016</v>
      </c>
      <c r="G161" s="91">
        <v>114000</v>
      </c>
      <c r="H161" s="93">
        <f t="shared" ref="H161:H165" si="14">+E161*G161</f>
        <v>114000</v>
      </c>
      <c r="I161" s="125">
        <f>+H161+H162+H163+H164+H165</f>
        <v>2896000</v>
      </c>
    </row>
    <row r="162" spans="1:9" ht="14.25" customHeight="1">
      <c r="A162" s="123"/>
      <c r="B162" s="120"/>
      <c r="C162" s="35" t="s">
        <v>292</v>
      </c>
      <c r="D162" s="35" t="s">
        <v>9</v>
      </c>
      <c r="E162" s="35">
        <v>8</v>
      </c>
      <c r="F162" s="35">
        <v>2016</v>
      </c>
      <c r="G162" s="91">
        <v>240300</v>
      </c>
      <c r="H162" s="92">
        <f>+E162*G162</f>
        <v>1922400</v>
      </c>
      <c r="I162" s="126"/>
    </row>
    <row r="163" spans="1:9" ht="14.25" customHeight="1">
      <c r="A163" s="123"/>
      <c r="B163" s="120"/>
      <c r="C163" s="35" t="s">
        <v>293</v>
      </c>
      <c r="D163" s="35" t="s">
        <v>9</v>
      </c>
      <c r="E163" s="35">
        <v>8</v>
      </c>
      <c r="F163" s="35">
        <v>2016</v>
      </c>
      <c r="G163" s="91">
        <v>67200</v>
      </c>
      <c r="H163" s="92">
        <f t="shared" si="14"/>
        <v>537600</v>
      </c>
      <c r="I163" s="126"/>
    </row>
    <row r="164" spans="1:9" ht="30.75" customHeight="1">
      <c r="A164" s="123"/>
      <c r="B164" s="120"/>
      <c r="C164" s="35" t="s">
        <v>294</v>
      </c>
      <c r="D164" s="35" t="s">
        <v>9</v>
      </c>
      <c r="E164" s="35">
        <v>8</v>
      </c>
      <c r="F164" s="35">
        <v>2016</v>
      </c>
      <c r="G164" s="91">
        <v>30000</v>
      </c>
      <c r="H164" s="92">
        <f t="shared" si="14"/>
        <v>240000</v>
      </c>
      <c r="I164" s="126"/>
    </row>
    <row r="165" spans="1:9" ht="14.25" customHeight="1">
      <c r="A165" s="124"/>
      <c r="B165" s="121"/>
      <c r="C165" s="35" t="s">
        <v>295</v>
      </c>
      <c r="D165" s="35" t="s">
        <v>9</v>
      </c>
      <c r="E165" s="35">
        <v>1</v>
      </c>
      <c r="F165" s="35">
        <v>2016</v>
      </c>
      <c r="G165" s="91">
        <v>82000</v>
      </c>
      <c r="H165" s="92">
        <f t="shared" si="14"/>
        <v>82000</v>
      </c>
      <c r="I165" s="127"/>
    </row>
  </sheetData>
  <mergeCells count="55">
    <mergeCell ref="B158:B160"/>
    <mergeCell ref="A158:A160"/>
    <mergeCell ref="I158:I160"/>
    <mergeCell ref="A161:A165"/>
    <mergeCell ref="B161:B165"/>
    <mergeCell ref="I161:I165"/>
    <mergeCell ref="A18:A27"/>
    <mergeCell ref="B18:B27"/>
    <mergeCell ref="A8:A17"/>
    <mergeCell ref="B8:B17"/>
    <mergeCell ref="A48:A57"/>
    <mergeCell ref="B48:B57"/>
    <mergeCell ref="C3:H3"/>
    <mergeCell ref="I3:I4"/>
    <mergeCell ref="C4:H5"/>
    <mergeCell ref="I58:I67"/>
    <mergeCell ref="I8:I17"/>
    <mergeCell ref="I48:I57"/>
    <mergeCell ref="I88:I97"/>
    <mergeCell ref="I68:I77"/>
    <mergeCell ref="I98:I107"/>
    <mergeCell ref="A98:A107"/>
    <mergeCell ref="B38:B47"/>
    <mergeCell ref="A58:A67"/>
    <mergeCell ref="B58:B67"/>
    <mergeCell ref="A118:A127"/>
    <mergeCell ref="B118:B127"/>
    <mergeCell ref="I118:I127"/>
    <mergeCell ref="A108:A117"/>
    <mergeCell ref="B108:B117"/>
    <mergeCell ref="I108:I117"/>
    <mergeCell ref="H1:J1"/>
    <mergeCell ref="H2:J2"/>
    <mergeCell ref="B98:B107"/>
    <mergeCell ref="A78:A87"/>
    <mergeCell ref="B78:B87"/>
    <mergeCell ref="A68:A77"/>
    <mergeCell ref="B68:B77"/>
    <mergeCell ref="I38:I47"/>
    <mergeCell ref="I18:I27"/>
    <mergeCell ref="A28:A37"/>
    <mergeCell ref="B28:B37"/>
    <mergeCell ref="I28:I37"/>
    <mergeCell ref="A38:A47"/>
    <mergeCell ref="I78:I87"/>
    <mergeCell ref="A88:A97"/>
    <mergeCell ref="B88:B97"/>
    <mergeCell ref="A148:A157"/>
    <mergeCell ref="B148:B149"/>
    <mergeCell ref="A128:A137"/>
    <mergeCell ref="B128:B137"/>
    <mergeCell ref="I128:I137"/>
    <mergeCell ref="A138:A147"/>
    <mergeCell ref="B138:B147"/>
    <mergeCell ref="I138:I1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topLeftCell="A160" zoomScaleNormal="100" zoomScaleSheetLayoutView="100" workbookViewId="0">
      <selection activeCell="G178" sqref="G178"/>
    </sheetView>
  </sheetViews>
  <sheetFormatPr defaultRowHeight="12.75"/>
  <cols>
    <col min="1" max="1" width="5.42578125" style="19" customWidth="1"/>
    <col min="2" max="2" width="46.85546875" style="19" customWidth="1"/>
    <col min="3" max="4" width="16.28515625" style="19" customWidth="1"/>
    <col min="5" max="5" width="18" style="19" customWidth="1"/>
    <col min="6" max="6" width="22.5703125" style="19" customWidth="1"/>
    <col min="7" max="7" width="27.42578125" style="19" customWidth="1"/>
    <col min="8" max="8" width="16.42578125" style="19" customWidth="1"/>
    <col min="9" max="9" width="16.5703125" style="19" customWidth="1"/>
    <col min="10" max="10" width="17.5703125" style="19" bestFit="1" customWidth="1"/>
    <col min="11" max="16384" width="9.140625" style="19"/>
  </cols>
  <sheetData>
    <row r="1" spans="1:9" s="56" customFormat="1" ht="17.25">
      <c r="F1" s="132" t="s">
        <v>58</v>
      </c>
      <c r="G1" s="132"/>
    </row>
    <row r="2" spans="1:9" s="56" customFormat="1" ht="17.25">
      <c r="D2" s="132" t="s">
        <v>184</v>
      </c>
      <c r="E2" s="132"/>
      <c r="F2" s="132"/>
      <c r="G2" s="132"/>
      <c r="H2" s="132"/>
    </row>
    <row r="3" spans="1:9" s="56" customFormat="1" ht="17.25">
      <c r="B3" s="57"/>
      <c r="C3" s="57"/>
      <c r="D3" s="57"/>
      <c r="E3" s="57"/>
      <c r="F3" s="57"/>
      <c r="G3" s="57"/>
    </row>
    <row r="4" spans="1:9" s="56" customFormat="1" ht="17.25">
      <c r="B4" s="131" t="s">
        <v>0</v>
      </c>
      <c r="C4" s="131"/>
      <c r="D4" s="131"/>
      <c r="E4" s="131"/>
      <c r="F4" s="131"/>
      <c r="G4" s="131"/>
    </row>
    <row r="5" spans="1:9" s="56" customFormat="1" ht="13.5" customHeight="1">
      <c r="B5" s="131" t="s">
        <v>296</v>
      </c>
      <c r="C5" s="131"/>
      <c r="D5" s="131"/>
      <c r="E5" s="131"/>
      <c r="F5" s="131"/>
      <c r="G5" s="131"/>
    </row>
    <row r="6" spans="1:9" s="56" customFormat="1" ht="17.25">
      <c r="B6" s="131"/>
      <c r="C6" s="131"/>
      <c r="D6" s="131"/>
      <c r="E6" s="131"/>
      <c r="F6" s="131"/>
      <c r="G6" s="131"/>
    </row>
    <row r="7" spans="1:9" s="56" customFormat="1" ht="17.25">
      <c r="A7" s="58"/>
      <c r="B7" s="59"/>
      <c r="C7" s="59"/>
      <c r="D7" s="59"/>
      <c r="E7" s="59"/>
      <c r="F7" s="59"/>
      <c r="G7" s="59"/>
    </row>
    <row r="8" spans="1:9" s="56" customFormat="1" ht="34.5">
      <c r="A8" s="60" t="s">
        <v>1</v>
      </c>
      <c r="B8" s="61" t="s">
        <v>2</v>
      </c>
      <c r="C8" s="61" t="s">
        <v>3</v>
      </c>
      <c r="D8" s="61" t="s">
        <v>59</v>
      </c>
      <c r="E8" s="61" t="s">
        <v>5</v>
      </c>
      <c r="F8" s="61" t="s">
        <v>6</v>
      </c>
      <c r="G8" s="61" t="s">
        <v>7</v>
      </c>
    </row>
    <row r="9" spans="1:9" ht="66.75" customHeight="1">
      <c r="A9" s="62">
        <v>1</v>
      </c>
      <c r="B9" s="31" t="s">
        <v>149</v>
      </c>
      <c r="C9" s="63" t="s">
        <v>9</v>
      </c>
      <c r="D9" s="63">
        <v>1</v>
      </c>
      <c r="E9" s="64">
        <v>2016</v>
      </c>
      <c r="F9" s="65">
        <v>93912697.5</v>
      </c>
      <c r="G9" s="66">
        <f t="shared" ref="G9:G17" si="0">+D9*F9</f>
        <v>93912697.5</v>
      </c>
      <c r="H9" s="20"/>
      <c r="I9" s="21"/>
    </row>
    <row r="10" spans="1:9" ht="27" customHeight="1">
      <c r="A10" s="62">
        <v>2</v>
      </c>
      <c r="B10" s="31" t="s">
        <v>40</v>
      </c>
      <c r="C10" s="63" t="s">
        <v>9</v>
      </c>
      <c r="D10" s="63">
        <v>1</v>
      </c>
      <c r="E10" s="64">
        <v>2016</v>
      </c>
      <c r="F10" s="65">
        <v>10908001.5</v>
      </c>
      <c r="G10" s="66">
        <f t="shared" si="0"/>
        <v>10908001.5</v>
      </c>
      <c r="H10" s="20"/>
    </row>
    <row r="11" spans="1:9" ht="42.75" customHeight="1">
      <c r="A11" s="62">
        <v>3</v>
      </c>
      <c r="B11" s="31" t="s">
        <v>150</v>
      </c>
      <c r="C11" s="63" t="s">
        <v>9</v>
      </c>
      <c r="D11" s="63">
        <v>1</v>
      </c>
      <c r="E11" s="64">
        <v>2016</v>
      </c>
      <c r="F11" s="65">
        <v>34309500</v>
      </c>
      <c r="G11" s="66">
        <f>+D11*F11</f>
        <v>34309500</v>
      </c>
      <c r="H11" s="20"/>
    </row>
    <row r="12" spans="1:9" ht="45" customHeight="1">
      <c r="A12" s="62">
        <v>4</v>
      </c>
      <c r="B12" s="31" t="s">
        <v>144</v>
      </c>
      <c r="C12" s="63" t="s">
        <v>9</v>
      </c>
      <c r="D12" s="63">
        <v>1</v>
      </c>
      <c r="E12" s="64">
        <v>2016</v>
      </c>
      <c r="F12" s="65">
        <v>7214975</v>
      </c>
      <c r="G12" s="66">
        <f t="shared" si="0"/>
        <v>7214975</v>
      </c>
      <c r="H12" s="20"/>
    </row>
    <row r="13" spans="1:9" ht="23.25" customHeight="1">
      <c r="A13" s="62">
        <v>5</v>
      </c>
      <c r="B13" s="31" t="s">
        <v>60</v>
      </c>
      <c r="C13" s="63" t="s">
        <v>9</v>
      </c>
      <c r="D13" s="63">
        <v>1</v>
      </c>
      <c r="E13" s="64">
        <v>2016</v>
      </c>
      <c r="F13" s="65">
        <v>4784640</v>
      </c>
      <c r="G13" s="66">
        <f t="shared" si="0"/>
        <v>4784640</v>
      </c>
      <c r="H13" s="20"/>
    </row>
    <row r="14" spans="1:9" ht="28.5" customHeight="1">
      <c r="A14" s="62">
        <v>6</v>
      </c>
      <c r="B14" s="31" t="s">
        <v>50</v>
      </c>
      <c r="C14" s="63" t="s">
        <v>9</v>
      </c>
      <c r="D14" s="63">
        <v>10</v>
      </c>
      <c r="E14" s="64">
        <v>2016</v>
      </c>
      <c r="F14" s="65">
        <v>338934.6</v>
      </c>
      <c r="G14" s="66">
        <f t="shared" si="0"/>
        <v>3389346</v>
      </c>
      <c r="H14" s="20"/>
    </row>
    <row r="15" spans="1:9" ht="15.75" customHeight="1">
      <c r="A15" s="62">
        <v>7</v>
      </c>
      <c r="B15" s="31" t="s">
        <v>151</v>
      </c>
      <c r="C15" s="63" t="s">
        <v>9</v>
      </c>
      <c r="D15" s="63">
        <v>1</v>
      </c>
      <c r="E15" s="64">
        <v>2016</v>
      </c>
      <c r="F15" s="65">
        <v>175018020.19999999</v>
      </c>
      <c r="G15" s="66">
        <f t="shared" si="0"/>
        <v>175018020.19999999</v>
      </c>
      <c r="H15" s="20"/>
    </row>
    <row r="16" spans="1:9" ht="16.5" customHeight="1">
      <c r="A16" s="62">
        <v>8</v>
      </c>
      <c r="B16" s="31" t="s">
        <v>61</v>
      </c>
      <c r="C16" s="63" t="s">
        <v>9</v>
      </c>
      <c r="D16" s="63">
        <v>1</v>
      </c>
      <c r="E16" s="64">
        <v>2016</v>
      </c>
      <c r="F16" s="65">
        <v>51072300</v>
      </c>
      <c r="G16" s="66">
        <f t="shared" si="0"/>
        <v>51072300</v>
      </c>
      <c r="H16" s="20"/>
    </row>
    <row r="17" spans="1:10" ht="27">
      <c r="A17" s="62">
        <v>9</v>
      </c>
      <c r="B17" s="31" t="s">
        <v>62</v>
      </c>
      <c r="C17" s="63" t="s">
        <v>9</v>
      </c>
      <c r="D17" s="63">
        <v>1</v>
      </c>
      <c r="E17" s="64">
        <v>2016</v>
      </c>
      <c r="F17" s="65">
        <v>13852200</v>
      </c>
      <c r="G17" s="66">
        <f t="shared" si="0"/>
        <v>13852200</v>
      </c>
      <c r="H17" s="22"/>
      <c r="J17" s="23"/>
    </row>
    <row r="18" spans="1:10" s="26" customFormat="1" ht="27">
      <c r="A18" s="62">
        <v>10</v>
      </c>
      <c r="B18" s="31" t="s">
        <v>152</v>
      </c>
      <c r="C18" s="63" t="s">
        <v>9</v>
      </c>
      <c r="D18" s="63">
        <v>1</v>
      </c>
      <c r="E18" s="64">
        <v>2016</v>
      </c>
      <c r="F18" s="65">
        <v>14119744.5</v>
      </c>
      <c r="G18" s="66">
        <f>+D18*F18</f>
        <v>14119744.5</v>
      </c>
      <c r="H18" s="24"/>
      <c r="I18" s="25"/>
    </row>
    <row r="19" spans="1:10" ht="17.25">
      <c r="A19" s="62">
        <v>11</v>
      </c>
      <c r="B19" s="31" t="s">
        <v>63</v>
      </c>
      <c r="C19" s="63" t="s">
        <v>9</v>
      </c>
      <c r="D19" s="63">
        <v>1</v>
      </c>
      <c r="E19" s="64">
        <v>2016</v>
      </c>
      <c r="F19" s="65">
        <v>18376795</v>
      </c>
      <c r="G19" s="66">
        <f t="shared" ref="G19:G48" si="1">+D19*F19</f>
        <v>18376795</v>
      </c>
      <c r="H19" s="27"/>
    </row>
    <row r="20" spans="1:10" ht="17.25">
      <c r="A20" s="62">
        <v>12</v>
      </c>
      <c r="B20" s="31" t="s">
        <v>153</v>
      </c>
      <c r="C20" s="63" t="s">
        <v>9</v>
      </c>
      <c r="D20" s="63">
        <v>1</v>
      </c>
      <c r="E20" s="64">
        <v>2016</v>
      </c>
      <c r="F20" s="65">
        <v>14729492</v>
      </c>
      <c r="G20" s="66">
        <f t="shared" si="1"/>
        <v>14729492</v>
      </c>
    </row>
    <row r="21" spans="1:10" ht="17.25">
      <c r="A21" s="62">
        <v>13</v>
      </c>
      <c r="B21" s="31" t="s">
        <v>154</v>
      </c>
      <c r="C21" s="63" t="s">
        <v>9</v>
      </c>
      <c r="D21" s="63">
        <v>1</v>
      </c>
      <c r="E21" s="64">
        <v>2016</v>
      </c>
      <c r="F21" s="65">
        <v>8610417</v>
      </c>
      <c r="G21" s="66">
        <f t="shared" si="1"/>
        <v>8610417</v>
      </c>
    </row>
    <row r="22" spans="1:10" ht="17.25">
      <c r="A22" s="62">
        <v>14</v>
      </c>
      <c r="B22" s="31" t="s">
        <v>64</v>
      </c>
      <c r="C22" s="63" t="s">
        <v>9</v>
      </c>
      <c r="D22" s="63">
        <v>1</v>
      </c>
      <c r="E22" s="64">
        <v>2016</v>
      </c>
      <c r="F22" s="65">
        <v>17798987</v>
      </c>
      <c r="G22" s="66">
        <f t="shared" si="1"/>
        <v>17798987</v>
      </c>
    </row>
    <row r="23" spans="1:10" ht="20.25" customHeight="1">
      <c r="A23" s="62">
        <v>15</v>
      </c>
      <c r="B23" s="31" t="s">
        <v>65</v>
      </c>
      <c r="C23" s="63" t="s">
        <v>9</v>
      </c>
      <c r="D23" s="63">
        <v>2</v>
      </c>
      <c r="E23" s="64">
        <v>2016</v>
      </c>
      <c r="F23" s="65">
        <v>419292</v>
      </c>
      <c r="G23" s="66">
        <f t="shared" si="1"/>
        <v>838584</v>
      </c>
    </row>
    <row r="24" spans="1:10" ht="19.5" customHeight="1">
      <c r="A24" s="62">
        <v>16</v>
      </c>
      <c r="B24" s="31" t="s">
        <v>66</v>
      </c>
      <c r="C24" s="63" t="s">
        <v>9</v>
      </c>
      <c r="D24" s="63">
        <v>2</v>
      </c>
      <c r="E24" s="64">
        <v>2016</v>
      </c>
      <c r="F24" s="65">
        <v>5153874.5</v>
      </c>
      <c r="G24" s="66">
        <f t="shared" si="1"/>
        <v>10307749</v>
      </c>
    </row>
    <row r="25" spans="1:10" ht="16.5" customHeight="1">
      <c r="A25" s="62">
        <v>17</v>
      </c>
      <c r="B25" s="31" t="s">
        <v>67</v>
      </c>
      <c r="C25" s="63" t="s">
        <v>9</v>
      </c>
      <c r="D25" s="63">
        <v>2</v>
      </c>
      <c r="E25" s="64">
        <v>2016</v>
      </c>
      <c r="F25" s="65">
        <v>2304133.5</v>
      </c>
      <c r="G25" s="66">
        <f t="shared" si="1"/>
        <v>4608267</v>
      </c>
    </row>
    <row r="26" spans="1:10" ht="17.25">
      <c r="A26" s="62">
        <v>18</v>
      </c>
      <c r="B26" s="31" t="s">
        <v>68</v>
      </c>
      <c r="C26" s="63" t="s">
        <v>9</v>
      </c>
      <c r="D26" s="63">
        <v>8</v>
      </c>
      <c r="E26" s="64">
        <v>2016</v>
      </c>
      <c r="F26" s="65">
        <v>462338.875</v>
      </c>
      <c r="G26" s="66">
        <f t="shared" si="1"/>
        <v>3698711</v>
      </c>
    </row>
    <row r="27" spans="1:10" ht="17.25">
      <c r="A27" s="62">
        <v>19</v>
      </c>
      <c r="B27" s="31" t="s">
        <v>27</v>
      </c>
      <c r="C27" s="63" t="s">
        <v>9</v>
      </c>
      <c r="D27" s="63">
        <v>8</v>
      </c>
      <c r="E27" s="64">
        <v>2016</v>
      </c>
      <c r="F27" s="65">
        <v>383893.125</v>
      </c>
      <c r="G27" s="66">
        <f t="shared" si="1"/>
        <v>3071145</v>
      </c>
    </row>
    <row r="28" spans="1:10" ht="26.25" customHeight="1">
      <c r="A28" s="62">
        <v>20</v>
      </c>
      <c r="B28" s="31" t="s">
        <v>69</v>
      </c>
      <c r="C28" s="63" t="s">
        <v>9</v>
      </c>
      <c r="D28" s="63">
        <v>10</v>
      </c>
      <c r="E28" s="64">
        <v>2016</v>
      </c>
      <c r="F28" s="65">
        <v>283304.90000000002</v>
      </c>
      <c r="G28" s="66">
        <f t="shared" si="1"/>
        <v>2833049</v>
      </c>
    </row>
    <row r="29" spans="1:10" ht="21.75" customHeight="1">
      <c r="A29" s="62">
        <v>21</v>
      </c>
      <c r="B29" s="31" t="s">
        <v>70</v>
      </c>
      <c r="C29" s="63" t="s">
        <v>9</v>
      </c>
      <c r="D29" s="63">
        <v>10</v>
      </c>
      <c r="E29" s="64">
        <v>2016</v>
      </c>
      <c r="F29" s="65">
        <v>181256</v>
      </c>
      <c r="G29" s="66">
        <f t="shared" si="1"/>
        <v>1812560</v>
      </c>
    </row>
    <row r="30" spans="1:10" ht="17.25">
      <c r="A30" s="62">
        <v>22</v>
      </c>
      <c r="B30" s="31" t="s">
        <v>155</v>
      </c>
      <c r="C30" s="63" t="s">
        <v>9</v>
      </c>
      <c r="D30" s="63">
        <v>8</v>
      </c>
      <c r="E30" s="64">
        <v>2016</v>
      </c>
      <c r="F30" s="65">
        <v>1756172.75</v>
      </c>
      <c r="G30" s="66">
        <f t="shared" si="1"/>
        <v>14049382</v>
      </c>
    </row>
    <row r="31" spans="1:10" ht="17.25">
      <c r="A31" s="62">
        <v>23</v>
      </c>
      <c r="B31" s="31" t="s">
        <v>156</v>
      </c>
      <c r="C31" s="63" t="s">
        <v>9</v>
      </c>
      <c r="D31" s="63">
        <v>9</v>
      </c>
      <c r="E31" s="64">
        <v>2016</v>
      </c>
      <c r="F31" s="65">
        <v>1550503.2222222222</v>
      </c>
      <c r="G31" s="66">
        <f t="shared" si="1"/>
        <v>13954529</v>
      </c>
    </row>
    <row r="32" spans="1:10" ht="17.25">
      <c r="A32" s="62">
        <v>24</v>
      </c>
      <c r="B32" s="31" t="s">
        <v>157</v>
      </c>
      <c r="C32" s="63" t="s">
        <v>9</v>
      </c>
      <c r="D32" s="63">
        <v>1</v>
      </c>
      <c r="E32" s="64">
        <v>2016</v>
      </c>
      <c r="F32" s="65">
        <v>1536252</v>
      </c>
      <c r="G32" s="66">
        <f t="shared" si="1"/>
        <v>1536252</v>
      </c>
    </row>
    <row r="33" spans="1:9" ht="17.25">
      <c r="A33" s="62">
        <v>25</v>
      </c>
      <c r="B33" s="31" t="s">
        <v>158</v>
      </c>
      <c r="C33" s="63" t="s">
        <v>9</v>
      </c>
      <c r="D33" s="63">
        <v>1</v>
      </c>
      <c r="E33" s="64">
        <v>2016</v>
      </c>
      <c r="F33" s="65">
        <v>1842100</v>
      </c>
      <c r="G33" s="66">
        <f t="shared" si="1"/>
        <v>1842100</v>
      </c>
    </row>
    <row r="34" spans="1:9" ht="17.25">
      <c r="A34" s="62">
        <v>26</v>
      </c>
      <c r="B34" s="31" t="s">
        <v>71</v>
      </c>
      <c r="C34" s="63" t="s">
        <v>9</v>
      </c>
      <c r="D34" s="63">
        <v>10</v>
      </c>
      <c r="E34" s="64">
        <v>2016</v>
      </c>
      <c r="F34" s="65">
        <v>115467</v>
      </c>
      <c r="G34" s="66">
        <f t="shared" si="1"/>
        <v>1154670</v>
      </c>
    </row>
    <row r="35" spans="1:9" ht="17.25">
      <c r="A35" s="62">
        <v>27</v>
      </c>
      <c r="B35" s="31" t="s">
        <v>42</v>
      </c>
      <c r="C35" s="63" t="s">
        <v>9</v>
      </c>
      <c r="D35" s="63">
        <v>4</v>
      </c>
      <c r="E35" s="64">
        <v>2016</v>
      </c>
      <c r="F35" s="65">
        <v>2081793.5</v>
      </c>
      <c r="G35" s="66">
        <f t="shared" si="1"/>
        <v>8327174</v>
      </c>
    </row>
    <row r="36" spans="1:9" ht="17.25">
      <c r="A36" s="62">
        <v>28</v>
      </c>
      <c r="B36" s="31" t="s">
        <v>72</v>
      </c>
      <c r="C36" s="63" t="s">
        <v>9</v>
      </c>
      <c r="D36" s="63">
        <v>1</v>
      </c>
      <c r="E36" s="64">
        <v>2016</v>
      </c>
      <c r="F36" s="65">
        <v>6997902</v>
      </c>
      <c r="G36" s="66">
        <f t="shared" si="1"/>
        <v>6997902</v>
      </c>
    </row>
    <row r="37" spans="1:9" ht="27">
      <c r="A37" s="62">
        <v>29</v>
      </c>
      <c r="B37" s="31" t="s">
        <v>160</v>
      </c>
      <c r="C37" s="63" t="s">
        <v>9</v>
      </c>
      <c r="D37" s="63">
        <v>1</v>
      </c>
      <c r="E37" s="64">
        <v>2016</v>
      </c>
      <c r="F37" s="65">
        <v>1450369</v>
      </c>
      <c r="G37" s="66">
        <f t="shared" si="1"/>
        <v>1450369</v>
      </c>
    </row>
    <row r="38" spans="1:9" ht="17.25">
      <c r="A38" s="62">
        <v>30</v>
      </c>
      <c r="B38" s="31" t="s">
        <v>73</v>
      </c>
      <c r="C38" s="63" t="s">
        <v>9</v>
      </c>
      <c r="D38" s="63">
        <v>11</v>
      </c>
      <c r="E38" s="64">
        <v>2016</v>
      </c>
      <c r="F38" s="65">
        <v>1244534.9090909092</v>
      </c>
      <c r="G38" s="66">
        <f t="shared" si="1"/>
        <v>13689884</v>
      </c>
    </row>
    <row r="39" spans="1:9" ht="17.25">
      <c r="A39" s="62">
        <v>31</v>
      </c>
      <c r="B39" s="31" t="s">
        <v>74</v>
      </c>
      <c r="C39" s="63" t="s">
        <v>9</v>
      </c>
      <c r="D39" s="63">
        <v>2</v>
      </c>
      <c r="E39" s="64">
        <v>2016</v>
      </c>
      <c r="F39" s="65">
        <v>986597.5</v>
      </c>
      <c r="G39" s="66">
        <f t="shared" si="1"/>
        <v>1973195</v>
      </c>
    </row>
    <row r="40" spans="1:9" ht="27">
      <c r="A40" s="62">
        <v>32</v>
      </c>
      <c r="B40" s="31" t="s">
        <v>75</v>
      </c>
      <c r="C40" s="63" t="s">
        <v>9</v>
      </c>
      <c r="D40" s="63">
        <v>1</v>
      </c>
      <c r="E40" s="64">
        <v>2016</v>
      </c>
      <c r="F40" s="65">
        <v>23354000</v>
      </c>
      <c r="G40" s="66">
        <f t="shared" si="1"/>
        <v>23354000</v>
      </c>
    </row>
    <row r="41" spans="1:9" ht="27">
      <c r="A41" s="62">
        <v>33</v>
      </c>
      <c r="B41" s="31" t="s">
        <v>76</v>
      </c>
      <c r="C41" s="63" t="s">
        <v>9</v>
      </c>
      <c r="D41" s="63">
        <v>1</v>
      </c>
      <c r="E41" s="64">
        <v>2016</v>
      </c>
      <c r="F41" s="65">
        <v>21402882</v>
      </c>
      <c r="G41" s="66">
        <f t="shared" si="1"/>
        <v>21402882</v>
      </c>
    </row>
    <row r="42" spans="1:9" ht="17.25">
      <c r="A42" s="62">
        <v>34</v>
      </c>
      <c r="B42" s="31" t="s">
        <v>77</v>
      </c>
      <c r="C42" s="63" t="s">
        <v>9</v>
      </c>
      <c r="D42" s="63">
        <v>8</v>
      </c>
      <c r="E42" s="64">
        <v>2016</v>
      </c>
      <c r="F42" s="65">
        <v>1279356.375</v>
      </c>
      <c r="G42" s="66">
        <f t="shared" si="1"/>
        <v>10234851</v>
      </c>
    </row>
    <row r="43" spans="1:9" ht="17.25">
      <c r="A43" s="62">
        <v>35</v>
      </c>
      <c r="B43" s="31" t="s">
        <v>78</v>
      </c>
      <c r="C43" s="63" t="s">
        <v>9</v>
      </c>
      <c r="D43" s="63">
        <v>8</v>
      </c>
      <c r="E43" s="64">
        <v>2016</v>
      </c>
      <c r="F43" s="65">
        <v>3449831.375</v>
      </c>
      <c r="G43" s="66">
        <f t="shared" si="1"/>
        <v>27598651</v>
      </c>
    </row>
    <row r="44" spans="1:9" ht="17.25">
      <c r="A44" s="62">
        <v>36</v>
      </c>
      <c r="B44" s="31" t="s">
        <v>79</v>
      </c>
      <c r="C44" s="63" t="s">
        <v>9</v>
      </c>
      <c r="D44" s="63">
        <v>3</v>
      </c>
      <c r="E44" s="64">
        <v>2016</v>
      </c>
      <c r="F44" s="65">
        <v>852115</v>
      </c>
      <c r="G44" s="66">
        <f t="shared" si="1"/>
        <v>2556345</v>
      </c>
    </row>
    <row r="45" spans="1:9" ht="17.25">
      <c r="A45" s="62">
        <v>37</v>
      </c>
      <c r="B45" s="31" t="s">
        <v>80</v>
      </c>
      <c r="C45" s="63" t="s">
        <v>9</v>
      </c>
      <c r="D45" s="63">
        <v>3</v>
      </c>
      <c r="E45" s="64">
        <v>2016</v>
      </c>
      <c r="F45" s="65">
        <v>2565412</v>
      </c>
      <c r="G45" s="66">
        <f t="shared" si="1"/>
        <v>7696236</v>
      </c>
    </row>
    <row r="46" spans="1:9" ht="17.25">
      <c r="A46" s="62">
        <v>38</v>
      </c>
      <c r="B46" s="31" t="s">
        <v>159</v>
      </c>
      <c r="C46" s="63" t="s">
        <v>9</v>
      </c>
      <c r="D46" s="63">
        <v>1</v>
      </c>
      <c r="E46" s="64">
        <v>2016</v>
      </c>
      <c r="F46" s="65">
        <v>48058500</v>
      </c>
      <c r="G46" s="66">
        <f t="shared" si="1"/>
        <v>48058500</v>
      </c>
    </row>
    <row r="47" spans="1:9" ht="17.25">
      <c r="A47" s="62">
        <v>39</v>
      </c>
      <c r="B47" s="31" t="s">
        <v>81</v>
      </c>
      <c r="C47" s="63" t="s">
        <v>9</v>
      </c>
      <c r="D47" s="63">
        <v>1</v>
      </c>
      <c r="E47" s="64">
        <v>2016</v>
      </c>
      <c r="F47" s="65">
        <v>3563411</v>
      </c>
      <c r="G47" s="66">
        <f t="shared" si="1"/>
        <v>3563411</v>
      </c>
    </row>
    <row r="48" spans="1:9" ht="27">
      <c r="A48" s="62">
        <v>40</v>
      </c>
      <c r="B48" s="31" t="s">
        <v>82</v>
      </c>
      <c r="C48" s="63" t="s">
        <v>9</v>
      </c>
      <c r="D48" s="63">
        <v>1</v>
      </c>
      <c r="E48" s="64">
        <v>2016</v>
      </c>
      <c r="F48" s="65">
        <v>23054000</v>
      </c>
      <c r="G48" s="66">
        <f t="shared" si="1"/>
        <v>23054000</v>
      </c>
      <c r="H48" s="28"/>
      <c r="I48" s="25"/>
    </row>
    <row r="49" spans="1:7" ht="27">
      <c r="A49" s="62">
        <v>41</v>
      </c>
      <c r="B49" s="31" t="s">
        <v>83</v>
      </c>
      <c r="C49" s="63" t="s">
        <v>9</v>
      </c>
      <c r="D49" s="63">
        <v>2</v>
      </c>
      <c r="E49" s="64">
        <v>2016</v>
      </c>
      <c r="F49" s="65">
        <v>11410961.5</v>
      </c>
      <c r="G49" s="66">
        <f>+D49*F49</f>
        <v>22821923</v>
      </c>
    </row>
    <row r="50" spans="1:7" ht="17.25">
      <c r="A50" s="62">
        <v>42</v>
      </c>
      <c r="B50" s="31" t="s">
        <v>84</v>
      </c>
      <c r="C50" s="63" t="s">
        <v>9</v>
      </c>
      <c r="D50" s="63">
        <v>1</v>
      </c>
      <c r="E50" s="64">
        <v>2016</v>
      </c>
      <c r="F50" s="65">
        <v>3008423</v>
      </c>
      <c r="G50" s="66">
        <f t="shared" ref="G50:G74" si="2">+D50*F50</f>
        <v>3008423</v>
      </c>
    </row>
    <row r="51" spans="1:7" ht="17.25">
      <c r="A51" s="62">
        <v>43</v>
      </c>
      <c r="B51" s="31" t="s">
        <v>43</v>
      </c>
      <c r="C51" s="63" t="s">
        <v>9</v>
      </c>
      <c r="D51" s="63">
        <v>4</v>
      </c>
      <c r="E51" s="64">
        <v>2016</v>
      </c>
      <c r="F51" s="65">
        <v>118033.75</v>
      </c>
      <c r="G51" s="66">
        <f t="shared" si="2"/>
        <v>472135</v>
      </c>
    </row>
    <row r="52" spans="1:7" ht="17.25">
      <c r="A52" s="62">
        <v>44</v>
      </c>
      <c r="B52" s="31" t="s">
        <v>85</v>
      </c>
      <c r="C52" s="63" t="s">
        <v>9</v>
      </c>
      <c r="D52" s="63">
        <v>2</v>
      </c>
      <c r="E52" s="64">
        <v>2016</v>
      </c>
      <c r="F52" s="65">
        <v>1617982</v>
      </c>
      <c r="G52" s="66">
        <f t="shared" si="2"/>
        <v>3235964</v>
      </c>
    </row>
    <row r="53" spans="1:7" ht="17.25">
      <c r="A53" s="62">
        <v>45</v>
      </c>
      <c r="B53" s="31" t="s">
        <v>86</v>
      </c>
      <c r="C53" s="63" t="s">
        <v>9</v>
      </c>
      <c r="D53" s="63">
        <v>16</v>
      </c>
      <c r="E53" s="64">
        <v>2016</v>
      </c>
      <c r="F53" s="65">
        <v>1449098.1875</v>
      </c>
      <c r="G53" s="66">
        <f t="shared" si="2"/>
        <v>23185571</v>
      </c>
    </row>
    <row r="54" spans="1:7" ht="17.25">
      <c r="A54" s="62">
        <v>46</v>
      </c>
      <c r="B54" s="31" t="s">
        <v>87</v>
      </c>
      <c r="C54" s="63" t="s">
        <v>9</v>
      </c>
      <c r="D54" s="63">
        <v>4</v>
      </c>
      <c r="E54" s="64">
        <v>2016</v>
      </c>
      <c r="F54" s="65">
        <v>503648.75</v>
      </c>
      <c r="G54" s="66">
        <f t="shared" si="2"/>
        <v>2014595</v>
      </c>
    </row>
    <row r="55" spans="1:7" ht="17.25">
      <c r="A55" s="62">
        <v>47</v>
      </c>
      <c r="B55" s="31" t="s">
        <v>44</v>
      </c>
      <c r="C55" s="63" t="s">
        <v>9</v>
      </c>
      <c r="D55" s="63">
        <v>2</v>
      </c>
      <c r="E55" s="64">
        <v>2016</v>
      </c>
      <c r="F55" s="65">
        <v>165392.5</v>
      </c>
      <c r="G55" s="66">
        <f t="shared" si="2"/>
        <v>330785</v>
      </c>
    </row>
    <row r="56" spans="1:7" ht="17.25">
      <c r="A56" s="62">
        <v>48</v>
      </c>
      <c r="B56" s="31" t="s">
        <v>49</v>
      </c>
      <c r="C56" s="63" t="s">
        <v>9</v>
      </c>
      <c r="D56" s="63">
        <v>1</v>
      </c>
      <c r="E56" s="64">
        <v>2016</v>
      </c>
      <c r="F56" s="65">
        <v>13515200</v>
      </c>
      <c r="G56" s="66">
        <f t="shared" si="2"/>
        <v>13515200</v>
      </c>
    </row>
    <row r="57" spans="1:7" ht="17.25">
      <c r="A57" s="62">
        <v>49</v>
      </c>
      <c r="B57" s="31" t="s">
        <v>88</v>
      </c>
      <c r="C57" s="63" t="s">
        <v>9</v>
      </c>
      <c r="D57" s="63">
        <v>1</v>
      </c>
      <c r="E57" s="64">
        <v>2016</v>
      </c>
      <c r="F57" s="65">
        <v>11408200</v>
      </c>
      <c r="G57" s="66">
        <f t="shared" si="2"/>
        <v>11408200</v>
      </c>
    </row>
    <row r="58" spans="1:7" ht="17.25">
      <c r="A58" s="62">
        <v>50</v>
      </c>
      <c r="B58" s="31" t="s">
        <v>89</v>
      </c>
      <c r="C58" s="63" t="s">
        <v>9</v>
      </c>
      <c r="D58" s="63">
        <v>1</v>
      </c>
      <c r="E58" s="64">
        <v>2016</v>
      </c>
      <c r="F58" s="65">
        <v>19767244</v>
      </c>
      <c r="G58" s="66">
        <f t="shared" si="2"/>
        <v>19767244</v>
      </c>
    </row>
    <row r="59" spans="1:7" ht="17.25">
      <c r="A59" s="62">
        <v>51</v>
      </c>
      <c r="B59" s="31" t="s">
        <v>90</v>
      </c>
      <c r="C59" s="63" t="s">
        <v>9</v>
      </c>
      <c r="D59" s="63">
        <v>2</v>
      </c>
      <c r="E59" s="64">
        <v>2016</v>
      </c>
      <c r="F59" s="65">
        <v>3210851.5</v>
      </c>
      <c r="G59" s="66">
        <f t="shared" si="2"/>
        <v>6421703</v>
      </c>
    </row>
    <row r="60" spans="1:7" ht="17.25">
      <c r="A60" s="62">
        <v>52</v>
      </c>
      <c r="B60" s="31" t="s">
        <v>91</v>
      </c>
      <c r="C60" s="63" t="s">
        <v>9</v>
      </c>
      <c r="D60" s="63">
        <v>1</v>
      </c>
      <c r="E60" s="64">
        <v>2016</v>
      </c>
      <c r="F60" s="65">
        <v>925286</v>
      </c>
      <c r="G60" s="66">
        <f t="shared" si="2"/>
        <v>925286</v>
      </c>
    </row>
    <row r="61" spans="1:7" ht="17.25">
      <c r="A61" s="62">
        <v>53</v>
      </c>
      <c r="B61" s="31" t="s">
        <v>24</v>
      </c>
      <c r="C61" s="63" t="s">
        <v>9</v>
      </c>
      <c r="D61" s="63">
        <v>5</v>
      </c>
      <c r="E61" s="64">
        <v>2016</v>
      </c>
      <c r="F61" s="65">
        <v>211183.2</v>
      </c>
      <c r="G61" s="66">
        <f t="shared" si="2"/>
        <v>1055916</v>
      </c>
    </row>
    <row r="62" spans="1:7" ht="17.25">
      <c r="A62" s="62">
        <v>54</v>
      </c>
      <c r="B62" s="31" t="s">
        <v>92</v>
      </c>
      <c r="C62" s="63" t="s">
        <v>9</v>
      </c>
      <c r="D62" s="63">
        <v>15</v>
      </c>
      <c r="E62" s="64">
        <v>2016</v>
      </c>
      <c r="F62" s="65">
        <v>121396.93333333333</v>
      </c>
      <c r="G62" s="66">
        <f t="shared" si="2"/>
        <v>1820954</v>
      </c>
    </row>
    <row r="63" spans="1:7" ht="17.25">
      <c r="A63" s="62">
        <v>55</v>
      </c>
      <c r="B63" s="31" t="s">
        <v>93</v>
      </c>
      <c r="C63" s="63" t="s">
        <v>9</v>
      </c>
      <c r="D63" s="63">
        <v>1</v>
      </c>
      <c r="E63" s="64">
        <v>2016</v>
      </c>
      <c r="F63" s="65">
        <v>4407332</v>
      </c>
      <c r="G63" s="66">
        <f t="shared" si="2"/>
        <v>4407332</v>
      </c>
    </row>
    <row r="64" spans="1:7" ht="17.25">
      <c r="A64" s="62">
        <v>56</v>
      </c>
      <c r="B64" s="31" t="s">
        <v>94</v>
      </c>
      <c r="C64" s="63" t="s">
        <v>9</v>
      </c>
      <c r="D64" s="63">
        <v>1</v>
      </c>
      <c r="E64" s="64">
        <v>2016</v>
      </c>
      <c r="F64" s="65">
        <v>5227270</v>
      </c>
      <c r="G64" s="66">
        <f t="shared" si="2"/>
        <v>5227270</v>
      </c>
    </row>
    <row r="65" spans="1:9" ht="27">
      <c r="A65" s="62">
        <v>57</v>
      </c>
      <c r="B65" s="31" t="s">
        <v>95</v>
      </c>
      <c r="C65" s="63" t="s">
        <v>96</v>
      </c>
      <c r="D65" s="63">
        <v>1</v>
      </c>
      <c r="E65" s="64">
        <v>2016</v>
      </c>
      <c r="F65" s="65">
        <v>29425200</v>
      </c>
      <c r="G65" s="66">
        <f t="shared" si="2"/>
        <v>29425200</v>
      </c>
    </row>
    <row r="66" spans="1:9" ht="17.25">
      <c r="A66" s="62">
        <v>58</v>
      </c>
      <c r="B66" s="31" t="s">
        <v>161</v>
      </c>
      <c r="C66" s="63" t="s">
        <v>9</v>
      </c>
      <c r="D66" s="63">
        <v>3</v>
      </c>
      <c r="E66" s="64">
        <v>2016</v>
      </c>
      <c r="F66" s="65">
        <v>1257656.6666666667</v>
      </c>
      <c r="G66" s="66">
        <f t="shared" si="2"/>
        <v>3772970</v>
      </c>
    </row>
    <row r="67" spans="1:9" ht="17.25">
      <c r="A67" s="62">
        <v>59</v>
      </c>
      <c r="B67" s="31" t="s">
        <v>56</v>
      </c>
      <c r="C67" s="63" t="s">
        <v>9</v>
      </c>
      <c r="D67" s="63">
        <v>2</v>
      </c>
      <c r="E67" s="64">
        <v>2016</v>
      </c>
      <c r="F67" s="65">
        <v>3673600</v>
      </c>
      <c r="G67" s="66">
        <f t="shared" si="2"/>
        <v>7347200</v>
      </c>
    </row>
    <row r="68" spans="1:9" ht="17.25">
      <c r="A68" s="62">
        <v>60</v>
      </c>
      <c r="B68" s="31" t="s">
        <v>47</v>
      </c>
      <c r="C68" s="63" t="s">
        <v>9</v>
      </c>
      <c r="D68" s="63">
        <v>3</v>
      </c>
      <c r="E68" s="64">
        <v>2016</v>
      </c>
      <c r="F68" s="65">
        <v>2569600</v>
      </c>
      <c r="G68" s="66">
        <f t="shared" si="2"/>
        <v>7708800</v>
      </c>
    </row>
    <row r="69" spans="1:9" ht="17.25">
      <c r="A69" s="62">
        <v>61</v>
      </c>
      <c r="B69" s="31" t="s">
        <v>45</v>
      </c>
      <c r="C69" s="63" t="s">
        <v>9</v>
      </c>
      <c r="D69" s="63">
        <v>35</v>
      </c>
      <c r="E69" s="64">
        <v>2016</v>
      </c>
      <c r="F69" s="65">
        <v>373600</v>
      </c>
      <c r="G69" s="66">
        <f t="shared" si="2"/>
        <v>13076000</v>
      </c>
    </row>
    <row r="70" spans="1:9" ht="17.25">
      <c r="A70" s="62">
        <v>62</v>
      </c>
      <c r="B70" s="31" t="s">
        <v>46</v>
      </c>
      <c r="C70" s="63" t="s">
        <v>9</v>
      </c>
      <c r="D70" s="63">
        <v>45</v>
      </c>
      <c r="E70" s="64">
        <v>2016</v>
      </c>
      <c r="F70" s="65">
        <v>373600</v>
      </c>
      <c r="G70" s="66">
        <f t="shared" si="2"/>
        <v>16812000</v>
      </c>
    </row>
    <row r="71" spans="1:9" ht="17.25">
      <c r="A71" s="62">
        <v>63</v>
      </c>
      <c r="B71" s="31" t="s">
        <v>97</v>
      </c>
      <c r="C71" s="63" t="s">
        <v>9</v>
      </c>
      <c r="D71" s="63">
        <v>2</v>
      </c>
      <c r="E71" s="64">
        <v>2016</v>
      </c>
      <c r="F71" s="65">
        <v>1103600</v>
      </c>
      <c r="G71" s="66">
        <f t="shared" si="2"/>
        <v>2207200</v>
      </c>
    </row>
    <row r="72" spans="1:9" ht="27">
      <c r="A72" s="62">
        <v>64</v>
      </c>
      <c r="B72" s="31" t="s">
        <v>98</v>
      </c>
      <c r="C72" s="63" t="s">
        <v>9</v>
      </c>
      <c r="D72" s="63">
        <v>1</v>
      </c>
      <c r="E72" s="64">
        <v>2016</v>
      </c>
      <c r="F72" s="65">
        <v>259600</v>
      </c>
      <c r="G72" s="66">
        <f t="shared" si="2"/>
        <v>259600</v>
      </c>
    </row>
    <row r="73" spans="1:9" ht="17.25">
      <c r="A73" s="62">
        <v>65</v>
      </c>
      <c r="B73" s="31" t="s">
        <v>99</v>
      </c>
      <c r="C73" s="63" t="s">
        <v>9</v>
      </c>
      <c r="D73" s="63">
        <v>2</v>
      </c>
      <c r="E73" s="64">
        <v>2016</v>
      </c>
      <c r="F73" s="65">
        <v>14628093.5</v>
      </c>
      <c r="G73" s="66">
        <f t="shared" si="2"/>
        <v>29256187</v>
      </c>
    </row>
    <row r="74" spans="1:9" ht="17.25">
      <c r="A74" s="62">
        <v>66</v>
      </c>
      <c r="B74" s="31" t="s">
        <v>100</v>
      </c>
      <c r="C74" s="63" t="s">
        <v>9</v>
      </c>
      <c r="D74" s="63">
        <v>28</v>
      </c>
      <c r="E74" s="64">
        <v>2016</v>
      </c>
      <c r="F74" s="65">
        <v>139600</v>
      </c>
      <c r="G74" s="66">
        <f t="shared" si="2"/>
        <v>3908800</v>
      </c>
    </row>
    <row r="75" spans="1:9" ht="17.25">
      <c r="A75" s="62">
        <v>67</v>
      </c>
      <c r="B75" s="31" t="s">
        <v>101</v>
      </c>
      <c r="C75" s="63" t="s">
        <v>9</v>
      </c>
      <c r="D75" s="63">
        <v>1</v>
      </c>
      <c r="E75" s="64">
        <v>2016</v>
      </c>
      <c r="F75" s="65">
        <v>40764000</v>
      </c>
      <c r="G75" s="66">
        <f>+D75*F75</f>
        <v>40764000</v>
      </c>
      <c r="H75" s="28"/>
      <c r="I75" s="25"/>
    </row>
    <row r="76" spans="1:9" ht="17.25">
      <c r="A76" s="62">
        <v>68</v>
      </c>
      <c r="B76" s="31" t="s">
        <v>148</v>
      </c>
      <c r="C76" s="63" t="s">
        <v>9</v>
      </c>
      <c r="D76" s="63">
        <v>70</v>
      </c>
      <c r="E76" s="64">
        <v>2016</v>
      </c>
      <c r="F76" s="65">
        <v>124900</v>
      </c>
      <c r="G76" s="66">
        <f>+D76*F76</f>
        <v>8743000</v>
      </c>
    </row>
    <row r="77" spans="1:9" ht="27">
      <c r="A77" s="62">
        <v>69</v>
      </c>
      <c r="B77" s="31" t="s">
        <v>146</v>
      </c>
      <c r="C77" s="63" t="s">
        <v>9</v>
      </c>
      <c r="D77" s="63">
        <v>30</v>
      </c>
      <c r="E77" s="64">
        <v>2016</v>
      </c>
      <c r="F77" s="65">
        <v>199300</v>
      </c>
      <c r="G77" s="66">
        <f>+D77*F77</f>
        <v>5979000</v>
      </c>
      <c r="H77" s="29"/>
    </row>
    <row r="78" spans="1:9" ht="27">
      <c r="A78" s="62">
        <v>70</v>
      </c>
      <c r="B78" s="31" t="s">
        <v>102</v>
      </c>
      <c r="C78" s="63" t="s">
        <v>9</v>
      </c>
      <c r="D78" s="63">
        <v>1</v>
      </c>
      <c r="E78" s="64">
        <v>2016</v>
      </c>
      <c r="F78" s="65">
        <v>380700</v>
      </c>
      <c r="G78" s="66">
        <f>+D78*F78</f>
        <v>380700</v>
      </c>
    </row>
    <row r="79" spans="1:9" ht="17.25">
      <c r="A79" s="62">
        <v>71</v>
      </c>
      <c r="B79" s="31" t="s">
        <v>103</v>
      </c>
      <c r="C79" s="63" t="s">
        <v>9</v>
      </c>
      <c r="D79" s="63">
        <v>2</v>
      </c>
      <c r="E79" s="64">
        <v>2016</v>
      </c>
      <c r="F79" s="65">
        <v>300300</v>
      </c>
      <c r="G79" s="66">
        <f t="shared" ref="G79:G99" si="3">+D79*F79</f>
        <v>600600</v>
      </c>
    </row>
    <row r="80" spans="1:9" ht="17.25">
      <c r="A80" s="62">
        <v>72</v>
      </c>
      <c r="B80" s="31" t="s">
        <v>22</v>
      </c>
      <c r="C80" s="63" t="s">
        <v>9</v>
      </c>
      <c r="D80" s="63">
        <v>32</v>
      </c>
      <c r="E80" s="64">
        <v>2016</v>
      </c>
      <c r="F80" s="65">
        <v>194700</v>
      </c>
      <c r="G80" s="66">
        <f t="shared" si="3"/>
        <v>6230400</v>
      </c>
    </row>
    <row r="81" spans="1:7" ht="17.25">
      <c r="A81" s="62">
        <v>73</v>
      </c>
      <c r="B81" s="31" t="s">
        <v>12</v>
      </c>
      <c r="C81" s="63" t="s">
        <v>9</v>
      </c>
      <c r="D81" s="63">
        <v>115</v>
      </c>
      <c r="E81" s="64">
        <v>2016</v>
      </c>
      <c r="F81" s="65">
        <v>52140</v>
      </c>
      <c r="G81" s="66">
        <f t="shared" si="3"/>
        <v>5996100</v>
      </c>
    </row>
    <row r="82" spans="1:7" ht="17.25">
      <c r="A82" s="62">
        <v>74</v>
      </c>
      <c r="B82" s="31" t="s">
        <v>29</v>
      </c>
      <c r="C82" s="63" t="s">
        <v>9</v>
      </c>
      <c r="D82" s="63">
        <v>90</v>
      </c>
      <c r="E82" s="64">
        <v>2016</v>
      </c>
      <c r="F82" s="65">
        <v>58140</v>
      </c>
      <c r="G82" s="66">
        <f t="shared" si="3"/>
        <v>5232600</v>
      </c>
    </row>
    <row r="83" spans="1:7" ht="17.25">
      <c r="A83" s="62">
        <v>75</v>
      </c>
      <c r="B83" s="31" t="s">
        <v>104</v>
      </c>
      <c r="C83" s="63" t="s">
        <v>9</v>
      </c>
      <c r="D83" s="63">
        <v>41</v>
      </c>
      <c r="E83" s="64">
        <v>2016</v>
      </c>
      <c r="F83" s="65">
        <v>135060</v>
      </c>
      <c r="G83" s="66">
        <f t="shared" si="3"/>
        <v>5537460</v>
      </c>
    </row>
    <row r="84" spans="1:7" ht="17.25">
      <c r="A84" s="62">
        <v>76</v>
      </c>
      <c r="B84" s="31" t="s">
        <v>16</v>
      </c>
      <c r="C84" s="63" t="s">
        <v>9</v>
      </c>
      <c r="D84" s="63">
        <v>2</v>
      </c>
      <c r="E84" s="64">
        <v>2016</v>
      </c>
      <c r="F84" s="65">
        <v>63900</v>
      </c>
      <c r="G84" s="66">
        <f t="shared" si="3"/>
        <v>127800</v>
      </c>
    </row>
    <row r="85" spans="1:7" ht="17.25">
      <c r="A85" s="62">
        <v>77</v>
      </c>
      <c r="B85" s="31" t="s">
        <v>48</v>
      </c>
      <c r="C85" s="63" t="s">
        <v>9</v>
      </c>
      <c r="D85" s="63">
        <v>160</v>
      </c>
      <c r="E85" s="64">
        <v>2016</v>
      </c>
      <c r="F85" s="65">
        <v>18200</v>
      </c>
      <c r="G85" s="66">
        <f t="shared" si="3"/>
        <v>2912000</v>
      </c>
    </row>
    <row r="86" spans="1:7" ht="17.25">
      <c r="A86" s="62">
        <v>78</v>
      </c>
      <c r="B86" s="31" t="s">
        <v>11</v>
      </c>
      <c r="C86" s="63" t="s">
        <v>9</v>
      </c>
      <c r="D86" s="63">
        <v>110</v>
      </c>
      <c r="E86" s="64">
        <v>2016</v>
      </c>
      <c r="F86" s="65">
        <v>58140</v>
      </c>
      <c r="G86" s="66">
        <f t="shared" si="3"/>
        <v>6395400</v>
      </c>
    </row>
    <row r="87" spans="1:7" ht="17.25">
      <c r="A87" s="62">
        <v>79</v>
      </c>
      <c r="B87" s="31" t="s">
        <v>15</v>
      </c>
      <c r="C87" s="63" t="s">
        <v>9</v>
      </c>
      <c r="D87" s="63">
        <v>50</v>
      </c>
      <c r="E87" s="64">
        <v>2016</v>
      </c>
      <c r="F87" s="65">
        <v>44700</v>
      </c>
      <c r="G87" s="66">
        <f t="shared" si="3"/>
        <v>2235000</v>
      </c>
    </row>
    <row r="88" spans="1:7" ht="17.25">
      <c r="A88" s="62">
        <v>80</v>
      </c>
      <c r="B88" s="31" t="s">
        <v>30</v>
      </c>
      <c r="C88" s="63" t="s">
        <v>9</v>
      </c>
      <c r="D88" s="63">
        <v>110</v>
      </c>
      <c r="E88" s="64">
        <v>2016</v>
      </c>
      <c r="F88" s="65">
        <v>58260</v>
      </c>
      <c r="G88" s="66">
        <f t="shared" si="3"/>
        <v>6408600</v>
      </c>
    </row>
    <row r="89" spans="1:7" ht="17.25">
      <c r="A89" s="62">
        <v>81</v>
      </c>
      <c r="B89" s="31" t="s">
        <v>105</v>
      </c>
      <c r="C89" s="63" t="s">
        <v>9</v>
      </c>
      <c r="D89" s="63">
        <v>100</v>
      </c>
      <c r="E89" s="64">
        <v>2016</v>
      </c>
      <c r="F89" s="65">
        <v>39900</v>
      </c>
      <c r="G89" s="66">
        <f t="shared" si="3"/>
        <v>3990000</v>
      </c>
    </row>
    <row r="90" spans="1:7" ht="17.25">
      <c r="A90" s="62">
        <v>82</v>
      </c>
      <c r="B90" s="31" t="s">
        <v>33</v>
      </c>
      <c r="C90" s="63" t="s">
        <v>9</v>
      </c>
      <c r="D90" s="63">
        <v>8</v>
      </c>
      <c r="E90" s="64">
        <v>2016</v>
      </c>
      <c r="F90" s="65">
        <v>120300</v>
      </c>
      <c r="G90" s="66">
        <f t="shared" si="3"/>
        <v>962400</v>
      </c>
    </row>
    <row r="91" spans="1:7" ht="17.25">
      <c r="A91" s="62">
        <v>83</v>
      </c>
      <c r="B91" s="31" t="s">
        <v>13</v>
      </c>
      <c r="C91" s="63" t="s">
        <v>9</v>
      </c>
      <c r="D91" s="63">
        <v>180</v>
      </c>
      <c r="E91" s="64">
        <v>2016</v>
      </c>
      <c r="F91" s="65">
        <v>54300</v>
      </c>
      <c r="G91" s="66">
        <f t="shared" si="3"/>
        <v>9774000</v>
      </c>
    </row>
    <row r="92" spans="1:7" ht="27">
      <c r="A92" s="62">
        <v>84</v>
      </c>
      <c r="B92" s="31" t="s">
        <v>106</v>
      </c>
      <c r="C92" s="63" t="s">
        <v>9</v>
      </c>
      <c r="D92" s="63">
        <v>5</v>
      </c>
      <c r="E92" s="64">
        <v>2016</v>
      </c>
      <c r="F92" s="65">
        <v>180300</v>
      </c>
      <c r="G92" s="66">
        <f t="shared" si="3"/>
        <v>901500</v>
      </c>
    </row>
    <row r="93" spans="1:7" ht="27">
      <c r="A93" s="62">
        <v>85</v>
      </c>
      <c r="B93" s="31" t="s">
        <v>107</v>
      </c>
      <c r="C93" s="63" t="s">
        <v>9</v>
      </c>
      <c r="D93" s="63">
        <v>1</v>
      </c>
      <c r="E93" s="64">
        <v>2016</v>
      </c>
      <c r="F93" s="65">
        <v>2196300</v>
      </c>
      <c r="G93" s="66">
        <f t="shared" si="3"/>
        <v>2196300</v>
      </c>
    </row>
    <row r="94" spans="1:7" ht="17.25">
      <c r="A94" s="62">
        <v>86</v>
      </c>
      <c r="B94" s="31" t="s">
        <v>108</v>
      </c>
      <c r="C94" s="63" t="s">
        <v>9</v>
      </c>
      <c r="D94" s="63">
        <v>1</v>
      </c>
      <c r="E94" s="64">
        <v>2016</v>
      </c>
      <c r="F94" s="65">
        <v>330600</v>
      </c>
      <c r="G94" s="66">
        <f t="shared" si="3"/>
        <v>330600</v>
      </c>
    </row>
    <row r="95" spans="1:7" ht="17.25">
      <c r="A95" s="62">
        <v>87</v>
      </c>
      <c r="B95" s="31" t="s">
        <v>109</v>
      </c>
      <c r="C95" s="63" t="s">
        <v>9</v>
      </c>
      <c r="D95" s="63">
        <v>750</v>
      </c>
      <c r="E95" s="64">
        <v>2016</v>
      </c>
      <c r="F95" s="65">
        <v>10060</v>
      </c>
      <c r="G95" s="66">
        <f t="shared" si="3"/>
        <v>7545000</v>
      </c>
    </row>
    <row r="96" spans="1:7" ht="17.25">
      <c r="A96" s="62">
        <v>88</v>
      </c>
      <c r="B96" s="31" t="s">
        <v>14</v>
      </c>
      <c r="C96" s="63" t="s">
        <v>9</v>
      </c>
      <c r="D96" s="63">
        <v>125</v>
      </c>
      <c r="E96" s="64">
        <v>2016</v>
      </c>
      <c r="F96" s="65">
        <v>45100</v>
      </c>
      <c r="G96" s="66">
        <f t="shared" si="3"/>
        <v>5637500</v>
      </c>
    </row>
    <row r="97" spans="1:8" ht="17.25">
      <c r="A97" s="62">
        <v>89</v>
      </c>
      <c r="B97" s="31" t="s">
        <v>145</v>
      </c>
      <c r="C97" s="63" t="s">
        <v>9</v>
      </c>
      <c r="D97" s="63">
        <v>13</v>
      </c>
      <c r="E97" s="64">
        <v>2016</v>
      </c>
      <c r="F97" s="65">
        <v>305100</v>
      </c>
      <c r="G97" s="66">
        <f t="shared" si="3"/>
        <v>3966300</v>
      </c>
    </row>
    <row r="98" spans="1:8" ht="17.25">
      <c r="A98" s="62">
        <v>90</v>
      </c>
      <c r="B98" s="31" t="s">
        <v>111</v>
      </c>
      <c r="C98" s="63" t="s">
        <v>9</v>
      </c>
      <c r="D98" s="63">
        <v>68</v>
      </c>
      <c r="E98" s="64">
        <v>2016</v>
      </c>
      <c r="F98" s="65">
        <v>159900</v>
      </c>
      <c r="G98" s="66">
        <f t="shared" si="3"/>
        <v>10873200</v>
      </c>
    </row>
    <row r="99" spans="1:8" ht="17.25">
      <c r="A99" s="62">
        <v>91</v>
      </c>
      <c r="B99" s="31" t="s">
        <v>20</v>
      </c>
      <c r="C99" s="63" t="s">
        <v>9</v>
      </c>
      <c r="D99" s="63">
        <v>300</v>
      </c>
      <c r="E99" s="64">
        <v>2016</v>
      </c>
      <c r="F99" s="65">
        <v>13180</v>
      </c>
      <c r="G99" s="66">
        <f t="shared" si="3"/>
        <v>3954000</v>
      </c>
      <c r="H99" s="29"/>
    </row>
    <row r="100" spans="1:8" ht="17.25">
      <c r="A100" s="62">
        <v>92</v>
      </c>
      <c r="B100" s="31" t="s">
        <v>112</v>
      </c>
      <c r="C100" s="63" t="s">
        <v>9</v>
      </c>
      <c r="D100" s="63">
        <v>12</v>
      </c>
      <c r="E100" s="64">
        <v>2016</v>
      </c>
      <c r="F100" s="65">
        <v>110500</v>
      </c>
      <c r="G100" s="66">
        <f>+D100*F100</f>
        <v>1326000</v>
      </c>
    </row>
    <row r="101" spans="1:8" ht="17.25">
      <c r="A101" s="62">
        <v>93</v>
      </c>
      <c r="B101" s="31" t="s">
        <v>113</v>
      </c>
      <c r="C101" s="63" t="s">
        <v>9</v>
      </c>
      <c r="D101" s="63">
        <v>48</v>
      </c>
      <c r="E101" s="64">
        <v>2016</v>
      </c>
      <c r="F101" s="65">
        <v>313789.73333333334</v>
      </c>
      <c r="G101" s="66">
        <f t="shared" ref="G101:G164" si="4">+D101*F101</f>
        <v>15061907.199999999</v>
      </c>
    </row>
    <row r="102" spans="1:8" ht="17.25">
      <c r="A102" s="62">
        <v>94</v>
      </c>
      <c r="B102" s="31" t="s">
        <v>34</v>
      </c>
      <c r="C102" s="63" t="s">
        <v>9</v>
      </c>
      <c r="D102" s="63">
        <v>13</v>
      </c>
      <c r="E102" s="64">
        <v>2016</v>
      </c>
      <c r="F102" s="65">
        <v>527092.25384615385</v>
      </c>
      <c r="G102" s="66">
        <f t="shared" si="4"/>
        <v>6852199.2999999998</v>
      </c>
    </row>
    <row r="103" spans="1:8" ht="17.25">
      <c r="A103" s="62">
        <v>95</v>
      </c>
      <c r="B103" s="31" t="s">
        <v>35</v>
      </c>
      <c r="C103" s="63" t="s">
        <v>9</v>
      </c>
      <c r="D103" s="63">
        <v>5</v>
      </c>
      <c r="E103" s="64">
        <v>2016</v>
      </c>
      <c r="F103" s="65">
        <v>142307.34</v>
      </c>
      <c r="G103" s="66">
        <f t="shared" si="4"/>
        <v>711536.7</v>
      </c>
    </row>
    <row r="104" spans="1:8" ht="17.25">
      <c r="A104" s="62">
        <v>96</v>
      </c>
      <c r="B104" s="31" t="s">
        <v>36</v>
      </c>
      <c r="C104" s="63" t="s">
        <v>9</v>
      </c>
      <c r="D104" s="63">
        <v>5</v>
      </c>
      <c r="E104" s="64">
        <v>2016</v>
      </c>
      <c r="F104" s="65">
        <v>139301.5</v>
      </c>
      <c r="G104" s="66">
        <f t="shared" si="4"/>
        <v>696507.5</v>
      </c>
    </row>
    <row r="105" spans="1:8" ht="17.25">
      <c r="A105" s="62">
        <v>97</v>
      </c>
      <c r="B105" s="31" t="s">
        <v>37</v>
      </c>
      <c r="C105" s="63" t="s">
        <v>9</v>
      </c>
      <c r="D105" s="63">
        <v>14</v>
      </c>
      <c r="E105" s="64">
        <v>2016</v>
      </c>
      <c r="F105" s="65">
        <v>142501.79999999999</v>
      </c>
      <c r="G105" s="66">
        <f t="shared" si="4"/>
        <v>1995025.1999999997</v>
      </c>
    </row>
    <row r="106" spans="1:8" ht="17.25">
      <c r="A106" s="62">
        <v>98</v>
      </c>
      <c r="B106" s="31" t="s">
        <v>18</v>
      </c>
      <c r="C106" s="63" t="s">
        <v>9</v>
      </c>
      <c r="D106" s="63">
        <v>40</v>
      </c>
      <c r="E106" s="64">
        <v>2016</v>
      </c>
      <c r="F106" s="65">
        <v>141111.20000000001</v>
      </c>
      <c r="G106" s="66">
        <f t="shared" si="4"/>
        <v>5644448</v>
      </c>
    </row>
    <row r="107" spans="1:8" ht="27">
      <c r="A107" s="62">
        <v>99</v>
      </c>
      <c r="B107" s="31" t="s">
        <v>147</v>
      </c>
      <c r="C107" s="63" t="s">
        <v>9</v>
      </c>
      <c r="D107" s="63">
        <v>14</v>
      </c>
      <c r="E107" s="64">
        <v>2016</v>
      </c>
      <c r="F107" s="65">
        <v>240107.85</v>
      </c>
      <c r="G107" s="66">
        <f t="shared" si="4"/>
        <v>3361509.9</v>
      </c>
    </row>
    <row r="108" spans="1:8" ht="27">
      <c r="A108" s="62">
        <v>100</v>
      </c>
      <c r="B108" s="31" t="s">
        <v>114</v>
      </c>
      <c r="C108" s="63" t="s">
        <v>9</v>
      </c>
      <c r="D108" s="63">
        <v>70</v>
      </c>
      <c r="E108" s="64">
        <v>2016</v>
      </c>
      <c r="F108" s="65">
        <v>140107.85058823531</v>
      </c>
      <c r="G108" s="66">
        <f t="shared" si="4"/>
        <v>9807549.5411764719</v>
      </c>
    </row>
    <row r="109" spans="1:8" ht="17.25">
      <c r="A109" s="62">
        <v>101</v>
      </c>
      <c r="B109" s="31" t="s">
        <v>17</v>
      </c>
      <c r="C109" s="63" t="s">
        <v>9</v>
      </c>
      <c r="D109" s="63">
        <v>25</v>
      </c>
      <c r="E109" s="64">
        <v>2016</v>
      </c>
      <c r="F109" s="65">
        <v>71334.432499999995</v>
      </c>
      <c r="G109" s="66">
        <f t="shared" si="4"/>
        <v>1783360.8125</v>
      </c>
    </row>
    <row r="110" spans="1:8" ht="17.25">
      <c r="A110" s="62">
        <v>102</v>
      </c>
      <c r="B110" s="31" t="s">
        <v>31</v>
      </c>
      <c r="C110" s="63" t="s">
        <v>9</v>
      </c>
      <c r="D110" s="63">
        <v>15</v>
      </c>
      <c r="E110" s="64">
        <v>2016</v>
      </c>
      <c r="F110" s="65">
        <v>35354.699999999997</v>
      </c>
      <c r="G110" s="66">
        <f t="shared" si="4"/>
        <v>530320.5</v>
      </c>
    </row>
    <row r="111" spans="1:8" ht="17.25">
      <c r="A111" s="62">
        <v>103</v>
      </c>
      <c r="B111" s="31" t="s">
        <v>19</v>
      </c>
      <c r="C111" s="63" t="s">
        <v>9</v>
      </c>
      <c r="D111" s="63">
        <v>50</v>
      </c>
      <c r="E111" s="64">
        <v>2016</v>
      </c>
      <c r="F111" s="65">
        <v>40434.434000000001</v>
      </c>
      <c r="G111" s="66">
        <f t="shared" si="4"/>
        <v>2021721.7</v>
      </c>
    </row>
    <row r="112" spans="1:8" ht="17.25">
      <c r="A112" s="62">
        <v>104</v>
      </c>
      <c r="B112" s="31" t="s">
        <v>32</v>
      </c>
      <c r="C112" s="63" t="s">
        <v>9</v>
      </c>
      <c r="D112" s="63">
        <v>15</v>
      </c>
      <c r="E112" s="64">
        <v>2016</v>
      </c>
      <c r="F112" s="65">
        <v>36472.466666666667</v>
      </c>
      <c r="G112" s="66">
        <f t="shared" si="4"/>
        <v>547087</v>
      </c>
    </row>
    <row r="113" spans="1:10" ht="17.25">
      <c r="A113" s="62">
        <v>105</v>
      </c>
      <c r="B113" s="31" t="s">
        <v>39</v>
      </c>
      <c r="C113" s="63" t="s">
        <v>9</v>
      </c>
      <c r="D113" s="63">
        <v>6</v>
      </c>
      <c r="E113" s="64">
        <v>2016</v>
      </c>
      <c r="F113" s="65">
        <v>304240</v>
      </c>
      <c r="G113" s="66">
        <f t="shared" si="4"/>
        <v>1825440</v>
      </c>
      <c r="H113" s="23"/>
    </row>
    <row r="114" spans="1:10" ht="27">
      <c r="A114" s="62">
        <v>106</v>
      </c>
      <c r="B114" s="31" t="s">
        <v>115</v>
      </c>
      <c r="C114" s="63" t="s">
        <v>9</v>
      </c>
      <c r="D114" s="63">
        <v>87</v>
      </c>
      <c r="E114" s="64">
        <v>2016</v>
      </c>
      <c r="F114" s="65">
        <v>54277.433333333334</v>
      </c>
      <c r="G114" s="66">
        <f t="shared" si="4"/>
        <v>4722136.7</v>
      </c>
      <c r="H114" s="23"/>
    </row>
    <row r="115" spans="1:10" ht="17.25">
      <c r="A115" s="62">
        <v>107</v>
      </c>
      <c r="B115" s="31" t="s">
        <v>116</v>
      </c>
      <c r="C115" s="63" t="s">
        <v>9</v>
      </c>
      <c r="D115" s="63">
        <v>22</v>
      </c>
      <c r="E115" s="64">
        <v>2016</v>
      </c>
      <c r="F115" s="65">
        <v>1741896.3636363635</v>
      </c>
      <c r="G115" s="66">
        <f t="shared" si="4"/>
        <v>38321720</v>
      </c>
      <c r="H115" s="29"/>
      <c r="J115" s="30"/>
    </row>
    <row r="116" spans="1:10" ht="17.25">
      <c r="A116" s="62">
        <v>108</v>
      </c>
      <c r="B116" s="31" t="s">
        <v>117</v>
      </c>
      <c r="C116" s="63" t="s">
        <v>9</v>
      </c>
      <c r="D116" s="63">
        <v>87</v>
      </c>
      <c r="E116" s="64">
        <v>2016</v>
      </c>
      <c r="F116" s="65">
        <v>53705.76666666667</v>
      </c>
      <c r="G116" s="66">
        <f t="shared" si="4"/>
        <v>4672401.7</v>
      </c>
      <c r="H116" s="28"/>
      <c r="I116" s="25"/>
    </row>
    <row r="117" spans="1:10" ht="18" customHeight="1">
      <c r="A117" s="62">
        <v>109</v>
      </c>
      <c r="B117" s="31" t="s">
        <v>167</v>
      </c>
      <c r="C117" s="63" t="s">
        <v>9</v>
      </c>
      <c r="D117" s="63">
        <v>5</v>
      </c>
      <c r="E117" s="64">
        <v>2016</v>
      </c>
      <c r="F117" s="65">
        <v>1376227.76</v>
      </c>
      <c r="G117" s="66">
        <f t="shared" si="4"/>
        <v>6881138.7999999998</v>
      </c>
      <c r="H117" s="29"/>
    </row>
    <row r="118" spans="1:10" ht="17.25">
      <c r="A118" s="62">
        <v>110</v>
      </c>
      <c r="B118" s="31" t="s">
        <v>118</v>
      </c>
      <c r="C118" s="63" t="s">
        <v>9</v>
      </c>
      <c r="D118" s="63">
        <v>2</v>
      </c>
      <c r="E118" s="64">
        <v>2016</v>
      </c>
      <c r="F118" s="65">
        <v>2381423</v>
      </c>
      <c r="G118" s="66">
        <f t="shared" si="4"/>
        <v>4762846</v>
      </c>
    </row>
    <row r="119" spans="1:10" ht="17.25">
      <c r="A119" s="62">
        <v>111</v>
      </c>
      <c r="B119" s="31" t="s">
        <v>168</v>
      </c>
      <c r="C119" s="63" t="s">
        <v>9</v>
      </c>
      <c r="D119" s="63">
        <v>5</v>
      </c>
      <c r="E119" s="64">
        <v>2016</v>
      </c>
      <c r="F119" s="65">
        <v>16022143.619999999</v>
      </c>
      <c r="G119" s="66">
        <f t="shared" si="4"/>
        <v>80110718.099999994</v>
      </c>
      <c r="J119" s="23"/>
    </row>
    <row r="120" spans="1:10" ht="17.25">
      <c r="A120" s="62">
        <v>112</v>
      </c>
      <c r="B120" s="31" t="s">
        <v>119</v>
      </c>
      <c r="C120" s="63" t="s">
        <v>9</v>
      </c>
      <c r="D120" s="63">
        <v>1</v>
      </c>
      <c r="E120" s="64">
        <v>2016</v>
      </c>
      <c r="F120" s="65">
        <v>10919715.02</v>
      </c>
      <c r="G120" s="66">
        <f t="shared" si="4"/>
        <v>10919715.02</v>
      </c>
    </row>
    <row r="121" spans="1:10" ht="17.25">
      <c r="A121" s="62">
        <v>113</v>
      </c>
      <c r="B121" s="31" t="s">
        <v>120</v>
      </c>
      <c r="C121" s="63" t="s">
        <v>9</v>
      </c>
      <c r="D121" s="63">
        <v>2</v>
      </c>
      <c r="E121" s="64">
        <v>2016</v>
      </c>
      <c r="F121" s="65">
        <v>4495655.38</v>
      </c>
      <c r="G121" s="66">
        <f t="shared" si="4"/>
        <v>8991310.7599999998</v>
      </c>
    </row>
    <row r="122" spans="1:10" ht="17.25">
      <c r="A122" s="62">
        <v>114</v>
      </c>
      <c r="B122" s="31" t="s">
        <v>162</v>
      </c>
      <c r="C122" s="63" t="s">
        <v>9</v>
      </c>
      <c r="D122" s="63">
        <v>3</v>
      </c>
      <c r="E122" s="64">
        <v>2016</v>
      </c>
      <c r="F122" s="65">
        <v>7668536.1200000001</v>
      </c>
      <c r="G122" s="66">
        <f t="shared" si="4"/>
        <v>23005608.359999999</v>
      </c>
    </row>
    <row r="123" spans="1:10" ht="17.25">
      <c r="A123" s="62">
        <v>115</v>
      </c>
      <c r="B123" s="31" t="s">
        <v>27</v>
      </c>
      <c r="C123" s="63" t="s">
        <v>9</v>
      </c>
      <c r="D123" s="63">
        <v>4</v>
      </c>
      <c r="E123" s="64">
        <v>2016</v>
      </c>
      <c r="F123" s="65">
        <v>8699201.0700000003</v>
      </c>
      <c r="G123" s="66">
        <f t="shared" si="4"/>
        <v>34796804.280000001</v>
      </c>
    </row>
    <row r="124" spans="1:10" ht="17.25">
      <c r="A124" s="62">
        <v>116</v>
      </c>
      <c r="B124" s="31" t="s">
        <v>169</v>
      </c>
      <c r="C124" s="63" t="s">
        <v>9</v>
      </c>
      <c r="D124" s="63">
        <v>1</v>
      </c>
      <c r="E124" s="64">
        <v>2016</v>
      </c>
      <c r="F124" s="65">
        <v>22306583.440000001</v>
      </c>
      <c r="G124" s="66">
        <f t="shared" si="4"/>
        <v>22306583.440000001</v>
      </c>
    </row>
    <row r="125" spans="1:10" ht="17.25">
      <c r="A125" s="62">
        <v>117</v>
      </c>
      <c r="B125" s="31" t="s">
        <v>121</v>
      </c>
      <c r="C125" s="63" t="s">
        <v>9</v>
      </c>
      <c r="D125" s="63">
        <v>2</v>
      </c>
      <c r="E125" s="64">
        <v>2016</v>
      </c>
      <c r="F125" s="65">
        <v>3715913.18</v>
      </c>
      <c r="G125" s="66">
        <f t="shared" si="4"/>
        <v>7431826.3600000003</v>
      </c>
    </row>
    <row r="126" spans="1:10" ht="17.25">
      <c r="A126" s="62">
        <v>118</v>
      </c>
      <c r="B126" s="31" t="s">
        <v>122</v>
      </c>
      <c r="C126" s="63" t="s">
        <v>9</v>
      </c>
      <c r="D126" s="63">
        <v>1</v>
      </c>
      <c r="E126" s="64">
        <v>2016</v>
      </c>
      <c r="F126" s="65">
        <v>1481673.7</v>
      </c>
      <c r="G126" s="66">
        <f t="shared" si="4"/>
        <v>1481673.7</v>
      </c>
    </row>
    <row r="127" spans="1:10" ht="17.25">
      <c r="A127" s="62">
        <v>119</v>
      </c>
      <c r="B127" s="31" t="s">
        <v>123</v>
      </c>
      <c r="C127" s="63" t="s">
        <v>9</v>
      </c>
      <c r="D127" s="63">
        <v>5</v>
      </c>
      <c r="E127" s="64">
        <v>2016</v>
      </c>
      <c r="F127" s="65">
        <v>3894225.35</v>
      </c>
      <c r="G127" s="66">
        <f t="shared" si="4"/>
        <v>19471126.75</v>
      </c>
    </row>
    <row r="128" spans="1:10" ht="17.25">
      <c r="A128" s="62">
        <v>120</v>
      </c>
      <c r="B128" s="31" t="s">
        <v>124</v>
      </c>
      <c r="C128" s="63" t="s">
        <v>9</v>
      </c>
      <c r="D128" s="63">
        <v>3</v>
      </c>
      <c r="E128" s="64">
        <v>2016</v>
      </c>
      <c r="F128" s="65">
        <v>2808968.91</v>
      </c>
      <c r="G128" s="66">
        <f t="shared" si="4"/>
        <v>8426906.7300000004</v>
      </c>
    </row>
    <row r="129" spans="1:8" ht="17.25">
      <c r="A129" s="62">
        <v>121</v>
      </c>
      <c r="B129" s="31" t="s">
        <v>125</v>
      </c>
      <c r="C129" s="63" t="s">
        <v>9</v>
      </c>
      <c r="D129" s="63">
        <v>3</v>
      </c>
      <c r="E129" s="64">
        <v>2016</v>
      </c>
      <c r="F129" s="65">
        <v>896741.39</v>
      </c>
      <c r="G129" s="66">
        <f t="shared" si="4"/>
        <v>2690224.17</v>
      </c>
    </row>
    <row r="130" spans="1:8" ht="17.25">
      <c r="A130" s="62">
        <v>122</v>
      </c>
      <c r="B130" s="31" t="s">
        <v>126</v>
      </c>
      <c r="C130" s="63" t="s">
        <v>9</v>
      </c>
      <c r="D130" s="63">
        <v>1</v>
      </c>
      <c r="E130" s="64">
        <v>2016</v>
      </c>
      <c r="F130" s="65">
        <v>6534712.0099999998</v>
      </c>
      <c r="G130" s="66">
        <f t="shared" si="4"/>
        <v>6534712.0099999998</v>
      </c>
    </row>
    <row r="131" spans="1:8" ht="27">
      <c r="A131" s="62">
        <v>123</v>
      </c>
      <c r="B131" s="31" t="s">
        <v>127</v>
      </c>
      <c r="C131" s="63" t="s">
        <v>9</v>
      </c>
      <c r="D131" s="63">
        <v>1</v>
      </c>
      <c r="E131" s="64">
        <v>2016</v>
      </c>
      <c r="F131" s="65">
        <v>7708646.6900000004</v>
      </c>
      <c r="G131" s="66">
        <f t="shared" si="4"/>
        <v>7708646.6900000004</v>
      </c>
    </row>
    <row r="132" spans="1:8" ht="17.25">
      <c r="A132" s="62">
        <v>124</v>
      </c>
      <c r="B132" s="31" t="s">
        <v>163</v>
      </c>
      <c r="C132" s="63" t="s">
        <v>9</v>
      </c>
      <c r="D132" s="63">
        <v>1</v>
      </c>
      <c r="E132" s="64">
        <v>2016</v>
      </c>
      <c r="F132" s="65">
        <v>22915775.579999998</v>
      </c>
      <c r="G132" s="66">
        <f t="shared" si="4"/>
        <v>22915775.579999998</v>
      </c>
    </row>
    <row r="133" spans="1:8" ht="17.25">
      <c r="A133" s="62">
        <v>125</v>
      </c>
      <c r="B133" s="31" t="s">
        <v>164</v>
      </c>
      <c r="C133" s="63" t="s">
        <v>9</v>
      </c>
      <c r="D133" s="63">
        <v>1</v>
      </c>
      <c r="E133" s="64">
        <v>2016</v>
      </c>
      <c r="F133" s="65">
        <v>22915775.579999998</v>
      </c>
      <c r="G133" s="66">
        <f t="shared" si="4"/>
        <v>22915775.579999998</v>
      </c>
    </row>
    <row r="134" spans="1:8" ht="17.25">
      <c r="A134" s="62">
        <v>126</v>
      </c>
      <c r="B134" s="31" t="s">
        <v>128</v>
      </c>
      <c r="C134" s="63" t="s">
        <v>9</v>
      </c>
      <c r="D134" s="63">
        <v>1</v>
      </c>
      <c r="E134" s="64">
        <v>2016</v>
      </c>
      <c r="F134" s="65">
        <v>1263097.1100000001</v>
      </c>
      <c r="G134" s="66">
        <f t="shared" si="4"/>
        <v>1263097.1100000001</v>
      </c>
    </row>
    <row r="135" spans="1:8" ht="17.25">
      <c r="A135" s="62">
        <v>127</v>
      </c>
      <c r="B135" s="31" t="s">
        <v>41</v>
      </c>
      <c r="C135" s="63" t="s">
        <v>9</v>
      </c>
      <c r="D135" s="63">
        <v>2</v>
      </c>
      <c r="E135" s="64">
        <v>2016</v>
      </c>
      <c r="F135" s="65">
        <v>1269225.8400000001</v>
      </c>
      <c r="G135" s="66">
        <f t="shared" si="4"/>
        <v>2538451.6800000002</v>
      </c>
    </row>
    <row r="136" spans="1:8" ht="17.25">
      <c r="A136" s="62">
        <v>128</v>
      </c>
      <c r="B136" s="31" t="s">
        <v>129</v>
      </c>
      <c r="C136" s="63" t="s">
        <v>9</v>
      </c>
      <c r="D136" s="63">
        <v>1</v>
      </c>
      <c r="E136" s="64">
        <v>2016</v>
      </c>
      <c r="F136" s="65">
        <v>18455901.289999999</v>
      </c>
      <c r="G136" s="66">
        <f t="shared" si="4"/>
        <v>18455901.289999999</v>
      </c>
      <c r="H136" s="29"/>
    </row>
    <row r="137" spans="1:8" ht="17.25">
      <c r="A137" s="62">
        <v>129</v>
      </c>
      <c r="B137" s="31" t="s">
        <v>130</v>
      </c>
      <c r="C137" s="63" t="s">
        <v>9</v>
      </c>
      <c r="D137" s="63">
        <v>1</v>
      </c>
      <c r="E137" s="64">
        <v>2016</v>
      </c>
      <c r="F137" s="65">
        <v>5998751.4223999996</v>
      </c>
      <c r="G137" s="66">
        <f t="shared" si="4"/>
        <v>5998751.4223999996</v>
      </c>
      <c r="H137" s="29"/>
    </row>
    <row r="138" spans="1:8" ht="17.25">
      <c r="A138" s="62">
        <v>130</v>
      </c>
      <c r="B138" s="31" t="s">
        <v>131</v>
      </c>
      <c r="C138" s="63" t="s">
        <v>9</v>
      </c>
      <c r="D138" s="63">
        <v>6</v>
      </c>
      <c r="E138" s="64">
        <v>2016</v>
      </c>
      <c r="F138" s="65">
        <v>1741626.1</v>
      </c>
      <c r="G138" s="66">
        <f t="shared" si="4"/>
        <v>10449756.600000001</v>
      </c>
    </row>
    <row r="139" spans="1:8" ht="17.25">
      <c r="A139" s="62">
        <v>131</v>
      </c>
      <c r="B139" s="31" t="s">
        <v>132</v>
      </c>
      <c r="C139" s="63" t="s">
        <v>9</v>
      </c>
      <c r="D139" s="63">
        <v>1</v>
      </c>
      <c r="E139" s="64">
        <v>2016</v>
      </c>
      <c r="F139" s="65">
        <v>949629.53</v>
      </c>
      <c r="G139" s="66">
        <f t="shared" si="4"/>
        <v>949629.53</v>
      </c>
    </row>
    <row r="140" spans="1:8" ht="17.25">
      <c r="A140" s="62">
        <v>132</v>
      </c>
      <c r="B140" s="31" t="s">
        <v>133</v>
      </c>
      <c r="C140" s="63" t="s">
        <v>9</v>
      </c>
      <c r="D140" s="63">
        <v>1</v>
      </c>
      <c r="E140" s="64">
        <v>2016</v>
      </c>
      <c r="F140" s="65">
        <v>1961893.41</v>
      </c>
      <c r="G140" s="66">
        <f t="shared" si="4"/>
        <v>1961893.41</v>
      </c>
    </row>
    <row r="141" spans="1:8" ht="17.25">
      <c r="A141" s="62">
        <v>133</v>
      </c>
      <c r="B141" s="31" t="s">
        <v>134</v>
      </c>
      <c r="C141" s="63" t="s">
        <v>9</v>
      </c>
      <c r="D141" s="63">
        <v>8</v>
      </c>
      <c r="E141" s="64">
        <v>2016</v>
      </c>
      <c r="F141" s="65">
        <v>139369.51999999999</v>
      </c>
      <c r="G141" s="66">
        <f t="shared" si="4"/>
        <v>1114956.1599999999</v>
      </c>
    </row>
    <row r="142" spans="1:8" ht="17.25">
      <c r="A142" s="62">
        <v>134</v>
      </c>
      <c r="B142" s="31" t="s">
        <v>165</v>
      </c>
      <c r="C142" s="63" t="s">
        <v>9</v>
      </c>
      <c r="D142" s="63">
        <v>4</v>
      </c>
      <c r="E142" s="64">
        <v>2016</v>
      </c>
      <c r="F142" s="65">
        <v>541312.5</v>
      </c>
      <c r="G142" s="66">
        <f t="shared" si="4"/>
        <v>2165250</v>
      </c>
    </row>
    <row r="143" spans="1:8" ht="17.25">
      <c r="A143" s="62">
        <v>135</v>
      </c>
      <c r="B143" s="31" t="s">
        <v>166</v>
      </c>
      <c r="C143" s="63" t="s">
        <v>9</v>
      </c>
      <c r="D143" s="63">
        <v>4</v>
      </c>
      <c r="E143" s="64">
        <v>2016</v>
      </c>
      <c r="F143" s="65">
        <v>623359.91</v>
      </c>
      <c r="G143" s="66">
        <f t="shared" si="4"/>
        <v>2493439.64</v>
      </c>
    </row>
    <row r="144" spans="1:8" ht="17.25">
      <c r="A144" s="62">
        <v>136</v>
      </c>
      <c r="B144" s="31" t="s">
        <v>26</v>
      </c>
      <c r="C144" s="63" t="s">
        <v>9</v>
      </c>
      <c r="D144" s="63">
        <v>1</v>
      </c>
      <c r="E144" s="64">
        <v>2016</v>
      </c>
      <c r="F144" s="65">
        <v>2105914.14</v>
      </c>
      <c r="G144" s="66">
        <f t="shared" si="4"/>
        <v>2105914.14</v>
      </c>
    </row>
    <row r="145" spans="1:7" ht="17.25">
      <c r="A145" s="62">
        <v>137</v>
      </c>
      <c r="B145" s="31" t="s">
        <v>12</v>
      </c>
      <c r="C145" s="63" t="s">
        <v>9</v>
      </c>
      <c r="D145" s="63">
        <v>10</v>
      </c>
      <c r="E145" s="64">
        <v>2016</v>
      </c>
      <c r="F145" s="65">
        <v>299873.75</v>
      </c>
      <c r="G145" s="66">
        <f t="shared" si="4"/>
        <v>2998737.5</v>
      </c>
    </row>
    <row r="146" spans="1:7" ht="17.25">
      <c r="A146" s="62">
        <v>138</v>
      </c>
      <c r="B146" s="31" t="s">
        <v>33</v>
      </c>
      <c r="C146" s="63" t="s">
        <v>9</v>
      </c>
      <c r="D146" s="63">
        <v>1</v>
      </c>
      <c r="E146" s="64">
        <v>2016</v>
      </c>
      <c r="F146" s="65">
        <v>703598.74</v>
      </c>
      <c r="G146" s="66">
        <f t="shared" si="4"/>
        <v>703598.74</v>
      </c>
    </row>
    <row r="147" spans="1:7" ht="17.25">
      <c r="A147" s="62">
        <v>139</v>
      </c>
      <c r="B147" s="31" t="s">
        <v>135</v>
      </c>
      <c r="C147" s="63" t="s">
        <v>9</v>
      </c>
      <c r="D147" s="63">
        <v>8</v>
      </c>
      <c r="E147" s="64">
        <v>2016</v>
      </c>
      <c r="F147" s="65">
        <v>331761.99</v>
      </c>
      <c r="G147" s="66">
        <f t="shared" si="4"/>
        <v>2654095.92</v>
      </c>
    </row>
    <row r="148" spans="1:7" ht="17.25">
      <c r="A148" s="62">
        <v>140</v>
      </c>
      <c r="B148" s="31" t="s">
        <v>37</v>
      </c>
      <c r="C148" s="63" t="s">
        <v>9</v>
      </c>
      <c r="D148" s="63">
        <v>4</v>
      </c>
      <c r="E148" s="64">
        <v>2016</v>
      </c>
      <c r="F148" s="65">
        <v>206072.01</v>
      </c>
      <c r="G148" s="66">
        <f t="shared" si="4"/>
        <v>824288.04</v>
      </c>
    </row>
    <row r="149" spans="1:7" ht="17.25">
      <c r="A149" s="62">
        <v>141</v>
      </c>
      <c r="B149" s="31" t="s">
        <v>28</v>
      </c>
      <c r="C149" s="63" t="s">
        <v>9</v>
      </c>
      <c r="D149" s="63">
        <v>12</v>
      </c>
      <c r="E149" s="64">
        <v>2016</v>
      </c>
      <c r="F149" s="65">
        <v>155432.79</v>
      </c>
      <c r="G149" s="66">
        <f t="shared" si="4"/>
        <v>1865193.48</v>
      </c>
    </row>
    <row r="150" spans="1:7" ht="17.25">
      <c r="A150" s="62">
        <v>142</v>
      </c>
      <c r="B150" s="31" t="s">
        <v>136</v>
      </c>
      <c r="C150" s="63" t="s">
        <v>9</v>
      </c>
      <c r="D150" s="63">
        <v>13</v>
      </c>
      <c r="E150" s="64">
        <v>2016</v>
      </c>
      <c r="F150" s="65">
        <v>925786.34</v>
      </c>
      <c r="G150" s="66">
        <f t="shared" si="4"/>
        <v>12035222.42</v>
      </c>
    </row>
    <row r="151" spans="1:7" ht="17.25">
      <c r="A151" s="62">
        <v>143</v>
      </c>
      <c r="B151" s="31" t="s">
        <v>8</v>
      </c>
      <c r="C151" s="63" t="s">
        <v>9</v>
      </c>
      <c r="D151" s="63">
        <v>50</v>
      </c>
      <c r="E151" s="64">
        <v>2016</v>
      </c>
      <c r="F151" s="65">
        <v>62285.51</v>
      </c>
      <c r="G151" s="66">
        <f t="shared" si="4"/>
        <v>3114275.5</v>
      </c>
    </row>
    <row r="152" spans="1:7" ht="17.25">
      <c r="A152" s="62">
        <v>144</v>
      </c>
      <c r="B152" s="31" t="s">
        <v>39</v>
      </c>
      <c r="C152" s="63" t="s">
        <v>9</v>
      </c>
      <c r="D152" s="63">
        <v>2</v>
      </c>
      <c r="E152" s="64">
        <v>2016</v>
      </c>
      <c r="F152" s="65">
        <v>1171560.56</v>
      </c>
      <c r="G152" s="66">
        <f t="shared" si="4"/>
        <v>2343121.12</v>
      </c>
    </row>
    <row r="153" spans="1:7" ht="17.25">
      <c r="A153" s="62">
        <v>145</v>
      </c>
      <c r="B153" s="31" t="s">
        <v>32</v>
      </c>
      <c r="C153" s="63" t="s">
        <v>9</v>
      </c>
      <c r="D153" s="63">
        <v>1</v>
      </c>
      <c r="E153" s="64">
        <v>2016</v>
      </c>
      <c r="F153" s="65">
        <v>369563.16</v>
      </c>
      <c r="G153" s="66">
        <f t="shared" si="4"/>
        <v>369563.16</v>
      </c>
    </row>
    <row r="154" spans="1:7" ht="17.25">
      <c r="A154" s="62">
        <v>146</v>
      </c>
      <c r="B154" s="31" t="s">
        <v>20</v>
      </c>
      <c r="C154" s="63" t="s">
        <v>9</v>
      </c>
      <c r="D154" s="63">
        <v>34</v>
      </c>
      <c r="E154" s="64">
        <v>2016</v>
      </c>
      <c r="F154" s="65">
        <v>29427.678823529412</v>
      </c>
      <c r="G154" s="66">
        <f t="shared" si="4"/>
        <v>1000541.08</v>
      </c>
    </row>
    <row r="155" spans="1:7" ht="17.25">
      <c r="A155" s="62">
        <v>147</v>
      </c>
      <c r="B155" s="31" t="s">
        <v>17</v>
      </c>
      <c r="C155" s="63" t="s">
        <v>9</v>
      </c>
      <c r="D155" s="63">
        <v>1</v>
      </c>
      <c r="E155" s="64">
        <v>2016</v>
      </c>
      <c r="F155" s="65">
        <v>146119.04000000001</v>
      </c>
      <c r="G155" s="66">
        <f t="shared" si="4"/>
        <v>146119.04000000001</v>
      </c>
    </row>
    <row r="156" spans="1:7" ht="17.25">
      <c r="A156" s="62">
        <v>148</v>
      </c>
      <c r="B156" s="31" t="s">
        <v>31</v>
      </c>
      <c r="C156" s="63" t="s">
        <v>9</v>
      </c>
      <c r="D156" s="63">
        <v>1</v>
      </c>
      <c r="E156" s="64">
        <v>2016</v>
      </c>
      <c r="F156" s="65">
        <v>27858.6</v>
      </c>
      <c r="G156" s="66">
        <f t="shared" si="4"/>
        <v>27858.6</v>
      </c>
    </row>
    <row r="157" spans="1:7" ht="17.25">
      <c r="A157" s="62">
        <v>149</v>
      </c>
      <c r="B157" s="31" t="s">
        <v>19</v>
      </c>
      <c r="C157" s="63" t="s">
        <v>9</v>
      </c>
      <c r="D157" s="63">
        <v>7</v>
      </c>
      <c r="E157" s="64">
        <v>2016</v>
      </c>
      <c r="F157" s="65">
        <v>37765.61</v>
      </c>
      <c r="G157" s="66">
        <f t="shared" si="4"/>
        <v>264359.27</v>
      </c>
    </row>
    <row r="158" spans="1:7" ht="25.5" customHeight="1">
      <c r="A158" s="62">
        <v>150</v>
      </c>
      <c r="B158" s="31" t="s">
        <v>34</v>
      </c>
      <c r="C158" s="63" t="s">
        <v>9</v>
      </c>
      <c r="D158" s="63">
        <v>8</v>
      </c>
      <c r="E158" s="64">
        <v>2016</v>
      </c>
      <c r="F158" s="65">
        <v>1083923.6655000001</v>
      </c>
      <c r="G158" s="66">
        <f t="shared" si="4"/>
        <v>8671389.324000001</v>
      </c>
    </row>
    <row r="159" spans="1:7" ht="17.25">
      <c r="A159" s="62">
        <v>151</v>
      </c>
      <c r="B159" s="31" t="s">
        <v>137</v>
      </c>
      <c r="C159" s="63" t="s">
        <v>9</v>
      </c>
      <c r="D159" s="63">
        <v>1</v>
      </c>
      <c r="E159" s="64">
        <v>2016</v>
      </c>
      <c r="F159" s="65">
        <v>881608.42</v>
      </c>
      <c r="G159" s="66">
        <f t="shared" si="4"/>
        <v>881608.42</v>
      </c>
    </row>
    <row r="160" spans="1:7" ht="17.25">
      <c r="A160" s="62">
        <v>152</v>
      </c>
      <c r="B160" s="31" t="s">
        <v>138</v>
      </c>
      <c r="C160" s="63" t="s">
        <v>9</v>
      </c>
      <c r="D160" s="63">
        <v>2</v>
      </c>
      <c r="E160" s="64">
        <v>2016</v>
      </c>
      <c r="F160" s="65">
        <v>512137.95</v>
      </c>
      <c r="G160" s="66">
        <f t="shared" si="4"/>
        <v>1024275.9</v>
      </c>
    </row>
    <row r="161" spans="1:9" ht="17.25">
      <c r="A161" s="62">
        <v>153</v>
      </c>
      <c r="B161" s="31" t="s">
        <v>13</v>
      </c>
      <c r="C161" s="63" t="s">
        <v>9</v>
      </c>
      <c r="D161" s="63">
        <v>38</v>
      </c>
      <c r="E161" s="64">
        <v>2016</v>
      </c>
      <c r="F161" s="65">
        <v>111024.3</v>
      </c>
      <c r="G161" s="66">
        <f t="shared" si="4"/>
        <v>4218923.4000000004</v>
      </c>
    </row>
    <row r="162" spans="1:9" ht="17.25">
      <c r="A162" s="62">
        <v>154</v>
      </c>
      <c r="B162" s="31" t="s">
        <v>104</v>
      </c>
      <c r="C162" s="63" t="s">
        <v>9</v>
      </c>
      <c r="D162" s="63">
        <v>9</v>
      </c>
      <c r="E162" s="64">
        <v>2016</v>
      </c>
      <c r="F162" s="65">
        <v>732487.9</v>
      </c>
      <c r="G162" s="66">
        <f t="shared" si="4"/>
        <v>6592391.1000000006</v>
      </c>
    </row>
    <row r="163" spans="1:9" ht="17.25">
      <c r="A163" s="62">
        <v>155</v>
      </c>
      <c r="B163" s="31" t="s">
        <v>11</v>
      </c>
      <c r="C163" s="63" t="s">
        <v>9</v>
      </c>
      <c r="D163" s="63">
        <v>10</v>
      </c>
      <c r="E163" s="64">
        <v>2016</v>
      </c>
      <c r="F163" s="65">
        <v>734282.23999999999</v>
      </c>
      <c r="G163" s="66">
        <f t="shared" si="4"/>
        <v>7342822.4000000004</v>
      </c>
    </row>
    <row r="164" spans="1:9" ht="17.25">
      <c r="A164" s="62">
        <v>156</v>
      </c>
      <c r="B164" s="31" t="s">
        <v>30</v>
      </c>
      <c r="C164" s="63" t="s">
        <v>9</v>
      </c>
      <c r="D164" s="63">
        <v>14</v>
      </c>
      <c r="E164" s="64">
        <v>2016</v>
      </c>
      <c r="F164" s="65">
        <v>316211.15000000002</v>
      </c>
      <c r="G164" s="66">
        <f t="shared" si="4"/>
        <v>4426956.1000000006</v>
      </c>
    </row>
    <row r="165" spans="1:9" ht="17.25">
      <c r="A165" s="62">
        <v>157</v>
      </c>
      <c r="B165" s="31" t="s">
        <v>139</v>
      </c>
      <c r="C165" s="63" t="s">
        <v>9</v>
      </c>
      <c r="D165" s="63">
        <v>10</v>
      </c>
      <c r="E165" s="64">
        <v>2016</v>
      </c>
      <c r="F165" s="65">
        <v>94849.4</v>
      </c>
      <c r="G165" s="66">
        <f t="shared" ref="G165:G172" si="5">+D165*F165</f>
        <v>948494</v>
      </c>
    </row>
    <row r="166" spans="1:9" ht="17.25">
      <c r="A166" s="62">
        <v>158</v>
      </c>
      <c r="B166" s="31" t="s">
        <v>38</v>
      </c>
      <c r="C166" s="63" t="s">
        <v>9</v>
      </c>
      <c r="D166" s="63">
        <v>2</v>
      </c>
      <c r="E166" s="64">
        <v>2016</v>
      </c>
      <c r="F166" s="65">
        <v>212895.65</v>
      </c>
      <c r="G166" s="66">
        <f t="shared" si="5"/>
        <v>425791.3</v>
      </c>
    </row>
    <row r="167" spans="1:9" ht="17.25">
      <c r="A167" s="62">
        <v>159</v>
      </c>
      <c r="B167" s="31" t="s">
        <v>113</v>
      </c>
      <c r="C167" s="63" t="s">
        <v>9</v>
      </c>
      <c r="D167" s="63">
        <v>3</v>
      </c>
      <c r="E167" s="64">
        <v>2016</v>
      </c>
      <c r="F167" s="65">
        <v>816145.4</v>
      </c>
      <c r="G167" s="66">
        <f t="shared" si="5"/>
        <v>2448436.2000000002</v>
      </c>
    </row>
    <row r="168" spans="1:9" ht="17.25">
      <c r="A168" s="62">
        <v>160</v>
      </c>
      <c r="B168" s="31" t="s">
        <v>140</v>
      </c>
      <c r="C168" s="63" t="s">
        <v>9</v>
      </c>
      <c r="D168" s="63">
        <v>4</v>
      </c>
      <c r="E168" s="64">
        <v>2016</v>
      </c>
      <c r="F168" s="65">
        <v>2077315.07</v>
      </c>
      <c r="G168" s="66">
        <f t="shared" si="5"/>
        <v>8309260.2800000003</v>
      </c>
    </row>
    <row r="169" spans="1:9" ht="17.25">
      <c r="A169" s="62">
        <v>161</v>
      </c>
      <c r="B169" s="31" t="s">
        <v>110</v>
      </c>
      <c r="C169" s="63" t="s">
        <v>9</v>
      </c>
      <c r="D169" s="63">
        <v>11</v>
      </c>
      <c r="E169" s="64">
        <v>2016</v>
      </c>
      <c r="F169" s="65">
        <v>239629.23</v>
      </c>
      <c r="G169" s="66">
        <f t="shared" si="5"/>
        <v>2635921.5300000003</v>
      </c>
      <c r="H169" s="67"/>
      <c r="I169" s="67"/>
    </row>
    <row r="170" spans="1:9" ht="17.25">
      <c r="A170" s="62">
        <v>162</v>
      </c>
      <c r="B170" s="31" t="s">
        <v>141</v>
      </c>
      <c r="C170" s="63" t="s">
        <v>9</v>
      </c>
      <c r="D170" s="63">
        <v>1</v>
      </c>
      <c r="E170" s="64">
        <v>2016</v>
      </c>
      <c r="F170" s="65">
        <v>11847800.92</v>
      </c>
      <c r="G170" s="66">
        <f t="shared" si="5"/>
        <v>11847800.92</v>
      </c>
      <c r="H170" s="29"/>
    </row>
    <row r="171" spans="1:9" ht="17.25">
      <c r="A171" s="62">
        <v>163</v>
      </c>
      <c r="B171" s="31" t="s">
        <v>142</v>
      </c>
      <c r="C171" s="63" t="s">
        <v>9</v>
      </c>
      <c r="D171" s="63">
        <v>1</v>
      </c>
      <c r="E171" s="64">
        <v>2016</v>
      </c>
      <c r="F171" s="65">
        <v>97104293.729999989</v>
      </c>
      <c r="G171" s="66">
        <f t="shared" si="5"/>
        <v>97104293.729999989</v>
      </c>
      <c r="H171" s="28"/>
      <c r="I171" s="25"/>
    </row>
    <row r="172" spans="1:9" ht="17.25">
      <c r="A172" s="62">
        <v>164</v>
      </c>
      <c r="B172" s="31" t="s">
        <v>143</v>
      </c>
      <c r="C172" s="63" t="s">
        <v>9</v>
      </c>
      <c r="D172" s="63">
        <v>1</v>
      </c>
      <c r="E172" s="64">
        <v>2016</v>
      </c>
      <c r="F172" s="65">
        <v>12636000</v>
      </c>
      <c r="G172" s="66">
        <f t="shared" si="5"/>
        <v>12636000</v>
      </c>
      <c r="H172" s="32"/>
      <c r="I172" s="33"/>
    </row>
    <row r="173" spans="1:9" ht="33" customHeight="1">
      <c r="A173" s="128" t="s">
        <v>10</v>
      </c>
      <c r="B173" s="129"/>
      <c r="C173" s="129"/>
      <c r="D173" s="129"/>
      <c r="E173" s="129"/>
      <c r="F173" s="130"/>
      <c r="G173" s="68">
        <f>SUM(G9:G172)</f>
        <v>1747418075.240077</v>
      </c>
    </row>
    <row r="174" spans="1:9">
      <c r="C174" s="19">
        <f>163-109</f>
        <v>54</v>
      </c>
      <c r="H174" s="29"/>
    </row>
  </sheetData>
  <mergeCells count="5">
    <mergeCell ref="A173:F173"/>
    <mergeCell ref="B4:G4"/>
    <mergeCell ref="F1:G1"/>
    <mergeCell ref="D2:H2"/>
    <mergeCell ref="B5:G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tabSelected="1" topLeftCell="A169" workbookViewId="0">
      <selection activeCell="G189" sqref="G189"/>
    </sheetView>
  </sheetViews>
  <sheetFormatPr defaultRowHeight="13.5"/>
  <cols>
    <col min="1" max="1" width="5.42578125" style="53" customWidth="1"/>
    <col min="2" max="2" width="31.28515625" style="53" customWidth="1"/>
    <col min="3" max="4" width="16.28515625" style="53" customWidth="1"/>
    <col min="5" max="5" width="18" style="53" customWidth="1"/>
    <col min="6" max="6" width="22.5703125" style="53" customWidth="1"/>
    <col min="7" max="7" width="27.42578125" style="53" customWidth="1"/>
    <col min="8" max="8" width="16.42578125" style="53" customWidth="1"/>
    <col min="9" max="9" width="16.5703125" style="53" customWidth="1"/>
    <col min="10" max="10" width="17.5703125" style="53" bestFit="1" customWidth="1"/>
    <col min="11" max="16384" width="9.140625" style="53"/>
  </cols>
  <sheetData>
    <row r="1" spans="1:9" s="14" customFormat="1" ht="17.25">
      <c r="F1" s="133" t="s">
        <v>186</v>
      </c>
      <c r="G1" s="133"/>
    </row>
    <row r="2" spans="1:9" s="14" customFormat="1" ht="17.25">
      <c r="D2" s="133" t="s">
        <v>184</v>
      </c>
      <c r="E2" s="133"/>
      <c r="F2" s="133"/>
      <c r="G2" s="133"/>
      <c r="H2" s="133"/>
    </row>
    <row r="3" spans="1:9" s="14" customFormat="1" ht="17.25">
      <c r="C3" s="17"/>
      <c r="D3" s="17"/>
      <c r="E3" s="17"/>
      <c r="F3" s="17"/>
      <c r="G3" s="17"/>
    </row>
    <row r="4" spans="1:9" s="14" customFormat="1" ht="17.25">
      <c r="B4" s="134" t="s">
        <v>0</v>
      </c>
      <c r="C4" s="134"/>
      <c r="D4" s="134"/>
      <c r="E4" s="134"/>
      <c r="F4" s="134"/>
      <c r="G4" s="134"/>
    </row>
    <row r="5" spans="1:9" s="14" customFormat="1" ht="17.25">
      <c r="B5" s="135" t="s">
        <v>297</v>
      </c>
      <c r="C5" s="135"/>
      <c r="D5" s="135"/>
      <c r="E5" s="135"/>
      <c r="F5" s="135"/>
      <c r="G5" s="135"/>
    </row>
    <row r="6" spans="1:9" s="14" customFormat="1" ht="17.25">
      <c r="C6" s="43"/>
      <c r="D6" s="43"/>
      <c r="E6" s="43"/>
      <c r="F6" s="43"/>
      <c r="G6" s="43"/>
    </row>
    <row r="7" spans="1:9" s="14" customFormat="1" ht="17.25">
      <c r="A7" s="75"/>
      <c r="B7" s="75"/>
      <c r="C7" s="43"/>
      <c r="D7" s="43"/>
      <c r="E7" s="43"/>
      <c r="F7" s="43"/>
      <c r="G7" s="43"/>
    </row>
    <row r="8" spans="1:9" s="14" customFormat="1" ht="33.75" thickBot="1">
      <c r="A8" s="18" t="s">
        <v>1</v>
      </c>
      <c r="B8" s="18"/>
      <c r="C8" s="44" t="s">
        <v>3</v>
      </c>
      <c r="D8" s="44" t="s">
        <v>59</v>
      </c>
      <c r="E8" s="44" t="s">
        <v>5</v>
      </c>
      <c r="F8" s="44" t="s">
        <v>6</v>
      </c>
      <c r="G8" s="44" t="s">
        <v>7</v>
      </c>
    </row>
    <row r="9" spans="1:9" ht="27.75" thickBot="1">
      <c r="A9" s="45">
        <v>1</v>
      </c>
      <c r="B9" s="46" t="s">
        <v>187</v>
      </c>
      <c r="C9" s="47" t="s">
        <v>96</v>
      </c>
      <c r="D9" s="88">
        <v>1</v>
      </c>
      <c r="E9" s="48">
        <v>2018</v>
      </c>
      <c r="F9" s="49">
        <f>+'[1]All goods 016-1 Final'!M5</f>
        <v>95135700</v>
      </c>
      <c r="G9" s="50">
        <f t="shared" ref="G9:G17" si="0">+D9*F9</f>
        <v>95135700</v>
      </c>
      <c r="H9" s="76"/>
      <c r="I9" s="77"/>
    </row>
    <row r="10" spans="1:9" ht="27.75" thickBot="1">
      <c r="A10" s="45">
        <v>2</v>
      </c>
      <c r="B10" s="46" t="s">
        <v>188</v>
      </c>
      <c r="C10" s="47" t="s">
        <v>96</v>
      </c>
      <c r="D10" s="88">
        <v>1</v>
      </c>
      <c r="E10" s="48">
        <v>2018</v>
      </c>
      <c r="F10" s="49">
        <f>+'[1]All goods 016-1 Final'!M6</f>
        <v>160137309</v>
      </c>
      <c r="G10" s="50">
        <f t="shared" si="0"/>
        <v>160137309</v>
      </c>
      <c r="H10" s="76"/>
    </row>
    <row r="11" spans="1:9" ht="18" thickBot="1">
      <c r="A11" s="45">
        <v>3</v>
      </c>
      <c r="B11" s="46" t="s">
        <v>189</v>
      </c>
      <c r="C11" s="47" t="s">
        <v>96</v>
      </c>
      <c r="D11" s="88">
        <v>1</v>
      </c>
      <c r="E11" s="48">
        <v>2018</v>
      </c>
      <c r="F11" s="49">
        <f>+'[1]All goods 016-1 Final'!M7</f>
        <v>13112888</v>
      </c>
      <c r="G11" s="50">
        <f>+D11*F11</f>
        <v>13112888</v>
      </c>
      <c r="H11" s="76"/>
    </row>
    <row r="12" spans="1:9" ht="18" thickBot="1">
      <c r="A12" s="45">
        <v>4</v>
      </c>
      <c r="B12" s="46" t="s">
        <v>190</v>
      </c>
      <c r="C12" s="47" t="s">
        <v>96</v>
      </c>
      <c r="D12" s="88">
        <v>2</v>
      </c>
      <c r="E12" s="48">
        <v>2018</v>
      </c>
      <c r="F12" s="49">
        <f>+'[1]All goods 016-1 Final'!M8</f>
        <v>6919417.5</v>
      </c>
      <c r="G12" s="50">
        <f t="shared" si="0"/>
        <v>13838835</v>
      </c>
      <c r="H12" s="76"/>
    </row>
    <row r="13" spans="1:9" ht="27.75" thickBot="1">
      <c r="A13" s="45">
        <v>5</v>
      </c>
      <c r="B13" s="46" t="s">
        <v>191</v>
      </c>
      <c r="C13" s="47" t="s">
        <v>96</v>
      </c>
      <c r="D13" s="88">
        <v>1</v>
      </c>
      <c r="E13" s="48">
        <v>2018</v>
      </c>
      <c r="F13" s="49">
        <f>+'[1]All goods 016-1 Final'!M9</f>
        <v>39234406</v>
      </c>
      <c r="G13" s="50">
        <f t="shared" si="0"/>
        <v>39234406</v>
      </c>
      <c r="H13" s="76"/>
    </row>
    <row r="14" spans="1:9" ht="18" thickBot="1">
      <c r="A14" s="45">
        <v>6</v>
      </c>
      <c r="B14" s="46" t="s">
        <v>192</v>
      </c>
      <c r="C14" s="47" t="s">
        <v>96</v>
      </c>
      <c r="D14" s="88">
        <v>1</v>
      </c>
      <c r="E14" s="48">
        <v>2018</v>
      </c>
      <c r="F14" s="49">
        <f>+'[1]All goods 016-1 Final'!M10</f>
        <v>3525000</v>
      </c>
      <c r="G14" s="50">
        <f t="shared" si="0"/>
        <v>3525000</v>
      </c>
      <c r="H14" s="76"/>
    </row>
    <row r="15" spans="1:9" ht="18" thickBot="1">
      <c r="A15" s="45">
        <v>7</v>
      </c>
      <c r="B15" s="46" t="s">
        <v>50</v>
      </c>
      <c r="C15" s="47" t="s">
        <v>9</v>
      </c>
      <c r="D15" s="88">
        <v>10</v>
      </c>
      <c r="E15" s="48">
        <v>2018</v>
      </c>
      <c r="F15" s="49">
        <f>+'[1]All goods 016-1 Final'!M11</f>
        <v>194615</v>
      </c>
      <c r="G15" s="50">
        <f t="shared" si="0"/>
        <v>1946150</v>
      </c>
      <c r="H15" s="76"/>
    </row>
    <row r="16" spans="1:9" ht="27.75" thickBot="1">
      <c r="A16" s="45">
        <v>8</v>
      </c>
      <c r="B16" s="46" t="s">
        <v>193</v>
      </c>
      <c r="C16" s="47" t="s">
        <v>96</v>
      </c>
      <c r="D16" s="88">
        <v>1</v>
      </c>
      <c r="E16" s="48">
        <v>2018</v>
      </c>
      <c r="F16" s="49">
        <f>+'[1]All goods 016-1 Final'!M12</f>
        <v>16129500</v>
      </c>
      <c r="G16" s="50">
        <f t="shared" si="0"/>
        <v>16129500</v>
      </c>
      <c r="H16" s="76"/>
    </row>
    <row r="17" spans="1:10" ht="27.75" thickBot="1">
      <c r="A17" s="45">
        <v>9</v>
      </c>
      <c r="B17" s="46" t="s">
        <v>194</v>
      </c>
      <c r="C17" s="47" t="s">
        <v>96</v>
      </c>
      <c r="D17" s="88">
        <v>1</v>
      </c>
      <c r="E17" s="48">
        <v>2018</v>
      </c>
      <c r="F17" s="49">
        <f>+'[1]All goods 016-1 Final'!M13</f>
        <v>8329500</v>
      </c>
      <c r="G17" s="50">
        <f t="shared" si="0"/>
        <v>8329500</v>
      </c>
      <c r="H17" s="78"/>
      <c r="J17" s="79"/>
    </row>
    <row r="18" spans="1:10" s="83" customFormat="1" ht="18" thickBot="1">
      <c r="A18" s="45">
        <v>10</v>
      </c>
      <c r="B18" s="46" t="s">
        <v>195</v>
      </c>
      <c r="C18" s="47" t="s">
        <v>96</v>
      </c>
      <c r="D18" s="88">
        <v>1</v>
      </c>
      <c r="E18" s="48">
        <v>2018</v>
      </c>
      <c r="F18" s="49">
        <f>+'[1]All goods 016-1 Final'!M14</f>
        <v>268186084</v>
      </c>
      <c r="G18" s="50">
        <f>+D18*F18</f>
        <v>268186084</v>
      </c>
      <c r="H18" s="80"/>
      <c r="I18" s="81"/>
      <c r="J18" s="82"/>
    </row>
    <row r="19" spans="1:10" ht="18" thickBot="1">
      <c r="A19" s="45">
        <v>11</v>
      </c>
      <c r="B19" s="46" t="s">
        <v>196</v>
      </c>
      <c r="C19" s="47" t="s">
        <v>9</v>
      </c>
      <c r="D19" s="88">
        <v>1</v>
      </c>
      <c r="E19" s="48">
        <v>2018</v>
      </c>
      <c r="F19" s="49">
        <v>5608918.75</v>
      </c>
      <c r="G19" s="50">
        <f t="shared" ref="G19:G48" si="1">+D19*F19</f>
        <v>5608918.75</v>
      </c>
      <c r="H19" s="84"/>
    </row>
    <row r="20" spans="1:10" ht="18" thickBot="1">
      <c r="A20" s="45">
        <v>12</v>
      </c>
      <c r="B20" s="46" t="s">
        <v>197</v>
      </c>
      <c r="C20" s="47" t="s">
        <v>9</v>
      </c>
      <c r="D20" s="88">
        <v>1</v>
      </c>
      <c r="E20" s="48">
        <v>2018</v>
      </c>
      <c r="F20" s="49">
        <v>1534013.03</v>
      </c>
      <c r="G20" s="50">
        <f t="shared" si="1"/>
        <v>1534013.03</v>
      </c>
    </row>
    <row r="21" spans="1:10" ht="18" thickBot="1">
      <c r="A21" s="45">
        <v>13</v>
      </c>
      <c r="B21" s="46" t="s">
        <v>198</v>
      </c>
      <c r="C21" s="47" t="s">
        <v>9</v>
      </c>
      <c r="D21" s="88">
        <v>1</v>
      </c>
      <c r="E21" s="48">
        <v>2018</v>
      </c>
      <c r="F21" s="49">
        <v>1520730.15</v>
      </c>
      <c r="G21" s="50">
        <f t="shared" si="1"/>
        <v>1520730.15</v>
      </c>
    </row>
    <row r="22" spans="1:10" ht="18" thickBot="1">
      <c r="A22" s="45">
        <v>14</v>
      </c>
      <c r="B22" s="46" t="s">
        <v>199</v>
      </c>
      <c r="C22" s="47" t="s">
        <v>9</v>
      </c>
      <c r="D22" s="88">
        <v>1</v>
      </c>
      <c r="E22" s="48">
        <v>2018</v>
      </c>
      <c r="F22" s="49">
        <v>398524.25</v>
      </c>
      <c r="G22" s="50">
        <f t="shared" si="1"/>
        <v>398524.25</v>
      </c>
    </row>
    <row r="23" spans="1:10" ht="20.25" customHeight="1" thickBot="1">
      <c r="A23" s="45">
        <v>15</v>
      </c>
      <c r="B23" s="46" t="s">
        <v>42</v>
      </c>
      <c r="C23" s="47" t="s">
        <v>9</v>
      </c>
      <c r="D23" s="88">
        <v>2</v>
      </c>
      <c r="E23" s="48">
        <v>2018</v>
      </c>
      <c r="F23" s="49">
        <v>225411.84</v>
      </c>
      <c r="G23" s="50">
        <f t="shared" si="1"/>
        <v>450823.67999999999</v>
      </c>
    </row>
    <row r="24" spans="1:10" ht="20.25" customHeight="1" thickBot="1">
      <c r="A24" s="45">
        <v>16</v>
      </c>
      <c r="B24" s="46" t="s">
        <v>200</v>
      </c>
      <c r="C24" s="47" t="s">
        <v>9</v>
      </c>
      <c r="D24" s="88">
        <v>4</v>
      </c>
      <c r="E24" s="48">
        <v>2018</v>
      </c>
      <c r="F24" s="49">
        <v>412369.84499999997</v>
      </c>
      <c r="G24" s="50">
        <f t="shared" si="1"/>
        <v>1649479.38</v>
      </c>
    </row>
    <row r="25" spans="1:10" ht="18" customHeight="1" thickBot="1">
      <c r="A25" s="45">
        <v>17</v>
      </c>
      <c r="B25" s="46" t="s">
        <v>201</v>
      </c>
      <c r="C25" s="47" t="s">
        <v>9</v>
      </c>
      <c r="D25" s="88">
        <v>4</v>
      </c>
      <c r="E25" s="48">
        <v>2018</v>
      </c>
      <c r="F25" s="49">
        <v>413205.8775</v>
      </c>
      <c r="G25" s="50">
        <f t="shared" si="1"/>
        <v>1652823.51</v>
      </c>
    </row>
    <row r="26" spans="1:10" ht="18" thickBot="1">
      <c r="A26" s="45">
        <v>18</v>
      </c>
      <c r="B26" s="46" t="s">
        <v>202</v>
      </c>
      <c r="C26" s="47" t="s">
        <v>9</v>
      </c>
      <c r="D26" s="88">
        <v>6</v>
      </c>
      <c r="E26" s="48">
        <v>2018</v>
      </c>
      <c r="F26" s="49">
        <v>533072.23166666669</v>
      </c>
      <c r="G26" s="50">
        <f t="shared" si="1"/>
        <v>3198433.39</v>
      </c>
    </row>
    <row r="27" spans="1:10" ht="18" thickBot="1">
      <c r="A27" s="45">
        <v>19</v>
      </c>
      <c r="B27" s="46" t="s">
        <v>27</v>
      </c>
      <c r="C27" s="47" t="s">
        <v>9</v>
      </c>
      <c r="D27" s="88">
        <v>2</v>
      </c>
      <c r="E27" s="48">
        <v>2018</v>
      </c>
      <c r="F27" s="49">
        <v>485951.92</v>
      </c>
      <c r="G27" s="50">
        <f t="shared" si="1"/>
        <v>971903.84</v>
      </c>
    </row>
    <row r="28" spans="1:10" ht="21.75" customHeight="1" thickBot="1">
      <c r="A28" s="45">
        <v>20</v>
      </c>
      <c r="B28" s="46" t="s">
        <v>203</v>
      </c>
      <c r="C28" s="47" t="s">
        <v>9</v>
      </c>
      <c r="D28" s="88">
        <v>2</v>
      </c>
      <c r="E28" s="48">
        <v>2018</v>
      </c>
      <c r="F28" s="49">
        <v>2151236.4500000002</v>
      </c>
      <c r="G28" s="50">
        <f t="shared" si="1"/>
        <v>4302472.9000000004</v>
      </c>
    </row>
    <row r="29" spans="1:10" ht="18.75" customHeight="1" thickBot="1">
      <c r="A29" s="45">
        <v>21</v>
      </c>
      <c r="B29" s="46" t="s">
        <v>204</v>
      </c>
      <c r="C29" s="47" t="s">
        <v>9</v>
      </c>
      <c r="D29" s="88">
        <v>2</v>
      </c>
      <c r="E29" s="48">
        <v>2018</v>
      </c>
      <c r="F29" s="49">
        <v>2653769.5950000002</v>
      </c>
      <c r="G29" s="50">
        <f t="shared" si="1"/>
        <v>5307539.1900000004</v>
      </c>
    </row>
    <row r="30" spans="1:10" ht="27.75" thickBot="1">
      <c r="A30" s="45">
        <v>22</v>
      </c>
      <c r="B30" s="46" t="s">
        <v>205</v>
      </c>
      <c r="C30" s="47" t="s">
        <v>9</v>
      </c>
      <c r="D30" s="88">
        <v>2</v>
      </c>
      <c r="E30" s="48">
        <v>2018</v>
      </c>
      <c r="F30" s="49">
        <v>177792.76</v>
      </c>
      <c r="G30" s="50">
        <f t="shared" si="1"/>
        <v>355585.52</v>
      </c>
    </row>
    <row r="31" spans="1:10" ht="41.25" thickBot="1">
      <c r="A31" s="45">
        <v>23</v>
      </c>
      <c r="B31" s="46" t="s">
        <v>206</v>
      </c>
      <c r="C31" s="47" t="s">
        <v>9</v>
      </c>
      <c r="D31" s="88">
        <v>1</v>
      </c>
      <c r="E31" s="48">
        <v>2018</v>
      </c>
      <c r="F31" s="49">
        <v>2184196.0699999998</v>
      </c>
      <c r="G31" s="50">
        <f t="shared" si="1"/>
        <v>2184196.0699999998</v>
      </c>
    </row>
    <row r="32" spans="1:10" ht="18" thickBot="1">
      <c r="A32" s="45">
        <v>24</v>
      </c>
      <c r="B32" s="46" t="s">
        <v>65</v>
      </c>
      <c r="C32" s="47" t="s">
        <v>9</v>
      </c>
      <c r="D32" s="88">
        <v>1</v>
      </c>
      <c r="E32" s="48">
        <v>2018</v>
      </c>
      <c r="F32" s="49">
        <v>485639.34</v>
      </c>
      <c r="G32" s="50">
        <f t="shared" si="1"/>
        <v>485639.34</v>
      </c>
    </row>
    <row r="33" spans="1:10" ht="27.75" thickBot="1">
      <c r="A33" s="45">
        <v>25</v>
      </c>
      <c r="B33" s="46" t="s">
        <v>207</v>
      </c>
      <c r="C33" s="47" t="s">
        <v>9</v>
      </c>
      <c r="D33" s="88">
        <v>1</v>
      </c>
      <c r="E33" s="48">
        <v>2018</v>
      </c>
      <c r="F33" s="49">
        <v>10640000</v>
      </c>
      <c r="G33" s="50">
        <f t="shared" si="1"/>
        <v>10640000</v>
      </c>
    </row>
    <row r="34" spans="1:10" ht="18" thickBot="1">
      <c r="A34" s="45">
        <v>26</v>
      </c>
      <c r="B34" s="46" t="s">
        <v>208</v>
      </c>
      <c r="C34" s="47" t="s">
        <v>9</v>
      </c>
      <c r="D34" s="88">
        <v>1</v>
      </c>
      <c r="E34" s="48">
        <v>2018</v>
      </c>
      <c r="F34" s="49">
        <v>94000</v>
      </c>
      <c r="G34" s="50">
        <f t="shared" si="1"/>
        <v>94000</v>
      </c>
      <c r="H34" s="80"/>
      <c r="I34" s="81"/>
      <c r="J34" s="82"/>
    </row>
    <row r="35" spans="1:10" ht="18" thickBot="1">
      <c r="A35" s="45">
        <v>27</v>
      </c>
      <c r="B35" s="46" t="s">
        <v>209</v>
      </c>
      <c r="C35" s="47" t="s">
        <v>9</v>
      </c>
      <c r="D35" s="88">
        <v>3</v>
      </c>
      <c r="E35" s="48">
        <v>2018</v>
      </c>
      <c r="F35" s="49">
        <f>+'[1]All goods 016-3 Final'!M5</f>
        <v>436483.21888888889</v>
      </c>
      <c r="G35" s="50">
        <f t="shared" si="1"/>
        <v>1309449.6566666667</v>
      </c>
    </row>
    <row r="36" spans="1:10" ht="32.25" customHeight="1" thickBot="1">
      <c r="A36" s="45">
        <v>28</v>
      </c>
      <c r="B36" s="46" t="s">
        <v>210</v>
      </c>
      <c r="C36" s="47" t="s">
        <v>9</v>
      </c>
      <c r="D36" s="88">
        <v>1</v>
      </c>
      <c r="E36" s="48">
        <v>2018</v>
      </c>
      <c r="F36" s="49">
        <f>+'[1]All goods 016-3 Final'!M6</f>
        <v>4920614.666666667</v>
      </c>
      <c r="G36" s="50">
        <f t="shared" si="1"/>
        <v>4920614.666666667</v>
      </c>
    </row>
    <row r="37" spans="1:10" ht="33" customHeight="1" thickBot="1">
      <c r="A37" s="45">
        <v>29</v>
      </c>
      <c r="B37" s="46" t="s">
        <v>211</v>
      </c>
      <c r="C37" s="47" t="s">
        <v>9</v>
      </c>
      <c r="D37" s="88">
        <v>4</v>
      </c>
      <c r="E37" s="48">
        <v>2018</v>
      </c>
      <c r="F37" s="49">
        <f>+'[1]All goods 016-3 Final'!M7</f>
        <v>7154968.1100000003</v>
      </c>
      <c r="G37" s="50">
        <f t="shared" si="1"/>
        <v>28619872.440000001</v>
      </c>
    </row>
    <row r="38" spans="1:10" ht="27.75" thickBot="1">
      <c r="A38" s="45">
        <v>30</v>
      </c>
      <c r="B38" s="46" t="s">
        <v>84</v>
      </c>
      <c r="C38" s="47" t="s">
        <v>9</v>
      </c>
      <c r="D38" s="88">
        <v>1</v>
      </c>
      <c r="E38" s="48">
        <v>2018</v>
      </c>
      <c r="F38" s="49">
        <f>+'[1]All goods 016-3 Final'!M8</f>
        <v>3943137.58</v>
      </c>
      <c r="G38" s="50">
        <f t="shared" si="1"/>
        <v>3943137.58</v>
      </c>
    </row>
    <row r="39" spans="1:10" ht="41.25" thickBot="1">
      <c r="A39" s="45">
        <v>31</v>
      </c>
      <c r="B39" s="46" t="s">
        <v>212</v>
      </c>
      <c r="C39" s="47" t="s">
        <v>9</v>
      </c>
      <c r="D39" s="88">
        <v>1</v>
      </c>
      <c r="E39" s="48">
        <v>2018</v>
      </c>
      <c r="F39" s="49">
        <f>+'[1]All goods 016-3 Final'!M9</f>
        <v>22474686</v>
      </c>
      <c r="G39" s="50">
        <f t="shared" si="1"/>
        <v>22474686</v>
      </c>
    </row>
    <row r="40" spans="1:10" ht="27.75" thickBot="1">
      <c r="A40" s="45">
        <v>32</v>
      </c>
      <c r="B40" s="46" t="s">
        <v>213</v>
      </c>
      <c r="C40" s="47" t="s">
        <v>9</v>
      </c>
      <c r="D40" s="88">
        <v>3</v>
      </c>
      <c r="E40" s="48">
        <v>2018</v>
      </c>
      <c r="F40" s="49">
        <f>+'[1]All goods 016-3 Final'!M10</f>
        <v>9657450.6699999999</v>
      </c>
      <c r="G40" s="50">
        <f t="shared" si="1"/>
        <v>28972352.009999998</v>
      </c>
    </row>
    <row r="41" spans="1:10" ht="18" thickBot="1">
      <c r="A41" s="45">
        <v>33</v>
      </c>
      <c r="B41" s="46" t="s">
        <v>214</v>
      </c>
      <c r="C41" s="47" t="s">
        <v>9</v>
      </c>
      <c r="D41" s="88">
        <v>4</v>
      </c>
      <c r="E41" s="48">
        <v>2018</v>
      </c>
      <c r="F41" s="49">
        <f>+'[1]All goods 016-3 Final'!M11</f>
        <v>18236784.75</v>
      </c>
      <c r="G41" s="50">
        <f t="shared" si="1"/>
        <v>72947139</v>
      </c>
    </row>
    <row r="42" spans="1:10" ht="18" thickBot="1">
      <c r="A42" s="45">
        <v>34</v>
      </c>
      <c r="B42" s="46" t="s">
        <v>56</v>
      </c>
      <c r="C42" s="47" t="s">
        <v>9</v>
      </c>
      <c r="D42" s="88">
        <v>4</v>
      </c>
      <c r="E42" s="48">
        <v>2018</v>
      </c>
      <c r="F42" s="49">
        <f>+'[1]All goods 016-3 Final'!M12</f>
        <v>3955075</v>
      </c>
      <c r="G42" s="50">
        <f t="shared" si="1"/>
        <v>15820300</v>
      </c>
    </row>
    <row r="43" spans="1:10" ht="27.75" customHeight="1" thickBot="1">
      <c r="A43" s="45">
        <v>35</v>
      </c>
      <c r="B43" s="46" t="s">
        <v>215</v>
      </c>
      <c r="C43" s="47" t="s">
        <v>9</v>
      </c>
      <c r="D43" s="88">
        <v>7</v>
      </c>
      <c r="E43" s="48">
        <v>2018</v>
      </c>
      <c r="F43" s="49">
        <f>+'[1]All goods 016-3 Final'!M13</f>
        <v>223439.29</v>
      </c>
      <c r="G43" s="50">
        <f t="shared" si="1"/>
        <v>1564075.03</v>
      </c>
    </row>
    <row r="44" spans="1:10" ht="27" customHeight="1" thickBot="1">
      <c r="A44" s="45">
        <v>36</v>
      </c>
      <c r="B44" s="46" t="s">
        <v>97</v>
      </c>
      <c r="C44" s="47" t="s">
        <v>9</v>
      </c>
      <c r="D44" s="88">
        <v>4</v>
      </c>
      <c r="E44" s="48">
        <v>2018</v>
      </c>
      <c r="F44" s="49">
        <f>+'[1]All goods 016-3 Final'!M14</f>
        <v>2602700</v>
      </c>
      <c r="G44" s="50">
        <f t="shared" si="1"/>
        <v>10410800</v>
      </c>
    </row>
    <row r="45" spans="1:10" ht="27.75" thickBot="1">
      <c r="A45" s="45">
        <v>37</v>
      </c>
      <c r="B45" s="46" t="s">
        <v>216</v>
      </c>
      <c r="C45" s="47" t="s">
        <v>9</v>
      </c>
      <c r="D45" s="88">
        <v>3</v>
      </c>
      <c r="E45" s="48">
        <v>2018</v>
      </c>
      <c r="F45" s="49">
        <f>+'[1]All goods 016-3 Final'!M15</f>
        <v>14488157.659999998</v>
      </c>
      <c r="G45" s="50">
        <f t="shared" si="1"/>
        <v>43464472.979999997</v>
      </c>
    </row>
    <row r="46" spans="1:10" ht="18" thickBot="1">
      <c r="A46" s="45">
        <v>38</v>
      </c>
      <c r="B46" s="46" t="s">
        <v>47</v>
      </c>
      <c r="C46" s="47" t="s">
        <v>9</v>
      </c>
      <c r="D46" s="88">
        <v>4</v>
      </c>
      <c r="E46" s="48">
        <v>2018</v>
      </c>
      <c r="F46" s="49">
        <f>+'[1]All goods 016-3 Final'!M16</f>
        <v>3053825</v>
      </c>
      <c r="G46" s="50">
        <f t="shared" si="1"/>
        <v>12215300</v>
      </c>
    </row>
    <row r="47" spans="1:10" ht="18" thickBot="1">
      <c r="A47" s="45">
        <v>39</v>
      </c>
      <c r="B47" s="46" t="s">
        <v>217</v>
      </c>
      <c r="C47" s="47" t="s">
        <v>9</v>
      </c>
      <c r="D47" s="88">
        <v>15</v>
      </c>
      <c r="E47" s="48">
        <v>2018</v>
      </c>
      <c r="F47" s="49">
        <f>+'[1]All goods 016-3 Final'!M17</f>
        <v>444950</v>
      </c>
      <c r="G47" s="50">
        <f t="shared" si="1"/>
        <v>6674250</v>
      </c>
    </row>
    <row r="48" spans="1:10" ht="18" thickBot="1">
      <c r="A48" s="45">
        <v>40</v>
      </c>
      <c r="B48" s="46" t="s">
        <v>218</v>
      </c>
      <c r="C48" s="47" t="s">
        <v>9</v>
      </c>
      <c r="D48" s="88">
        <v>29</v>
      </c>
      <c r="E48" s="48">
        <v>2018</v>
      </c>
      <c r="F48" s="49">
        <f>+'[1]All goods 016-3 Final'!M18</f>
        <v>738175.34</v>
      </c>
      <c r="G48" s="50">
        <f t="shared" si="1"/>
        <v>21407084.859999999</v>
      </c>
    </row>
    <row r="49" spans="1:7" ht="18" thickBot="1">
      <c r="A49" s="45">
        <v>41</v>
      </c>
      <c r="B49" s="46" t="s">
        <v>45</v>
      </c>
      <c r="C49" s="47" t="s">
        <v>9</v>
      </c>
      <c r="D49" s="88">
        <v>15</v>
      </c>
      <c r="E49" s="48">
        <v>2018</v>
      </c>
      <c r="F49" s="49">
        <f>+'[1]All goods 016-3 Final'!M19</f>
        <v>444950</v>
      </c>
      <c r="G49" s="50">
        <f>+D49*F49</f>
        <v>6674250</v>
      </c>
    </row>
    <row r="50" spans="1:7" ht="18" thickBot="1">
      <c r="A50" s="45">
        <v>42</v>
      </c>
      <c r="B50" s="46" t="s">
        <v>219</v>
      </c>
      <c r="C50" s="47" t="s">
        <v>9</v>
      </c>
      <c r="D50" s="88">
        <v>4</v>
      </c>
      <c r="E50" s="48">
        <v>2018</v>
      </c>
      <c r="F50" s="49">
        <f>+'[1]All goods 016-3 Final'!M20</f>
        <v>1238575</v>
      </c>
      <c r="G50" s="50">
        <f t="shared" ref="G50:G74" si="2">+D50*F50</f>
        <v>4954300</v>
      </c>
    </row>
    <row r="51" spans="1:7" ht="18" thickBot="1">
      <c r="A51" s="45">
        <v>43</v>
      </c>
      <c r="B51" s="46" t="s">
        <v>220</v>
      </c>
      <c r="C51" s="47" t="s">
        <v>9</v>
      </c>
      <c r="D51" s="88">
        <v>1</v>
      </c>
      <c r="E51" s="48">
        <v>2018</v>
      </c>
      <c r="F51" s="49">
        <f>+'[1]All goods 016-3 Final'!M21</f>
        <v>1360289.6666666667</v>
      </c>
      <c r="G51" s="50">
        <f t="shared" si="2"/>
        <v>1360289.6666666667</v>
      </c>
    </row>
    <row r="52" spans="1:7" ht="18" thickBot="1">
      <c r="A52" s="45">
        <v>44</v>
      </c>
      <c r="B52" s="46" t="s">
        <v>221</v>
      </c>
      <c r="C52" s="47" t="s">
        <v>9</v>
      </c>
      <c r="D52" s="88">
        <v>1</v>
      </c>
      <c r="E52" s="48">
        <v>2018</v>
      </c>
      <c r="F52" s="49">
        <f>+'[1]All goods 016-3 Final'!M22</f>
        <v>4005850</v>
      </c>
      <c r="G52" s="50">
        <f t="shared" si="2"/>
        <v>4005850</v>
      </c>
    </row>
    <row r="53" spans="1:7" ht="27.75" thickBot="1">
      <c r="A53" s="45">
        <v>45</v>
      </c>
      <c r="B53" s="46" t="s">
        <v>222</v>
      </c>
      <c r="C53" s="47" t="s">
        <v>9</v>
      </c>
      <c r="D53" s="88">
        <v>1</v>
      </c>
      <c r="E53" s="48">
        <v>2018</v>
      </c>
      <c r="F53" s="49">
        <f>+'[1]All goods 016-3 Final'!M23</f>
        <v>303712</v>
      </c>
      <c r="G53" s="50">
        <f t="shared" si="2"/>
        <v>303712</v>
      </c>
    </row>
    <row r="54" spans="1:7" ht="18" thickBot="1">
      <c r="A54" s="45">
        <v>46</v>
      </c>
      <c r="B54" s="46" t="s">
        <v>223</v>
      </c>
      <c r="C54" s="47" t="s">
        <v>9</v>
      </c>
      <c r="D54" s="88">
        <v>1</v>
      </c>
      <c r="E54" s="48">
        <v>2018</v>
      </c>
      <c r="F54" s="49">
        <f>+'[1]All goods 016-3 Final'!M24</f>
        <v>7394400</v>
      </c>
      <c r="G54" s="50">
        <f t="shared" si="2"/>
        <v>7394400</v>
      </c>
    </row>
    <row r="55" spans="1:7" ht="18" thickBot="1">
      <c r="A55" s="45">
        <v>47</v>
      </c>
      <c r="B55" s="46" t="s">
        <v>44</v>
      </c>
      <c r="C55" s="47" t="s">
        <v>9</v>
      </c>
      <c r="D55" s="88">
        <v>2</v>
      </c>
      <c r="E55" s="48">
        <v>2018</v>
      </c>
      <c r="F55" s="49">
        <f>+'[1]All goods 016-3 Final'!M25</f>
        <v>107988</v>
      </c>
      <c r="G55" s="50">
        <f t="shared" si="2"/>
        <v>215976</v>
      </c>
    </row>
    <row r="56" spans="1:7" ht="18" thickBot="1">
      <c r="A56" s="45">
        <v>48</v>
      </c>
      <c r="B56" s="46" t="s">
        <v>224</v>
      </c>
      <c r="C56" s="47" t="s">
        <v>9</v>
      </c>
      <c r="D56" s="88">
        <v>23</v>
      </c>
      <c r="E56" s="48">
        <v>2018</v>
      </c>
      <c r="F56" s="49">
        <f>+'[1]All goods 016-3 Final'!M26</f>
        <v>184629.17</v>
      </c>
      <c r="G56" s="50">
        <f t="shared" si="2"/>
        <v>4246470.91</v>
      </c>
    </row>
    <row r="57" spans="1:7" ht="18" thickBot="1">
      <c r="A57" s="45">
        <v>49</v>
      </c>
      <c r="B57" s="46" t="s">
        <v>43</v>
      </c>
      <c r="C57" s="47" t="s">
        <v>9</v>
      </c>
      <c r="D57" s="88">
        <v>2</v>
      </c>
      <c r="E57" s="48">
        <v>2018</v>
      </c>
      <c r="F57" s="49">
        <f>+'[1]All goods 016-3 Final'!M27</f>
        <v>182398.25</v>
      </c>
      <c r="G57" s="50">
        <f t="shared" si="2"/>
        <v>364796.5</v>
      </c>
    </row>
    <row r="58" spans="1:7" ht="18" thickBot="1">
      <c r="A58" s="45">
        <v>50</v>
      </c>
      <c r="B58" s="46" t="s">
        <v>25</v>
      </c>
      <c r="C58" s="47" t="s">
        <v>9</v>
      </c>
      <c r="D58" s="88">
        <v>12</v>
      </c>
      <c r="E58" s="48">
        <v>2018</v>
      </c>
      <c r="F58" s="49">
        <f>+'[1]All goods 016-3 Final'!M28</f>
        <v>92600.08</v>
      </c>
      <c r="G58" s="50">
        <f t="shared" si="2"/>
        <v>1111200.96</v>
      </c>
    </row>
    <row r="59" spans="1:7" ht="18" thickBot="1">
      <c r="A59" s="45">
        <v>51</v>
      </c>
      <c r="B59" s="46" t="s">
        <v>225</v>
      </c>
      <c r="C59" s="47" t="s">
        <v>9</v>
      </c>
      <c r="D59" s="88">
        <v>3</v>
      </c>
      <c r="E59" s="48">
        <v>2018</v>
      </c>
      <c r="F59" s="49">
        <f>+'[1]All goods 016-3 Final'!M29</f>
        <v>213510.33</v>
      </c>
      <c r="G59" s="50">
        <f t="shared" si="2"/>
        <v>640530.99</v>
      </c>
    </row>
    <row r="60" spans="1:7" ht="18" thickBot="1">
      <c r="A60" s="45">
        <v>52</v>
      </c>
      <c r="B60" s="46" t="s">
        <v>226</v>
      </c>
      <c r="C60" s="47" t="s">
        <v>9</v>
      </c>
      <c r="D60" s="88">
        <v>1</v>
      </c>
      <c r="E60" s="48">
        <v>2018</v>
      </c>
      <c r="F60" s="49">
        <f>+'[1]All goods 016-3 Final'!M30</f>
        <v>103841938</v>
      </c>
      <c r="G60" s="50">
        <f t="shared" si="2"/>
        <v>103841938</v>
      </c>
    </row>
    <row r="61" spans="1:7" ht="27.75" thickBot="1">
      <c r="A61" s="45">
        <v>53</v>
      </c>
      <c r="B61" s="46" t="s">
        <v>227</v>
      </c>
      <c r="C61" s="47" t="s">
        <v>9</v>
      </c>
      <c r="D61" s="88">
        <v>1</v>
      </c>
      <c r="E61" s="48">
        <v>2018</v>
      </c>
      <c r="F61" s="49">
        <f>+'[1]All goods 016-3 Final'!M31</f>
        <v>1246526</v>
      </c>
      <c r="G61" s="50">
        <f t="shared" si="2"/>
        <v>1246526</v>
      </c>
    </row>
    <row r="62" spans="1:7" ht="27.75" thickBot="1">
      <c r="A62" s="45">
        <v>54</v>
      </c>
      <c r="B62" s="46" t="s">
        <v>228</v>
      </c>
      <c r="C62" s="47" t="s">
        <v>9</v>
      </c>
      <c r="D62" s="88">
        <v>1</v>
      </c>
      <c r="E62" s="48">
        <v>2018</v>
      </c>
      <c r="F62" s="49">
        <f>+'[1]All goods 016-3 Final'!M32</f>
        <v>5913600</v>
      </c>
      <c r="G62" s="50">
        <f t="shared" si="2"/>
        <v>5913600</v>
      </c>
    </row>
    <row r="63" spans="1:7" ht="41.25" thickBot="1">
      <c r="A63" s="45">
        <v>55</v>
      </c>
      <c r="B63" s="46" t="s">
        <v>229</v>
      </c>
      <c r="C63" s="47" t="s">
        <v>9</v>
      </c>
      <c r="D63" s="88">
        <v>1</v>
      </c>
      <c r="E63" s="48">
        <v>2018</v>
      </c>
      <c r="F63" s="49">
        <f>+'[1]All goods 016-3 Final'!M33</f>
        <v>1778600</v>
      </c>
      <c r="G63" s="50">
        <f t="shared" si="2"/>
        <v>1778600</v>
      </c>
    </row>
    <row r="64" spans="1:7" ht="41.25" thickBot="1">
      <c r="A64" s="45">
        <v>56</v>
      </c>
      <c r="B64" s="46" t="s">
        <v>230</v>
      </c>
      <c r="C64" s="47" t="s">
        <v>9</v>
      </c>
      <c r="D64" s="88">
        <v>1</v>
      </c>
      <c r="E64" s="48">
        <v>2018</v>
      </c>
      <c r="F64" s="49">
        <f>+'[1]All goods 016-3 Final'!M34</f>
        <v>1053600</v>
      </c>
      <c r="G64" s="50">
        <f t="shared" si="2"/>
        <v>1053600</v>
      </c>
    </row>
    <row r="65" spans="1:10" ht="18" thickBot="1">
      <c r="A65" s="45">
        <v>57</v>
      </c>
      <c r="B65" s="46" t="s">
        <v>231</v>
      </c>
      <c r="C65" s="47" t="s">
        <v>9</v>
      </c>
      <c r="D65" s="88">
        <v>1</v>
      </c>
      <c r="E65" s="48">
        <v>2018</v>
      </c>
      <c r="F65" s="49">
        <f>+'[1]All goods 016-3 Final'!M35</f>
        <v>8283600</v>
      </c>
      <c r="G65" s="50">
        <f t="shared" si="2"/>
        <v>8283600</v>
      </c>
    </row>
    <row r="66" spans="1:10" ht="18" thickBot="1">
      <c r="A66" s="45">
        <v>58</v>
      </c>
      <c r="B66" s="46" t="s">
        <v>232</v>
      </c>
      <c r="C66" s="47" t="s">
        <v>9</v>
      </c>
      <c r="D66" s="88">
        <v>1</v>
      </c>
      <c r="E66" s="48">
        <v>2018</v>
      </c>
      <c r="F66" s="49">
        <f>+'[1]All goods 016-3 Final'!M36</f>
        <v>7139592</v>
      </c>
      <c r="G66" s="50">
        <f t="shared" si="2"/>
        <v>7139592</v>
      </c>
    </row>
    <row r="67" spans="1:10" ht="18" thickBot="1">
      <c r="A67" s="45">
        <v>59</v>
      </c>
      <c r="B67" s="46" t="s">
        <v>233</v>
      </c>
      <c r="C67" s="47" t="s">
        <v>9</v>
      </c>
      <c r="D67" s="88">
        <v>1</v>
      </c>
      <c r="E67" s="48">
        <v>2018</v>
      </c>
      <c r="F67" s="49">
        <f>+'[1]All goods 016-3 Final'!M37</f>
        <v>688084</v>
      </c>
      <c r="G67" s="50">
        <f t="shared" si="2"/>
        <v>688084</v>
      </c>
    </row>
    <row r="68" spans="1:10" ht="18" thickBot="1">
      <c r="A68" s="45">
        <v>60</v>
      </c>
      <c r="B68" s="46" t="s">
        <v>234</v>
      </c>
      <c r="C68" s="47" t="s">
        <v>9</v>
      </c>
      <c r="D68" s="88">
        <v>1</v>
      </c>
      <c r="E68" s="48">
        <v>2018</v>
      </c>
      <c r="F68" s="49">
        <f>+'[1]All goods 016-3 Final'!M38</f>
        <v>12262900</v>
      </c>
      <c r="G68" s="50">
        <f t="shared" si="2"/>
        <v>12262900</v>
      </c>
    </row>
    <row r="69" spans="1:10" ht="27.75" thickBot="1">
      <c r="A69" s="45">
        <v>61</v>
      </c>
      <c r="B69" s="46" t="s">
        <v>235</v>
      </c>
      <c r="C69" s="47" t="s">
        <v>9</v>
      </c>
      <c r="D69" s="88">
        <v>15</v>
      </c>
      <c r="E69" s="48">
        <v>2018</v>
      </c>
      <c r="F69" s="49">
        <f>+'[1]All goods 016-3 Final'!M39</f>
        <v>11675342.466666667</v>
      </c>
      <c r="G69" s="50">
        <f t="shared" si="2"/>
        <v>175130137</v>
      </c>
    </row>
    <row r="70" spans="1:10" ht="27.75" thickBot="1">
      <c r="A70" s="45">
        <v>62</v>
      </c>
      <c r="B70" s="46" t="s">
        <v>236</v>
      </c>
      <c r="C70" s="47" t="s">
        <v>9</v>
      </c>
      <c r="D70" s="88">
        <v>1</v>
      </c>
      <c r="E70" s="48">
        <v>2018</v>
      </c>
      <c r="F70" s="49">
        <f>+'[1]All goods 016-3 Final'!M40</f>
        <v>42180000</v>
      </c>
      <c r="G70" s="50">
        <f t="shared" si="2"/>
        <v>42180000</v>
      </c>
      <c r="H70" s="80"/>
      <c r="I70" s="81"/>
      <c r="J70" s="82"/>
    </row>
    <row r="71" spans="1:10" ht="18" thickBot="1">
      <c r="A71" s="45">
        <v>63</v>
      </c>
      <c r="B71" s="46" t="s">
        <v>26</v>
      </c>
      <c r="C71" s="47" t="s">
        <v>9</v>
      </c>
      <c r="D71" s="88">
        <v>1</v>
      </c>
      <c r="E71" s="48">
        <v>2018</v>
      </c>
      <c r="F71" s="49">
        <v>317300</v>
      </c>
      <c r="G71" s="50">
        <f t="shared" si="2"/>
        <v>317300</v>
      </c>
    </row>
    <row r="72" spans="1:10" ht="27.75" thickBot="1">
      <c r="A72" s="45">
        <v>64</v>
      </c>
      <c r="B72" s="46" t="s">
        <v>237</v>
      </c>
      <c r="C72" s="47" t="s">
        <v>9</v>
      </c>
      <c r="D72" s="88">
        <v>1</v>
      </c>
      <c r="E72" s="48">
        <v>2018</v>
      </c>
      <c r="F72" s="49">
        <v>352299.99600000004</v>
      </c>
      <c r="G72" s="50">
        <f t="shared" si="2"/>
        <v>352299.99600000004</v>
      </c>
    </row>
    <row r="73" spans="1:10" ht="27.75" thickBot="1">
      <c r="A73" s="45">
        <v>65</v>
      </c>
      <c r="B73" s="46" t="s">
        <v>238</v>
      </c>
      <c r="C73" s="47" t="s">
        <v>9</v>
      </c>
      <c r="D73" s="88">
        <v>1</v>
      </c>
      <c r="E73" s="48">
        <v>2018</v>
      </c>
      <c r="F73" s="49">
        <v>380600</v>
      </c>
      <c r="G73" s="50">
        <f t="shared" si="2"/>
        <v>380600</v>
      </c>
    </row>
    <row r="74" spans="1:10" ht="18" thickBot="1">
      <c r="A74" s="45">
        <v>66</v>
      </c>
      <c r="B74" s="46" t="s">
        <v>8</v>
      </c>
      <c r="C74" s="47" t="s">
        <v>9</v>
      </c>
      <c r="D74" s="88">
        <v>520</v>
      </c>
      <c r="E74" s="48">
        <v>2018</v>
      </c>
      <c r="F74" s="49">
        <v>8149.999992</v>
      </c>
      <c r="G74" s="50">
        <f t="shared" si="2"/>
        <v>4237999.99584</v>
      </c>
    </row>
    <row r="75" spans="1:10" ht="23.25" customHeight="1" thickBot="1">
      <c r="A75" s="45">
        <v>67</v>
      </c>
      <c r="B75" s="46" t="s">
        <v>12</v>
      </c>
      <c r="C75" s="47" t="s">
        <v>9</v>
      </c>
      <c r="D75" s="88">
        <v>80</v>
      </c>
      <c r="E75" s="48">
        <v>2018</v>
      </c>
      <c r="F75" s="49">
        <v>52599.999954999992</v>
      </c>
      <c r="G75" s="50">
        <f>+D75*F75</f>
        <v>4207999.9963999996</v>
      </c>
    </row>
    <row r="76" spans="1:10" ht="18" thickBot="1">
      <c r="A76" s="45">
        <v>68</v>
      </c>
      <c r="B76" s="46" t="s">
        <v>29</v>
      </c>
      <c r="C76" s="47" t="s">
        <v>9</v>
      </c>
      <c r="D76" s="88">
        <v>45</v>
      </c>
      <c r="E76" s="48">
        <v>2018</v>
      </c>
      <c r="F76" s="49">
        <v>56599.999993333331</v>
      </c>
      <c r="G76" s="50">
        <f>+D76*F76</f>
        <v>2546999.9997</v>
      </c>
    </row>
    <row r="77" spans="1:10" ht="18" thickBot="1">
      <c r="A77" s="45">
        <v>69</v>
      </c>
      <c r="B77" s="46" t="s">
        <v>14</v>
      </c>
      <c r="C77" s="47" t="s">
        <v>9</v>
      </c>
      <c r="D77" s="88">
        <v>90</v>
      </c>
      <c r="E77" s="48">
        <v>2018</v>
      </c>
      <c r="F77" s="49">
        <v>43149.999999666667</v>
      </c>
      <c r="G77" s="50">
        <f>+D77*F77</f>
        <v>3883499.9999699998</v>
      </c>
    </row>
    <row r="78" spans="1:10" ht="27.75" thickBot="1">
      <c r="A78" s="45">
        <v>70</v>
      </c>
      <c r="B78" s="46" t="s">
        <v>239</v>
      </c>
      <c r="C78" s="47" t="s">
        <v>9</v>
      </c>
      <c r="D78" s="88">
        <v>78</v>
      </c>
      <c r="E78" s="48">
        <v>2018</v>
      </c>
      <c r="F78" s="49">
        <v>111600</v>
      </c>
      <c r="G78" s="50">
        <f>+D78*F78</f>
        <v>8704800</v>
      </c>
    </row>
    <row r="79" spans="1:10" ht="18" thickBot="1">
      <c r="A79" s="45">
        <v>71</v>
      </c>
      <c r="B79" s="46" t="s">
        <v>240</v>
      </c>
      <c r="C79" s="47" t="s">
        <v>9</v>
      </c>
      <c r="D79" s="88">
        <v>146</v>
      </c>
      <c r="E79" s="48">
        <v>2018</v>
      </c>
      <c r="F79" s="49">
        <v>278515.01999999996</v>
      </c>
      <c r="G79" s="50">
        <f t="shared" ref="G79:G99" si="3">+D79*F79</f>
        <v>40663192.919999994</v>
      </c>
    </row>
    <row r="80" spans="1:10" ht="18" thickBot="1">
      <c r="A80" s="45">
        <v>72</v>
      </c>
      <c r="B80" s="46" t="s">
        <v>34</v>
      </c>
      <c r="C80" s="47" t="s">
        <v>9</v>
      </c>
      <c r="D80" s="88">
        <v>35</v>
      </c>
      <c r="E80" s="48">
        <v>2018</v>
      </c>
      <c r="F80" s="49">
        <v>535193.17142857146</v>
      </c>
      <c r="G80" s="50">
        <f t="shared" si="3"/>
        <v>18731761</v>
      </c>
    </row>
    <row r="81" spans="1:7" ht="18" thickBot="1">
      <c r="A81" s="45">
        <v>73</v>
      </c>
      <c r="B81" s="46" t="s">
        <v>241</v>
      </c>
      <c r="C81" s="47" t="s">
        <v>9</v>
      </c>
      <c r="D81" s="88">
        <v>193</v>
      </c>
      <c r="E81" s="48">
        <v>2018</v>
      </c>
      <c r="F81" s="49">
        <v>47815.340259067358</v>
      </c>
      <c r="G81" s="50">
        <f t="shared" si="3"/>
        <v>9228360.6699999999</v>
      </c>
    </row>
    <row r="82" spans="1:7" ht="18" thickBot="1">
      <c r="A82" s="45">
        <v>74</v>
      </c>
      <c r="B82" s="46" t="s">
        <v>242</v>
      </c>
      <c r="C82" s="47" t="s">
        <v>9</v>
      </c>
      <c r="D82" s="88">
        <v>193</v>
      </c>
      <c r="E82" s="48">
        <v>2018</v>
      </c>
      <c r="F82" s="49">
        <v>48528.582901554408</v>
      </c>
      <c r="G82" s="50">
        <f t="shared" si="3"/>
        <v>9366016.5</v>
      </c>
    </row>
    <row r="83" spans="1:7" ht="18" thickBot="1">
      <c r="A83" s="45">
        <v>75</v>
      </c>
      <c r="B83" s="46" t="s">
        <v>15</v>
      </c>
      <c r="C83" s="47" t="s">
        <v>9</v>
      </c>
      <c r="D83" s="88">
        <v>46</v>
      </c>
      <c r="E83" s="48">
        <v>2018</v>
      </c>
      <c r="F83" s="49">
        <v>40600.000069130438</v>
      </c>
      <c r="G83" s="50">
        <f t="shared" si="3"/>
        <v>1867600.0031800002</v>
      </c>
    </row>
    <row r="84" spans="1:7" ht="18" thickBot="1">
      <c r="A84" s="45">
        <v>76</v>
      </c>
      <c r="B84" s="46" t="s">
        <v>35</v>
      </c>
      <c r="C84" s="47" t="s">
        <v>9</v>
      </c>
      <c r="D84" s="88">
        <v>6</v>
      </c>
      <c r="E84" s="48">
        <v>2018</v>
      </c>
      <c r="F84" s="49">
        <v>148991.71333333332</v>
      </c>
      <c r="G84" s="50">
        <f t="shared" si="3"/>
        <v>893950.27999999991</v>
      </c>
    </row>
    <row r="85" spans="1:7" ht="18" thickBot="1">
      <c r="A85" s="45">
        <v>77</v>
      </c>
      <c r="B85" s="46" t="s">
        <v>243</v>
      </c>
      <c r="C85" s="47" t="s">
        <v>9</v>
      </c>
      <c r="D85" s="88">
        <v>5</v>
      </c>
      <c r="E85" s="48">
        <v>2018</v>
      </c>
      <c r="F85" s="49">
        <v>141843.834</v>
      </c>
      <c r="G85" s="50">
        <f t="shared" si="3"/>
        <v>709219.17</v>
      </c>
    </row>
    <row r="86" spans="1:7" ht="18" thickBot="1">
      <c r="A86" s="45">
        <v>78</v>
      </c>
      <c r="B86" s="46" t="s">
        <v>48</v>
      </c>
      <c r="C86" s="47" t="s">
        <v>9</v>
      </c>
      <c r="D86" s="88">
        <v>75</v>
      </c>
      <c r="E86" s="48">
        <v>2018</v>
      </c>
      <c r="F86" s="49">
        <v>20499.999993333331</v>
      </c>
      <c r="G86" s="50">
        <f t="shared" si="3"/>
        <v>1537499.9994999999</v>
      </c>
    </row>
    <row r="87" spans="1:7" ht="18" thickBot="1">
      <c r="A87" s="45">
        <v>79</v>
      </c>
      <c r="B87" s="46" t="s">
        <v>244</v>
      </c>
      <c r="C87" s="47" t="s">
        <v>9</v>
      </c>
      <c r="D87" s="88">
        <v>6</v>
      </c>
      <c r="E87" s="48">
        <v>2018</v>
      </c>
      <c r="F87" s="49">
        <v>148539.5</v>
      </c>
      <c r="G87" s="50">
        <f t="shared" si="3"/>
        <v>891237</v>
      </c>
    </row>
    <row r="88" spans="1:7" ht="18" thickBot="1">
      <c r="A88" s="45">
        <v>80</v>
      </c>
      <c r="B88" s="46" t="s">
        <v>38</v>
      </c>
      <c r="C88" s="47" t="s">
        <v>9</v>
      </c>
      <c r="D88" s="88">
        <v>6</v>
      </c>
      <c r="E88" s="48">
        <v>2018</v>
      </c>
      <c r="F88" s="49">
        <v>95150.003333333341</v>
      </c>
      <c r="G88" s="50">
        <f t="shared" si="3"/>
        <v>570900.02</v>
      </c>
    </row>
    <row r="89" spans="1:7" ht="27.75" thickBot="1">
      <c r="A89" s="45">
        <v>81</v>
      </c>
      <c r="B89" s="51" t="s">
        <v>22</v>
      </c>
      <c r="C89" s="47" t="s">
        <v>9</v>
      </c>
      <c r="D89" s="88">
        <v>7</v>
      </c>
      <c r="E89" s="48">
        <v>2018</v>
      </c>
      <c r="F89" s="49">
        <v>175500.00047285712</v>
      </c>
      <c r="G89" s="50">
        <f t="shared" si="3"/>
        <v>1228500.0033099998</v>
      </c>
    </row>
    <row r="90" spans="1:7" ht="18" thickBot="1">
      <c r="A90" s="45">
        <v>82</v>
      </c>
      <c r="B90" s="52" t="s">
        <v>245</v>
      </c>
      <c r="C90" s="47" t="s">
        <v>9</v>
      </c>
      <c r="D90" s="88">
        <v>40</v>
      </c>
      <c r="E90" s="48">
        <v>2018</v>
      </c>
      <c r="F90" s="49">
        <v>136295.15</v>
      </c>
      <c r="G90" s="50">
        <f t="shared" si="3"/>
        <v>5451806</v>
      </c>
    </row>
    <row r="91" spans="1:7" ht="18" thickBot="1">
      <c r="A91" s="45">
        <v>83</v>
      </c>
      <c r="B91" s="52" t="s">
        <v>11</v>
      </c>
      <c r="C91" s="47" t="s">
        <v>9</v>
      </c>
      <c r="D91" s="88">
        <v>65</v>
      </c>
      <c r="E91" s="48">
        <v>2018</v>
      </c>
      <c r="F91" s="49">
        <v>63500</v>
      </c>
      <c r="G91" s="50">
        <f t="shared" si="3"/>
        <v>4127500</v>
      </c>
    </row>
    <row r="92" spans="1:7" ht="41.25" thickBot="1">
      <c r="A92" s="45">
        <v>84</v>
      </c>
      <c r="B92" s="52" t="s">
        <v>246</v>
      </c>
      <c r="C92" s="47" t="s">
        <v>9</v>
      </c>
      <c r="D92" s="88">
        <v>3</v>
      </c>
      <c r="E92" s="48">
        <v>2018</v>
      </c>
      <c r="F92" s="49">
        <v>181300</v>
      </c>
      <c r="G92" s="50">
        <f t="shared" si="3"/>
        <v>543900</v>
      </c>
    </row>
    <row r="93" spans="1:7" ht="41.25" thickBot="1">
      <c r="A93" s="45">
        <v>85</v>
      </c>
      <c r="B93" s="52" t="s">
        <v>247</v>
      </c>
      <c r="C93" s="47" t="s">
        <v>9</v>
      </c>
      <c r="D93" s="88">
        <v>78</v>
      </c>
      <c r="E93" s="48">
        <v>2018</v>
      </c>
      <c r="F93" s="49">
        <v>115799.99996666667</v>
      </c>
      <c r="G93" s="50">
        <f t="shared" si="3"/>
        <v>9032399.9974000007</v>
      </c>
    </row>
    <row r="94" spans="1:7" ht="18" thickBot="1">
      <c r="A94" s="45">
        <v>86</v>
      </c>
      <c r="B94" s="52" t="s">
        <v>248</v>
      </c>
      <c r="C94" s="47" t="s">
        <v>9</v>
      </c>
      <c r="D94" s="88">
        <v>83</v>
      </c>
      <c r="E94" s="48">
        <v>2018</v>
      </c>
      <c r="F94" s="49">
        <v>90500</v>
      </c>
      <c r="G94" s="50">
        <f t="shared" si="3"/>
        <v>7511500</v>
      </c>
    </row>
    <row r="95" spans="1:7" ht="18" thickBot="1">
      <c r="A95" s="45">
        <v>87</v>
      </c>
      <c r="B95" s="52" t="s">
        <v>30</v>
      </c>
      <c r="C95" s="47" t="s">
        <v>9</v>
      </c>
      <c r="D95" s="88">
        <v>75</v>
      </c>
      <c r="E95" s="48">
        <v>2018</v>
      </c>
      <c r="F95" s="49">
        <v>59499.999933333325</v>
      </c>
      <c r="G95" s="50">
        <f t="shared" si="3"/>
        <v>4462499.9949999992</v>
      </c>
    </row>
    <row r="96" spans="1:7" ht="18" thickBot="1">
      <c r="A96" s="45">
        <v>88</v>
      </c>
      <c r="B96" s="52" t="s">
        <v>249</v>
      </c>
      <c r="C96" s="47" t="s">
        <v>9</v>
      </c>
      <c r="D96" s="88">
        <v>100</v>
      </c>
      <c r="E96" s="48">
        <v>2018</v>
      </c>
      <c r="F96" s="49">
        <v>42000</v>
      </c>
      <c r="G96" s="50">
        <f t="shared" si="3"/>
        <v>4200000</v>
      </c>
    </row>
    <row r="97" spans="1:10" ht="18" thickBot="1">
      <c r="A97" s="45">
        <v>89</v>
      </c>
      <c r="B97" s="52" t="s">
        <v>250</v>
      </c>
      <c r="C97" s="47" t="s">
        <v>9</v>
      </c>
      <c r="D97" s="88">
        <v>8</v>
      </c>
      <c r="E97" s="48">
        <v>2018</v>
      </c>
      <c r="F97" s="49">
        <v>106300</v>
      </c>
      <c r="G97" s="50">
        <f t="shared" si="3"/>
        <v>850400</v>
      </c>
    </row>
    <row r="98" spans="1:10" ht="18" thickBot="1">
      <c r="A98" s="45">
        <v>90</v>
      </c>
      <c r="B98" s="52" t="s">
        <v>251</v>
      </c>
      <c r="C98" s="47" t="s">
        <v>9</v>
      </c>
      <c r="D98" s="88">
        <v>6</v>
      </c>
      <c r="E98" s="48">
        <v>2018</v>
      </c>
      <c r="F98" s="49">
        <v>101999.99996666667</v>
      </c>
      <c r="G98" s="50">
        <f t="shared" si="3"/>
        <v>611999.99979999999</v>
      </c>
    </row>
    <row r="99" spans="1:10" ht="27.75" thickBot="1">
      <c r="A99" s="45">
        <v>91</v>
      </c>
      <c r="B99" s="52" t="s">
        <v>252</v>
      </c>
      <c r="C99" s="47" t="s">
        <v>9</v>
      </c>
      <c r="D99" s="88">
        <v>15</v>
      </c>
      <c r="E99" s="48">
        <v>2018</v>
      </c>
      <c r="F99" s="49">
        <v>217349.09533333333</v>
      </c>
      <c r="G99" s="50">
        <f t="shared" si="3"/>
        <v>3260236.43</v>
      </c>
    </row>
    <row r="100" spans="1:10" ht="27.75" thickBot="1">
      <c r="A100" s="45">
        <v>92</v>
      </c>
      <c r="B100" s="52" t="s">
        <v>253</v>
      </c>
      <c r="C100" s="47" t="s">
        <v>9</v>
      </c>
      <c r="D100" s="88">
        <v>35</v>
      </c>
      <c r="E100" s="48">
        <v>2018</v>
      </c>
      <c r="F100" s="49">
        <v>132042.67914285715</v>
      </c>
      <c r="G100" s="50">
        <f>+D100*F100</f>
        <v>4621493.7700000005</v>
      </c>
    </row>
    <row r="101" spans="1:10" ht="18" thickBot="1">
      <c r="A101" s="45">
        <v>93</v>
      </c>
      <c r="B101" s="52" t="s">
        <v>20</v>
      </c>
      <c r="C101" s="47" t="s">
        <v>9</v>
      </c>
      <c r="D101" s="88">
        <v>190</v>
      </c>
      <c r="E101" s="48">
        <v>2018</v>
      </c>
      <c r="F101" s="49">
        <v>15150</v>
      </c>
      <c r="G101" s="50">
        <f t="shared" ref="G101:G164" si="4">+D101*F101</f>
        <v>2878500</v>
      </c>
    </row>
    <row r="102" spans="1:10" ht="18" thickBot="1">
      <c r="A102" s="45">
        <v>94</v>
      </c>
      <c r="B102" s="52" t="s">
        <v>17</v>
      </c>
      <c r="C102" s="47" t="s">
        <v>9</v>
      </c>
      <c r="D102" s="88">
        <f>23</f>
        <v>23</v>
      </c>
      <c r="E102" s="48">
        <v>2018</v>
      </c>
      <c r="F102" s="49">
        <v>63825</v>
      </c>
      <c r="G102" s="50">
        <f t="shared" si="4"/>
        <v>1467975</v>
      </c>
    </row>
    <row r="103" spans="1:10" ht="18" thickBot="1">
      <c r="A103" s="45">
        <v>95</v>
      </c>
      <c r="B103" s="52" t="s">
        <v>31</v>
      </c>
      <c r="C103" s="47" t="s">
        <v>9</v>
      </c>
      <c r="D103" s="88">
        <v>12</v>
      </c>
      <c r="E103" s="48">
        <v>2018</v>
      </c>
      <c r="F103" s="49">
        <v>35736</v>
      </c>
      <c r="G103" s="50">
        <f t="shared" si="4"/>
        <v>428832</v>
      </c>
    </row>
    <row r="104" spans="1:10" ht="18" thickBot="1">
      <c r="A104" s="45">
        <v>96</v>
      </c>
      <c r="B104" s="52" t="s">
        <v>19</v>
      </c>
      <c r="C104" s="47" t="s">
        <v>9</v>
      </c>
      <c r="D104" s="88">
        <v>70</v>
      </c>
      <c r="E104" s="48">
        <v>2018</v>
      </c>
      <c r="F104" s="49">
        <v>38467.442142857144</v>
      </c>
      <c r="G104" s="50">
        <f t="shared" si="4"/>
        <v>2692720.95</v>
      </c>
    </row>
    <row r="105" spans="1:10" ht="18" thickBot="1">
      <c r="A105" s="45">
        <v>97</v>
      </c>
      <c r="B105" s="52" t="s">
        <v>32</v>
      </c>
      <c r="C105" s="47" t="s">
        <v>9</v>
      </c>
      <c r="D105" s="88">
        <v>12</v>
      </c>
      <c r="E105" s="48">
        <v>2018</v>
      </c>
      <c r="F105" s="49">
        <v>37974.416666666664</v>
      </c>
      <c r="G105" s="50">
        <f t="shared" si="4"/>
        <v>455693</v>
      </c>
    </row>
    <row r="106" spans="1:10" ht="27.75" thickBot="1">
      <c r="A106" s="45">
        <v>98</v>
      </c>
      <c r="B106" s="52" t="s">
        <v>13</v>
      </c>
      <c r="C106" s="47" t="s">
        <v>9</v>
      </c>
      <c r="D106" s="88">
        <v>70</v>
      </c>
      <c r="E106" s="48">
        <v>2018</v>
      </c>
      <c r="F106" s="49">
        <v>58799.999945714291</v>
      </c>
      <c r="G106" s="50">
        <f t="shared" si="4"/>
        <v>4115999.9962000004</v>
      </c>
    </row>
    <row r="107" spans="1:10" ht="18" thickBot="1">
      <c r="A107" s="45">
        <v>99</v>
      </c>
      <c r="B107" s="52" t="s">
        <v>254</v>
      </c>
      <c r="C107" s="47" t="s">
        <v>9</v>
      </c>
      <c r="D107" s="88">
        <v>12</v>
      </c>
      <c r="E107" s="48">
        <v>2018</v>
      </c>
      <c r="F107" s="49">
        <v>175499.99996666666</v>
      </c>
      <c r="G107" s="50">
        <f t="shared" si="4"/>
        <v>2105999.9995999997</v>
      </c>
    </row>
    <row r="108" spans="1:10" ht="41.25" thickBot="1">
      <c r="A108" s="45">
        <v>100</v>
      </c>
      <c r="B108" s="52" t="s">
        <v>255</v>
      </c>
      <c r="C108" s="47" t="s">
        <v>9</v>
      </c>
      <c r="D108" s="88">
        <v>1</v>
      </c>
      <c r="E108" s="48">
        <v>2018</v>
      </c>
      <c r="F108" s="49">
        <v>254000.00329999998</v>
      </c>
      <c r="G108" s="50">
        <f t="shared" si="4"/>
        <v>254000.00329999998</v>
      </c>
    </row>
    <row r="109" spans="1:10" ht="41.25" thickBot="1">
      <c r="A109" s="45">
        <v>101</v>
      </c>
      <c r="B109" s="52" t="s">
        <v>256</v>
      </c>
      <c r="C109" s="47" t="s">
        <v>9</v>
      </c>
      <c r="D109" s="88">
        <v>1</v>
      </c>
      <c r="E109" s="48">
        <v>2018</v>
      </c>
      <c r="F109" s="49">
        <v>278999.99660000001</v>
      </c>
      <c r="G109" s="50">
        <f t="shared" si="4"/>
        <v>278999.99660000001</v>
      </c>
    </row>
    <row r="110" spans="1:10" ht="58.5" customHeight="1" thickBot="1">
      <c r="A110" s="45">
        <v>102</v>
      </c>
      <c r="B110" s="52" t="s">
        <v>257</v>
      </c>
      <c r="C110" s="47" t="s">
        <v>9</v>
      </c>
      <c r="D110" s="88">
        <v>4</v>
      </c>
      <c r="E110" s="48">
        <v>2018</v>
      </c>
      <c r="F110" s="49">
        <v>303000</v>
      </c>
      <c r="G110" s="50">
        <f t="shared" si="4"/>
        <v>1212000</v>
      </c>
    </row>
    <row r="111" spans="1:10" ht="32.25" customHeight="1" thickBot="1">
      <c r="A111" s="45">
        <v>103</v>
      </c>
      <c r="B111" s="52" t="s">
        <v>258</v>
      </c>
      <c r="C111" s="47" t="s">
        <v>9</v>
      </c>
      <c r="D111" s="88">
        <v>6</v>
      </c>
      <c r="E111" s="48">
        <v>2018</v>
      </c>
      <c r="F111" s="49">
        <v>294544.33333333331</v>
      </c>
      <c r="G111" s="50">
        <f t="shared" si="4"/>
        <v>1767266</v>
      </c>
    </row>
    <row r="112" spans="1:10" ht="18" thickBot="1">
      <c r="A112" s="45">
        <v>104</v>
      </c>
      <c r="B112" s="52" t="s">
        <v>259</v>
      </c>
      <c r="C112" s="47" t="s">
        <v>9</v>
      </c>
      <c r="D112" s="88">
        <v>5</v>
      </c>
      <c r="E112" s="48">
        <v>2018</v>
      </c>
      <c r="F112" s="49">
        <v>211000</v>
      </c>
      <c r="G112" s="50">
        <f t="shared" si="4"/>
        <v>1055000</v>
      </c>
      <c r="H112" s="80"/>
      <c r="I112" s="81"/>
      <c r="J112" s="82"/>
    </row>
    <row r="113" spans="1:8" ht="18" thickBot="1">
      <c r="A113" s="45">
        <v>105</v>
      </c>
      <c r="B113" s="52" t="s">
        <v>260</v>
      </c>
      <c r="C113" s="47" t="s">
        <v>9</v>
      </c>
      <c r="D113" s="88">
        <v>2</v>
      </c>
      <c r="E113" s="48">
        <v>2018</v>
      </c>
      <c r="F113" s="49">
        <v>494800</v>
      </c>
      <c r="G113" s="50">
        <f t="shared" si="4"/>
        <v>989600</v>
      </c>
    </row>
    <row r="114" spans="1:8" ht="27.75" thickBot="1">
      <c r="A114" s="45">
        <v>106</v>
      </c>
      <c r="B114" s="52" t="s">
        <v>261</v>
      </c>
      <c r="C114" s="47" t="s">
        <v>262</v>
      </c>
      <c r="D114" s="88">
        <v>1</v>
      </c>
      <c r="E114" s="48">
        <v>2018</v>
      </c>
      <c r="F114" s="49">
        <v>14620000</v>
      </c>
      <c r="G114" s="50">
        <f t="shared" si="4"/>
        <v>14620000</v>
      </c>
      <c r="H114" s="85"/>
    </row>
    <row r="115" spans="1:8" ht="27.75" thickBot="1">
      <c r="A115" s="45">
        <v>107</v>
      </c>
      <c r="B115" s="52" t="s">
        <v>263</v>
      </c>
      <c r="C115" s="47" t="s">
        <v>262</v>
      </c>
      <c r="D115" s="88">
        <v>1</v>
      </c>
      <c r="E115" s="48">
        <v>2018</v>
      </c>
      <c r="F115" s="49">
        <v>862400</v>
      </c>
      <c r="G115" s="50">
        <f t="shared" si="4"/>
        <v>862400</v>
      </c>
      <c r="H115" s="86"/>
    </row>
    <row r="116" spans="1:8" ht="27.75" thickBot="1">
      <c r="A116" s="45">
        <v>108</v>
      </c>
      <c r="B116" s="52" t="s">
        <v>264</v>
      </c>
      <c r="C116" s="47" t="s">
        <v>262</v>
      </c>
      <c r="D116" s="88">
        <v>1</v>
      </c>
      <c r="E116" s="48">
        <v>2018</v>
      </c>
      <c r="F116" s="49">
        <v>1102400</v>
      </c>
      <c r="G116" s="50">
        <f t="shared" si="4"/>
        <v>1102400</v>
      </c>
    </row>
    <row r="117" spans="1:8" ht="18" thickBot="1">
      <c r="A117" s="45">
        <v>109</v>
      </c>
      <c r="B117" s="52" t="s">
        <v>224</v>
      </c>
      <c r="C117" s="47" t="s">
        <v>262</v>
      </c>
      <c r="D117" s="88">
        <v>14</v>
      </c>
      <c r="E117" s="48">
        <v>2018</v>
      </c>
      <c r="F117" s="49">
        <v>170800</v>
      </c>
      <c r="G117" s="50">
        <f t="shared" si="4"/>
        <v>2391200</v>
      </c>
      <c r="H117" s="85"/>
    </row>
    <row r="118" spans="1:8" ht="27.75" thickBot="1">
      <c r="A118" s="45">
        <v>110</v>
      </c>
      <c r="B118" s="52" t="s">
        <v>216</v>
      </c>
      <c r="C118" s="47" t="s">
        <v>262</v>
      </c>
      <c r="D118" s="88">
        <v>1</v>
      </c>
      <c r="E118" s="48">
        <v>2018</v>
      </c>
      <c r="F118" s="49">
        <v>14848000</v>
      </c>
      <c r="G118" s="50">
        <f t="shared" si="4"/>
        <v>14848000</v>
      </c>
    </row>
    <row r="119" spans="1:8" ht="18" thickBot="1">
      <c r="A119" s="45">
        <v>111</v>
      </c>
      <c r="B119" s="52" t="s">
        <v>218</v>
      </c>
      <c r="C119" s="47" t="s">
        <v>262</v>
      </c>
      <c r="D119" s="88">
        <v>4</v>
      </c>
      <c r="E119" s="48">
        <v>2018</v>
      </c>
      <c r="F119" s="49">
        <v>719800</v>
      </c>
      <c r="G119" s="50">
        <f t="shared" si="4"/>
        <v>2879200</v>
      </c>
    </row>
    <row r="120" spans="1:8" ht="18" thickBot="1">
      <c r="A120" s="45">
        <v>112</v>
      </c>
      <c r="B120" s="52" t="s">
        <v>45</v>
      </c>
      <c r="C120" s="47" t="s">
        <v>262</v>
      </c>
      <c r="D120" s="88">
        <v>4</v>
      </c>
      <c r="E120" s="48">
        <v>2018</v>
      </c>
      <c r="F120" s="49">
        <v>454800</v>
      </c>
      <c r="G120" s="50">
        <f t="shared" si="4"/>
        <v>1819200</v>
      </c>
    </row>
    <row r="121" spans="1:8" ht="18" thickBot="1">
      <c r="A121" s="45">
        <v>113</v>
      </c>
      <c r="B121" s="52" t="s">
        <v>47</v>
      </c>
      <c r="C121" s="47" t="s">
        <v>262</v>
      </c>
      <c r="D121" s="88">
        <v>1</v>
      </c>
      <c r="E121" s="48">
        <v>2018</v>
      </c>
      <c r="F121" s="49">
        <v>3012000</v>
      </c>
      <c r="G121" s="50">
        <f t="shared" si="4"/>
        <v>3012000</v>
      </c>
    </row>
    <row r="122" spans="1:8" ht="18" thickBot="1">
      <c r="A122" s="45">
        <v>114</v>
      </c>
      <c r="B122" s="52" t="s">
        <v>265</v>
      </c>
      <c r="C122" s="47" t="s">
        <v>262</v>
      </c>
      <c r="D122" s="88">
        <v>1</v>
      </c>
      <c r="E122" s="48">
        <v>2018</v>
      </c>
      <c r="F122" s="49">
        <v>1662000</v>
      </c>
      <c r="G122" s="50">
        <f t="shared" si="4"/>
        <v>1662000</v>
      </c>
    </row>
    <row r="123" spans="1:8" ht="18" thickBot="1">
      <c r="A123" s="45">
        <v>115</v>
      </c>
      <c r="B123" s="52" t="s">
        <v>23</v>
      </c>
      <c r="C123" s="47" t="s">
        <v>262</v>
      </c>
      <c r="D123" s="88">
        <v>4</v>
      </c>
      <c r="E123" s="48">
        <v>2018</v>
      </c>
      <c r="F123" s="49">
        <v>649500</v>
      </c>
      <c r="G123" s="50">
        <f t="shared" si="4"/>
        <v>2598000</v>
      </c>
    </row>
    <row r="124" spans="1:8" ht="18" thickBot="1">
      <c r="A124" s="45">
        <v>116</v>
      </c>
      <c r="B124" s="52" t="s">
        <v>266</v>
      </c>
      <c r="C124" s="47" t="s">
        <v>9</v>
      </c>
      <c r="D124" s="88">
        <v>3</v>
      </c>
      <c r="E124" s="48">
        <v>2018</v>
      </c>
      <c r="F124" s="49">
        <v>900000</v>
      </c>
      <c r="G124" s="50">
        <f t="shared" si="4"/>
        <v>2700000</v>
      </c>
    </row>
    <row r="125" spans="1:8" ht="27.75" thickBot="1">
      <c r="A125" s="45">
        <v>117</v>
      </c>
      <c r="B125" s="52" t="s">
        <v>267</v>
      </c>
      <c r="C125" s="47" t="s">
        <v>9</v>
      </c>
      <c r="D125" s="88">
        <v>1</v>
      </c>
      <c r="E125" s="48">
        <v>2018</v>
      </c>
      <c r="F125" s="49">
        <v>1162000</v>
      </c>
      <c r="G125" s="50">
        <f t="shared" si="4"/>
        <v>1162000</v>
      </c>
    </row>
    <row r="126" spans="1:8" ht="27.75" thickBot="1">
      <c r="A126" s="45">
        <v>118</v>
      </c>
      <c r="B126" s="52" t="s">
        <v>213</v>
      </c>
      <c r="C126" s="47" t="s">
        <v>9</v>
      </c>
      <c r="D126" s="88">
        <v>2</v>
      </c>
      <c r="E126" s="48">
        <v>2018</v>
      </c>
      <c r="F126" s="49">
        <v>5374000</v>
      </c>
      <c r="G126" s="50">
        <f t="shared" si="4"/>
        <v>10748000</v>
      </c>
    </row>
    <row r="127" spans="1:8" ht="27.75" thickBot="1">
      <c r="A127" s="45">
        <v>119</v>
      </c>
      <c r="B127" s="52" t="s">
        <v>211</v>
      </c>
      <c r="C127" s="47" t="s">
        <v>9</v>
      </c>
      <c r="D127" s="88">
        <v>2</v>
      </c>
      <c r="E127" s="48">
        <v>2018</v>
      </c>
      <c r="F127" s="49">
        <v>7398000</v>
      </c>
      <c r="G127" s="50">
        <f t="shared" si="4"/>
        <v>14796000</v>
      </c>
    </row>
    <row r="128" spans="1:8" ht="18" thickBot="1">
      <c r="A128" s="45">
        <v>120</v>
      </c>
      <c r="B128" s="52" t="s">
        <v>49</v>
      </c>
      <c r="C128" s="47" t="s">
        <v>9</v>
      </c>
      <c r="D128" s="88">
        <v>2</v>
      </c>
      <c r="E128" s="48">
        <v>2018</v>
      </c>
      <c r="F128" s="49">
        <v>11748000</v>
      </c>
      <c r="G128" s="50">
        <f t="shared" si="4"/>
        <v>23496000</v>
      </c>
    </row>
    <row r="129" spans="1:10" ht="18" thickBot="1">
      <c r="A129" s="45">
        <v>121</v>
      </c>
      <c r="B129" s="52" t="s">
        <v>56</v>
      </c>
      <c r="C129" s="47" t="s">
        <v>9</v>
      </c>
      <c r="D129" s="88">
        <v>2</v>
      </c>
      <c r="E129" s="48">
        <v>2018</v>
      </c>
      <c r="F129" s="49">
        <v>1862000</v>
      </c>
      <c r="G129" s="50">
        <f t="shared" si="4"/>
        <v>3724000</v>
      </c>
    </row>
    <row r="130" spans="1:10" ht="18" thickBot="1">
      <c r="A130" s="45">
        <v>122</v>
      </c>
      <c r="B130" s="52" t="s">
        <v>215</v>
      </c>
      <c r="C130" s="47" t="s">
        <v>9</v>
      </c>
      <c r="D130" s="88">
        <v>7</v>
      </c>
      <c r="E130" s="48">
        <v>2018</v>
      </c>
      <c r="F130" s="49">
        <v>454800</v>
      </c>
      <c r="G130" s="50">
        <f t="shared" si="4"/>
        <v>3183600</v>
      </c>
    </row>
    <row r="131" spans="1:10" ht="41.25" thickBot="1">
      <c r="A131" s="45">
        <v>123</v>
      </c>
      <c r="B131" s="52" t="s">
        <v>268</v>
      </c>
      <c r="C131" s="47" t="s">
        <v>9</v>
      </c>
      <c r="D131" s="88">
        <v>1</v>
      </c>
      <c r="E131" s="48">
        <v>2018</v>
      </c>
      <c r="F131" s="49">
        <v>4924000</v>
      </c>
      <c r="G131" s="50">
        <f t="shared" si="4"/>
        <v>4924000</v>
      </c>
    </row>
    <row r="132" spans="1:10" ht="18" thickBot="1">
      <c r="A132" s="45">
        <v>124</v>
      </c>
      <c r="B132" s="52" t="s">
        <v>269</v>
      </c>
      <c r="C132" s="47" t="s">
        <v>9</v>
      </c>
      <c r="D132" s="88">
        <v>2</v>
      </c>
      <c r="E132" s="48">
        <v>2018</v>
      </c>
      <c r="F132" s="49">
        <v>1104800</v>
      </c>
      <c r="G132" s="50">
        <f t="shared" si="4"/>
        <v>2209600</v>
      </c>
    </row>
    <row r="133" spans="1:10" ht="18" thickBot="1">
      <c r="A133" s="45">
        <v>125</v>
      </c>
      <c r="B133" s="52" t="s">
        <v>270</v>
      </c>
      <c r="C133" s="47" t="s">
        <v>9</v>
      </c>
      <c r="D133" s="88">
        <v>1</v>
      </c>
      <c r="E133" s="48">
        <v>2018</v>
      </c>
      <c r="F133" s="49">
        <v>4724000</v>
      </c>
      <c r="G133" s="50">
        <f t="shared" si="4"/>
        <v>4724000</v>
      </c>
    </row>
    <row r="134" spans="1:10" ht="27.75" thickBot="1">
      <c r="A134" s="45">
        <v>126</v>
      </c>
      <c r="B134" s="52" t="s">
        <v>271</v>
      </c>
      <c r="C134" s="47" t="s">
        <v>9</v>
      </c>
      <c r="D134" s="88">
        <v>3</v>
      </c>
      <c r="E134" s="48">
        <v>2018</v>
      </c>
      <c r="F134" s="49">
        <v>117400</v>
      </c>
      <c r="G134" s="50">
        <f t="shared" si="4"/>
        <v>352200</v>
      </c>
    </row>
    <row r="135" spans="1:10" ht="18" thickBot="1">
      <c r="A135" s="45">
        <v>127</v>
      </c>
      <c r="B135" s="52" t="s">
        <v>217</v>
      </c>
      <c r="C135" s="47" t="s">
        <v>9</v>
      </c>
      <c r="D135" s="88">
        <v>4</v>
      </c>
      <c r="E135" s="48">
        <v>2018</v>
      </c>
      <c r="F135" s="49">
        <v>452400</v>
      </c>
      <c r="G135" s="50">
        <f t="shared" si="4"/>
        <v>1809600</v>
      </c>
    </row>
    <row r="136" spans="1:10" ht="18" thickBot="1">
      <c r="A136" s="45">
        <v>128</v>
      </c>
      <c r="B136" s="52" t="s">
        <v>272</v>
      </c>
      <c r="C136" s="47" t="s">
        <v>9</v>
      </c>
      <c r="D136" s="88">
        <v>3</v>
      </c>
      <c r="E136" s="48">
        <v>2018</v>
      </c>
      <c r="F136" s="49">
        <v>867000</v>
      </c>
      <c r="G136" s="50">
        <f t="shared" si="4"/>
        <v>2601000</v>
      </c>
    </row>
    <row r="137" spans="1:10" ht="18" thickBot="1">
      <c r="A137" s="45">
        <v>129</v>
      </c>
      <c r="B137" s="52" t="s">
        <v>204</v>
      </c>
      <c r="C137" s="47" t="s">
        <v>9</v>
      </c>
      <c r="D137" s="88">
        <v>1</v>
      </c>
      <c r="E137" s="48">
        <v>2018</v>
      </c>
      <c r="F137" s="49">
        <v>4012000</v>
      </c>
      <c r="G137" s="50">
        <f t="shared" si="4"/>
        <v>4012000</v>
      </c>
    </row>
    <row r="138" spans="1:10" ht="18" thickBot="1">
      <c r="A138" s="45">
        <v>130</v>
      </c>
      <c r="B138" s="52" t="s">
        <v>25</v>
      </c>
      <c r="C138" s="47" t="s">
        <v>9</v>
      </c>
      <c r="D138" s="88">
        <v>10</v>
      </c>
      <c r="E138" s="48">
        <v>2018</v>
      </c>
      <c r="F138" s="49">
        <v>137400</v>
      </c>
      <c r="G138" s="50">
        <f t="shared" si="4"/>
        <v>1374000</v>
      </c>
    </row>
    <row r="139" spans="1:10" ht="18" thickBot="1">
      <c r="A139" s="45">
        <v>131</v>
      </c>
      <c r="B139" s="52" t="s">
        <v>273</v>
      </c>
      <c r="C139" s="47" t="s">
        <v>9</v>
      </c>
      <c r="D139" s="88">
        <v>1</v>
      </c>
      <c r="E139" s="48">
        <v>2018</v>
      </c>
      <c r="F139" s="49">
        <v>352400</v>
      </c>
      <c r="G139" s="50">
        <f t="shared" si="4"/>
        <v>352400</v>
      </c>
    </row>
    <row r="140" spans="1:10" ht="18" thickBot="1">
      <c r="A140" s="45">
        <v>132</v>
      </c>
      <c r="B140" s="52" t="s">
        <v>274</v>
      </c>
      <c r="C140" s="47" t="s">
        <v>9</v>
      </c>
      <c r="D140" s="88">
        <v>1</v>
      </c>
      <c r="E140" s="48">
        <v>2018</v>
      </c>
      <c r="F140" s="49">
        <v>37620000</v>
      </c>
      <c r="G140" s="50">
        <f t="shared" si="4"/>
        <v>37620000</v>
      </c>
      <c r="H140" s="80"/>
      <c r="I140" s="81"/>
      <c r="J140" s="82"/>
    </row>
    <row r="141" spans="1:10" ht="18" thickBot="1">
      <c r="A141" s="45">
        <v>133</v>
      </c>
      <c r="B141" s="52" t="s">
        <v>275</v>
      </c>
      <c r="C141" s="47" t="s">
        <v>9</v>
      </c>
      <c r="D141" s="88">
        <v>2</v>
      </c>
      <c r="E141" s="48">
        <v>2018</v>
      </c>
      <c r="F141" s="49">
        <f>+[1]zorashen!J10</f>
        <v>350500</v>
      </c>
      <c r="G141" s="50">
        <f t="shared" si="4"/>
        <v>701000</v>
      </c>
    </row>
    <row r="142" spans="1:10" ht="18" thickBot="1">
      <c r="A142" s="45">
        <v>134</v>
      </c>
      <c r="B142" s="52" t="s">
        <v>8</v>
      </c>
      <c r="C142" s="47" t="s">
        <v>9</v>
      </c>
      <c r="D142" s="88">
        <v>230</v>
      </c>
      <c r="E142" s="48">
        <v>2018</v>
      </c>
      <c r="F142" s="49">
        <f>+[1]zorashen!J11</f>
        <v>8400</v>
      </c>
      <c r="G142" s="50">
        <f t="shared" si="4"/>
        <v>1932000</v>
      </c>
    </row>
    <row r="143" spans="1:10" ht="18" thickBot="1">
      <c r="A143" s="45">
        <v>135</v>
      </c>
      <c r="B143" s="52" t="s">
        <v>12</v>
      </c>
      <c r="C143" s="47" t="s">
        <v>9</v>
      </c>
      <c r="D143" s="88">
        <v>20</v>
      </c>
      <c r="E143" s="48">
        <v>2018</v>
      </c>
      <c r="F143" s="49">
        <f>+[1]zorashen!J12</f>
        <v>54500</v>
      </c>
      <c r="G143" s="50">
        <f t="shared" si="4"/>
        <v>1090000</v>
      </c>
    </row>
    <row r="144" spans="1:10" ht="18" thickBot="1">
      <c r="A144" s="45">
        <v>136</v>
      </c>
      <c r="B144" s="52" t="s">
        <v>276</v>
      </c>
      <c r="C144" s="47" t="s">
        <v>9</v>
      </c>
      <c r="D144" s="88">
        <v>10</v>
      </c>
      <c r="E144" s="48">
        <v>2018</v>
      </c>
      <c r="F144" s="49">
        <f>+[1]zorashen!J13</f>
        <v>57500</v>
      </c>
      <c r="G144" s="50">
        <f t="shared" si="4"/>
        <v>575000</v>
      </c>
    </row>
    <row r="145" spans="1:7" ht="18" thickBot="1">
      <c r="A145" s="45">
        <v>137</v>
      </c>
      <c r="B145" s="52" t="s">
        <v>14</v>
      </c>
      <c r="C145" s="47" t="s">
        <v>9</v>
      </c>
      <c r="D145" s="88">
        <v>23</v>
      </c>
      <c r="E145" s="48">
        <v>2018</v>
      </c>
      <c r="F145" s="49">
        <f>+[1]zorashen!J14</f>
        <v>44000</v>
      </c>
      <c r="G145" s="50">
        <f t="shared" si="4"/>
        <v>1012000</v>
      </c>
    </row>
    <row r="146" spans="1:7" ht="27.75" thickBot="1">
      <c r="A146" s="45">
        <v>138</v>
      </c>
      <c r="B146" s="52" t="s">
        <v>239</v>
      </c>
      <c r="C146" s="47" t="s">
        <v>9</v>
      </c>
      <c r="D146" s="88">
        <v>21</v>
      </c>
      <c r="E146" s="48">
        <v>2018</v>
      </c>
      <c r="F146" s="49">
        <f>+[1]zorashen!J15</f>
        <v>134500</v>
      </c>
      <c r="G146" s="50">
        <f t="shared" si="4"/>
        <v>2824500</v>
      </c>
    </row>
    <row r="147" spans="1:7" ht="18" thickBot="1">
      <c r="A147" s="45">
        <v>139</v>
      </c>
      <c r="B147" s="52" t="s">
        <v>240</v>
      </c>
      <c r="C147" s="47" t="s">
        <v>9</v>
      </c>
      <c r="D147" s="88">
        <v>44</v>
      </c>
      <c r="E147" s="48">
        <v>2018</v>
      </c>
      <c r="F147" s="49">
        <f>+[1]zorashen!J16</f>
        <v>275500</v>
      </c>
      <c r="G147" s="50">
        <f t="shared" si="4"/>
        <v>12122000</v>
      </c>
    </row>
    <row r="148" spans="1:7" ht="18" thickBot="1">
      <c r="A148" s="45">
        <v>140</v>
      </c>
      <c r="B148" s="52" t="s">
        <v>34</v>
      </c>
      <c r="C148" s="47" t="s">
        <v>9</v>
      </c>
      <c r="D148" s="88">
        <v>2</v>
      </c>
      <c r="E148" s="48">
        <v>2018</v>
      </c>
      <c r="F148" s="49">
        <f>+[1]zorashen!J17</f>
        <v>480500</v>
      </c>
      <c r="G148" s="50">
        <f t="shared" si="4"/>
        <v>961000</v>
      </c>
    </row>
    <row r="149" spans="1:7" ht="18" thickBot="1">
      <c r="A149" s="45">
        <v>141</v>
      </c>
      <c r="B149" s="52" t="s">
        <v>117</v>
      </c>
      <c r="C149" s="47" t="s">
        <v>9</v>
      </c>
      <c r="D149" s="88">
        <v>46</v>
      </c>
      <c r="E149" s="48">
        <v>2018</v>
      </c>
      <c r="F149" s="49">
        <f>+[1]zorashen!J18</f>
        <v>47300</v>
      </c>
      <c r="G149" s="50">
        <f t="shared" si="4"/>
        <v>2175800</v>
      </c>
    </row>
    <row r="150" spans="1:7" ht="27.75" thickBot="1">
      <c r="A150" s="45">
        <v>142</v>
      </c>
      <c r="B150" s="52" t="s">
        <v>277</v>
      </c>
      <c r="C150" s="47" t="s">
        <v>9</v>
      </c>
      <c r="D150" s="88">
        <v>46</v>
      </c>
      <c r="E150" s="48">
        <v>2018</v>
      </c>
      <c r="F150" s="49">
        <f>+[1]zorashen!J19</f>
        <v>55300</v>
      </c>
      <c r="G150" s="50">
        <f t="shared" si="4"/>
        <v>2543800</v>
      </c>
    </row>
    <row r="151" spans="1:7" ht="18" thickBot="1">
      <c r="A151" s="45">
        <v>143</v>
      </c>
      <c r="B151" s="52" t="s">
        <v>278</v>
      </c>
      <c r="C151" s="47" t="s">
        <v>9</v>
      </c>
      <c r="D151" s="88">
        <v>40</v>
      </c>
      <c r="E151" s="48">
        <v>2018</v>
      </c>
      <c r="F151" s="49">
        <f>+[1]zorashen!J20</f>
        <v>8500</v>
      </c>
      <c r="G151" s="50">
        <f t="shared" si="4"/>
        <v>340000</v>
      </c>
    </row>
    <row r="152" spans="1:7" ht="18" thickBot="1">
      <c r="A152" s="45">
        <v>144</v>
      </c>
      <c r="B152" s="52" t="s">
        <v>37</v>
      </c>
      <c r="C152" s="47" t="s">
        <v>9</v>
      </c>
      <c r="D152" s="88">
        <v>2</v>
      </c>
      <c r="E152" s="48">
        <v>2018</v>
      </c>
      <c r="F152" s="49">
        <f>+[1]zorashen!J21</f>
        <v>135500</v>
      </c>
      <c r="G152" s="50">
        <f t="shared" si="4"/>
        <v>271000</v>
      </c>
    </row>
    <row r="153" spans="1:7" ht="18" thickBot="1">
      <c r="A153" s="45">
        <v>145</v>
      </c>
      <c r="B153" s="52" t="s">
        <v>279</v>
      </c>
      <c r="C153" s="47" t="s">
        <v>9</v>
      </c>
      <c r="D153" s="88">
        <v>6</v>
      </c>
      <c r="E153" s="48">
        <v>2018</v>
      </c>
      <c r="F153" s="49">
        <f>+[1]zorashen!J22</f>
        <v>110500</v>
      </c>
      <c r="G153" s="50">
        <f t="shared" si="4"/>
        <v>663000</v>
      </c>
    </row>
    <row r="154" spans="1:7" ht="18" thickBot="1">
      <c r="A154" s="45">
        <v>146</v>
      </c>
      <c r="B154" s="52" t="s">
        <v>16</v>
      </c>
      <c r="C154" s="47" t="s">
        <v>9</v>
      </c>
      <c r="D154" s="88">
        <v>22</v>
      </c>
      <c r="E154" s="48">
        <v>2018</v>
      </c>
      <c r="F154" s="49">
        <f>+[1]zorashen!J23</f>
        <v>55500</v>
      </c>
      <c r="G154" s="50">
        <f t="shared" si="4"/>
        <v>1221000</v>
      </c>
    </row>
    <row r="155" spans="1:7" ht="18" thickBot="1">
      <c r="A155" s="45">
        <v>147</v>
      </c>
      <c r="B155" s="52" t="s">
        <v>280</v>
      </c>
      <c r="C155" s="47" t="s">
        <v>9</v>
      </c>
      <c r="D155" s="88">
        <v>32</v>
      </c>
      <c r="E155" s="48">
        <v>2018</v>
      </c>
      <c r="F155" s="49">
        <f>+[1]zorashen!J24</f>
        <v>138500</v>
      </c>
      <c r="G155" s="50">
        <f t="shared" si="4"/>
        <v>4432000</v>
      </c>
    </row>
    <row r="156" spans="1:7" ht="18" thickBot="1">
      <c r="A156" s="45">
        <v>148</v>
      </c>
      <c r="B156" s="52" t="s">
        <v>18</v>
      </c>
      <c r="C156" s="47" t="s">
        <v>9</v>
      </c>
      <c r="D156" s="88">
        <v>10</v>
      </c>
      <c r="E156" s="48">
        <v>2018</v>
      </c>
      <c r="F156" s="49">
        <f>+[1]zorashen!J25</f>
        <v>125300</v>
      </c>
      <c r="G156" s="50">
        <f t="shared" si="4"/>
        <v>1253000</v>
      </c>
    </row>
    <row r="157" spans="1:7" ht="18" thickBot="1">
      <c r="A157" s="45">
        <v>149</v>
      </c>
      <c r="B157" s="52" t="s">
        <v>11</v>
      </c>
      <c r="C157" s="47" t="s">
        <v>9</v>
      </c>
      <c r="D157" s="88">
        <v>20</v>
      </c>
      <c r="E157" s="48">
        <v>2018</v>
      </c>
      <c r="F157" s="49">
        <f>+[1]zorashen!J26</f>
        <v>53500</v>
      </c>
      <c r="G157" s="50">
        <f t="shared" si="4"/>
        <v>1070000</v>
      </c>
    </row>
    <row r="158" spans="1:7" ht="41.25" thickBot="1">
      <c r="A158" s="45">
        <v>150</v>
      </c>
      <c r="B158" s="52" t="s">
        <v>281</v>
      </c>
      <c r="C158" s="47" t="s">
        <v>9</v>
      </c>
      <c r="D158" s="88">
        <v>2</v>
      </c>
      <c r="E158" s="48">
        <v>2018</v>
      </c>
      <c r="F158" s="49">
        <f>+[1]zorashen!J27</f>
        <v>240500</v>
      </c>
      <c r="G158" s="50">
        <f t="shared" si="4"/>
        <v>481000</v>
      </c>
    </row>
    <row r="159" spans="1:7" ht="41.25" thickBot="1">
      <c r="A159" s="45">
        <v>151</v>
      </c>
      <c r="B159" s="52" t="s">
        <v>247</v>
      </c>
      <c r="C159" s="47" t="s">
        <v>9</v>
      </c>
      <c r="D159" s="88">
        <v>21</v>
      </c>
      <c r="E159" s="48">
        <v>2018</v>
      </c>
      <c r="F159" s="49">
        <f>+[1]zorashen!J28</f>
        <v>155500</v>
      </c>
      <c r="G159" s="50">
        <f t="shared" si="4"/>
        <v>3265500</v>
      </c>
    </row>
    <row r="160" spans="1:7" ht="18" thickBot="1">
      <c r="A160" s="45">
        <v>152</v>
      </c>
      <c r="B160" s="52" t="s">
        <v>248</v>
      </c>
      <c r="C160" s="47" t="s">
        <v>9</v>
      </c>
      <c r="D160" s="88">
        <v>25</v>
      </c>
      <c r="E160" s="48">
        <v>2018</v>
      </c>
      <c r="F160" s="49">
        <f>+[1]zorashen!J29</f>
        <v>124000</v>
      </c>
      <c r="G160" s="50">
        <f t="shared" si="4"/>
        <v>3100000</v>
      </c>
    </row>
    <row r="161" spans="1:7" ht="18" thickBot="1">
      <c r="A161" s="45">
        <v>153</v>
      </c>
      <c r="B161" s="52" t="s">
        <v>282</v>
      </c>
      <c r="C161" s="47" t="s">
        <v>9</v>
      </c>
      <c r="D161" s="88">
        <v>18</v>
      </c>
      <c r="E161" s="48">
        <v>2018</v>
      </c>
      <c r="F161" s="49">
        <f>+[1]zorashen!J30</f>
        <v>52500</v>
      </c>
      <c r="G161" s="50">
        <f t="shared" si="4"/>
        <v>945000</v>
      </c>
    </row>
    <row r="162" spans="1:7" ht="18" thickBot="1">
      <c r="A162" s="45">
        <v>154</v>
      </c>
      <c r="B162" s="52" t="s">
        <v>283</v>
      </c>
      <c r="C162" s="47" t="s">
        <v>9</v>
      </c>
      <c r="D162" s="88">
        <v>40</v>
      </c>
      <c r="E162" s="48">
        <v>2018</v>
      </c>
      <c r="F162" s="49">
        <f>+[1]zorashen!J31</f>
        <v>32100</v>
      </c>
      <c r="G162" s="50">
        <f t="shared" si="4"/>
        <v>1284000</v>
      </c>
    </row>
    <row r="163" spans="1:7" ht="18" thickBot="1">
      <c r="A163" s="45">
        <v>155</v>
      </c>
      <c r="B163" s="52" t="s">
        <v>33</v>
      </c>
      <c r="C163" s="47" t="s">
        <v>9</v>
      </c>
      <c r="D163" s="88">
        <v>3</v>
      </c>
      <c r="E163" s="48">
        <v>2018</v>
      </c>
      <c r="F163" s="49">
        <f>+[1]zorashen!J32</f>
        <v>124500</v>
      </c>
      <c r="G163" s="50">
        <f t="shared" si="4"/>
        <v>373500</v>
      </c>
    </row>
    <row r="164" spans="1:7" ht="27.75" thickBot="1">
      <c r="A164" s="45">
        <v>156</v>
      </c>
      <c r="B164" s="52" t="s">
        <v>284</v>
      </c>
      <c r="C164" s="47" t="s">
        <v>9</v>
      </c>
      <c r="D164" s="88">
        <v>12</v>
      </c>
      <c r="E164" s="48">
        <v>2018</v>
      </c>
      <c r="F164" s="49">
        <f>+[1]zorashen!J33</f>
        <v>195500</v>
      </c>
      <c r="G164" s="50">
        <f t="shared" si="4"/>
        <v>2346000</v>
      </c>
    </row>
    <row r="165" spans="1:7" ht="27.75" thickBot="1">
      <c r="A165" s="45">
        <v>157</v>
      </c>
      <c r="B165" s="52" t="s">
        <v>253</v>
      </c>
      <c r="C165" s="47" t="s">
        <v>9</v>
      </c>
      <c r="D165" s="88">
        <v>20</v>
      </c>
      <c r="E165" s="48">
        <v>2018</v>
      </c>
      <c r="F165" s="49">
        <f>+[1]zorashen!J34</f>
        <v>124500</v>
      </c>
      <c r="G165" s="50">
        <f t="shared" ref="G165:G177" si="5">+D165*F165</f>
        <v>2490000</v>
      </c>
    </row>
    <row r="166" spans="1:7" ht="18" thickBot="1">
      <c r="A166" s="45">
        <v>158</v>
      </c>
      <c r="B166" s="52" t="s">
        <v>20</v>
      </c>
      <c r="C166" s="47" t="s">
        <v>9</v>
      </c>
      <c r="D166" s="88">
        <v>60</v>
      </c>
      <c r="E166" s="48">
        <v>2018</v>
      </c>
      <c r="F166" s="49">
        <f>+[1]zorashen!J35</f>
        <v>15000</v>
      </c>
      <c r="G166" s="50">
        <f t="shared" si="5"/>
        <v>900000</v>
      </c>
    </row>
    <row r="167" spans="1:7" ht="18" thickBot="1">
      <c r="A167" s="45">
        <v>159</v>
      </c>
      <c r="B167" s="52" t="s">
        <v>17</v>
      </c>
      <c r="C167" s="47" t="s">
        <v>9</v>
      </c>
      <c r="D167" s="88">
        <v>8</v>
      </c>
      <c r="E167" s="48">
        <v>2018</v>
      </c>
      <c r="F167" s="49">
        <f>+[1]zorashen!J36</f>
        <v>60000</v>
      </c>
      <c r="G167" s="50">
        <f t="shared" si="5"/>
        <v>480000</v>
      </c>
    </row>
    <row r="168" spans="1:7" ht="18" thickBot="1">
      <c r="A168" s="45">
        <v>160</v>
      </c>
      <c r="B168" s="52" t="s">
        <v>31</v>
      </c>
      <c r="C168" s="47" t="s">
        <v>9</v>
      </c>
      <c r="D168" s="88">
        <v>9</v>
      </c>
      <c r="E168" s="48">
        <v>2018</v>
      </c>
      <c r="F168" s="49">
        <f>+[1]zorashen!J37</f>
        <v>35000</v>
      </c>
      <c r="G168" s="50">
        <f t="shared" si="5"/>
        <v>315000</v>
      </c>
    </row>
    <row r="169" spans="1:7" ht="18" thickBot="1">
      <c r="A169" s="45">
        <v>161</v>
      </c>
      <c r="B169" s="52" t="s">
        <v>19</v>
      </c>
      <c r="C169" s="47" t="s">
        <v>9</v>
      </c>
      <c r="D169" s="88">
        <v>25</v>
      </c>
      <c r="E169" s="48">
        <v>2018</v>
      </c>
      <c r="F169" s="49">
        <f>+[1]zorashen!J38</f>
        <v>35000</v>
      </c>
      <c r="G169" s="50">
        <f t="shared" si="5"/>
        <v>875000</v>
      </c>
    </row>
    <row r="170" spans="1:7" ht="18" thickBot="1">
      <c r="A170" s="45">
        <v>162</v>
      </c>
      <c r="B170" s="52" t="s">
        <v>32</v>
      </c>
      <c r="C170" s="47" t="s">
        <v>9</v>
      </c>
      <c r="D170" s="88">
        <v>9</v>
      </c>
      <c r="E170" s="48">
        <v>2018</v>
      </c>
      <c r="F170" s="49">
        <f>+[1]zorashen!J39</f>
        <v>35000</v>
      </c>
      <c r="G170" s="50">
        <f t="shared" si="5"/>
        <v>315000</v>
      </c>
    </row>
    <row r="171" spans="1:7" ht="27.75" thickBot="1">
      <c r="A171" s="45">
        <v>163</v>
      </c>
      <c r="B171" s="52" t="s">
        <v>13</v>
      </c>
      <c r="C171" s="47" t="s">
        <v>9</v>
      </c>
      <c r="D171" s="88">
        <v>24</v>
      </c>
      <c r="E171" s="48">
        <v>2018</v>
      </c>
      <c r="F171" s="49">
        <f>+[1]zorashen!J40</f>
        <v>52500</v>
      </c>
      <c r="G171" s="50">
        <f t="shared" si="5"/>
        <v>1260000</v>
      </c>
    </row>
    <row r="172" spans="1:7" ht="18" thickBot="1">
      <c r="A172" s="45">
        <v>164</v>
      </c>
      <c r="B172" s="52" t="s">
        <v>254</v>
      </c>
      <c r="C172" s="47" t="s">
        <v>9</v>
      </c>
      <c r="D172" s="88">
        <v>3</v>
      </c>
      <c r="E172" s="48">
        <v>2018</v>
      </c>
      <c r="F172" s="49">
        <f>+[1]zorashen!J41</f>
        <v>195000</v>
      </c>
      <c r="G172" s="50">
        <f t="shared" si="5"/>
        <v>585000</v>
      </c>
    </row>
    <row r="173" spans="1:7" ht="18" thickBot="1">
      <c r="A173" s="45">
        <v>165</v>
      </c>
      <c r="B173" s="52" t="s">
        <v>285</v>
      </c>
      <c r="C173" s="47" t="s">
        <v>9</v>
      </c>
      <c r="D173" s="88">
        <v>12</v>
      </c>
      <c r="E173" s="48">
        <v>2018</v>
      </c>
      <c r="F173" s="49">
        <f>+[1]zorashen!J42</f>
        <v>45500</v>
      </c>
      <c r="G173" s="50">
        <f t="shared" si="5"/>
        <v>546000</v>
      </c>
    </row>
    <row r="174" spans="1:7" ht="41.25" thickBot="1">
      <c r="A174" s="45">
        <v>166</v>
      </c>
      <c r="B174" s="52" t="s">
        <v>255</v>
      </c>
      <c r="C174" s="47" t="s">
        <v>9</v>
      </c>
      <c r="D174" s="88">
        <v>2</v>
      </c>
      <c r="E174" s="48">
        <v>2018</v>
      </c>
      <c r="F174" s="49">
        <f>+[1]zorashen!J43</f>
        <v>202000</v>
      </c>
      <c r="G174" s="50">
        <f t="shared" si="5"/>
        <v>404000</v>
      </c>
    </row>
    <row r="175" spans="1:7" ht="41.25" thickBot="1">
      <c r="A175" s="45">
        <v>167</v>
      </c>
      <c r="B175" s="52" t="s">
        <v>256</v>
      </c>
      <c r="C175" s="47" t="s">
        <v>9</v>
      </c>
      <c r="D175" s="88">
        <v>1</v>
      </c>
      <c r="E175" s="48">
        <v>2018</v>
      </c>
      <c r="F175" s="49">
        <f>+[1]zorashen!J44</f>
        <v>303500</v>
      </c>
      <c r="G175" s="50">
        <f t="shared" si="5"/>
        <v>303500</v>
      </c>
    </row>
    <row r="176" spans="1:7" ht="18" thickBot="1">
      <c r="A176" s="45">
        <v>168</v>
      </c>
      <c r="B176" s="52" t="s">
        <v>286</v>
      </c>
      <c r="C176" s="47" t="s">
        <v>9</v>
      </c>
      <c r="D176" s="88">
        <v>3</v>
      </c>
      <c r="E176" s="48">
        <v>2018</v>
      </c>
      <c r="F176" s="49">
        <f>+[1]zorashen!J45</f>
        <v>283500</v>
      </c>
      <c r="G176" s="50">
        <f t="shared" si="5"/>
        <v>850500</v>
      </c>
    </row>
    <row r="177" spans="1:10" ht="17.25">
      <c r="A177" s="69">
        <v>169</v>
      </c>
      <c r="B177" s="51" t="s">
        <v>288</v>
      </c>
      <c r="C177" s="70" t="s">
        <v>9</v>
      </c>
      <c r="D177" s="88">
        <v>3</v>
      </c>
      <c r="E177" s="71">
        <v>2018</v>
      </c>
      <c r="F177" s="72">
        <f>+[1]zorashen!J46</f>
        <v>240000</v>
      </c>
      <c r="G177" s="73">
        <f t="shared" si="5"/>
        <v>720000</v>
      </c>
      <c r="H177" s="80"/>
      <c r="I177" s="81"/>
      <c r="J177" s="82"/>
    </row>
    <row r="178" spans="1:10" ht="25.5" customHeight="1">
      <c r="A178" s="136" t="s">
        <v>10</v>
      </c>
      <c r="B178" s="137"/>
      <c r="C178" s="137"/>
      <c r="D178" s="137"/>
      <c r="E178" s="137"/>
      <c r="F178" s="138"/>
      <c r="G178" s="74">
        <f>SUM(G9:G177)</f>
        <v>1722769303.9418004</v>
      </c>
    </row>
    <row r="180" spans="1:10" ht="14.25">
      <c r="H180" s="87"/>
    </row>
    <row r="189" spans="1:10">
      <c r="C189" s="86"/>
    </row>
    <row r="192" spans="1:10">
      <c r="C192" s="86"/>
    </row>
  </sheetData>
  <mergeCells count="5">
    <mergeCell ref="F1:G1"/>
    <mergeCell ref="D2:H2"/>
    <mergeCell ref="B4:G4"/>
    <mergeCell ref="B5:G5"/>
    <mergeCell ref="A178:F17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ՊԲԸ`նվիրաբերում</vt:lpstr>
      <vt:lpstr>Յոլյան</vt:lpstr>
      <vt:lpstr>Vanazor</vt:lpstr>
      <vt:lpstr>Յոլյան!Print_Area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MAghajanova</dc:creator>
  <cp:lastModifiedBy>MAghajanova</cp:lastModifiedBy>
  <cp:lastPrinted>2018-03-15T11:26:43Z</cp:lastPrinted>
  <dcterms:created xsi:type="dcterms:W3CDTF">2015-10-21T12:13:50Z</dcterms:created>
  <dcterms:modified xsi:type="dcterms:W3CDTF">2018-07-09T08:08:30Z</dcterms:modified>
</cp:coreProperties>
</file>