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Տարածքային - 187 մլն վերաբաշխում-նախագծահետազոտական -51480\p-lravshakvac - 53073\"/>
    </mc:Choice>
  </mc:AlternateContent>
  <bookViews>
    <workbookView xWindow="0" yWindow="0" windowWidth="28800" windowHeight="12030" tabRatio="423" activeTab="4"/>
  </bookViews>
  <sheets>
    <sheet name="1" sheetId="44" r:id="rId1"/>
    <sheet name="2" sheetId="37" r:id="rId2"/>
    <sheet name="3" sheetId="42" r:id="rId3"/>
    <sheet name="4" sheetId="43" r:id="rId4"/>
    <sheet name="5" sheetId="41" r:id="rId5"/>
  </sheets>
  <definedNames>
    <definedName name="AgencyCode" localSheetId="2">#REF!</definedName>
    <definedName name="AgencyCode">#REF!</definedName>
    <definedName name="AgencyName" localSheetId="2">#REF!</definedName>
    <definedName name="AgencyName">#REF!</definedName>
    <definedName name="Functional1" localSheetId="2">#REF!</definedName>
    <definedName name="Functional1">#REF!</definedName>
    <definedName name="PANature" localSheetId="2">#REF!</definedName>
    <definedName name="PANature">#REF!</definedName>
    <definedName name="PAType" localSheetId="2">#REF!</definedName>
    <definedName name="PAType">#REF!</definedName>
    <definedName name="Performance2" localSheetId="2">#REF!</definedName>
    <definedName name="Performance2">#REF!</definedName>
    <definedName name="PerformanceType" localSheetId="2">#REF!</definedName>
    <definedName name="PerformanceType">#REF!</definedName>
    <definedName name="_xlnm.Print_Titles" localSheetId="0">'1'!$8:$9</definedName>
    <definedName name="_xlnm.Print_Titles" localSheetId="1">'2'!$6:$8</definedName>
    <definedName name="_xlnm.Print_Titles" localSheetId="2">'3'!$7:$8</definedName>
  </definedNames>
  <calcPr calcId="162913"/>
</workbook>
</file>

<file path=xl/calcChain.xml><?xml version="1.0" encoding="utf-8"?>
<calcChain xmlns="http://schemas.openxmlformats.org/spreadsheetml/2006/main">
  <c r="D19" i="43" l="1"/>
  <c r="E22" i="42" l="1"/>
  <c r="D22" i="42"/>
  <c r="E28" i="42"/>
  <c r="D28" i="42"/>
  <c r="D16" i="43"/>
  <c r="G14" i="41"/>
  <c r="E15" i="37" l="1"/>
  <c r="H15" i="37"/>
  <c r="E22" i="37"/>
  <c r="F22" i="37"/>
  <c r="H22" i="37"/>
  <c r="G22" i="37"/>
  <c r="E28" i="37"/>
  <c r="F28" i="37"/>
  <c r="G28" i="37"/>
  <c r="H28" i="37"/>
  <c r="E21" i="42"/>
  <c r="E13" i="42" l="1"/>
  <c r="E11" i="42" s="1"/>
  <c r="E15" i="42"/>
  <c r="D20" i="37"/>
  <c r="D18" i="37"/>
  <c r="D17" i="37"/>
  <c r="D23" i="37"/>
  <c r="D24" i="37"/>
  <c r="D25" i="37"/>
  <c r="D26" i="37"/>
  <c r="D27" i="37"/>
  <c r="D30" i="37"/>
  <c r="D31" i="37"/>
  <c r="D32" i="37"/>
  <c r="D33" i="37"/>
  <c r="E28" i="41" l="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G31" i="41" l="1"/>
  <c r="G30" i="41"/>
  <c r="G29" i="41" s="1"/>
  <c r="G13" i="41"/>
  <c r="G12" i="41" s="1"/>
  <c r="G11" i="41" l="1"/>
  <c r="H24" i="44" l="1"/>
  <c r="G24" i="44"/>
  <c r="G22" i="44" s="1"/>
  <c r="G20" i="44" s="1"/>
  <c r="H22" i="44" l="1"/>
  <c r="G18" i="44"/>
  <c r="G16" i="44" s="1"/>
  <c r="G14" i="44" s="1"/>
  <c r="G12" i="44" s="1"/>
  <c r="G10" i="44" s="1"/>
  <c r="D21" i="42"/>
  <c r="D15" i="42" s="1"/>
  <c r="D13" i="42" s="1"/>
  <c r="D11" i="42" s="1"/>
  <c r="D19" i="37"/>
  <c r="D16" i="37" l="1"/>
  <c r="G15" i="37"/>
  <c r="F21" i="37" s="1"/>
  <c r="F15" i="37" s="1"/>
  <c r="H20" i="44"/>
  <c r="H18" i="44" s="1"/>
  <c r="H16" i="44" s="1"/>
  <c r="H14" i="44" s="1"/>
  <c r="H12" i="44" s="1"/>
  <c r="H10" i="44" s="1"/>
  <c r="D22" i="37"/>
  <c r="G13" i="37" l="1"/>
  <c r="G11" i="37" s="1"/>
  <c r="D21" i="37"/>
  <c r="D28" i="37" l="1"/>
  <c r="G10" i="41"/>
  <c r="F13" i="37" l="1"/>
  <c r="F11" i="37" s="1"/>
  <c r="H13" i="37"/>
  <c r="H11" i="37" s="1"/>
  <c r="E13" i="37" l="1"/>
  <c r="E11" i="37" s="1"/>
  <c r="D15" i="37"/>
  <c r="D13" i="37" s="1"/>
  <c r="D11" i="37" s="1"/>
  <c r="D9" i="42"/>
  <c r="D29" i="37"/>
  <c r="D9" i="37" l="1"/>
  <c r="H9" i="37"/>
  <c r="G9" i="37"/>
  <c r="F9" i="37"/>
  <c r="E9" i="37"/>
  <c r="E9" i="42"/>
</calcChain>
</file>

<file path=xl/sharedStrings.xml><?xml version="1.0" encoding="utf-8"?>
<sst xmlns="http://schemas.openxmlformats.org/spreadsheetml/2006/main" count="224" uniqueCount="135">
  <si>
    <t xml:space="preserve">ՀՀ կառավարության  2019 թվականի </t>
  </si>
  <si>
    <t>______________ ի    ___Ն որոշման</t>
  </si>
  <si>
    <t xml:space="preserve"> Ինն ամիս </t>
  </si>
  <si>
    <t xml:space="preserve"> Տարի </t>
  </si>
  <si>
    <t>Հավելված 1</t>
  </si>
  <si>
    <t>Հավելված 2</t>
  </si>
  <si>
    <t>այդ թվում՝</t>
  </si>
  <si>
    <t>Ինն ամիս</t>
  </si>
  <si>
    <t>Տարի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</si>
  <si>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</si>
  <si>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</si>
  <si>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</si>
  <si>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</si>
  <si>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</si>
  <si>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</si>
  <si>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</si>
  <si>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</si>
  <si>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</si>
  <si>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</si>
  <si>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</si>
  <si>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</si>
  <si>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</si>
  <si>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</si>
  <si>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</si>
  <si>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</si>
  <si>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</si>
  <si>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</si>
  <si>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</si>
  <si>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</si>
  <si>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</si>
  <si>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</si>
  <si>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</si>
  <si>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 xml:space="preserve"> ՄԱՍ 2. ՊԵՏԱԿԱՆ ՄԱՐՄՆԻ ԳԾՈՎ ԱՐԴՅՈՒՆՔԱՅԻՆ (ԿԱՏԱՐՈՂԱԿԱՆ) ՑՈՒՑԱՆԻՇՆԵՐԸ </t>
  </si>
  <si>
    <t>ՀՀ կառավարության  2019 թվականի</t>
  </si>
  <si>
    <t>«ՀԱՅԱՍՏԱՆԻ ՀԱՆՐԱՊԵՏՈՒԹՅԱՆ 2019 ԹՎԱԿԱՆԻ ՊԵՏԱԿԱՆ ԲՅՈՒՋԵԻ ՄԱՍԻՆ» ՀԱՅԱՍՏԱՆԻ ՀԱՆՐԱՊԵՏՈՒԹՅԱՆ
ՕՐԵՆՔԻ N 1 ՀԱՎԵԼՎԱԾԻ N 3 ԱՂՅՈՒՍԱԿՈՒՄ ԿԱՏԱՐՎՈՂ ՓՈՓՈԽՈՒԹՅՈՒՆԸ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</si>
  <si>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</si>
  <si>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</si>
  <si>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</si>
  <si>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</si>
  <si>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</si>
  <si>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</si>
  <si>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Գումարը
(հազար դրամով)</t>
  </si>
  <si>
    <t>ՀԱՅԱՍՏԱՆԻ ՀԱՆՐԱՊԵՏՈՒԹՅԱՆ ԿԱՌԱՎԱՐՈՒԹՅԱՆ 2018 ԹՎԱԿԱՆԻ ԴԵԿՏԵՄԲԵՐԻ 27-Ի  N 1515-Ն ՈՐՈՇՄԱՆ N 5 ՀԱՎԵԼՎԱԾԻ N 2 ԱՂՅՈՒՍԱԿՈՒՄ ԿԱՏԱՐՎՈՂ ԼՐԱՑՈՒՄՆԵՐԸ</t>
  </si>
  <si>
    <t>ՀՀ ՏԱՐԱԾՔԱՅԻՆ ԿԱՌԱՎԱՐՄԱՆ ԵՎ ԵՆԹԱԿԱՌՈՒՑՎԱԾՔՆԵՐԻ ՆԱԽԱՐԱՐՈՒԹՅՈՒՆ</t>
  </si>
  <si>
    <t>Պետական նշանակության ավտոճանապարհների հիմնանորոգում</t>
  </si>
  <si>
    <t>Ցուցանիշների փոփոխությունը 
(ավելացումները նշված են դրական նշանով, իսկ նվազեցումները` փակագծերում)</t>
  </si>
  <si>
    <t>ՀՀ տարածքային կառավարման և ենթակառուցվածքների նախարարություն</t>
  </si>
  <si>
    <t xml:space="preserve"> Ճանապարհային տրանսպորտ</t>
  </si>
  <si>
    <t xml:space="preserve">ՀՀ կառավարության 2019 թվականի
-ի  N       -Ն որոշման 
</t>
  </si>
  <si>
    <t xml:space="preserve"> 1049 </t>
  </si>
  <si>
    <t xml:space="preserve"> Ճանապարհային ցանցի բարելավում </t>
  </si>
  <si>
    <t>Ցուցանիշների փոփոխությունը (ավելացումները նշված են դրական նշանով, իսկ նվազեցումները` փակագծերում)</t>
  </si>
  <si>
    <t xml:space="preserve"> 21001 </t>
  </si>
  <si>
    <t xml:space="preserve"> Պետական նշանակության ավտոճանապարհների հիմնանորոգում 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</si>
  <si>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 </t>
  </si>
  <si>
    <t xml:space="preserve"> Հանրության կողմից անմիջականորեն օգտագործվող ակտիվների հետ կապված միջոցառումներ </t>
  </si>
  <si>
    <t xml:space="preserve"> Հիմնանորոգվող ավտոճանապարհների երկարությունը/կիլոմետր/ այդ թվում՛ </t>
  </si>
  <si>
    <t xml:space="preserve"> Միջպետական նշանակության ավտոճանապարհներ </t>
  </si>
  <si>
    <t xml:space="preserve"> Հանրապետական նշանակության ավտոճանապարհներ </t>
  </si>
  <si>
    <t xml:space="preserve"> Մարզային նշանակության ավտոճանապարհներ </t>
  </si>
  <si>
    <t xml:space="preserve"> Բավարար վիճակում ճանապարհների և հատվածների երկարության հարաբերությունը այդ կարգի ճանապարհների ողջ երկարությանը, % </t>
  </si>
  <si>
    <t xml:space="preserve"> Աշխատանքների ավարտվածության աստիճան, % </t>
  </si>
  <si>
    <t>Ցուցանիշների փոփոխությունը (ավելացումները նշված են դրական նշանով)</t>
  </si>
  <si>
    <t>Բաժին N 04</t>
  </si>
  <si>
    <t>Խումբ N 05</t>
  </si>
  <si>
    <t>Դաս N 01</t>
  </si>
  <si>
    <t xml:space="preserve"> ՄԱՍ I. ԱՇԽԱՏԱՆՔՆԵՐ</t>
  </si>
  <si>
    <t>ՀԱՅԱՍՏԱՆԻ ՀԱՆՐԱՊԵՏՈՒԹՅԱՆ ԿԱՌԱՎԱՐՈՒԹՅԱՆ 2018 ԹՎԱԿԱՆԻ ԴԵԿՏԵՄԲԵՐԻ 27-Ի N 1515-Ն ՈՐՈՇՄԱՆ N 12 ՀԱՎԵԼՎԱԾՈՒՄ ԿԱՏԱՐՎՈՂ ՓՈՓՈԽՈՒԹՅՈՒՆՆԵՐԸ ԵՎ ԼՐԱՑՈՒՄՆԵՐԸ</t>
  </si>
  <si>
    <t xml:space="preserve"> ՄԱՍ II. ԾԱՌԱՅՈՒԹՅՈՒՆՆԵՐ</t>
  </si>
  <si>
    <t>1049   21001</t>
  </si>
  <si>
    <t>Ճանապարհների վերանորոգման աշխատանքներ</t>
  </si>
  <si>
    <t>դրամ</t>
  </si>
  <si>
    <t>ՄԱ</t>
  </si>
  <si>
    <t>Տեխնիկական հսկողության ծառայություններ</t>
  </si>
  <si>
    <t>Հեղինակային հսկողության ծառայություններ</t>
  </si>
  <si>
    <t>3. Մարզային նշանակության ավտոճանապարհներ, այդ թվում</t>
  </si>
  <si>
    <t xml:space="preserve">ՀԱՅԱՍՏԱՆԻ ՀԱՆՐԱՊԵՏՈՒԹՅԱՆ ԿԱՌԱՎԱՐՈՒԹՅԱՆ 2018 ԹՎԱԿԱՆԻ ԴԵԿՏԵՄԲԵՐԻ 27-Ի N 1515-Ն ՈՐՈՇՄԱՆ N 11 և 11.1 ՀԱՎԵԼՎԱԾՆԵՐԻ N 11.20 և N 11.1.20 ԱՂՅՈՒՍԱԿՆԵՐՈՒՄ  ԿԱՏԱՐՎՈՂ ՓՈՓՈԽՈՒԹՅՈՒՆՆԵՐԸ </t>
  </si>
  <si>
    <t>2. Հանրապետական նշանակության ավտոճանապարհներ, այդ թվում</t>
  </si>
  <si>
    <t xml:space="preserve">2.3 Հ8, Երևան-Արտաշատ-Այգեվան կմ 26+400 - կմ 30+000 հատվածի հիմնանորոգում </t>
  </si>
  <si>
    <t xml:space="preserve">2.4 Հ8, Երևան-Արտաշատ-Այգեվան կմ 33+500 - կմ 42+600 հատվածի հիմնանորոգում </t>
  </si>
  <si>
    <t>2.7 Հ31, /Մ-1/ - Վարդաղբյուր - Տաշիր - /Մ-3/ ավտոճանապարհի կմ35+300 - կմ45+300 հատվածի հիմնանորոգում</t>
  </si>
  <si>
    <t>2.8 Հ34, Մ3-Ստեփանավան-Պրիվոլնոյե-Վրաստանի սահման կմ 5+000 - կմ 18+000 հատվածի հիմնանորոգում</t>
  </si>
  <si>
    <t>2.14 Հ-53, Մ-4 - Սեմյոնովկա - Մ-4 հանրապետական նշանակության ավտոճանապարհի անցանելիության բարելավում</t>
  </si>
  <si>
    <t>3.6 Տ-1-39, /Մ-1/ - Կաթնաղբյուր - Շղարշիկ - Եղնիկ - (Տ-1-17) ավտոճանապարհի կմ 6+900 - կմ 10+800 հատվածի հիմնանորոգում</t>
  </si>
  <si>
    <t>3.7 Տ-1-54, Մ3-Սիփան-Սպիտակի լեռնանցք ավտոճանապարհի կմ 0+000 - կմ 3+800 հատվածի հիմնանորոգում</t>
  </si>
  <si>
    <t>3.8 Տ-1-55, /Տ-1-54/-Ավշեն ավտոճանապարհի կմ 0+000 - կմ 2+300 հատվածի հիմնանորոգում</t>
  </si>
  <si>
    <t>1. Միջպետական նշանակության ավտոճանապարհներ այդ թվում`</t>
  </si>
  <si>
    <t>Հավելված 5</t>
  </si>
  <si>
    <t>Հավելված N4</t>
  </si>
  <si>
    <t>Հավելված 3</t>
  </si>
  <si>
    <t>ՀԱՅԱՍՏԱՆԻ ՀԱՆՐԱՊԵՏՈՒԹՅԱՆ ԿԱՌԱՎԱՐՈՒԹՅԱՆ 2018 ԹՎԱԿԱՆԻ ԴԵԿՏԵՄԲԵՐԻ 27-Ի N 1515-Ն ՈՐՈՇՄԱՆ N 3 ԵՎ N 4 ՀԱՎԵԼՎԱԾՆԵՐՈՒՄ ԿԱՏԱՐՎՈՂ ՓՈՓՈԽՈՒԹՅՈՒՆՆԵՐԸ ԵՎ  ԼՐԱՑՈՒՄՆԵՐԸ</t>
  </si>
  <si>
    <t>հազար դրամներով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</si>
  <si>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</si>
  <si>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</si>
  <si>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</si>
  <si>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</si>
  <si>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</si>
  <si>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</si>
  <si>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</si>
  <si>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</si>
  <si>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Ինն ամիս</t>
  </si>
  <si>
    <t xml:space="preserve"> Տարի</t>
  </si>
  <si>
    <t xml:space="preserve"> ԸՆԴԱՄԵՆԸ ԾԱԽՍԵՐ</t>
  </si>
  <si>
    <t xml:space="preserve"> այդ թվում`</t>
  </si>
  <si>
    <t xml:space="preserve"> 04</t>
  </si>
  <si>
    <t xml:space="preserve"> ՏՆՏԵՍԱԿԱՆ ՀԱՐԱԲԵՐՈՒԹՅՈՒՆՆԵՐ</t>
  </si>
  <si>
    <t xml:space="preserve"> 05</t>
  </si>
  <si>
    <t xml:space="preserve"> Տրանսպորտ</t>
  </si>
  <si>
    <t xml:space="preserve"> 01</t>
  </si>
  <si>
    <t xml:space="preserve"> 1049</t>
  </si>
  <si>
    <t xml:space="preserve"> Ճանապարհային ցանցի բարելավում</t>
  </si>
  <si>
    <t xml:space="preserve"> 21001</t>
  </si>
  <si>
    <t xml:space="preserve"> Պետական նշանակության ավտոճանապարհների հիմնանորոգում</t>
  </si>
  <si>
    <t>այդ թվում` ըստ կատարողների</t>
  </si>
  <si>
    <t>այդ թվում` բյուջետային ծախսերի տնտեսագիտական դասակարգման հոդվածների</t>
  </si>
  <si>
    <t xml:space="preserve"> - Շենքերի և շինությունների կապիտալ վերանորոգում</t>
  </si>
  <si>
    <t xml:space="preserve"> - Նախագծահետազոտական ծախսեր</t>
  </si>
  <si>
    <t>Նախագծերի պատրաստման, ծախսերի գնահատման աշխատանքներ</t>
  </si>
  <si>
    <t>ԳՀ</t>
  </si>
  <si>
    <t xml:space="preserve">1.1.2  Մ-2, Երևան-Երասխ-Գորիս-Մեղրի-Իրանի սահման կմ126+100-կմ131+500 հատվածի հիմնանորոգում </t>
  </si>
  <si>
    <t>1.3.7 ՀՀ Տավուշի մարզի Նորաշեն-Չորաթան ճանապարհից դեպի ձեռնոցի գործարան տանող ճանապարհ. կմ0+000-կմ0+418.6 հատված</t>
  </si>
  <si>
    <t>3.9 Տ-5-57, /Հ-33/ (Լոռի Բերդ)- Լեջան-/Հ-33/ կմ 0+000-կմ 3+800 հատվածի հիմանորոգում</t>
  </si>
  <si>
    <t>1.1 Մ-2, Երևան-Երասխ-Գորիս-Մեղրի-Իրանի սահման կմ270+000-կմ277+000 հատվածի հիմնանորոգում</t>
  </si>
  <si>
    <t>1.2 Մ-2, Երևան-Երասխ-Գորիս-Մեղրի-Իրանի սահման կմ284+400-կմ289+100 հատվածի հիմնանորոգում</t>
  </si>
  <si>
    <t>1.3 Մ-2, Երևան-Երասխ-Գորիս-Մեղրի-Իրանի սահման կմ364+000 -կմ374+000 հատվածի հիմնանորոգում</t>
  </si>
  <si>
    <t>1.4 Մ- 3, Թուրքիայի սահման-Մարգարա-Վանաձոր-Տաշիր-Վրաստանի սահման կմ45+300-կմ53+000 հատվածի հիմնանորոգում</t>
  </si>
  <si>
    <t>1.5 Մ- 3, Թուրքիայի սահման-Մարգարա-Վանաձոր-Տաշիր-Վրաստանի սահման կմ72+000-կմ75+500 հատվածի հիմնանորոգում</t>
  </si>
  <si>
    <t>2.5 Հ31, /Մ-1/ - Վարդաղբյուր - Տաշիր - /Մ-3/ ավտոճանապարհի կմ35+300 - կմ45+300 հատվածի հիմնանորոգում</t>
  </si>
  <si>
    <t>2.6 Հ34, Մ3-Ստեփանավան-Պրիվոլնոյե-Վրաստանի սահման կմ 5+000 - կմ 18+000 հատվածի հիմնանորոգում</t>
  </si>
  <si>
    <t>2.7 Հ-53, Մ-4 - Սեմյոնովկա - Մ-4 հանրապետական նշանակության ավտոճանապարհի անցանելիության բարելավում</t>
  </si>
  <si>
    <t>3.9 Տ-5-57, /Հ-33/ (Լոռի Բերդ)- Լեջան-/Հ-33/ կմ0+000-կմ3+800 հատվածի հիմանորոգում</t>
  </si>
  <si>
    <t>3.6 Տ-1-39, /Մ-1/ - Կաթնաղբյուր - Շղարշիկ - Եղնիկ - (Տ-1-17) ավտոճանապարհի կմ6+900 - կմ10+800 հատվածի հիմնանորոգում</t>
  </si>
  <si>
    <t>3.7 Տ-1-54, Մ3-Սիփան-Սպիտակի լեռնանցք ավտոճանապարհի կմ0+000 - կմ3+800 հատվածի հիմնանորոգում</t>
  </si>
  <si>
    <t>ՀԲՄ</t>
  </si>
  <si>
    <t>45231177/28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</si>
</sst>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##,##0.0;\(##,##0.0\);\-"/>
    <numFmt numFmtId="166" formatCode="#,##0.0_);\(#,##0.0\)"/>
    <numFmt numFmtId="167" formatCode="_(* #,##0.0_);_(* \(#,##0.0\);_(* &quot;-&quot;??_);_(@_)"/>
    <numFmt numFmtId="168" formatCode="_-* #,##0.00\ _₽_-;\-* #,##0.00\ _₽_-;_-* &quot;-&quot;??\ _₽_-;_-@_-"/>
    <numFmt numFmtId="169" formatCode="#,##0.0_€_);\(#,##0.0_€\)"/>
    <numFmt numFmtId="170" formatCode="_(* #,##0_);_(* \(#,##0\);_(* &quot;-&quot;??_);_(@_)"/>
  </numFmts>
  <fonts count="32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b/>
      <sz val="12"/>
      <color theme="1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i/>
      <sz val="12"/>
      <name val="GHEA Grapalat"/>
      <family val="3"/>
    </font>
    <font>
      <sz val="12"/>
      <name val="GHEA Grapalat"/>
      <family val="3"/>
    </font>
    <font>
      <b/>
      <sz val="10"/>
      <color indexed="8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2"/>
    </font>
    <font>
      <sz val="10"/>
      <name val="Arial Armenian"/>
      <family val="2"/>
    </font>
    <font>
      <b/>
      <u/>
      <sz val="12"/>
      <color theme="1"/>
      <name val="GHEA Grapalat"/>
      <family val="3"/>
    </font>
    <font>
      <b/>
      <i/>
      <sz val="12"/>
      <name val="GHEA Grapalat"/>
      <family val="3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b/>
      <sz val="14"/>
      <name val="GHEA Grapalat"/>
      <family val="3"/>
    </font>
    <font>
      <i/>
      <sz val="11"/>
      <name val="GHEA Grapalat"/>
      <family val="3"/>
    </font>
    <font>
      <sz val="11"/>
      <name val="GHEA Grapalat"/>
      <family val="3"/>
    </font>
    <font>
      <sz val="11"/>
      <color rgb="FFFF0000"/>
      <name val="GHEA Grapalat"/>
      <family val="3"/>
    </font>
    <font>
      <i/>
      <sz val="11"/>
      <color rgb="FFFF0000"/>
      <name val="GHEA Grapalat"/>
      <family val="3"/>
    </font>
    <font>
      <b/>
      <sz val="10"/>
      <name val="GHEA Grapalat"/>
      <family val="2"/>
    </font>
    <font>
      <sz val="12"/>
      <name val="GHEA Grapalat"/>
      <family val="2"/>
    </font>
    <font>
      <b/>
      <sz val="8"/>
      <name val="GHEA Grapalat"/>
      <family val="2"/>
    </font>
    <font>
      <sz val="10"/>
      <name val="GHEA Grapala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8" fillId="0" borderId="0" applyFill="0" applyBorder="0" applyProtection="0">
      <alignment horizontal="right" vertical="top"/>
    </xf>
    <xf numFmtId="164" fontId="5" fillId="0" borderId="0" applyFont="0" applyFill="0" applyBorder="0" applyAlignment="0" applyProtection="0"/>
    <xf numFmtId="0" fontId="8" fillId="0" borderId="0">
      <alignment horizontal="left" vertical="top" wrapText="1"/>
    </xf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5" fontId="30" fillId="0" borderId="0" applyFill="0" applyBorder="0" applyProtection="0">
      <alignment horizontal="right" vertical="top"/>
    </xf>
  </cellStyleXfs>
  <cellXfs count="159">
    <xf numFmtId="0" fontId="0" fillId="0" borderId="0" xfId="0"/>
    <xf numFmtId="0" fontId="16" fillId="0" borderId="0" xfId="8" applyFont="1" applyAlignment="1">
      <alignment vertical="center" wrapText="1"/>
    </xf>
    <xf numFmtId="0" fontId="13" fillId="0" borderId="0" xfId="9" applyFont="1" applyAlignment="1">
      <alignment vertical="center" wrapText="1"/>
    </xf>
    <xf numFmtId="49" fontId="7" fillId="0" borderId="0" xfId="9" applyNumberFormat="1" applyFont="1" applyFill="1" applyAlignment="1">
      <alignment horizontal="center" vertical="center" wrapText="1"/>
    </xf>
    <xf numFmtId="0" fontId="15" fillId="0" borderId="0" xfId="9" applyNumberFormat="1" applyFont="1" applyFill="1" applyAlignment="1">
      <alignment horizontal="center" vertical="center" wrapText="1"/>
    </xf>
    <xf numFmtId="166" fontId="7" fillId="0" borderId="0" xfId="9" applyNumberFormat="1" applyFont="1" applyFill="1" applyAlignment="1">
      <alignment horizontal="center" vertical="center" wrapText="1"/>
    </xf>
    <xf numFmtId="0" fontId="9" fillId="0" borderId="0" xfId="9" applyFont="1" applyAlignment="1">
      <alignment horizontal="center" vertical="center" wrapText="1"/>
    </xf>
    <xf numFmtId="49" fontId="14" fillId="0" borderId="1" xfId="9" applyNumberFormat="1" applyFont="1" applyFill="1" applyBorder="1" applyAlignment="1">
      <alignment horizontal="center" vertical="center" textRotation="90" wrapText="1"/>
    </xf>
    <xf numFmtId="166" fontId="14" fillId="0" borderId="1" xfId="9" applyNumberFormat="1" applyFont="1" applyFill="1" applyBorder="1" applyAlignment="1">
      <alignment horizontal="center" vertical="center" wrapText="1"/>
    </xf>
    <xf numFmtId="49" fontId="11" fillId="0" borderId="1" xfId="9" applyNumberFormat="1" applyFont="1" applyFill="1" applyBorder="1" applyAlignment="1">
      <alignment horizontal="center" vertical="center" textRotation="90" wrapText="1"/>
    </xf>
    <xf numFmtId="0" fontId="11" fillId="0" borderId="1" xfId="9" applyNumberFormat="1" applyFont="1" applyFill="1" applyBorder="1" applyAlignment="1">
      <alignment horizontal="center" vertical="center" wrapText="1"/>
    </xf>
    <xf numFmtId="166" fontId="11" fillId="0" borderId="3" xfId="9" applyNumberFormat="1" applyFont="1" applyFill="1" applyBorder="1" applyAlignment="1">
      <alignment horizontal="center" vertical="center" wrapText="1"/>
    </xf>
    <xf numFmtId="0" fontId="13" fillId="0" borderId="0" xfId="9" applyFont="1" applyAlignment="1">
      <alignment horizontal="center" vertical="center" wrapText="1"/>
    </xf>
    <xf numFmtId="0" fontId="13" fillId="0" borderId="1" xfId="9" applyFont="1" applyBorder="1" applyAlignment="1">
      <alignment horizontal="center" vertical="center" wrapText="1"/>
    </xf>
    <xf numFmtId="0" fontId="18" fillId="0" borderId="1" xfId="9" applyFont="1" applyBorder="1" applyAlignment="1">
      <alignment horizontal="center" vertical="center" wrapText="1"/>
    </xf>
    <xf numFmtId="166" fontId="6" fillId="0" borderId="1" xfId="9" applyNumberFormat="1" applyFont="1" applyBorder="1" applyAlignment="1">
      <alignment horizontal="center" vertical="center" wrapText="1"/>
    </xf>
    <xf numFmtId="166" fontId="13" fillId="0" borderId="1" xfId="9" applyNumberFormat="1" applyFont="1" applyBorder="1" applyAlignment="1">
      <alignment horizontal="center" vertical="center" wrapText="1"/>
    </xf>
    <xf numFmtId="0" fontId="10" fillId="0" borderId="0" xfId="9" applyFont="1" applyAlignment="1">
      <alignment vertical="center" wrapText="1"/>
    </xf>
    <xf numFmtId="0" fontId="12" fillId="0" borderId="0" xfId="9" applyFont="1" applyAlignment="1">
      <alignment vertical="center" wrapText="1"/>
    </xf>
    <xf numFmtId="0" fontId="19" fillId="0" borderId="0" xfId="9" applyFont="1" applyAlignment="1">
      <alignment vertical="center" wrapText="1"/>
    </xf>
    <xf numFmtId="166" fontId="13" fillId="0" borderId="0" xfId="9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0" xfId="8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5" fillId="0" borderId="0" xfId="9" applyNumberFormat="1" applyFont="1" applyFill="1" applyAlignment="1">
      <alignment horizontal="center" vertical="center" wrapText="1"/>
    </xf>
    <xf numFmtId="0" fontId="11" fillId="0" borderId="1" xfId="9" applyNumberFormat="1" applyFont="1" applyFill="1" applyBorder="1" applyAlignment="1">
      <alignment horizontal="center" vertical="center" wrapText="1"/>
    </xf>
    <xf numFmtId="166" fontId="19" fillId="0" borderId="0" xfId="9" applyNumberFormat="1" applyFont="1" applyAlignment="1">
      <alignment vertical="center" wrapText="1"/>
    </xf>
    <xf numFmtId="0" fontId="10" fillId="0" borderId="12" xfId="9" applyFont="1" applyBorder="1" applyAlignment="1">
      <alignment horizontal="center" vertical="center" wrapText="1"/>
    </xf>
    <xf numFmtId="0" fontId="10" fillId="0" borderId="12" xfId="9" applyFont="1" applyBorder="1" applyAlignment="1">
      <alignment horizontal="left" vertical="center" wrapText="1"/>
    </xf>
    <xf numFmtId="166" fontId="10" fillId="0" borderId="12" xfId="9" applyNumberFormat="1" applyFont="1" applyBorder="1" applyAlignment="1">
      <alignment horizontal="center" vertical="center" wrapText="1"/>
    </xf>
    <xf numFmtId="0" fontId="13" fillId="0" borderId="12" xfId="9" applyFont="1" applyBorder="1" applyAlignment="1">
      <alignment horizontal="center" vertical="center" wrapText="1"/>
    </xf>
    <xf numFmtId="166" fontId="13" fillId="0" borderId="12" xfId="9" applyNumberFormat="1" applyFont="1" applyBorder="1" applyAlignment="1">
      <alignment horizontal="center" vertical="center" wrapText="1"/>
    </xf>
    <xf numFmtId="0" fontId="12" fillId="0" borderId="12" xfId="9" applyFont="1" applyBorder="1" applyAlignment="1">
      <alignment horizontal="center" vertical="center" wrapText="1"/>
    </xf>
    <xf numFmtId="166" fontId="12" fillId="0" borderId="12" xfId="9" applyNumberFormat="1" applyFont="1" applyBorder="1" applyAlignment="1">
      <alignment horizontal="center" vertical="center" wrapText="1"/>
    </xf>
    <xf numFmtId="0" fontId="19" fillId="0" borderId="12" xfId="9" applyFont="1" applyBorder="1" applyAlignment="1">
      <alignment horizontal="center" vertical="center" wrapText="1"/>
    </xf>
    <xf numFmtId="166" fontId="19" fillId="0" borderId="12" xfId="9" applyNumberFormat="1" applyFont="1" applyBorder="1" applyAlignment="1">
      <alignment vertical="center" wrapText="1"/>
    </xf>
    <xf numFmtId="166" fontId="13" fillId="0" borderId="12" xfId="9" applyNumberFormat="1" applyFont="1" applyBorder="1" applyAlignment="1">
      <alignment vertical="center" wrapText="1"/>
    </xf>
    <xf numFmtId="166" fontId="11" fillId="0" borderId="12" xfId="9" applyNumberFormat="1" applyFont="1" applyFill="1" applyBorder="1" applyAlignment="1">
      <alignment horizontal="center" vertical="center" wrapText="1"/>
    </xf>
    <xf numFmtId="39" fontId="13" fillId="0" borderId="0" xfId="9" applyNumberFormat="1" applyFont="1" applyAlignment="1">
      <alignment vertical="center" wrapText="1"/>
    </xf>
    <xf numFmtId="39" fontId="11" fillId="0" borderId="12" xfId="9" applyNumberFormat="1" applyFont="1" applyFill="1" applyBorder="1" applyAlignment="1">
      <alignment horizontal="center" vertical="center" wrapText="1"/>
    </xf>
    <xf numFmtId="0" fontId="9" fillId="0" borderId="0" xfId="9" applyFont="1" applyAlignment="1">
      <alignment horizontal="left" vertical="top" wrapText="1"/>
    </xf>
    <xf numFmtId="0" fontId="7" fillId="0" borderId="0" xfId="9" applyFont="1" applyAlignment="1">
      <alignment horizontal="right" vertical="top" wrapText="1"/>
    </xf>
    <xf numFmtId="0" fontId="15" fillId="0" borderId="12" xfId="9" applyFont="1" applyBorder="1" applyAlignment="1">
      <alignment horizontal="left" vertical="top" wrapText="1"/>
    </xf>
    <xf numFmtId="0" fontId="24" fillId="0" borderId="12" xfId="9" applyFont="1" applyBorder="1" applyAlignment="1">
      <alignment horizontal="left" vertical="top" wrapText="1"/>
    </xf>
    <xf numFmtId="0" fontId="25" fillId="0" borderId="12" xfId="9" applyFont="1" applyBorder="1" applyAlignment="1">
      <alignment horizontal="left" vertical="top" wrapText="1"/>
    </xf>
    <xf numFmtId="0" fontId="25" fillId="0" borderId="12" xfId="9" applyFont="1" applyBorder="1" applyAlignment="1">
      <alignment horizontal="center" vertical="top" wrapText="1"/>
    </xf>
    <xf numFmtId="0" fontId="26" fillId="0" borderId="12" xfId="9" applyFont="1" applyBorder="1" applyAlignment="1">
      <alignment horizontal="left" vertical="top" wrapText="1"/>
    </xf>
    <xf numFmtId="0" fontId="24" fillId="0" borderId="12" xfId="9" applyFont="1" applyBorder="1" applyAlignment="1">
      <alignment horizontal="right" vertical="top" wrapText="1"/>
    </xf>
    <xf numFmtId="166" fontId="25" fillId="0" borderId="12" xfId="9" applyNumberFormat="1" applyFont="1" applyBorder="1" applyAlignment="1">
      <alignment horizontal="right" vertical="top" wrapText="1"/>
    </xf>
    <xf numFmtId="166" fontId="25" fillId="0" borderId="12" xfId="12" applyNumberFormat="1" applyFont="1" applyBorder="1" applyAlignment="1">
      <alignment horizontal="right" vertical="center" wrapText="1"/>
    </xf>
    <xf numFmtId="0" fontId="27" fillId="0" borderId="12" xfId="9" applyFont="1" applyBorder="1" applyAlignment="1">
      <alignment horizontal="right" vertical="top" wrapText="1"/>
    </xf>
    <xf numFmtId="0" fontId="25" fillId="0" borderId="12" xfId="9" applyFont="1" applyBorder="1" applyAlignment="1">
      <alignment horizontal="right" vertical="top" wrapText="1"/>
    </xf>
    <xf numFmtId="167" fontId="21" fillId="0" borderId="12" xfId="7" applyNumberFormat="1" applyFont="1" applyBorder="1" applyAlignment="1">
      <alignment horizontal="center" vertical="center" wrapText="1"/>
    </xf>
    <xf numFmtId="167" fontId="6" fillId="0" borderId="12" xfId="7" applyNumberFormat="1" applyFont="1" applyBorder="1" applyAlignment="1">
      <alignment horizontal="center" vertical="center" wrapText="1"/>
    </xf>
    <xf numFmtId="167" fontId="20" fillId="0" borderId="0" xfId="7" applyNumberFormat="1" applyFont="1" applyAlignment="1">
      <alignment vertical="center" wrapText="1"/>
    </xf>
    <xf numFmtId="0" fontId="20" fillId="0" borderId="12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167" fontId="13" fillId="0" borderId="12" xfId="7" applyNumberFormat="1" applyFont="1" applyFill="1" applyBorder="1" applyAlignment="1">
      <alignment horizontal="left" vertical="center" wrapText="1"/>
    </xf>
    <xf numFmtId="169" fontId="25" fillId="0" borderId="12" xfId="9" applyNumberFormat="1" applyFont="1" applyBorder="1" applyAlignment="1">
      <alignment horizontal="right" vertical="top" wrapText="1"/>
    </xf>
    <xf numFmtId="167" fontId="20" fillId="0" borderId="12" xfId="7" applyNumberFormat="1" applyFont="1" applyBorder="1" applyAlignment="1">
      <alignment horizontal="center" vertical="center" wrapText="1"/>
    </xf>
    <xf numFmtId="164" fontId="24" fillId="0" borderId="12" xfId="7" applyFont="1" applyBorder="1" applyAlignment="1">
      <alignment horizontal="center" vertical="top" wrapText="1"/>
    </xf>
    <xf numFmtId="0" fontId="29" fillId="0" borderId="0" xfId="8" applyFont="1" applyAlignment="1">
      <alignment horizontal="left" vertical="center" wrapText="1"/>
    </xf>
    <xf numFmtId="0" fontId="10" fillId="0" borderId="0" xfId="8" applyFont="1" applyAlignment="1">
      <alignment horizontal="left" vertical="center" wrapText="1"/>
    </xf>
    <xf numFmtId="0" fontId="10" fillId="0" borderId="0" xfId="8" applyFont="1" applyAlignment="1">
      <alignment horizontal="center" vertical="center" wrapText="1"/>
    </xf>
    <xf numFmtId="0" fontId="29" fillId="0" borderId="0" xfId="8" applyFont="1" applyAlignment="1">
      <alignment horizontal="center" vertical="center" wrapText="1"/>
    </xf>
    <xf numFmtId="0" fontId="29" fillId="0" borderId="12" xfId="8" applyFont="1" applyBorder="1" applyAlignment="1">
      <alignment horizontal="center" vertical="center" wrapText="1"/>
    </xf>
    <xf numFmtId="0" fontId="29" fillId="0" borderId="8" xfId="8" applyFont="1" applyBorder="1" applyAlignment="1">
      <alignment horizontal="center" vertical="center" wrapText="1"/>
    </xf>
    <xf numFmtId="0" fontId="16" fillId="0" borderId="12" xfId="8" applyFont="1" applyBorder="1" applyAlignment="1">
      <alignment horizontal="left" vertical="center" wrapText="1"/>
    </xf>
    <xf numFmtId="165" fontId="16" fillId="0" borderId="12" xfId="13" applyNumberFormat="1" applyFont="1" applyBorder="1" applyAlignment="1">
      <alignment horizontal="right" vertical="center"/>
    </xf>
    <xf numFmtId="0" fontId="29" fillId="0" borderId="12" xfId="8" applyFont="1" applyBorder="1" applyAlignment="1">
      <alignment horizontal="left" vertical="center" wrapText="1"/>
    </xf>
    <xf numFmtId="0" fontId="16" fillId="0" borderId="12" xfId="8" quotePrefix="1" applyFont="1" applyBorder="1" applyAlignment="1">
      <alignment horizontal="center" vertical="center" wrapText="1"/>
    </xf>
    <xf numFmtId="0" fontId="16" fillId="0" borderId="12" xfId="8" applyFont="1" applyBorder="1" applyAlignment="1">
      <alignment horizontal="center" vertical="center" wrapText="1"/>
    </xf>
    <xf numFmtId="165" fontId="29" fillId="0" borderId="12" xfId="6" applyNumberFormat="1" applyFont="1" applyBorder="1" applyAlignment="1">
      <alignment horizontal="right" vertical="center"/>
    </xf>
    <xf numFmtId="0" fontId="19" fillId="0" borderId="12" xfId="8" applyFont="1" applyBorder="1" applyAlignment="1">
      <alignment horizontal="center" vertical="center" wrapText="1"/>
    </xf>
    <xf numFmtId="165" fontId="19" fillId="0" borderId="12" xfId="6" applyNumberFormat="1" applyFont="1" applyBorder="1" applyAlignment="1">
      <alignment horizontal="right" vertical="center"/>
    </xf>
    <xf numFmtId="0" fontId="19" fillId="0" borderId="0" xfId="8" applyFont="1" applyAlignment="1">
      <alignment horizontal="left" vertical="center" wrapText="1"/>
    </xf>
    <xf numFmtId="0" fontId="29" fillId="0" borderId="12" xfId="8" applyFont="1" applyBorder="1" applyAlignment="1">
      <alignment horizontal="left" vertical="center" wrapText="1" indent="2"/>
    </xf>
    <xf numFmtId="166" fontId="29" fillId="0" borderId="0" xfId="8" applyNumberFormat="1" applyFont="1" applyAlignment="1">
      <alignment horizontal="left" vertical="center" wrapText="1"/>
    </xf>
    <xf numFmtId="0" fontId="25" fillId="0" borderId="0" xfId="9" applyFont="1" applyBorder="1" applyAlignment="1">
      <alignment horizontal="left" vertical="top" wrapText="1"/>
    </xf>
    <xf numFmtId="164" fontId="24" fillId="0" borderId="0" xfId="7" applyFont="1" applyBorder="1" applyAlignment="1">
      <alignment horizontal="center" vertical="top" wrapText="1"/>
    </xf>
    <xf numFmtId="167" fontId="20" fillId="0" borderId="12" xfId="7" applyNumberFormat="1" applyFont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vertical="center" wrapText="1"/>
    </xf>
    <xf numFmtId="167" fontId="21" fillId="3" borderId="12" xfId="7" applyNumberFormat="1" applyFont="1" applyFill="1" applyBorder="1" applyAlignment="1">
      <alignment vertical="center" wrapText="1"/>
    </xf>
    <xf numFmtId="170" fontId="20" fillId="3" borderId="12" xfId="7" applyNumberFormat="1" applyFont="1" applyFill="1" applyBorder="1" applyAlignment="1">
      <alignment horizontal="center" vertical="center" wrapText="1"/>
    </xf>
    <xf numFmtId="167" fontId="20" fillId="3" borderId="12" xfId="7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vertical="center" wrapText="1"/>
    </xf>
    <xf numFmtId="0" fontId="21" fillId="3" borderId="12" xfId="0" applyFont="1" applyFill="1" applyBorder="1" applyAlignment="1">
      <alignment vertical="center" wrapText="1"/>
    </xf>
    <xf numFmtId="167" fontId="20" fillId="0" borderId="12" xfId="7" applyNumberFormat="1" applyFont="1" applyBorder="1" applyAlignment="1">
      <alignment horizontal="center" vertical="center" wrapText="1"/>
    </xf>
    <xf numFmtId="0" fontId="31" fillId="0" borderId="12" xfId="8" applyFont="1" applyBorder="1" applyAlignment="1">
      <alignment horizontal="left" vertical="center" wrapText="1"/>
    </xf>
    <xf numFmtId="0" fontId="31" fillId="0" borderId="12" xfId="8" applyFont="1" applyBorder="1" applyAlignment="1">
      <alignment horizontal="left" vertical="center" wrapText="1" indent="2"/>
    </xf>
    <xf numFmtId="0" fontId="9" fillId="0" borderId="0" xfId="9" applyFont="1" applyAlignment="1">
      <alignment vertical="center" wrapText="1"/>
    </xf>
    <xf numFmtId="0" fontId="10" fillId="0" borderId="12" xfId="8" applyFont="1" applyBorder="1" applyAlignment="1">
      <alignment horizontal="left" vertical="center" wrapText="1"/>
    </xf>
    <xf numFmtId="0" fontId="12" fillId="0" borderId="12" xfId="8" applyFont="1" applyBorder="1" applyAlignment="1">
      <alignment horizontal="left" vertical="center" wrapText="1"/>
    </xf>
    <xf numFmtId="0" fontId="10" fillId="0" borderId="12" xfId="8" applyFont="1" applyBorder="1" applyAlignment="1">
      <alignment horizontal="center" vertical="center" wrapText="1"/>
    </xf>
    <xf numFmtId="165" fontId="10" fillId="0" borderId="12" xfId="6" applyNumberFormat="1" applyFont="1" applyBorder="1" applyAlignment="1">
      <alignment horizontal="right" vertical="center"/>
    </xf>
    <xf numFmtId="0" fontId="21" fillId="3" borderId="12" xfId="0" applyFont="1" applyFill="1" applyBorder="1" applyAlignment="1">
      <alignment vertical="center" wrapText="1"/>
    </xf>
    <xf numFmtId="167" fontId="20" fillId="0" borderId="12" xfId="7" applyNumberFormat="1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vertical="center" wrapText="1"/>
    </xf>
    <xf numFmtId="167" fontId="21" fillId="0" borderId="12" xfId="7" applyNumberFormat="1" applyFont="1" applyFill="1" applyBorder="1" applyAlignment="1">
      <alignment vertical="center" wrapText="1"/>
    </xf>
    <xf numFmtId="170" fontId="20" fillId="0" borderId="12" xfId="7" applyNumberFormat="1" applyFont="1" applyFill="1" applyBorder="1" applyAlignment="1">
      <alignment horizontal="center" vertical="center" wrapText="1"/>
    </xf>
    <xf numFmtId="167" fontId="20" fillId="0" borderId="12" xfId="7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1" fillId="3" borderId="12" xfId="0" applyFont="1" applyFill="1" applyBorder="1" applyAlignment="1">
      <alignment vertical="center" wrapText="1"/>
    </xf>
    <xf numFmtId="0" fontId="29" fillId="0" borderId="9" xfId="8" applyFont="1" applyBorder="1" applyAlignment="1">
      <alignment horizontal="center" vertical="center" wrapText="1"/>
    </xf>
    <xf numFmtId="0" fontId="29" fillId="0" borderId="10" xfId="8" applyFont="1" applyBorder="1" applyAlignment="1">
      <alignment horizontal="center" vertical="center" wrapText="1"/>
    </xf>
    <xf numFmtId="0" fontId="29" fillId="0" borderId="11" xfId="8" applyFont="1" applyBorder="1" applyAlignment="1">
      <alignment horizontal="center" vertical="center" wrapText="1"/>
    </xf>
    <xf numFmtId="0" fontId="29" fillId="0" borderId="8" xfId="8" applyFont="1" applyBorder="1" applyAlignment="1">
      <alignment horizontal="center" vertical="center" wrapText="1"/>
    </xf>
    <xf numFmtId="0" fontId="29" fillId="0" borderId="3" xfId="8" applyFont="1" applyBorder="1" applyAlignment="1">
      <alignment horizontal="center" vertical="center" wrapText="1"/>
    </xf>
    <xf numFmtId="166" fontId="29" fillId="0" borderId="10" xfId="8" applyNumberFormat="1" applyFont="1" applyBorder="1" applyAlignment="1">
      <alignment horizontal="center" vertical="center" wrapText="1"/>
    </xf>
    <xf numFmtId="166" fontId="29" fillId="0" borderId="11" xfId="8" applyNumberFormat="1" applyFont="1" applyBorder="1" applyAlignment="1">
      <alignment horizontal="center" vertical="center" wrapText="1"/>
    </xf>
    <xf numFmtId="0" fontId="31" fillId="0" borderId="5" xfId="8" applyFont="1" applyBorder="1" applyAlignment="1">
      <alignment horizontal="right" wrapText="1"/>
    </xf>
    <xf numFmtId="0" fontId="28" fillId="0" borderId="0" xfId="8" applyFont="1" applyAlignment="1">
      <alignment horizontal="right" vertical="center" wrapText="1"/>
    </xf>
    <xf numFmtId="0" fontId="29" fillId="0" borderId="0" xfId="8" applyFont="1" applyAlignment="1">
      <alignment horizontal="right" vertical="center" wrapText="1"/>
    </xf>
    <xf numFmtId="0" fontId="10" fillId="0" borderId="0" xfId="8" applyFont="1" applyAlignment="1">
      <alignment horizontal="center" vertical="center" wrapText="1"/>
    </xf>
    <xf numFmtId="0" fontId="15" fillId="0" borderId="0" xfId="9" applyNumberFormat="1" applyFont="1" applyFill="1" applyAlignment="1">
      <alignment horizontal="center" vertical="center" wrapText="1"/>
    </xf>
    <xf numFmtId="166" fontId="9" fillId="0" borderId="5" xfId="9" applyNumberFormat="1" applyFont="1" applyFill="1" applyBorder="1" applyAlignment="1">
      <alignment horizontal="right" vertical="center" wrapText="1"/>
    </xf>
    <xf numFmtId="0" fontId="14" fillId="0" borderId="8" xfId="9" applyNumberFormat="1" applyFont="1" applyFill="1" applyBorder="1" applyAlignment="1">
      <alignment horizontal="center" vertical="center" wrapText="1"/>
    </xf>
    <xf numFmtId="0" fontId="14" fillId="0" borderId="2" xfId="9" applyNumberFormat="1" applyFont="1" applyFill="1" applyBorder="1" applyAlignment="1">
      <alignment horizontal="center" vertical="center" wrapText="1"/>
    </xf>
    <xf numFmtId="0" fontId="14" fillId="0" borderId="3" xfId="9" applyNumberFormat="1" applyFont="1" applyFill="1" applyBorder="1" applyAlignment="1">
      <alignment horizontal="center" vertical="center" wrapText="1"/>
    </xf>
    <xf numFmtId="166" fontId="14" fillId="0" borderId="8" xfId="9" applyNumberFormat="1" applyFont="1" applyFill="1" applyBorder="1" applyAlignment="1">
      <alignment horizontal="center" vertical="center" wrapText="1"/>
    </xf>
    <xf numFmtId="166" fontId="14" fillId="0" borderId="3" xfId="9" applyNumberFormat="1" applyFont="1" applyFill="1" applyBorder="1" applyAlignment="1">
      <alignment horizontal="center" vertical="center" wrapText="1"/>
    </xf>
    <xf numFmtId="166" fontId="14" fillId="0" borderId="4" xfId="9" applyNumberFormat="1" applyFont="1" applyFill="1" applyBorder="1" applyAlignment="1">
      <alignment horizontal="center" vertical="center" wrapText="1"/>
    </xf>
    <xf numFmtId="166" fontId="14" fillId="0" borderId="6" xfId="9" applyNumberFormat="1" applyFont="1" applyFill="1" applyBorder="1" applyAlignment="1">
      <alignment horizontal="center" vertical="center" wrapText="1"/>
    </xf>
    <xf numFmtId="166" fontId="14" fillId="0" borderId="7" xfId="9" applyNumberFormat="1" applyFont="1" applyFill="1" applyBorder="1" applyAlignment="1">
      <alignment horizontal="center" vertical="center" wrapText="1"/>
    </xf>
    <xf numFmtId="49" fontId="14" fillId="0" borderId="1" xfId="9" applyNumberFormat="1" applyFont="1" applyFill="1" applyBorder="1" applyAlignment="1">
      <alignment horizontal="center" vertical="center" wrapText="1"/>
    </xf>
    <xf numFmtId="166" fontId="11" fillId="0" borderId="9" xfId="9" applyNumberFormat="1" applyFont="1" applyFill="1" applyBorder="1" applyAlignment="1">
      <alignment horizontal="center" vertical="center" wrapText="1"/>
    </xf>
    <xf numFmtId="166" fontId="11" fillId="0" borderId="11" xfId="9" applyNumberFormat="1" applyFont="1" applyFill="1" applyBorder="1" applyAlignment="1">
      <alignment horizontal="center" vertical="center" wrapText="1"/>
    </xf>
    <xf numFmtId="0" fontId="16" fillId="0" borderId="0" xfId="8" applyFont="1" applyAlignment="1">
      <alignment horizontal="right" vertical="center" wrapText="1"/>
    </xf>
    <xf numFmtId="0" fontId="16" fillId="0" borderId="0" xfId="8" applyFont="1" applyAlignment="1">
      <alignment horizontal="center" vertical="center" wrapText="1"/>
    </xf>
    <xf numFmtId="0" fontId="24" fillId="0" borderId="12" xfId="9" applyFont="1" applyBorder="1" applyAlignment="1">
      <alignment horizontal="left" vertical="top" wrapText="1"/>
    </xf>
    <xf numFmtId="0" fontId="25" fillId="0" borderId="12" xfId="9" applyFont="1" applyBorder="1" applyAlignment="1">
      <alignment horizontal="left" vertical="top" wrapText="1"/>
    </xf>
    <xf numFmtId="0" fontId="15" fillId="0" borderId="12" xfId="9" applyFont="1" applyBorder="1" applyAlignment="1">
      <alignment horizontal="left" vertical="top" wrapText="1"/>
    </xf>
    <xf numFmtId="0" fontId="25" fillId="0" borderId="12" xfId="9" applyFont="1" applyBorder="1" applyAlignment="1">
      <alignment horizontal="center" vertical="top" wrapText="1"/>
    </xf>
    <xf numFmtId="0" fontId="25" fillId="0" borderId="9" xfId="9" applyFont="1" applyBorder="1" applyAlignment="1">
      <alignment horizontal="center" vertical="top" wrapText="1"/>
    </xf>
    <xf numFmtId="0" fontId="25" fillId="0" borderId="11" xfId="9" applyFont="1" applyBorder="1" applyAlignment="1">
      <alignment horizontal="center" vertical="top" wrapText="1"/>
    </xf>
    <xf numFmtId="2" fontId="7" fillId="3" borderId="0" xfId="9" applyNumberFormat="1" applyFont="1" applyFill="1" applyAlignment="1">
      <alignment horizontal="right" vertical="center" wrapText="1"/>
    </xf>
    <xf numFmtId="0" fontId="7" fillId="0" borderId="0" xfId="9" applyFont="1" applyAlignment="1">
      <alignment horizontal="center" vertical="top" wrapText="1"/>
    </xf>
    <xf numFmtId="0" fontId="23" fillId="0" borderId="9" xfId="9" applyFont="1" applyBorder="1" applyAlignment="1">
      <alignment horizontal="center" vertical="top" wrapText="1"/>
    </xf>
    <xf numFmtId="0" fontId="23" fillId="0" borderId="10" xfId="9" applyFont="1" applyBorder="1" applyAlignment="1">
      <alignment horizontal="center" vertical="top" wrapText="1"/>
    </xf>
    <xf numFmtId="0" fontId="23" fillId="0" borderId="11" xfId="9" applyFont="1" applyBorder="1" applyAlignment="1">
      <alignment horizontal="center" vertical="top" wrapText="1"/>
    </xf>
    <xf numFmtId="0" fontId="21" fillId="0" borderId="12" xfId="0" applyFont="1" applyBorder="1" applyAlignment="1">
      <alignment vertical="center" wrapText="1"/>
    </xf>
    <xf numFmtId="0" fontId="21" fillId="3" borderId="12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8" applyFont="1" applyAlignment="1">
      <alignment horizontal="right" vertical="top" wrapText="1"/>
    </xf>
    <xf numFmtId="0" fontId="22" fillId="0" borderId="12" xfId="0" applyFont="1" applyBorder="1" applyAlignment="1">
      <alignment vertical="center" wrapText="1"/>
    </xf>
    <xf numFmtId="167" fontId="21" fillId="0" borderId="12" xfId="7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167" fontId="20" fillId="0" borderId="12" xfId="7" applyNumberFormat="1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vertical="center" wrapText="1"/>
    </xf>
  </cellXfs>
  <cellStyles count="14">
    <cellStyle name="Comma" xfId="7" builtinId="3"/>
    <cellStyle name="Comma 2" xfId="10"/>
    <cellStyle name="Comma 3" xfId="12"/>
    <cellStyle name="Normal" xfId="0" builtinId="0"/>
    <cellStyle name="Normal 10" xfId="4"/>
    <cellStyle name="Normal 2" xfId="1"/>
    <cellStyle name="Normal 3" xfId="3"/>
    <cellStyle name="Normal 4" xfId="5"/>
    <cellStyle name="Normal 5" xfId="9"/>
    <cellStyle name="Normal 8" xfId="8"/>
    <cellStyle name="Percent 2" xfId="2"/>
    <cellStyle name="Percent 3" xfId="11"/>
    <cellStyle name="SN_241" xfId="6"/>
    <cellStyle name="SN_b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="60" zoomScaleNormal="100" workbookViewId="0">
      <selection sqref="A1:H1"/>
    </sheetView>
  </sheetViews>
  <sheetFormatPr defaultRowHeight="17.25" x14ac:dyDescent="0.25"/>
  <cols>
    <col min="1" max="3" width="9.140625" style="70" customWidth="1"/>
    <col min="4" max="4" width="11.28515625" style="70" customWidth="1"/>
    <col min="5" max="5" width="10.85546875" style="70" customWidth="1"/>
    <col min="6" max="6" width="76.140625" style="67" customWidth="1"/>
    <col min="7" max="7" width="16" style="67" bestFit="1" customWidth="1"/>
    <col min="8" max="8" width="16.7109375" style="67" bestFit="1" customWidth="1"/>
    <col min="9" max="9" width="15" style="67" bestFit="1" customWidth="1"/>
    <col min="10" max="16384" width="9.140625" style="67"/>
  </cols>
  <sheetData>
    <row r="1" spans="1:8" ht="14.25" customHeight="1" x14ac:dyDescent="0.25">
      <c r="A1" s="120" t="s">
        <v>4</v>
      </c>
      <c r="B1" s="120"/>
      <c r="C1" s="120"/>
      <c r="D1" s="120"/>
      <c r="E1" s="120"/>
      <c r="F1" s="120"/>
      <c r="G1" s="120"/>
      <c r="H1" s="120"/>
    </row>
    <row r="2" spans="1:8" ht="15" customHeight="1" x14ac:dyDescent="0.25">
      <c r="A2" s="120" t="s">
        <v>0</v>
      </c>
      <c r="B2" s="120"/>
      <c r="C2" s="120"/>
      <c r="D2" s="120"/>
      <c r="E2" s="120"/>
      <c r="F2" s="120"/>
      <c r="G2" s="120"/>
      <c r="H2" s="120"/>
    </row>
    <row r="3" spans="1:8" x14ac:dyDescent="0.25">
      <c r="A3" s="120" t="s">
        <v>1</v>
      </c>
      <c r="B3" s="120"/>
      <c r="C3" s="120"/>
      <c r="D3" s="120"/>
      <c r="E3" s="120"/>
      <c r="F3" s="120"/>
      <c r="G3" s="120"/>
      <c r="H3" s="120"/>
    </row>
    <row r="4" spans="1:8" x14ac:dyDescent="0.25">
      <c r="A4" s="121"/>
      <c r="B4" s="121"/>
      <c r="C4" s="121"/>
      <c r="D4" s="121"/>
      <c r="E4" s="121"/>
      <c r="F4" s="121"/>
      <c r="G4" s="121"/>
      <c r="H4" s="121"/>
    </row>
    <row r="5" spans="1:8" s="68" customFormat="1" ht="46.5" customHeight="1" x14ac:dyDescent="0.25">
      <c r="A5" s="122" t="s">
        <v>90</v>
      </c>
      <c r="B5" s="122"/>
      <c r="C5" s="122"/>
      <c r="D5" s="122"/>
      <c r="E5" s="122"/>
      <c r="F5" s="122"/>
      <c r="G5" s="122"/>
      <c r="H5" s="122"/>
    </row>
    <row r="6" spans="1:8" s="68" customFormat="1" x14ac:dyDescent="0.25">
      <c r="A6" s="69"/>
      <c r="B6" s="69"/>
      <c r="C6" s="69"/>
      <c r="D6" s="69"/>
      <c r="E6" s="69"/>
      <c r="F6" s="69"/>
      <c r="G6" s="69"/>
      <c r="H6" s="69"/>
    </row>
    <row r="7" spans="1:8" x14ac:dyDescent="0.25">
      <c r="G7" s="119" t="s">
        <v>91</v>
      </c>
      <c r="H7" s="119"/>
    </row>
    <row r="8" spans="1:8" ht="114" customHeight="1" x14ac:dyDescent="0.25">
      <c r="A8" s="112" t="s">
        <v>92</v>
      </c>
      <c r="B8" s="113"/>
      <c r="C8" s="114"/>
      <c r="D8" s="112" t="s">
        <v>93</v>
      </c>
      <c r="E8" s="114"/>
      <c r="F8" s="115" t="s">
        <v>94</v>
      </c>
      <c r="G8" s="117" t="s">
        <v>45</v>
      </c>
      <c r="H8" s="118"/>
    </row>
    <row r="9" spans="1:8" ht="36.75" customHeight="1" x14ac:dyDescent="0.25">
      <c r="A9" s="71" t="s">
        <v>95</v>
      </c>
      <c r="B9" s="71" t="s">
        <v>96</v>
      </c>
      <c r="C9" s="71" t="s">
        <v>97</v>
      </c>
      <c r="D9" s="71" t="s">
        <v>98</v>
      </c>
      <c r="E9" s="71" t="s">
        <v>99</v>
      </c>
      <c r="F9" s="116"/>
      <c r="G9" s="72" t="s">
        <v>100</v>
      </c>
      <c r="H9" s="72" t="s">
        <v>101</v>
      </c>
    </row>
    <row r="10" spans="1:8" x14ac:dyDescent="0.25">
      <c r="A10" s="71"/>
      <c r="B10" s="71"/>
      <c r="C10" s="71"/>
      <c r="D10" s="71"/>
      <c r="E10" s="71"/>
      <c r="F10" s="73" t="s">
        <v>102</v>
      </c>
      <c r="G10" s="74">
        <f t="shared" ref="G10:H10" si="0">G12</f>
        <v>0</v>
      </c>
      <c r="H10" s="74">
        <f t="shared" si="0"/>
        <v>0</v>
      </c>
    </row>
    <row r="11" spans="1:8" x14ac:dyDescent="0.25">
      <c r="A11" s="71"/>
      <c r="B11" s="71"/>
      <c r="C11" s="71"/>
      <c r="D11" s="71"/>
      <c r="E11" s="71"/>
      <c r="F11" s="96" t="s">
        <v>103</v>
      </c>
      <c r="G11" s="75"/>
      <c r="H11" s="75"/>
    </row>
    <row r="12" spans="1:8" x14ac:dyDescent="0.25">
      <c r="A12" s="76" t="s">
        <v>104</v>
      </c>
      <c r="B12" s="71"/>
      <c r="C12" s="71"/>
      <c r="D12" s="71"/>
      <c r="E12" s="71"/>
      <c r="F12" s="73" t="s">
        <v>105</v>
      </c>
      <c r="G12" s="74">
        <f t="shared" ref="G12:H12" si="1">G14</f>
        <v>0</v>
      </c>
      <c r="H12" s="74">
        <f t="shared" si="1"/>
        <v>0</v>
      </c>
    </row>
    <row r="13" spans="1:8" x14ac:dyDescent="0.25">
      <c r="A13" s="71"/>
      <c r="B13" s="71"/>
      <c r="C13" s="71"/>
      <c r="D13" s="71"/>
      <c r="E13" s="71"/>
      <c r="F13" s="96" t="s">
        <v>103</v>
      </c>
      <c r="G13" s="75"/>
      <c r="H13" s="75"/>
    </row>
    <row r="14" spans="1:8" x14ac:dyDescent="0.25">
      <c r="A14" s="71"/>
      <c r="B14" s="77" t="s">
        <v>106</v>
      </c>
      <c r="C14" s="71"/>
      <c r="D14" s="71"/>
      <c r="E14" s="71"/>
      <c r="F14" s="73" t="s">
        <v>107</v>
      </c>
      <c r="G14" s="74">
        <f t="shared" ref="G14:H14" si="2">G16</f>
        <v>0</v>
      </c>
      <c r="H14" s="74">
        <f t="shared" si="2"/>
        <v>0</v>
      </c>
    </row>
    <row r="15" spans="1:8" x14ac:dyDescent="0.25">
      <c r="A15" s="71"/>
      <c r="B15" s="71"/>
      <c r="C15" s="71"/>
      <c r="D15" s="71"/>
      <c r="E15" s="71"/>
      <c r="F15" s="96" t="s">
        <v>103</v>
      </c>
      <c r="G15" s="75"/>
      <c r="H15" s="75"/>
    </row>
    <row r="16" spans="1:8" x14ac:dyDescent="0.25">
      <c r="A16" s="71"/>
      <c r="B16" s="71"/>
      <c r="C16" s="76" t="s">
        <v>108</v>
      </c>
      <c r="D16" s="71"/>
      <c r="E16" s="71"/>
      <c r="F16" s="73" t="s">
        <v>47</v>
      </c>
      <c r="G16" s="74">
        <f t="shared" ref="G16:H16" si="3">G18</f>
        <v>0</v>
      </c>
      <c r="H16" s="74">
        <f t="shared" si="3"/>
        <v>0</v>
      </c>
    </row>
    <row r="17" spans="1:9" x14ac:dyDescent="0.25">
      <c r="A17" s="71"/>
      <c r="B17" s="71"/>
      <c r="C17" s="71"/>
      <c r="D17" s="71"/>
      <c r="E17" s="71"/>
      <c r="F17" s="96" t="s">
        <v>103</v>
      </c>
      <c r="G17" s="75"/>
      <c r="H17" s="75"/>
    </row>
    <row r="18" spans="1:9" ht="42.75" customHeight="1" x14ac:dyDescent="0.25">
      <c r="A18" s="112"/>
      <c r="B18" s="113"/>
      <c r="C18" s="113"/>
      <c r="D18" s="113"/>
      <c r="E18" s="114"/>
      <c r="F18" s="73" t="s">
        <v>43</v>
      </c>
      <c r="G18" s="74">
        <f t="shared" ref="G18:H18" si="4">G20</f>
        <v>0</v>
      </c>
      <c r="H18" s="74">
        <f t="shared" si="4"/>
        <v>0</v>
      </c>
    </row>
    <row r="19" spans="1:9" x14ac:dyDescent="0.25">
      <c r="A19" s="71"/>
      <c r="B19" s="71"/>
      <c r="C19" s="71"/>
      <c r="D19" s="71"/>
      <c r="E19" s="71"/>
      <c r="F19" s="96" t="s">
        <v>103</v>
      </c>
      <c r="G19" s="75"/>
      <c r="H19" s="75"/>
    </row>
    <row r="20" spans="1:9" s="68" customFormat="1" x14ac:dyDescent="0.25">
      <c r="A20" s="101"/>
      <c r="B20" s="101"/>
      <c r="C20" s="101"/>
      <c r="D20" s="101" t="s">
        <v>109</v>
      </c>
      <c r="E20" s="101"/>
      <c r="F20" s="99" t="s">
        <v>110</v>
      </c>
      <c r="G20" s="102">
        <f>+G22</f>
        <v>0</v>
      </c>
      <c r="H20" s="102">
        <f>+H22</f>
        <v>0</v>
      </c>
    </row>
    <row r="21" spans="1:9" x14ac:dyDescent="0.25">
      <c r="A21" s="71"/>
      <c r="B21" s="71"/>
      <c r="C21" s="71"/>
      <c r="D21" s="71"/>
      <c r="E21" s="71"/>
      <c r="F21" s="96" t="s">
        <v>103</v>
      </c>
      <c r="G21" s="78"/>
      <c r="H21" s="78"/>
    </row>
    <row r="22" spans="1:9" s="68" customFormat="1" ht="34.5" x14ac:dyDescent="0.25">
      <c r="A22" s="101"/>
      <c r="B22" s="101"/>
      <c r="C22" s="101"/>
      <c r="D22" s="101"/>
      <c r="E22" s="101" t="s">
        <v>111</v>
      </c>
      <c r="F22" s="99" t="s">
        <v>112</v>
      </c>
      <c r="G22" s="102">
        <f>+G24</f>
        <v>0</v>
      </c>
      <c r="H22" s="102">
        <f>+H24</f>
        <v>0</v>
      </c>
    </row>
    <row r="23" spans="1:9" x14ac:dyDescent="0.25">
      <c r="A23" s="71"/>
      <c r="B23" s="71"/>
      <c r="C23" s="71"/>
      <c r="D23" s="71"/>
      <c r="E23" s="71"/>
      <c r="F23" s="96" t="s">
        <v>113</v>
      </c>
      <c r="G23" s="78"/>
      <c r="H23" s="78"/>
    </row>
    <row r="24" spans="1:9" s="81" customFormat="1" ht="34.5" x14ac:dyDescent="0.25">
      <c r="A24" s="79"/>
      <c r="B24" s="79"/>
      <c r="C24" s="79"/>
      <c r="D24" s="79"/>
      <c r="E24" s="79"/>
      <c r="F24" s="100" t="s">
        <v>46</v>
      </c>
      <c r="G24" s="80">
        <f t="shared" ref="G24" si="5">G26+G27</f>
        <v>0</v>
      </c>
      <c r="H24" s="80">
        <f>H26+H27</f>
        <v>0</v>
      </c>
    </row>
    <row r="25" spans="1:9" ht="27" x14ac:dyDescent="0.25">
      <c r="A25" s="71"/>
      <c r="B25" s="71"/>
      <c r="C25" s="71"/>
      <c r="D25" s="71"/>
      <c r="E25" s="71"/>
      <c r="F25" s="97" t="s">
        <v>114</v>
      </c>
      <c r="G25" s="78"/>
      <c r="H25" s="78"/>
    </row>
    <row r="26" spans="1:9" x14ac:dyDescent="0.25">
      <c r="A26" s="71"/>
      <c r="B26" s="71"/>
      <c r="C26" s="71"/>
      <c r="D26" s="71"/>
      <c r="E26" s="71"/>
      <c r="F26" s="82" t="s">
        <v>115</v>
      </c>
      <c r="G26" s="78">
        <v>0</v>
      </c>
      <c r="H26" s="78">
        <v>-99081.999999999985</v>
      </c>
    </row>
    <row r="27" spans="1:9" x14ac:dyDescent="0.25">
      <c r="A27" s="71"/>
      <c r="B27" s="71"/>
      <c r="C27" s="71"/>
      <c r="D27" s="71"/>
      <c r="E27" s="71"/>
      <c r="F27" s="82" t="s">
        <v>116</v>
      </c>
      <c r="G27" s="78"/>
      <c r="H27" s="78">
        <v>99082</v>
      </c>
      <c r="I27" s="83"/>
    </row>
  </sheetData>
  <mergeCells count="11">
    <mergeCell ref="G7:H7"/>
    <mergeCell ref="A1:H1"/>
    <mergeCell ref="A2:H2"/>
    <mergeCell ref="A3:H3"/>
    <mergeCell ref="A4:H4"/>
    <mergeCell ref="A5:H5"/>
    <mergeCell ref="A8:C8"/>
    <mergeCell ref="D8:E8"/>
    <mergeCell ref="F8:F9"/>
    <mergeCell ref="G8:H8"/>
    <mergeCell ref="A18:E18"/>
  </mergeCells>
  <pageMargins left="0.2" right="0.2" top="0.33" bottom="0.37" header="0.17" footer="0.17"/>
  <pageSetup paperSize="9" scale="66" orientation="landscape" r:id="rId1"/>
  <ignoredErrors>
    <ignoredError sqref="A12:F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topLeftCell="A7" zoomScale="60" zoomScaleNormal="100" workbookViewId="0">
      <selection sqref="A1:H1"/>
    </sheetView>
  </sheetViews>
  <sheetFormatPr defaultRowHeight="17.25" x14ac:dyDescent="0.25"/>
  <cols>
    <col min="1" max="1" width="7.42578125" style="12" customWidth="1"/>
    <col min="2" max="2" width="8.7109375" style="12" customWidth="1"/>
    <col min="3" max="3" width="56.5703125" style="2" customWidth="1"/>
    <col min="4" max="4" width="16.140625" style="20" customWidth="1"/>
    <col min="5" max="5" width="17.85546875" style="20" customWidth="1"/>
    <col min="6" max="6" width="18.7109375" style="20" bestFit="1" customWidth="1"/>
    <col min="7" max="7" width="17.7109375" style="20" bestFit="1" customWidth="1"/>
    <col min="8" max="8" width="15.5703125" style="20" customWidth="1"/>
    <col min="9" max="9" width="9.5703125" style="2" customWidth="1"/>
    <col min="10" max="10" width="9.85546875" style="2" bestFit="1" customWidth="1"/>
    <col min="11" max="13" width="9.140625" style="2"/>
    <col min="14" max="14" width="19.42578125" style="2" customWidth="1"/>
    <col min="15" max="16384" width="9.140625" style="2"/>
  </cols>
  <sheetData>
    <row r="1" spans="1:9" ht="16.5" customHeight="1" x14ac:dyDescent="0.25">
      <c r="A1" s="120" t="s">
        <v>5</v>
      </c>
      <c r="B1" s="120"/>
      <c r="C1" s="120"/>
      <c r="D1" s="120"/>
      <c r="E1" s="120"/>
      <c r="F1" s="120"/>
      <c r="G1" s="120"/>
      <c r="H1" s="120"/>
      <c r="I1" s="1"/>
    </row>
    <row r="2" spans="1:9" ht="16.5" customHeight="1" x14ac:dyDescent="0.25">
      <c r="A2" s="120" t="s">
        <v>0</v>
      </c>
      <c r="B2" s="120"/>
      <c r="C2" s="120"/>
      <c r="D2" s="120"/>
      <c r="E2" s="120"/>
      <c r="F2" s="120"/>
      <c r="G2" s="120"/>
      <c r="H2" s="120"/>
      <c r="I2" s="1"/>
    </row>
    <row r="3" spans="1:9" ht="16.5" customHeight="1" x14ac:dyDescent="0.25">
      <c r="A3" s="120" t="s">
        <v>1</v>
      </c>
      <c r="B3" s="120"/>
      <c r="C3" s="120"/>
      <c r="D3" s="120"/>
      <c r="E3" s="120"/>
      <c r="F3" s="120"/>
      <c r="G3" s="120"/>
      <c r="H3" s="120"/>
      <c r="I3" s="1"/>
    </row>
    <row r="4" spans="1:9" ht="52.5" customHeight="1" x14ac:dyDescent="0.25">
      <c r="A4" s="123" t="s">
        <v>34</v>
      </c>
      <c r="B4" s="123"/>
      <c r="C4" s="123"/>
      <c r="D4" s="123"/>
      <c r="E4" s="123"/>
      <c r="F4" s="123"/>
      <c r="G4" s="123"/>
      <c r="H4" s="123"/>
    </row>
    <row r="5" spans="1:9" x14ac:dyDescent="0.25">
      <c r="A5" s="3"/>
      <c r="B5" s="3"/>
      <c r="C5" s="4"/>
      <c r="D5" s="5"/>
      <c r="E5" s="5"/>
      <c r="F5" s="5"/>
      <c r="G5" s="124" t="s">
        <v>19</v>
      </c>
      <c r="H5" s="124"/>
    </row>
    <row r="6" spans="1:9" s="6" customFormat="1" ht="36.75" customHeight="1" x14ac:dyDescent="0.25">
      <c r="A6" s="133" t="s">
        <v>20</v>
      </c>
      <c r="B6" s="133"/>
      <c r="C6" s="125" t="s">
        <v>21</v>
      </c>
      <c r="D6" s="130" t="s">
        <v>45</v>
      </c>
      <c r="E6" s="131"/>
      <c r="F6" s="131"/>
      <c r="G6" s="131"/>
      <c r="H6" s="132"/>
    </row>
    <row r="7" spans="1:9" s="6" customFormat="1" ht="18" customHeight="1" x14ac:dyDescent="0.25">
      <c r="A7" s="133"/>
      <c r="B7" s="133"/>
      <c r="C7" s="126"/>
      <c r="D7" s="128" t="s">
        <v>22</v>
      </c>
      <c r="E7" s="130" t="s">
        <v>6</v>
      </c>
      <c r="F7" s="131"/>
      <c r="G7" s="131"/>
      <c r="H7" s="132"/>
    </row>
    <row r="8" spans="1:9" s="6" customFormat="1" ht="96" customHeight="1" x14ac:dyDescent="0.25">
      <c r="A8" s="7" t="s">
        <v>23</v>
      </c>
      <c r="B8" s="7" t="s">
        <v>24</v>
      </c>
      <c r="C8" s="127"/>
      <c r="D8" s="129"/>
      <c r="E8" s="8" t="s">
        <v>25</v>
      </c>
      <c r="F8" s="8" t="s">
        <v>26</v>
      </c>
      <c r="G8" s="8" t="s">
        <v>27</v>
      </c>
      <c r="H8" s="8" t="s">
        <v>28</v>
      </c>
    </row>
    <row r="9" spans="1:9" s="12" customFormat="1" ht="30.75" customHeight="1" x14ac:dyDescent="0.25">
      <c r="A9" s="9"/>
      <c r="B9" s="9"/>
      <c r="C9" s="10" t="s">
        <v>29</v>
      </c>
      <c r="D9" s="11">
        <f>D11</f>
        <v>0</v>
      </c>
      <c r="E9" s="11">
        <f t="shared" ref="E9:H9" si="0">E11</f>
        <v>0</v>
      </c>
      <c r="F9" s="11">
        <f t="shared" si="0"/>
        <v>-99081.999999999985</v>
      </c>
      <c r="G9" s="11">
        <f t="shared" si="0"/>
        <v>99082</v>
      </c>
      <c r="H9" s="11">
        <f t="shared" si="0"/>
        <v>0</v>
      </c>
    </row>
    <row r="10" spans="1:9" x14ac:dyDescent="0.25">
      <c r="A10" s="9"/>
      <c r="B10" s="9"/>
      <c r="C10" s="10" t="s">
        <v>30</v>
      </c>
      <c r="D10" s="11"/>
      <c r="E10" s="11"/>
      <c r="F10" s="11"/>
      <c r="G10" s="11"/>
      <c r="H10" s="11"/>
    </row>
    <row r="11" spans="1:9" s="12" customFormat="1" ht="51.75" x14ac:dyDescent="0.25">
      <c r="A11" s="13"/>
      <c r="B11" s="14"/>
      <c r="C11" s="14" t="s">
        <v>43</v>
      </c>
      <c r="D11" s="15">
        <f>+D13</f>
        <v>0</v>
      </c>
      <c r="E11" s="15">
        <f t="shared" ref="E11:H11" si="1">+E13</f>
        <v>0</v>
      </c>
      <c r="F11" s="15">
        <f t="shared" si="1"/>
        <v>-99081.999999999985</v>
      </c>
      <c r="G11" s="15">
        <f t="shared" si="1"/>
        <v>99082</v>
      </c>
      <c r="H11" s="15">
        <f t="shared" si="1"/>
        <v>0</v>
      </c>
    </row>
    <row r="12" spans="1:9" s="12" customFormat="1" x14ac:dyDescent="0.25">
      <c r="A12" s="13"/>
      <c r="B12" s="13"/>
      <c r="C12" s="13" t="s">
        <v>31</v>
      </c>
      <c r="D12" s="16"/>
      <c r="E12" s="16"/>
      <c r="F12" s="16"/>
      <c r="G12" s="16"/>
      <c r="H12" s="16"/>
    </row>
    <row r="13" spans="1:9" s="17" customFormat="1" ht="34.5" x14ac:dyDescent="0.25">
      <c r="A13" s="28">
        <v>1049</v>
      </c>
      <c r="B13" s="28">
        <v>21001</v>
      </c>
      <c r="C13" s="29" t="s">
        <v>44</v>
      </c>
      <c r="D13" s="30">
        <f>+D15+D22+D28</f>
        <v>0</v>
      </c>
      <c r="E13" s="30">
        <f>+E15+E22+E28</f>
        <v>0</v>
      </c>
      <c r="F13" s="30">
        <f>+F15+F22+F28</f>
        <v>-99081.999999999985</v>
      </c>
      <c r="G13" s="30">
        <f>+G15+G22+G28</f>
        <v>99082</v>
      </c>
      <c r="H13" s="30">
        <f>+H15+H22+H28</f>
        <v>0</v>
      </c>
    </row>
    <row r="14" spans="1:9" x14ac:dyDescent="0.25">
      <c r="A14" s="31"/>
      <c r="B14" s="31"/>
      <c r="C14" s="13" t="s">
        <v>31</v>
      </c>
      <c r="D14" s="32"/>
      <c r="E14" s="32"/>
      <c r="F14" s="32"/>
      <c r="G14" s="32"/>
      <c r="H14" s="32"/>
    </row>
    <row r="15" spans="1:9" s="17" customFormat="1" ht="34.5" x14ac:dyDescent="0.25">
      <c r="A15" s="28"/>
      <c r="B15" s="28"/>
      <c r="C15" s="28" t="s">
        <v>86</v>
      </c>
      <c r="D15" s="30">
        <f>+E15+F15+G15+H15</f>
        <v>-131706.79999999999</v>
      </c>
      <c r="E15" s="30">
        <f>SUM(E16:E21)</f>
        <v>0</v>
      </c>
      <c r="F15" s="30">
        <f>SUM(F16:F21)</f>
        <v>-172706.8</v>
      </c>
      <c r="G15" s="30">
        <f>SUM(G16:G21)</f>
        <v>41000</v>
      </c>
      <c r="H15" s="30">
        <f>SUM(H16:H21)</f>
        <v>0</v>
      </c>
    </row>
    <row r="16" spans="1:9" s="18" customFormat="1" ht="51.75" x14ac:dyDescent="0.25">
      <c r="A16" s="28"/>
      <c r="B16" s="33"/>
      <c r="C16" s="59" t="s">
        <v>122</v>
      </c>
      <c r="D16" s="63">
        <f t="shared" ref="D16:D20" si="2">+G16</f>
        <v>10500</v>
      </c>
      <c r="E16" s="34"/>
      <c r="F16" s="34"/>
      <c r="G16" s="32">
        <v>10500</v>
      </c>
      <c r="H16" s="34"/>
    </row>
    <row r="17" spans="1:8" s="18" customFormat="1" ht="51.75" x14ac:dyDescent="0.25">
      <c r="A17" s="28"/>
      <c r="B17" s="33"/>
      <c r="C17" s="59" t="s">
        <v>123</v>
      </c>
      <c r="D17" s="63">
        <f t="shared" si="2"/>
        <v>5500</v>
      </c>
      <c r="E17" s="34"/>
      <c r="F17" s="34"/>
      <c r="G17" s="32">
        <v>5500</v>
      </c>
      <c r="H17" s="34"/>
    </row>
    <row r="18" spans="1:8" s="18" customFormat="1" ht="51.75" x14ac:dyDescent="0.25">
      <c r="A18" s="28"/>
      <c r="B18" s="33"/>
      <c r="C18" s="59" t="s">
        <v>124</v>
      </c>
      <c r="D18" s="63">
        <f t="shared" si="2"/>
        <v>12000</v>
      </c>
      <c r="E18" s="34"/>
      <c r="F18" s="34"/>
      <c r="G18" s="32">
        <v>12000</v>
      </c>
      <c r="H18" s="34"/>
    </row>
    <row r="19" spans="1:8" s="18" customFormat="1" ht="51.75" x14ac:dyDescent="0.25">
      <c r="A19" s="28"/>
      <c r="B19" s="33"/>
      <c r="C19" s="59" t="s">
        <v>125</v>
      </c>
      <c r="D19" s="63">
        <f t="shared" si="2"/>
        <v>8500</v>
      </c>
      <c r="E19" s="34"/>
      <c r="F19" s="34"/>
      <c r="G19" s="32">
        <v>8500</v>
      </c>
      <c r="H19" s="34"/>
    </row>
    <row r="20" spans="1:8" s="18" customFormat="1" ht="51.75" x14ac:dyDescent="0.25">
      <c r="A20" s="28"/>
      <c r="B20" s="33"/>
      <c r="C20" s="59" t="s">
        <v>126</v>
      </c>
      <c r="D20" s="63">
        <f t="shared" si="2"/>
        <v>4500</v>
      </c>
      <c r="E20" s="34"/>
      <c r="F20" s="34"/>
      <c r="G20" s="32">
        <v>4500</v>
      </c>
      <c r="H20" s="34"/>
    </row>
    <row r="21" spans="1:8" ht="51.75" x14ac:dyDescent="0.25">
      <c r="A21" s="28"/>
      <c r="B21" s="61"/>
      <c r="C21" s="59" t="s">
        <v>119</v>
      </c>
      <c r="D21" s="32">
        <f>+F21</f>
        <v>-172706.8</v>
      </c>
      <c r="E21" s="32"/>
      <c r="F21" s="32">
        <f>-F28-G28-G22-G15</f>
        <v>-172706.8</v>
      </c>
      <c r="G21" s="32"/>
      <c r="H21" s="37"/>
    </row>
    <row r="22" spans="1:8" ht="34.5" x14ac:dyDescent="0.25">
      <c r="A22" s="28"/>
      <c r="B22" s="61"/>
      <c r="C22" s="60" t="s">
        <v>77</v>
      </c>
      <c r="D22" s="30">
        <f>+E22+F22+G22+H22</f>
        <v>43182</v>
      </c>
      <c r="E22" s="30">
        <f>SUM(E23:E27)</f>
        <v>0</v>
      </c>
      <c r="F22" s="30">
        <f>SUM(F23:F27)</f>
        <v>0</v>
      </c>
      <c r="G22" s="30">
        <f>SUM(G23:G27)</f>
        <v>43182</v>
      </c>
      <c r="H22" s="30">
        <f>SUM(H23:H27)</f>
        <v>0</v>
      </c>
    </row>
    <row r="23" spans="1:8" ht="34.5" x14ac:dyDescent="0.25">
      <c r="A23" s="28"/>
      <c r="B23" s="61"/>
      <c r="C23" s="59" t="s">
        <v>78</v>
      </c>
      <c r="D23" s="63">
        <f t="shared" ref="D23:D27" si="3">+G23</f>
        <v>4000</v>
      </c>
      <c r="E23" s="37"/>
      <c r="F23" s="63"/>
      <c r="G23" s="32">
        <v>4000</v>
      </c>
      <c r="H23" s="37"/>
    </row>
    <row r="24" spans="1:8" ht="34.5" x14ac:dyDescent="0.25">
      <c r="A24" s="28"/>
      <c r="B24" s="61"/>
      <c r="C24" s="59" t="s">
        <v>79</v>
      </c>
      <c r="D24" s="63">
        <f t="shared" si="3"/>
        <v>10000</v>
      </c>
      <c r="E24" s="37"/>
      <c r="F24" s="63"/>
      <c r="G24" s="32">
        <v>10000</v>
      </c>
      <c r="H24" s="37"/>
    </row>
    <row r="25" spans="1:8" ht="51.75" x14ac:dyDescent="0.25">
      <c r="A25" s="28"/>
      <c r="B25" s="61"/>
      <c r="C25" s="59" t="s">
        <v>80</v>
      </c>
      <c r="D25" s="63">
        <f t="shared" si="3"/>
        <v>11000</v>
      </c>
      <c r="E25" s="37"/>
      <c r="F25" s="63"/>
      <c r="G25" s="32">
        <v>11000</v>
      </c>
      <c r="H25" s="37"/>
    </row>
    <row r="26" spans="1:8" ht="51.75" x14ac:dyDescent="0.25">
      <c r="A26" s="28"/>
      <c r="B26" s="61"/>
      <c r="C26" s="59" t="s">
        <v>81</v>
      </c>
      <c r="D26" s="63">
        <f t="shared" si="3"/>
        <v>15000</v>
      </c>
      <c r="E26" s="37"/>
      <c r="F26" s="63"/>
      <c r="G26" s="32">
        <v>15000</v>
      </c>
      <c r="H26" s="37"/>
    </row>
    <row r="27" spans="1:8" ht="51.75" x14ac:dyDescent="0.25">
      <c r="A27" s="28"/>
      <c r="B27" s="61"/>
      <c r="C27" s="59" t="s">
        <v>82</v>
      </c>
      <c r="D27" s="63">
        <f t="shared" si="3"/>
        <v>3182</v>
      </c>
      <c r="E27" s="37"/>
      <c r="F27" s="63"/>
      <c r="G27" s="32">
        <v>3182</v>
      </c>
      <c r="H27" s="37"/>
    </row>
    <row r="28" spans="1:8" ht="34.5" x14ac:dyDescent="0.25">
      <c r="A28" s="31"/>
      <c r="B28" s="61"/>
      <c r="C28" s="60" t="s">
        <v>75</v>
      </c>
      <c r="D28" s="30">
        <f>+E28+F28+G28+H28</f>
        <v>88524.800000000003</v>
      </c>
      <c r="E28" s="30">
        <f t="shared" ref="E28:G28" si="4">SUM(E29:E33)</f>
        <v>0</v>
      </c>
      <c r="F28" s="30">
        <f t="shared" si="4"/>
        <v>73624.800000000003</v>
      </c>
      <c r="G28" s="30">
        <f t="shared" si="4"/>
        <v>14900</v>
      </c>
      <c r="H28" s="30">
        <f>SUM(H29:H33)</f>
        <v>0</v>
      </c>
    </row>
    <row r="29" spans="1:8" s="19" customFormat="1" ht="51.75" x14ac:dyDescent="0.25">
      <c r="A29" s="35"/>
      <c r="B29" s="62"/>
      <c r="C29" s="59" t="s">
        <v>120</v>
      </c>
      <c r="D29" s="32">
        <f t="shared" ref="D29" si="5">SUM(E29:H29)</f>
        <v>73624.800000000003</v>
      </c>
      <c r="E29" s="32"/>
      <c r="F29" s="32">
        <v>73624.800000000003</v>
      </c>
      <c r="G29" s="32"/>
      <c r="H29" s="36"/>
    </row>
    <row r="30" spans="1:8" s="19" customFormat="1" ht="51.75" x14ac:dyDescent="0.25">
      <c r="A30" s="35"/>
      <c r="B30" s="62"/>
      <c r="C30" s="59" t="s">
        <v>131</v>
      </c>
      <c r="D30" s="63">
        <f t="shared" ref="D30:D33" si="6">+G30</f>
        <v>4200</v>
      </c>
      <c r="E30" s="36"/>
      <c r="F30" s="63"/>
      <c r="G30" s="32">
        <v>4200</v>
      </c>
      <c r="H30" s="36"/>
    </row>
    <row r="31" spans="1:8" s="19" customFormat="1" ht="51.75" x14ac:dyDescent="0.25">
      <c r="A31" s="35"/>
      <c r="B31" s="62"/>
      <c r="C31" s="59" t="s">
        <v>132</v>
      </c>
      <c r="D31" s="63">
        <f t="shared" si="6"/>
        <v>4000</v>
      </c>
      <c r="E31" s="36"/>
      <c r="F31" s="63"/>
      <c r="G31" s="32">
        <v>4000</v>
      </c>
      <c r="H31" s="36"/>
    </row>
    <row r="32" spans="1:8" s="19" customFormat="1" ht="34.5" x14ac:dyDescent="0.25">
      <c r="A32" s="35"/>
      <c r="B32" s="62"/>
      <c r="C32" s="59" t="s">
        <v>85</v>
      </c>
      <c r="D32" s="63">
        <f t="shared" si="6"/>
        <v>2500</v>
      </c>
      <c r="E32" s="36"/>
      <c r="F32" s="63"/>
      <c r="G32" s="32">
        <v>2500</v>
      </c>
      <c r="H32" s="36"/>
    </row>
    <row r="33" spans="1:8" s="19" customFormat="1" ht="34.5" x14ac:dyDescent="0.25">
      <c r="A33" s="35"/>
      <c r="B33" s="62"/>
      <c r="C33" s="59" t="s">
        <v>130</v>
      </c>
      <c r="D33" s="63">
        <f t="shared" si="6"/>
        <v>4200</v>
      </c>
      <c r="E33" s="36"/>
      <c r="F33" s="63"/>
      <c r="G33" s="32">
        <v>4200</v>
      </c>
      <c r="H33" s="36"/>
    </row>
  </sheetData>
  <mergeCells count="10">
    <mergeCell ref="A1:H1"/>
    <mergeCell ref="A2:H2"/>
    <mergeCell ref="A4:H4"/>
    <mergeCell ref="G5:H5"/>
    <mergeCell ref="C6:C8"/>
    <mergeCell ref="A3:H3"/>
    <mergeCell ref="D7:D8"/>
    <mergeCell ref="E7:H7"/>
    <mergeCell ref="D6:H6"/>
    <mergeCell ref="A6:B7"/>
  </mergeCells>
  <printOptions horizontalCentered="1"/>
  <pageMargins left="0.17" right="0.17" top="0.28999999999999998" bottom="0.46" header="0.17" footer="0.18"/>
  <pageSetup paperSize="9" scale="59" firstPageNumber="236" orientation="landscape" r:id="rId1"/>
  <rowBreaks count="1" manualBreakCount="1">
    <brk id="21" max="16383" man="1"/>
  </rowBreaks>
  <ignoredErrors>
    <ignoredError sqref="H29 E21 D29:E29 G21:H21" numberStoredAsText="1"/>
    <ignoredError sqref="G13:G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topLeftCell="A22" zoomScale="60" zoomScaleNormal="100" workbookViewId="0">
      <selection sqref="A1:E1"/>
    </sheetView>
  </sheetViews>
  <sheetFormatPr defaultRowHeight="17.25" x14ac:dyDescent="0.25"/>
  <cols>
    <col min="1" max="1" width="7.42578125" style="12" customWidth="1"/>
    <col min="2" max="2" width="8.7109375" style="12" customWidth="1"/>
    <col min="3" max="3" width="53.28515625" style="2" customWidth="1"/>
    <col min="4" max="4" width="22.7109375" style="39" customWidth="1"/>
    <col min="5" max="5" width="22.7109375" style="2" customWidth="1"/>
    <col min="6" max="6" width="9.140625" style="2"/>
    <col min="7" max="7" width="12" style="2" bestFit="1" customWidth="1"/>
    <col min="8" max="8" width="16.28515625" style="2" bestFit="1" customWidth="1"/>
    <col min="9" max="9" width="16" style="2" customWidth="1"/>
    <col min="10" max="16384" width="9.140625" style="2"/>
  </cols>
  <sheetData>
    <row r="1" spans="1:8" x14ac:dyDescent="0.25">
      <c r="A1" s="120" t="s">
        <v>89</v>
      </c>
      <c r="B1" s="120"/>
      <c r="C1" s="120"/>
      <c r="D1" s="120"/>
      <c r="E1" s="120"/>
    </row>
    <row r="2" spans="1:8" x14ac:dyDescent="0.25">
      <c r="A2" s="120" t="s">
        <v>0</v>
      </c>
      <c r="B2" s="120"/>
      <c r="C2" s="120"/>
      <c r="D2" s="120"/>
      <c r="E2" s="120"/>
    </row>
    <row r="3" spans="1:8" x14ac:dyDescent="0.25">
      <c r="A3" s="120" t="s">
        <v>1</v>
      </c>
      <c r="B3" s="120"/>
      <c r="C3" s="120"/>
      <c r="D3" s="120"/>
      <c r="E3" s="120"/>
    </row>
    <row r="4" spans="1:8" x14ac:dyDescent="0.25">
      <c r="A4" s="136"/>
      <c r="B4" s="136"/>
      <c r="C4" s="136"/>
      <c r="D4" s="136"/>
      <c r="E4" s="136"/>
    </row>
    <row r="5" spans="1:8" ht="48" customHeight="1" x14ac:dyDescent="0.25">
      <c r="A5" s="137" t="s">
        <v>42</v>
      </c>
      <c r="B5" s="137"/>
      <c r="C5" s="137"/>
      <c r="D5" s="137"/>
      <c r="E5" s="137"/>
    </row>
    <row r="6" spans="1:8" x14ac:dyDescent="0.25">
      <c r="A6" s="3"/>
      <c r="B6" s="3"/>
      <c r="C6" s="25"/>
      <c r="E6" s="98" t="s">
        <v>19</v>
      </c>
    </row>
    <row r="7" spans="1:8" s="6" customFormat="1" ht="75" customHeight="1" x14ac:dyDescent="0.25">
      <c r="A7" s="133" t="s">
        <v>20</v>
      </c>
      <c r="B7" s="133"/>
      <c r="C7" s="125" t="s">
        <v>21</v>
      </c>
      <c r="D7" s="134" t="s">
        <v>45</v>
      </c>
      <c r="E7" s="135"/>
    </row>
    <row r="8" spans="1:8" s="6" customFormat="1" ht="52.5" x14ac:dyDescent="0.25">
      <c r="A8" s="7" t="s">
        <v>23</v>
      </c>
      <c r="B8" s="7" t="s">
        <v>24</v>
      </c>
      <c r="C8" s="127"/>
      <c r="D8" s="40" t="s">
        <v>7</v>
      </c>
      <c r="E8" s="38" t="s">
        <v>8</v>
      </c>
    </row>
    <row r="9" spans="1:8" s="12" customFormat="1" x14ac:dyDescent="0.25">
      <c r="A9" s="9"/>
      <c r="B9" s="9"/>
      <c r="C9" s="26" t="s">
        <v>29</v>
      </c>
      <c r="D9" s="11">
        <f t="shared" ref="D9" si="0">D11</f>
        <v>0</v>
      </c>
      <c r="E9" s="11">
        <f t="shared" ref="E9" si="1">E11</f>
        <v>0</v>
      </c>
    </row>
    <row r="10" spans="1:8" x14ac:dyDescent="0.25">
      <c r="A10" s="9"/>
      <c r="B10" s="9"/>
      <c r="C10" s="26" t="s">
        <v>30</v>
      </c>
      <c r="D10" s="11"/>
      <c r="E10" s="11"/>
    </row>
    <row r="11" spans="1:8" s="12" customFormat="1" ht="51.75" x14ac:dyDescent="0.25">
      <c r="A11" s="13"/>
      <c r="B11" s="14"/>
      <c r="C11" s="14" t="s">
        <v>43</v>
      </c>
      <c r="D11" s="15">
        <f>+D13</f>
        <v>0</v>
      </c>
      <c r="E11" s="15">
        <f>+E13</f>
        <v>0</v>
      </c>
    </row>
    <row r="12" spans="1:8" s="12" customFormat="1" x14ac:dyDescent="0.25">
      <c r="A12" s="13"/>
      <c r="B12" s="13"/>
      <c r="C12" s="13" t="s">
        <v>31</v>
      </c>
      <c r="D12" s="16"/>
      <c r="E12" s="16"/>
    </row>
    <row r="13" spans="1:8" s="17" customFormat="1" ht="34.5" x14ac:dyDescent="0.25">
      <c r="A13" s="28">
        <v>1049</v>
      </c>
      <c r="B13" s="28">
        <v>21001</v>
      </c>
      <c r="C13" s="29" t="s">
        <v>44</v>
      </c>
      <c r="D13" s="30">
        <f>+D15+D22+D28</f>
        <v>0</v>
      </c>
      <c r="E13" s="30">
        <f>+E15+E22+E28</f>
        <v>0</v>
      </c>
    </row>
    <row r="14" spans="1:8" x14ac:dyDescent="0.25">
      <c r="A14" s="31"/>
      <c r="B14" s="31"/>
      <c r="C14" s="13" t="s">
        <v>31</v>
      </c>
      <c r="D14" s="32"/>
      <c r="E14" s="32"/>
    </row>
    <row r="15" spans="1:8" s="19" customFormat="1" ht="34.5" x14ac:dyDescent="0.25">
      <c r="A15" s="28"/>
      <c r="B15" s="28"/>
      <c r="C15" s="28" t="s">
        <v>86</v>
      </c>
      <c r="D15" s="30">
        <f>SUM(D16:D21)</f>
        <v>-36812.400000000001</v>
      </c>
      <c r="E15" s="30">
        <f>SUM(E16:E21)</f>
        <v>-131706.79999999999</v>
      </c>
      <c r="H15" s="27"/>
    </row>
    <row r="16" spans="1:8" s="17" customFormat="1" ht="51.75" x14ac:dyDescent="0.25">
      <c r="A16" s="28"/>
      <c r="B16" s="33"/>
      <c r="C16" s="59" t="s">
        <v>122</v>
      </c>
      <c r="D16" s="34"/>
      <c r="E16" s="32">
        <v>10500</v>
      </c>
    </row>
    <row r="17" spans="1:9" s="19" customFormat="1" ht="51.75" x14ac:dyDescent="0.25">
      <c r="A17" s="28"/>
      <c r="B17" s="33"/>
      <c r="C17" s="59" t="s">
        <v>123</v>
      </c>
      <c r="D17" s="34"/>
      <c r="E17" s="32">
        <v>5500</v>
      </c>
    </row>
    <row r="18" spans="1:9" ht="51.75" x14ac:dyDescent="0.25">
      <c r="A18" s="28"/>
      <c r="B18" s="33"/>
      <c r="C18" s="59" t="s">
        <v>124</v>
      </c>
      <c r="D18" s="34"/>
      <c r="E18" s="32">
        <v>12000</v>
      </c>
      <c r="G18" s="20"/>
      <c r="H18" s="20"/>
      <c r="I18" s="20"/>
    </row>
    <row r="19" spans="1:9" s="19" customFormat="1" ht="97.5" customHeight="1" x14ac:dyDescent="0.25">
      <c r="A19" s="28"/>
      <c r="B19" s="33"/>
      <c r="C19" s="59" t="s">
        <v>125</v>
      </c>
      <c r="D19" s="34"/>
      <c r="E19" s="32">
        <v>8500</v>
      </c>
    </row>
    <row r="20" spans="1:9" ht="79.5" customHeight="1" x14ac:dyDescent="0.25">
      <c r="A20" s="28"/>
      <c r="B20" s="33"/>
      <c r="C20" s="59" t="s">
        <v>126</v>
      </c>
      <c r="D20" s="34"/>
      <c r="E20" s="32">
        <v>4500</v>
      </c>
    </row>
    <row r="21" spans="1:9" ht="51.75" x14ac:dyDescent="0.25">
      <c r="A21" s="28"/>
      <c r="B21" s="61"/>
      <c r="C21" s="59" t="s">
        <v>119</v>
      </c>
      <c r="D21" s="32">
        <f>-D29</f>
        <v>-36812.400000000001</v>
      </c>
      <c r="E21" s="32">
        <f>-E28-E22-E16-E19-E17-E18-E20</f>
        <v>-172706.8</v>
      </c>
    </row>
    <row r="22" spans="1:9" ht="34.5" x14ac:dyDescent="0.25">
      <c r="A22" s="28"/>
      <c r="B22" s="61"/>
      <c r="C22" s="60" t="s">
        <v>77</v>
      </c>
      <c r="D22" s="30">
        <f>SUM(D23:D27)</f>
        <v>0</v>
      </c>
      <c r="E22" s="30">
        <f>SUM(E23:E27)</f>
        <v>43182</v>
      </c>
    </row>
    <row r="23" spans="1:9" ht="34.5" x14ac:dyDescent="0.25">
      <c r="A23" s="28"/>
      <c r="B23" s="61"/>
      <c r="C23" s="59" t="s">
        <v>78</v>
      </c>
      <c r="D23" s="63"/>
      <c r="E23" s="32">
        <v>4000</v>
      </c>
    </row>
    <row r="24" spans="1:9" ht="34.5" x14ac:dyDescent="0.25">
      <c r="A24" s="28"/>
      <c r="B24" s="61"/>
      <c r="C24" s="59" t="s">
        <v>79</v>
      </c>
      <c r="D24" s="63"/>
      <c r="E24" s="32">
        <v>10000</v>
      </c>
    </row>
    <row r="25" spans="1:9" ht="51.75" x14ac:dyDescent="0.25">
      <c r="A25" s="28"/>
      <c r="B25" s="61"/>
      <c r="C25" s="59" t="s">
        <v>127</v>
      </c>
      <c r="D25" s="63"/>
      <c r="E25" s="32">
        <v>11000</v>
      </c>
    </row>
    <row r="26" spans="1:9" ht="51.75" x14ac:dyDescent="0.25">
      <c r="A26" s="28"/>
      <c r="B26" s="61"/>
      <c r="C26" s="59" t="s">
        <v>128</v>
      </c>
      <c r="D26" s="63"/>
      <c r="E26" s="32">
        <v>15000</v>
      </c>
    </row>
    <row r="27" spans="1:9" ht="78.75" customHeight="1" x14ac:dyDescent="0.25">
      <c r="A27" s="28"/>
      <c r="B27" s="61"/>
      <c r="C27" s="59" t="s">
        <v>129</v>
      </c>
      <c r="D27" s="63"/>
      <c r="E27" s="32">
        <v>3182</v>
      </c>
    </row>
    <row r="28" spans="1:9" ht="34.5" x14ac:dyDescent="0.25">
      <c r="A28" s="31"/>
      <c r="B28" s="61"/>
      <c r="C28" s="60" t="s">
        <v>75</v>
      </c>
      <c r="D28" s="30">
        <f>SUM(D29:D33)</f>
        <v>36812.400000000001</v>
      </c>
      <c r="E28" s="30">
        <f>SUM(E29:E33)</f>
        <v>88524.800000000003</v>
      </c>
    </row>
    <row r="29" spans="1:9" ht="87" customHeight="1" x14ac:dyDescent="0.25">
      <c r="A29" s="35"/>
      <c r="B29" s="62"/>
      <c r="C29" s="59" t="s">
        <v>120</v>
      </c>
      <c r="D29" s="32">
        <v>36812.400000000001</v>
      </c>
      <c r="E29" s="32">
        <v>73624.800000000003</v>
      </c>
    </row>
    <row r="30" spans="1:9" ht="51.75" x14ac:dyDescent="0.25">
      <c r="A30" s="35"/>
      <c r="B30" s="62"/>
      <c r="C30" s="59" t="s">
        <v>83</v>
      </c>
      <c r="D30" s="63"/>
      <c r="E30" s="32">
        <v>4200</v>
      </c>
    </row>
    <row r="31" spans="1:9" ht="51.75" x14ac:dyDescent="0.25">
      <c r="A31" s="35"/>
      <c r="B31" s="62"/>
      <c r="C31" s="59" t="s">
        <v>84</v>
      </c>
      <c r="D31" s="63"/>
      <c r="E31" s="32">
        <v>4000</v>
      </c>
    </row>
    <row r="32" spans="1:9" ht="56.25" customHeight="1" x14ac:dyDescent="0.25">
      <c r="A32" s="35"/>
      <c r="B32" s="62"/>
      <c r="C32" s="59" t="s">
        <v>85</v>
      </c>
      <c r="D32" s="63"/>
      <c r="E32" s="32">
        <v>2500</v>
      </c>
    </row>
    <row r="33" spans="1:5" ht="48" customHeight="1" x14ac:dyDescent="0.25">
      <c r="A33" s="35"/>
      <c r="B33" s="62"/>
      <c r="C33" s="59" t="s">
        <v>121</v>
      </c>
      <c r="D33" s="63"/>
      <c r="E33" s="32">
        <v>4200</v>
      </c>
    </row>
  </sheetData>
  <mergeCells count="8">
    <mergeCell ref="A7:B7"/>
    <mergeCell ref="C7:C8"/>
    <mergeCell ref="D7:E7"/>
    <mergeCell ref="A1:E1"/>
    <mergeCell ref="A2:E2"/>
    <mergeCell ref="A3:E3"/>
    <mergeCell ref="A4:E4"/>
    <mergeCell ref="A5:E5"/>
  </mergeCells>
  <printOptions horizontalCentered="1"/>
  <pageMargins left="0.17" right="0.17" top="0.28999999999999998" bottom="0.46" header="0.17" footer="0.18"/>
  <pageSetup paperSize="9" scale="57" firstPageNumber="236" orientation="landscape" r:id="rId1"/>
  <rowBreaks count="1" manualBreakCount="1">
    <brk id="21" max="16383" man="1"/>
  </rowBreaks>
  <ignoredErrors>
    <ignoredError sqref="E9:E10 E1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BreakPreview" topLeftCell="A7" zoomScaleNormal="100" zoomScaleSheetLayoutView="100" workbookViewId="0"/>
  </sheetViews>
  <sheetFormatPr defaultRowHeight="13.5" x14ac:dyDescent="0.25"/>
  <cols>
    <col min="1" max="1" width="28.5703125" style="41" customWidth="1"/>
    <col min="2" max="2" width="47.5703125" style="41" customWidth="1"/>
    <col min="3" max="3" width="18" style="41" customWidth="1"/>
    <col min="4" max="4" width="15.5703125" style="41" bestFit="1" customWidth="1"/>
    <col min="5" max="16384" width="9.140625" style="41"/>
  </cols>
  <sheetData>
    <row r="1" spans="1:4" ht="14.25" x14ac:dyDescent="0.25">
      <c r="D1" s="42" t="s">
        <v>88</v>
      </c>
    </row>
    <row r="2" spans="1:4" ht="47.25" customHeight="1" x14ac:dyDescent="0.25">
      <c r="B2" s="144" t="s">
        <v>48</v>
      </c>
      <c r="C2" s="144"/>
      <c r="D2" s="144"/>
    </row>
    <row r="3" spans="1:4" ht="43.5" customHeight="1" x14ac:dyDescent="0.25">
      <c r="A3" s="145" t="s">
        <v>76</v>
      </c>
      <c r="B3" s="145"/>
      <c r="C3" s="145"/>
      <c r="D3" s="145"/>
    </row>
    <row r="5" spans="1:4" ht="42.75" customHeight="1" x14ac:dyDescent="0.25">
      <c r="A5" s="146" t="s">
        <v>43</v>
      </c>
      <c r="B5" s="147"/>
      <c r="C5" s="147"/>
      <c r="D5" s="148"/>
    </row>
    <row r="6" spans="1:4" ht="16.5" x14ac:dyDescent="0.25">
      <c r="A6" s="140" t="s">
        <v>32</v>
      </c>
      <c r="B6" s="140"/>
      <c r="C6" s="140"/>
      <c r="D6" s="140"/>
    </row>
    <row r="7" spans="1:4" ht="16.5" x14ac:dyDescent="0.25">
      <c r="A7" s="43" t="s">
        <v>9</v>
      </c>
      <c r="B7" s="140" t="s">
        <v>10</v>
      </c>
      <c r="C7" s="140"/>
      <c r="D7" s="140"/>
    </row>
    <row r="8" spans="1:4" ht="16.5" x14ac:dyDescent="0.25">
      <c r="A8" s="44" t="s">
        <v>49</v>
      </c>
      <c r="B8" s="138" t="s">
        <v>50</v>
      </c>
      <c r="C8" s="138"/>
      <c r="D8" s="138"/>
    </row>
    <row r="9" spans="1:4" ht="16.5" x14ac:dyDescent="0.25">
      <c r="A9" s="140" t="s">
        <v>11</v>
      </c>
      <c r="B9" s="140"/>
      <c r="C9" s="140"/>
      <c r="D9" s="140"/>
    </row>
    <row r="10" spans="1:4" ht="54.75" customHeight="1" x14ac:dyDescent="0.25">
      <c r="A10" s="45" t="s">
        <v>12</v>
      </c>
      <c r="B10" s="44" t="s">
        <v>49</v>
      </c>
      <c r="C10" s="142" t="s">
        <v>62</v>
      </c>
      <c r="D10" s="143"/>
    </row>
    <row r="11" spans="1:4" ht="16.5" x14ac:dyDescent="0.25">
      <c r="A11" s="45" t="s">
        <v>13</v>
      </c>
      <c r="B11" s="44" t="s">
        <v>52</v>
      </c>
      <c r="C11" s="46" t="s">
        <v>2</v>
      </c>
      <c r="D11" s="46" t="s">
        <v>3</v>
      </c>
    </row>
    <row r="12" spans="1:4" ht="45.75" customHeight="1" x14ac:dyDescent="0.25">
      <c r="A12" s="45" t="s">
        <v>14</v>
      </c>
      <c r="B12" s="44" t="s">
        <v>53</v>
      </c>
      <c r="C12" s="45"/>
      <c r="D12" s="45"/>
    </row>
    <row r="13" spans="1:4" ht="77.25" customHeight="1" x14ac:dyDescent="0.25">
      <c r="A13" s="45" t="s">
        <v>15</v>
      </c>
      <c r="B13" s="44" t="s">
        <v>54</v>
      </c>
      <c r="C13" s="45"/>
      <c r="D13" s="45"/>
    </row>
    <row r="14" spans="1:4" ht="54.75" customHeight="1" x14ac:dyDescent="0.25">
      <c r="A14" s="45" t="s">
        <v>16</v>
      </c>
      <c r="B14" s="44" t="s">
        <v>55</v>
      </c>
      <c r="C14" s="45"/>
      <c r="D14" s="45"/>
    </row>
    <row r="15" spans="1:4" ht="16.5" x14ac:dyDescent="0.25">
      <c r="A15" s="141" t="s">
        <v>17</v>
      </c>
      <c r="B15" s="141"/>
      <c r="C15" s="45"/>
      <c r="D15" s="47"/>
    </row>
    <row r="16" spans="1:4" ht="16.5" x14ac:dyDescent="0.25">
      <c r="A16" s="138" t="s">
        <v>56</v>
      </c>
      <c r="B16" s="138"/>
      <c r="C16" s="48"/>
      <c r="D16" s="64">
        <f>+D17+D18+D19+D20</f>
        <v>0.41799999999999998</v>
      </c>
    </row>
    <row r="17" spans="1:4" ht="16.5" x14ac:dyDescent="0.25">
      <c r="A17" s="138" t="s">
        <v>57</v>
      </c>
      <c r="B17" s="138"/>
      <c r="C17" s="48"/>
      <c r="D17" s="50"/>
    </row>
    <row r="18" spans="1:4" ht="16.5" x14ac:dyDescent="0.25">
      <c r="A18" s="138" t="s">
        <v>58</v>
      </c>
      <c r="B18" s="138"/>
      <c r="C18" s="48"/>
      <c r="D18" s="52"/>
    </row>
    <row r="19" spans="1:4" ht="16.5" x14ac:dyDescent="0.25">
      <c r="A19" s="138" t="s">
        <v>59</v>
      </c>
      <c r="B19" s="138"/>
      <c r="C19" s="51"/>
      <c r="D19" s="49">
        <f>0.418</f>
        <v>0.41799999999999998</v>
      </c>
    </row>
    <row r="20" spans="1:4" ht="16.5" x14ac:dyDescent="0.25">
      <c r="A20" s="138" t="s">
        <v>60</v>
      </c>
      <c r="B20" s="138"/>
      <c r="C20" s="48"/>
      <c r="D20" s="48"/>
    </row>
    <row r="21" spans="1:4" ht="16.5" x14ac:dyDescent="0.25">
      <c r="A21" s="138" t="s">
        <v>61</v>
      </c>
      <c r="B21" s="138"/>
      <c r="C21" s="48"/>
      <c r="D21" s="48"/>
    </row>
    <row r="22" spans="1:4" ht="16.5" x14ac:dyDescent="0.25">
      <c r="A22" s="139" t="s">
        <v>18</v>
      </c>
      <c r="B22" s="139"/>
      <c r="C22" s="66">
        <v>0</v>
      </c>
      <c r="D22" s="66">
        <v>0</v>
      </c>
    </row>
    <row r="23" spans="1:4" ht="16.5" x14ac:dyDescent="0.25">
      <c r="A23" s="84"/>
      <c r="B23" s="84"/>
      <c r="C23" s="85"/>
      <c r="D23" s="85"/>
    </row>
  </sheetData>
  <mergeCells count="16">
    <mergeCell ref="B2:D2"/>
    <mergeCell ref="B8:D8"/>
    <mergeCell ref="A3:D3"/>
    <mergeCell ref="A5:D5"/>
    <mergeCell ref="A6:D6"/>
    <mergeCell ref="B7:D7"/>
    <mergeCell ref="A19:B19"/>
    <mergeCell ref="A20:B20"/>
    <mergeCell ref="A21:B21"/>
    <mergeCell ref="A22:B22"/>
    <mergeCell ref="A9:D9"/>
    <mergeCell ref="A15:B15"/>
    <mergeCell ref="A16:B16"/>
    <mergeCell ref="A17:B17"/>
    <mergeCell ref="A18:B18"/>
    <mergeCell ref="C10:D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B10:B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topLeftCell="A7" zoomScale="60" zoomScaleNormal="100" workbookViewId="0">
      <selection sqref="A1:G1"/>
    </sheetView>
  </sheetViews>
  <sheetFormatPr defaultRowHeight="17.25" x14ac:dyDescent="0.25"/>
  <cols>
    <col min="1" max="1" width="15.28515625" style="58" customWidth="1"/>
    <col min="2" max="2" width="56.28515625" style="21" customWidth="1"/>
    <col min="3" max="3" width="12" style="21" customWidth="1"/>
    <col min="4" max="4" width="16.7109375" style="21" customWidth="1"/>
    <col min="5" max="5" width="19.28515625" style="55" customWidth="1"/>
    <col min="6" max="6" width="16.42578125" style="55" customWidth="1"/>
    <col min="7" max="7" width="24.28515625" style="55" customWidth="1"/>
    <col min="8" max="9" width="9.140625" style="21"/>
    <col min="10" max="10" width="19.140625" style="21" bestFit="1" customWidth="1"/>
    <col min="11" max="16384" width="9.140625" style="21"/>
  </cols>
  <sheetData>
    <row r="1" spans="1:7" s="23" customFormat="1" ht="17.25" customHeight="1" x14ac:dyDescent="0.25">
      <c r="A1" s="152" t="s">
        <v>87</v>
      </c>
      <c r="B1" s="152"/>
      <c r="C1" s="152"/>
      <c r="D1" s="152"/>
      <c r="E1" s="152"/>
      <c r="F1" s="152"/>
      <c r="G1" s="152"/>
    </row>
    <row r="2" spans="1:7" s="23" customFormat="1" x14ac:dyDescent="0.25">
      <c r="A2" s="152" t="s">
        <v>33</v>
      </c>
      <c r="B2" s="152"/>
      <c r="C2" s="152"/>
      <c r="D2" s="152"/>
      <c r="E2" s="152"/>
      <c r="F2" s="152"/>
      <c r="G2" s="152"/>
    </row>
    <row r="3" spans="1:7" s="23" customFormat="1" x14ac:dyDescent="0.25">
      <c r="A3" s="152" t="s">
        <v>1</v>
      </c>
      <c r="B3" s="152"/>
      <c r="C3" s="152"/>
      <c r="D3" s="152"/>
      <c r="E3" s="152"/>
      <c r="F3" s="152"/>
      <c r="G3" s="152"/>
    </row>
    <row r="6" spans="1:7" ht="55.5" customHeight="1" x14ac:dyDescent="0.25">
      <c r="A6" s="151" t="s">
        <v>67</v>
      </c>
      <c r="B6" s="151"/>
      <c r="C6" s="151"/>
      <c r="D6" s="151"/>
      <c r="E6" s="151"/>
      <c r="F6" s="151"/>
      <c r="G6" s="151"/>
    </row>
    <row r="7" spans="1:7" ht="78.75" customHeight="1" x14ac:dyDescent="0.25">
      <c r="A7" s="155" t="s">
        <v>35</v>
      </c>
      <c r="B7" s="156" t="s">
        <v>36</v>
      </c>
      <c r="C7" s="156" t="s">
        <v>37</v>
      </c>
      <c r="D7" s="156" t="s">
        <v>38</v>
      </c>
      <c r="E7" s="157" t="s">
        <v>39</v>
      </c>
      <c r="F7" s="154" t="s">
        <v>51</v>
      </c>
      <c r="G7" s="154"/>
    </row>
    <row r="8" spans="1:7" ht="34.5" x14ac:dyDescent="0.25">
      <c r="A8" s="155"/>
      <c r="B8" s="156"/>
      <c r="C8" s="156"/>
      <c r="D8" s="156"/>
      <c r="E8" s="157"/>
      <c r="F8" s="53" t="s">
        <v>40</v>
      </c>
      <c r="G8" s="53" t="s">
        <v>41</v>
      </c>
    </row>
    <row r="9" spans="1:7" s="24" customFormat="1" x14ac:dyDescent="0.25">
      <c r="A9" s="153" t="s">
        <v>46</v>
      </c>
      <c r="B9" s="153"/>
      <c r="C9" s="153"/>
      <c r="D9" s="153"/>
      <c r="E9" s="153"/>
      <c r="F9" s="153"/>
      <c r="G9" s="54"/>
    </row>
    <row r="10" spans="1:7" ht="29.25" customHeight="1" x14ac:dyDescent="0.25">
      <c r="A10" s="56" t="s">
        <v>63</v>
      </c>
      <c r="B10" s="22" t="s">
        <v>64</v>
      </c>
      <c r="C10" s="22" t="s">
        <v>65</v>
      </c>
      <c r="D10" s="149" t="s">
        <v>47</v>
      </c>
      <c r="E10" s="149"/>
      <c r="F10" s="149"/>
      <c r="G10" s="65">
        <f>+G11</f>
        <v>1.4551915228366852E-11</v>
      </c>
    </row>
    <row r="11" spans="1:7" ht="24" customHeight="1" x14ac:dyDescent="0.25">
      <c r="A11" s="57" t="s">
        <v>69</v>
      </c>
      <c r="B11" s="149" t="s">
        <v>44</v>
      </c>
      <c r="C11" s="149"/>
      <c r="D11" s="149"/>
      <c r="E11" s="149"/>
      <c r="F11" s="149"/>
      <c r="G11" s="86">
        <f>+G12+G29</f>
        <v>1.4551915228366852E-11</v>
      </c>
    </row>
    <row r="12" spans="1:7" ht="17.25" customHeight="1" x14ac:dyDescent="0.25">
      <c r="A12" s="158" t="s">
        <v>66</v>
      </c>
      <c r="B12" s="158"/>
      <c r="C12" s="158"/>
      <c r="D12" s="158"/>
      <c r="E12" s="158"/>
      <c r="F12" s="158"/>
      <c r="G12" s="86">
        <f>SUM(G13:G28)</f>
        <v>-1724.9999999999854</v>
      </c>
    </row>
    <row r="13" spans="1:7" ht="30" customHeight="1" x14ac:dyDescent="0.25">
      <c r="A13" s="87" t="s">
        <v>134</v>
      </c>
      <c r="B13" s="88" t="s">
        <v>70</v>
      </c>
      <c r="C13" s="111" t="s">
        <v>133</v>
      </c>
      <c r="D13" s="88" t="s">
        <v>71</v>
      </c>
      <c r="E13" s="89">
        <v>-172706800</v>
      </c>
      <c r="F13" s="90">
        <v>1</v>
      </c>
      <c r="G13" s="86">
        <f>+E13*F13/1000</f>
        <v>-172706.8</v>
      </c>
    </row>
    <row r="14" spans="1:7" ht="30" customHeight="1" x14ac:dyDescent="0.25">
      <c r="A14" s="87">
        <v>45231177</v>
      </c>
      <c r="B14" s="103" t="s">
        <v>70</v>
      </c>
      <c r="C14" s="103" t="s">
        <v>72</v>
      </c>
      <c r="D14" s="103" t="s">
        <v>71</v>
      </c>
      <c r="E14" s="89">
        <v>71899800</v>
      </c>
      <c r="F14" s="90">
        <v>1</v>
      </c>
      <c r="G14" s="104">
        <f>+E14*F14/1000</f>
        <v>71899.8</v>
      </c>
    </row>
    <row r="15" spans="1:7" s="110" customFormat="1" ht="35.25" customHeight="1" x14ac:dyDescent="0.25">
      <c r="A15" s="105">
        <v>71241200</v>
      </c>
      <c r="B15" s="106" t="s">
        <v>117</v>
      </c>
      <c r="C15" s="106" t="s">
        <v>118</v>
      </c>
      <c r="D15" s="106" t="s">
        <v>71</v>
      </c>
      <c r="E15" s="107">
        <f>+G15*1000</f>
        <v>10500000</v>
      </c>
      <c r="F15" s="108">
        <v>1</v>
      </c>
      <c r="G15" s="109">
        <v>10500</v>
      </c>
    </row>
    <row r="16" spans="1:7" s="110" customFormat="1" ht="35.25" customHeight="1" x14ac:dyDescent="0.25">
      <c r="A16" s="105">
        <v>71241200</v>
      </c>
      <c r="B16" s="106" t="s">
        <v>117</v>
      </c>
      <c r="C16" s="106" t="s">
        <v>118</v>
      </c>
      <c r="D16" s="106" t="s">
        <v>71</v>
      </c>
      <c r="E16" s="107">
        <f t="shared" ref="E16:E28" si="0">+G16*1000</f>
        <v>5500000</v>
      </c>
      <c r="F16" s="108">
        <v>1</v>
      </c>
      <c r="G16" s="109">
        <v>5500</v>
      </c>
    </row>
    <row r="17" spans="1:7" s="110" customFormat="1" ht="35.25" customHeight="1" x14ac:dyDescent="0.25">
      <c r="A17" s="105">
        <v>71241200</v>
      </c>
      <c r="B17" s="106" t="s">
        <v>117</v>
      </c>
      <c r="C17" s="106" t="s">
        <v>118</v>
      </c>
      <c r="D17" s="106" t="s">
        <v>71</v>
      </c>
      <c r="E17" s="107">
        <f t="shared" si="0"/>
        <v>12000000</v>
      </c>
      <c r="F17" s="108">
        <v>1</v>
      </c>
      <c r="G17" s="109">
        <v>12000</v>
      </c>
    </row>
    <row r="18" spans="1:7" s="110" customFormat="1" ht="35.25" customHeight="1" x14ac:dyDescent="0.25">
      <c r="A18" s="105">
        <v>71241200</v>
      </c>
      <c r="B18" s="106" t="s">
        <v>117</v>
      </c>
      <c r="C18" s="106" t="s">
        <v>118</v>
      </c>
      <c r="D18" s="106" t="s">
        <v>71</v>
      </c>
      <c r="E18" s="107">
        <f t="shared" si="0"/>
        <v>8500000</v>
      </c>
      <c r="F18" s="108">
        <v>1</v>
      </c>
      <c r="G18" s="109">
        <v>8500</v>
      </c>
    </row>
    <row r="19" spans="1:7" s="110" customFormat="1" ht="35.25" customHeight="1" x14ac:dyDescent="0.25">
      <c r="A19" s="105">
        <v>71241200</v>
      </c>
      <c r="B19" s="106" t="s">
        <v>117</v>
      </c>
      <c r="C19" s="106" t="s">
        <v>118</v>
      </c>
      <c r="D19" s="106" t="s">
        <v>71</v>
      </c>
      <c r="E19" s="107">
        <f t="shared" si="0"/>
        <v>4500000</v>
      </c>
      <c r="F19" s="108">
        <v>1</v>
      </c>
      <c r="G19" s="109">
        <v>4500</v>
      </c>
    </row>
    <row r="20" spans="1:7" s="110" customFormat="1" ht="35.25" customHeight="1" x14ac:dyDescent="0.25">
      <c r="A20" s="105">
        <v>71241200</v>
      </c>
      <c r="B20" s="106" t="s">
        <v>117</v>
      </c>
      <c r="C20" s="106" t="s">
        <v>118</v>
      </c>
      <c r="D20" s="106" t="s">
        <v>71</v>
      </c>
      <c r="E20" s="107">
        <f t="shared" si="0"/>
        <v>4000000</v>
      </c>
      <c r="F20" s="108">
        <v>1</v>
      </c>
      <c r="G20" s="109">
        <v>4000</v>
      </c>
    </row>
    <row r="21" spans="1:7" s="110" customFormat="1" ht="35.25" customHeight="1" x14ac:dyDescent="0.25">
      <c r="A21" s="105">
        <v>71241200</v>
      </c>
      <c r="B21" s="106" t="s">
        <v>117</v>
      </c>
      <c r="C21" s="106" t="s">
        <v>118</v>
      </c>
      <c r="D21" s="106" t="s">
        <v>71</v>
      </c>
      <c r="E21" s="107">
        <f t="shared" si="0"/>
        <v>10000000</v>
      </c>
      <c r="F21" s="108">
        <v>1</v>
      </c>
      <c r="G21" s="109">
        <v>10000</v>
      </c>
    </row>
    <row r="22" spans="1:7" s="110" customFormat="1" ht="35.25" customHeight="1" x14ac:dyDescent="0.25">
      <c r="A22" s="105">
        <v>71241200</v>
      </c>
      <c r="B22" s="106" t="s">
        <v>117</v>
      </c>
      <c r="C22" s="106" t="s">
        <v>118</v>
      </c>
      <c r="D22" s="106" t="s">
        <v>71</v>
      </c>
      <c r="E22" s="107">
        <f t="shared" si="0"/>
        <v>11000000</v>
      </c>
      <c r="F22" s="108">
        <v>1</v>
      </c>
      <c r="G22" s="109">
        <v>11000</v>
      </c>
    </row>
    <row r="23" spans="1:7" s="110" customFormat="1" ht="35.25" customHeight="1" x14ac:dyDescent="0.25">
      <c r="A23" s="105">
        <v>71241200</v>
      </c>
      <c r="B23" s="106" t="s">
        <v>117</v>
      </c>
      <c r="C23" s="106" t="s">
        <v>118</v>
      </c>
      <c r="D23" s="106" t="s">
        <v>71</v>
      </c>
      <c r="E23" s="107">
        <f t="shared" si="0"/>
        <v>15000000</v>
      </c>
      <c r="F23" s="108">
        <v>1</v>
      </c>
      <c r="G23" s="109">
        <v>15000</v>
      </c>
    </row>
    <row r="24" spans="1:7" s="110" customFormat="1" ht="35.25" customHeight="1" x14ac:dyDescent="0.25">
      <c r="A24" s="105">
        <v>71241200</v>
      </c>
      <c r="B24" s="106" t="s">
        <v>117</v>
      </c>
      <c r="C24" s="106" t="s">
        <v>118</v>
      </c>
      <c r="D24" s="106" t="s">
        <v>71</v>
      </c>
      <c r="E24" s="107">
        <f t="shared" si="0"/>
        <v>3182000</v>
      </c>
      <c r="F24" s="108">
        <v>1</v>
      </c>
      <c r="G24" s="109">
        <v>3182</v>
      </c>
    </row>
    <row r="25" spans="1:7" s="110" customFormat="1" ht="35.25" customHeight="1" x14ac:dyDescent="0.25">
      <c r="A25" s="105">
        <v>71241200</v>
      </c>
      <c r="B25" s="106" t="s">
        <v>117</v>
      </c>
      <c r="C25" s="106" t="s">
        <v>118</v>
      </c>
      <c r="D25" s="106" t="s">
        <v>71</v>
      </c>
      <c r="E25" s="107">
        <f t="shared" si="0"/>
        <v>4200000</v>
      </c>
      <c r="F25" s="108">
        <v>1</v>
      </c>
      <c r="G25" s="109">
        <v>4200</v>
      </c>
    </row>
    <row r="26" spans="1:7" ht="35.25" customHeight="1" x14ac:dyDescent="0.25">
      <c r="A26" s="87">
        <v>71241200</v>
      </c>
      <c r="B26" s="94" t="s">
        <v>117</v>
      </c>
      <c r="C26" s="94" t="s">
        <v>118</v>
      </c>
      <c r="D26" s="94" t="s">
        <v>71</v>
      </c>
      <c r="E26" s="89">
        <f t="shared" si="0"/>
        <v>4000000</v>
      </c>
      <c r="F26" s="90">
        <v>1</v>
      </c>
      <c r="G26" s="95">
        <v>4000</v>
      </c>
    </row>
    <row r="27" spans="1:7" ht="35.25" customHeight="1" x14ac:dyDescent="0.25">
      <c r="A27" s="87">
        <v>71241200</v>
      </c>
      <c r="B27" s="94" t="s">
        <v>117</v>
      </c>
      <c r="C27" s="94" t="s">
        <v>118</v>
      </c>
      <c r="D27" s="94" t="s">
        <v>71</v>
      </c>
      <c r="E27" s="89">
        <f t="shared" si="0"/>
        <v>2500000</v>
      </c>
      <c r="F27" s="90">
        <v>1</v>
      </c>
      <c r="G27" s="95">
        <v>2500</v>
      </c>
    </row>
    <row r="28" spans="1:7" ht="35.25" customHeight="1" x14ac:dyDescent="0.25">
      <c r="A28" s="87">
        <v>71241200</v>
      </c>
      <c r="B28" s="94" t="s">
        <v>117</v>
      </c>
      <c r="C28" s="94" t="s">
        <v>118</v>
      </c>
      <c r="D28" s="94" t="s">
        <v>71</v>
      </c>
      <c r="E28" s="89">
        <f t="shared" si="0"/>
        <v>4200000</v>
      </c>
      <c r="F28" s="90">
        <v>1</v>
      </c>
      <c r="G28" s="95">
        <v>4200</v>
      </c>
    </row>
    <row r="29" spans="1:7" ht="17.25" customHeight="1" x14ac:dyDescent="0.25">
      <c r="A29" s="150" t="s">
        <v>68</v>
      </c>
      <c r="B29" s="150"/>
      <c r="C29" s="150"/>
      <c r="D29" s="150"/>
      <c r="E29" s="150"/>
      <c r="F29" s="150"/>
      <c r="G29" s="86">
        <f>SUM(G30:G31)</f>
        <v>1725</v>
      </c>
    </row>
    <row r="30" spans="1:7" ht="20.25" customHeight="1" x14ac:dyDescent="0.25">
      <c r="A30" s="87">
        <v>71351540</v>
      </c>
      <c r="B30" s="88" t="s">
        <v>73</v>
      </c>
      <c r="C30" s="88" t="s">
        <v>72</v>
      </c>
      <c r="D30" s="88" t="s">
        <v>71</v>
      </c>
      <c r="E30" s="91">
        <v>1294000</v>
      </c>
      <c r="F30" s="90">
        <v>1</v>
      </c>
      <c r="G30" s="86">
        <f>+E30*F30/1000</f>
        <v>1294</v>
      </c>
    </row>
    <row r="31" spans="1:7" x14ac:dyDescent="0.25">
      <c r="A31" s="92">
        <v>98111140</v>
      </c>
      <c r="B31" s="93" t="s">
        <v>74</v>
      </c>
      <c r="C31" s="88" t="s">
        <v>72</v>
      </c>
      <c r="D31" s="88" t="s">
        <v>71</v>
      </c>
      <c r="E31" s="91">
        <v>431000</v>
      </c>
      <c r="F31" s="90">
        <v>1</v>
      </c>
      <c r="G31" s="86">
        <f>+E31*F31/1000</f>
        <v>431</v>
      </c>
    </row>
  </sheetData>
  <mergeCells count="15">
    <mergeCell ref="D10:F10"/>
    <mergeCell ref="B11:F11"/>
    <mergeCell ref="A29:F29"/>
    <mergeCell ref="A6:G6"/>
    <mergeCell ref="A1:G1"/>
    <mergeCell ref="A2:G2"/>
    <mergeCell ref="A3:G3"/>
    <mergeCell ref="A9:F9"/>
    <mergeCell ref="F7:G7"/>
    <mergeCell ref="A7:A8"/>
    <mergeCell ref="B7:B8"/>
    <mergeCell ref="C7:C8"/>
    <mergeCell ref="D7:D8"/>
    <mergeCell ref="E7:E8"/>
    <mergeCell ref="A12:F12"/>
  </mergeCells>
  <pageMargins left="0.28000000000000003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'1'!Print_Titles</vt:lpstr>
      <vt:lpstr>'2'!Print_Titles</vt:lpstr>
      <vt:lpstr>'3'!Print_Titles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Hasmik Aperyan</dc:creator>
  <cp:keywords>Mulberry 2.0</cp:keywords>
  <cp:lastModifiedBy>Ashot Pirumyan</cp:lastModifiedBy>
  <cp:lastPrinted>2019-08-01T06:02:13Z</cp:lastPrinted>
  <dcterms:created xsi:type="dcterms:W3CDTF">2019-07-11T14:31:18Z</dcterms:created>
  <dcterms:modified xsi:type="dcterms:W3CDTF">2019-08-01T06:02:15Z</dcterms:modified>
</cp:coreProperties>
</file>