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arzumanyan\Desktop\AG 2019 voroshum\TANYA 2019\AN-uxarkvox\"/>
    </mc:Choice>
  </mc:AlternateContent>
  <bookViews>
    <workbookView xWindow="0" yWindow="30" windowWidth="15450" windowHeight="11610" activeTab="2"/>
  </bookViews>
  <sheets>
    <sheet name="ծախսեր" sheetId="7" r:id="rId1"/>
    <sheet name="560մլն բացվացք" sheetId="9" r:id="rId2"/>
    <sheet name="հաշվարկ" sheetId="11" r:id="rId3"/>
  </sheets>
  <calcPr calcId="162913"/>
</workbook>
</file>

<file path=xl/calcChain.xml><?xml version="1.0" encoding="utf-8"?>
<calcChain xmlns="http://schemas.openxmlformats.org/spreadsheetml/2006/main">
  <c r="H76" i="11" l="1"/>
  <c r="H7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 l="1"/>
  <c r="G19" i="11" l="1"/>
  <c r="D8" i="9" l="1"/>
  <c r="E8" i="9"/>
  <c r="D10" i="9"/>
  <c r="E10" i="9"/>
  <c r="F10" i="9"/>
  <c r="F8" i="9" s="1"/>
  <c r="D11" i="9"/>
  <c r="E11" i="9"/>
  <c r="D6" i="7"/>
  <c r="E6" i="7"/>
  <c r="F6" i="7"/>
  <c r="G6" i="7"/>
  <c r="H6" i="7"/>
  <c r="I6" i="7"/>
  <c r="C6" i="7"/>
  <c r="D8" i="7"/>
  <c r="E8" i="7"/>
  <c r="F8" i="7"/>
  <c r="G8" i="7"/>
  <c r="H8" i="7"/>
  <c r="I8" i="7"/>
  <c r="C8" i="7"/>
  <c r="D12" i="7"/>
  <c r="E12" i="7"/>
  <c r="F12" i="7"/>
  <c r="G12" i="7"/>
  <c r="H12" i="7"/>
  <c r="I12" i="7"/>
  <c r="C12" i="7"/>
  <c r="I17" i="7"/>
  <c r="D16" i="7"/>
  <c r="I16" i="7"/>
  <c r="G10" i="9"/>
  <c r="G8" i="9" s="1"/>
  <c r="C10" i="9"/>
  <c r="C8" i="9"/>
  <c r="H15" i="7" l="1"/>
  <c r="H14" i="7"/>
  <c r="G17" i="7" l="1"/>
  <c r="G16" i="7"/>
  <c r="E16" i="7"/>
  <c r="C16" i="7" s="1"/>
  <c r="F15" i="7"/>
  <c r="F14" i="7"/>
  <c r="F10" i="7"/>
  <c r="E14" i="7"/>
  <c r="D14" i="7" s="1"/>
  <c r="C14" i="7" s="1"/>
  <c r="E11" i="7"/>
  <c r="E10" i="7"/>
  <c r="D15" i="7"/>
  <c r="C15" i="7" s="1"/>
  <c r="F11" i="7"/>
  <c r="D11" i="7" l="1"/>
  <c r="C11" i="7" s="1"/>
  <c r="D10" i="7"/>
  <c r="C10" i="7" l="1"/>
</calcChain>
</file>

<file path=xl/sharedStrings.xml><?xml version="1.0" encoding="utf-8"?>
<sst xmlns="http://schemas.openxmlformats.org/spreadsheetml/2006/main" count="195" uniqueCount="137">
  <si>
    <t>որից՝</t>
  </si>
  <si>
    <t>Անհրաժեշտ միջոցներ
(ՀՀ դրամ)</t>
  </si>
  <si>
    <t xml:space="preserve"> այդ թվում՝</t>
  </si>
  <si>
    <t>Հայաստանի Հանրապետության՝ ի դեմս մարզպետարանի, և Գլենդել Հիլզ ՓԲԸ սնանկության գործով կառավարչի միջև կնքվող առուվաճառքի պայմանագրերի նոտարական վավերացման համար</t>
  </si>
  <si>
    <t>Հայաստանի Հանրապետության՝ ի դեմս մարզպետարանի, և քաղաքացիների միջև կնքվող նվիրատվության պայմանագրերի նոտարական վավերացման համար</t>
  </si>
  <si>
    <t>ԸՆԴԱՄԵՆԸ՝</t>
  </si>
  <si>
    <t>Նոտարական վավերացման համար</t>
  </si>
  <si>
    <t>այթ թվում՝</t>
  </si>
  <si>
    <t>ծառայության վճար</t>
  </si>
  <si>
    <t>տուրք</t>
  </si>
  <si>
    <t>Գույքային իրավունքների պետական գրանցման համար</t>
  </si>
  <si>
    <t>միասնական տեղեկանք</t>
  </si>
  <si>
    <t xml:space="preserve">31 գույքի մասով </t>
  </si>
  <si>
    <t>չափագրություն</t>
  </si>
  <si>
    <t xml:space="preserve">ՏԵՂԵԿԱՆՔ </t>
  </si>
  <si>
    <t>Որոշման նախագծով նախատեսված  նվիրատվության պայմանագրերի նոտարական վավերացման և այդ պայմանագրերից ծագող իրավունքների պետական գրանցման համար անհրաժեշտ միջոցների</t>
  </si>
  <si>
    <t>ՀՀ 2019 թվականի պետական բյուջեով նախատեսված գումարը</t>
  </si>
  <si>
    <t>Շահառուների թիվը</t>
  </si>
  <si>
    <t>Ընդամենը՝</t>
  </si>
  <si>
    <t>ՀՀ Լոռու մարզի կտրվածքով</t>
  </si>
  <si>
    <t>մարզի գյուղական բնակավայրերում թվով 31 տների թերությունների վերացման համար</t>
  </si>
  <si>
    <t>մարզի գյուղական բնակավայրերում թվով 24 կիսակառույց բնակելի տան շինարարության ավարտման համար</t>
  </si>
  <si>
    <t xml:space="preserve">մարզի գյուղական բնակավայրերում մեկ սենյակի շահառու ճանաչված 7 ընտանիքի ուղղակի ֆինանսական աջակցության տրամադրման համար </t>
  </si>
  <si>
    <t xml:space="preserve">մարզի Սպիտակ քաղաքում մեկ սենյակի շահառու ճանաչված 8 ընտանիքի ուղղակի ֆինանսական աջակցության տրամադրման համար </t>
  </si>
  <si>
    <t xml:space="preserve">մարզի Սպիտակ քաղաքում 2-սենյակի շահառու ճանաչված 1 ընտանիքի բնակարանի գնման վկայագրի տրամադրման համար </t>
  </si>
  <si>
    <t>ՀՀ Շիրակի մարզի կտրվածքով</t>
  </si>
  <si>
    <t>ՀՀ Արագածոտնի մարզի կտրվածքով</t>
  </si>
  <si>
    <t>ՏԵՂԵԿԱՆՔ</t>
  </si>
  <si>
    <t>երկրաշարժի հետևանքով անօթևան մնացած ընտանիքների բնակարանային խնդիրների լուծմանն ուղղված պետական աջակցության ծրագրի համար 2019 թվականին նախատեսված 560.0 մլն. դրամի շրջանակներում իրականացվելիք միջոցառումների վերաբերյալ</t>
  </si>
  <si>
    <t>ՀՀ կառավարության 12.04.2018թ. N424-Ն որոշման համաձայն ՀՀ  անշարժ գույքի կադաստրի կոոմիտեի տարածքային ստորաբաժանումների կողմից մատուցվող ծառայությունների համար գանձապետարանում բացված 900013220018 հաշվեհամարին փոխանցված միջոցների հաշվին</t>
  </si>
  <si>
    <t>24 գույքի մասով  (նախատեսված է ֆինանսական աջակացության չափի մեջ)</t>
  </si>
  <si>
    <t>Նախագծով նախատեսված միջոցների հաշվին</t>
  </si>
  <si>
    <t>շինարարական աշխատանքների համար</t>
  </si>
  <si>
    <t xml:space="preserve">Նոտարական վավերացման և պետական գրանցման ծախսերի համար </t>
  </si>
  <si>
    <t>Ֆինանսական աջակցության տրամադրման համար</t>
  </si>
  <si>
    <t>Համբարյան Անդրանիկ</t>
  </si>
  <si>
    <t>Հովակիմյան Արտյոմ</t>
  </si>
  <si>
    <t>Գրիգորյան Ազատ Միքայելի</t>
  </si>
  <si>
    <t>Թադևոսյան Ռոբերտ Միշայի</t>
  </si>
  <si>
    <t>Եղիազարյան Տելեմակ Անուշավանի</t>
  </si>
  <si>
    <t>Մարգարյան Մարիա Սարգսի</t>
  </si>
  <si>
    <t>Մակարյան Բավական</t>
  </si>
  <si>
    <t>Մկրտչյան Լարիսա</t>
  </si>
  <si>
    <t>Ազատյան Մարգարիտա Կառլենի</t>
  </si>
  <si>
    <t xml:space="preserve">Օհանյան Բորիս Սուրենի </t>
  </si>
  <si>
    <t xml:space="preserve">Դավթյան Վարազդատ Սերյոժայի </t>
  </si>
  <si>
    <t xml:space="preserve">Մաթոսյան Ելուշ Տելեմակի </t>
  </si>
  <si>
    <t xml:space="preserve">Հարությունյան Ժաննա Սերգեյի </t>
  </si>
  <si>
    <t>Բադալյան Ադելա</t>
  </si>
  <si>
    <t>Խոյեցյան Հովհաննես</t>
  </si>
  <si>
    <t>Սողոմոնյան Վաչիկ Գալուստի</t>
  </si>
  <si>
    <t>Խաչատրյան Վռամ</t>
  </si>
  <si>
    <t>Չախոյան Հայկազն</t>
  </si>
  <si>
    <t>6</t>
  </si>
  <si>
    <t>4</t>
  </si>
  <si>
    <t>ՈՒՂՂԱԿԻ ՖԻՆԱՆՍԱԿԱՆ ԱՋԱԿՑՈՒԹՅՈՒՆ</t>
  </si>
  <si>
    <t>ԲՆԱԿԱՐԱՆԻ ԳՆՄԱՆ ՎԿԱՅԱԳՐԻ ՄԻՋՈՑՈՎ ՖԻՆԱՆՍԱԿԱՆ ԱՋԱՑՈՒԹՅԱՆ ՏՐԱՄԱԴՐՈՒՄ</t>
  </si>
  <si>
    <t>հ/հ</t>
  </si>
  <si>
    <t>համայնքը</t>
  </si>
  <si>
    <t>Ազգանուն, անուն</t>
  </si>
  <si>
    <t>Անձերի թիվ</t>
  </si>
  <si>
    <t>Հասանելիք սենյակների թիվ</t>
  </si>
  <si>
    <t>ՀՀ Շիրակի մարզ, Քեթի</t>
  </si>
  <si>
    <t>ՀՀ Շիրակի մարզ, գ.Գետք</t>
  </si>
  <si>
    <t>ՀՀ Շիրակի մարզ, գ.Հացիկ</t>
  </si>
  <si>
    <t>ՀՀ Շիրակի մարզ գ.Ախուրյան</t>
  </si>
  <si>
    <t>ՀՀ Արագածոտնի մարզ, գ.Հնարբերդ</t>
  </si>
  <si>
    <t>ՀՀ Արագածոտնի մարզ, գ.Գեղաձոր</t>
  </si>
  <si>
    <t>ՀՀ Արագածոտնի մարզ, գ.Նորաշեն</t>
  </si>
  <si>
    <t>ՀՀ Լոռու մարզ, գ.Արևաշող</t>
  </si>
  <si>
    <t>ՀՀ Լոռու մարզ, գ.Շիրակամուտ</t>
  </si>
  <si>
    <t>ՀՀ Լոռու մարզ, գ.Գեղասար</t>
  </si>
  <si>
    <t>ՀՀ Լոռու մարզ, գ.Լեռնապատ</t>
  </si>
  <si>
    <t>ՀՀ Լոռու մարզ, գ.Դարպաս</t>
  </si>
  <si>
    <t>ՀՀ Լոռու մարզ, ք.Սպիտակ</t>
  </si>
  <si>
    <t>ԿԻՍԱԿԱՌՈՒՅՑՆԵՐԻ ԱՎԱՐՏՈՒՄ</t>
  </si>
  <si>
    <t>Կարապետյան Քյարամ Թաթոսի և այլ շահառուներ</t>
  </si>
  <si>
    <t>Պետրոսյան Ժորա և այլ շահառուներ</t>
  </si>
  <si>
    <t>Սարգսյան Արմեն Դմիտրիի և այլ շահառուներ</t>
  </si>
  <si>
    <t>Ավագյան Ենոք Հովհաննեսի և այլ շահառուներ</t>
  </si>
  <si>
    <t>Մազմանյան Վահրամ Հենզելի և այլ շահառուներ</t>
  </si>
  <si>
    <t>Քարամյան Լուսվարդ Սուրենի և այլ շահառուներ</t>
  </si>
  <si>
    <t>Մանուկյան Դունյա և այլ շահառուներ</t>
  </si>
  <si>
    <t>Պալյան Լենա և այլ շահառուներ</t>
  </si>
  <si>
    <t>Վարդանյան Վերմիշ Մկրտչի և այլ շահառուներ</t>
  </si>
  <si>
    <t>Ալավերդյան Անահիտ և այլ շահառուներ</t>
  </si>
  <si>
    <t>Դունամալյան Անուբաղ Հովակիմի և այլ շահառուներ</t>
  </si>
  <si>
    <t>Տեր-Հարությունյան Բավական Տիգրանի և այլ շահառուներ</t>
  </si>
  <si>
    <t>Զարգարյան Ռազմիկ և այլ շահառուներ</t>
  </si>
  <si>
    <t>Վարդանյան Անդրանիկ Իշխանի և այլ շահառուներ</t>
  </si>
  <si>
    <t>Պապոյան Նունե և այլ շահառուներ</t>
  </si>
  <si>
    <t>Ասոյան Հրաչիկ Վոլոդյայի և այլ շահառուներ</t>
  </si>
  <si>
    <t>Ներկարարյան Սայադ Մուշեղի և այլ շահառուներ</t>
  </si>
  <si>
    <t>Հակոբջանյան Առուշան Միհրանի և այլ շահառուներ</t>
  </si>
  <si>
    <t>Պեպանյան Վերգինա և այլ շահառուներ</t>
  </si>
  <si>
    <t>Պալյան Սաթիկ Արտավազդի և այլ շահառուներ</t>
  </si>
  <si>
    <t>Գրիգորյան Հոռոմսիմ Շամիրի և այլ շահառուներ</t>
  </si>
  <si>
    <t>Մեսրոպյան Մինաս Ազատի և այլ շահառուներ</t>
  </si>
  <si>
    <t>Վարդանյան Հովհագ Սարիբեկի և այլ շահառուներ</t>
  </si>
  <si>
    <t>Թադեվոսյան Կարինե և այլ շահառուներ</t>
  </si>
  <si>
    <t>ՀՀ Լոռու մարզ, Գոգարան</t>
  </si>
  <si>
    <t>ՀՀ Լոռու մարզ, Շիրակամուտ</t>
  </si>
  <si>
    <t>ՀՀ Լոռու մարզ, Սարահարթ</t>
  </si>
  <si>
    <t>ՀՀ Լոռու մարզ, Կաթնաջուր</t>
  </si>
  <si>
    <t>ՀՀ Լոռու մարզ, Լեռնավան</t>
  </si>
  <si>
    <t>ՀՀ Լոռու մարզ, Արևաշող</t>
  </si>
  <si>
    <t>ՀՀ Լոռու մարզ, Լեռնանցք</t>
  </si>
  <si>
    <t>ՀՀ Լոռու մարզ, Ջրաշեն</t>
  </si>
  <si>
    <t>ՀՀ Լոռու մարզ, Լեռնապատ</t>
  </si>
  <si>
    <t>ՀՀ Լոռու մարզ, Ծաղկաբեր</t>
  </si>
  <si>
    <t>ՇԻՆԱՐԱՐԱԿԱՆ ԹԵՐՈՒԹՅՈՒՆՆԵՐԻ ՎԵՐԱՑՄԱՆ ՀԱՄԱՐ</t>
  </si>
  <si>
    <t>ՀՀ Լոռու մարզի գյուղական բնակավայրեր, 31 տուն</t>
  </si>
  <si>
    <t>Մակարյան Վարդուշ Հակոբի</t>
  </si>
  <si>
    <t>Զաքարյան Վասիլ Վասիլի</t>
  </si>
  <si>
    <t>Մովսեսյան Սեդա Վելիխանի</t>
  </si>
  <si>
    <t>Սարգսյան Պարգև Կոդմոսի</t>
  </si>
  <si>
    <t>Բեգլարյան Գրետա Հարությունի</t>
  </si>
  <si>
    <t xml:space="preserve"> Եղիշյան Աղասի Ռուբիկի</t>
  </si>
  <si>
    <t>Սաֆարյան Գեորգի Սերգեյի</t>
  </si>
  <si>
    <t>Քերոբյան Վարդանուշ</t>
  </si>
  <si>
    <t>Խաչատրյան Գրիգոր Կարապետի</t>
  </si>
  <si>
    <t>Մազմանյան Արտավազդ Գուրգենի</t>
  </si>
  <si>
    <t>Պապիկյան Հովիկ Վարդի</t>
  </si>
  <si>
    <t>Նահապետյան Յուրիկ Արտեմի</t>
  </si>
  <si>
    <t>Միքայելյան Լաուրա Սարիբեկի</t>
  </si>
  <si>
    <t>Սահակյան Օֆելյա Սմբաթի</t>
  </si>
  <si>
    <t>Սահակյան Ամալյա Անուշավանի</t>
  </si>
  <si>
    <t>Իսրայելյան Վարդիթեր Վաղինակի</t>
  </si>
  <si>
    <t>Բաղդասարյան Գուրգեն Երվանդի</t>
  </si>
  <si>
    <t>Կիրակոսյան Հարություն Եղիշի</t>
  </si>
  <si>
    <t>Մուքոյան Մարգարիտ</t>
  </si>
  <si>
    <t>Հասանելիք աջակցության չափը</t>
  </si>
  <si>
    <t>ՀՀ կառավարության 24.02.2005թ. N309-Ն որոշմամբ նախատեսված մակերեսը</t>
  </si>
  <si>
    <t>ՀՀ ԱԳԿԿ-ի կողմից հրապարակված՝ 2019 թվականի մայիս ամսվա դրությամբ ձևավորված 1քմ. արժեքը</t>
  </si>
  <si>
    <t>Կիսակառույցի մակերեսը</t>
  </si>
  <si>
    <t>Կիսակառույցի ավարտվածության աստիճանը</t>
  </si>
  <si>
    <t>Կիսակառույցի ավարտման համար անհրաժեշտ գումարը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</si>
</sst>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8"/>
      <color theme="1"/>
      <name val="GHEA Grapalat"/>
      <family val="3"/>
    </font>
    <font>
      <sz val="11"/>
      <color indexed="8"/>
      <name val="GHEA Grapalat"/>
      <family val="3"/>
    </font>
    <font>
      <sz val="10"/>
      <name val="Arial Armenian"/>
      <family val="2"/>
    </font>
    <font>
      <sz val="10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sz val="8"/>
      <color theme="1"/>
      <name val="Calibri"/>
      <family val="2"/>
      <scheme val="minor"/>
    </font>
    <font>
      <b/>
      <sz val="10"/>
      <color indexed="8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0" xfId="0"/>
    <xf numFmtId="164" fontId="4" fillId="0" borderId="3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8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64" fontId="13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16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164" fontId="22" fillId="4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</cellXfs>
  <cellStyles count="6">
    <cellStyle name="Comma 2" xfId="1"/>
    <cellStyle name="Normal" xfId="0" builtinId="0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opLeftCell="A7" workbookViewId="0">
      <selection activeCell="G11" sqref="G11"/>
    </sheetView>
  </sheetViews>
  <sheetFormatPr defaultRowHeight="15" x14ac:dyDescent="0.25"/>
  <cols>
    <col min="1" max="1" width="3.85546875" customWidth="1"/>
    <col min="2" max="2" width="28.5703125" customWidth="1"/>
    <col min="3" max="3" width="20" customWidth="1"/>
    <col min="4" max="4" width="18.5703125" customWidth="1"/>
    <col min="5" max="5" width="24.42578125" customWidth="1"/>
    <col min="6" max="6" width="21.42578125" customWidth="1"/>
    <col min="7" max="7" width="12" style="13" customWidth="1"/>
    <col min="8" max="8" width="23.85546875" customWidth="1"/>
    <col min="9" max="9" width="14.85546875" style="13" customWidth="1"/>
    <col min="10" max="10" width="12" customWidth="1"/>
  </cols>
  <sheetData>
    <row r="1" spans="2:10" s="13" customFormat="1" x14ac:dyDescent="0.25">
      <c r="B1" s="83" t="s">
        <v>14</v>
      </c>
      <c r="C1" s="83"/>
      <c r="D1" s="83"/>
      <c r="E1" s="83"/>
      <c r="F1" s="83"/>
      <c r="G1" s="83"/>
    </row>
    <row r="2" spans="2:10" s="13" customFormat="1" ht="45.75" customHeight="1" x14ac:dyDescent="0.25">
      <c r="B2" s="84" t="s">
        <v>15</v>
      </c>
      <c r="C2" s="84"/>
      <c r="D2" s="84"/>
      <c r="E2" s="84"/>
      <c r="F2" s="84"/>
      <c r="G2" s="84"/>
    </row>
    <row r="3" spans="2:10" s="1" customFormat="1" ht="27" customHeight="1" x14ac:dyDescent="0.25">
      <c r="B3" s="81"/>
      <c r="C3" s="81" t="s">
        <v>1</v>
      </c>
      <c r="D3" s="81" t="s">
        <v>0</v>
      </c>
      <c r="E3" s="81"/>
      <c r="F3" s="81"/>
      <c r="G3" s="81"/>
      <c r="H3" s="81" t="s">
        <v>29</v>
      </c>
      <c r="I3" s="81" t="s">
        <v>31</v>
      </c>
    </row>
    <row r="4" spans="2:10" s="1" customFormat="1" ht="20.45" customHeight="1" x14ac:dyDescent="0.25">
      <c r="B4" s="81"/>
      <c r="C4" s="81"/>
      <c r="D4" s="81" t="s">
        <v>12</v>
      </c>
      <c r="E4" s="81" t="s">
        <v>2</v>
      </c>
      <c r="F4" s="81"/>
      <c r="G4" s="81" t="s">
        <v>30</v>
      </c>
      <c r="H4" s="81"/>
      <c r="I4" s="81"/>
    </row>
    <row r="5" spans="2:10" s="1" customFormat="1" ht="126" customHeight="1" thickBot="1" x14ac:dyDescent="0.3">
      <c r="B5" s="82"/>
      <c r="C5" s="82"/>
      <c r="D5" s="82"/>
      <c r="E5" s="20" t="s">
        <v>3</v>
      </c>
      <c r="F5" s="20" t="s">
        <v>4</v>
      </c>
      <c r="G5" s="82"/>
      <c r="H5" s="82"/>
      <c r="I5" s="82"/>
    </row>
    <row r="6" spans="2:10" ht="27" customHeight="1" thickTop="1" x14ac:dyDescent="0.25">
      <c r="B6" s="2" t="s">
        <v>5</v>
      </c>
      <c r="C6" s="3">
        <f>C8+C12</f>
        <v>2079000</v>
      </c>
      <c r="D6" s="3">
        <f t="shared" ref="D6:I6" si="0">D8+D12</f>
        <v>1767000</v>
      </c>
      <c r="E6" s="3">
        <f t="shared" si="0"/>
        <v>1364000</v>
      </c>
      <c r="F6" s="3">
        <f t="shared" si="0"/>
        <v>403000</v>
      </c>
      <c r="G6" s="3">
        <f t="shared" si="0"/>
        <v>336000</v>
      </c>
      <c r="H6" s="3">
        <f t="shared" si="0"/>
        <v>1147000</v>
      </c>
      <c r="I6" s="3">
        <f t="shared" si="0"/>
        <v>956000</v>
      </c>
      <c r="J6" s="35"/>
    </row>
    <row r="7" spans="2:10" x14ac:dyDescent="0.25">
      <c r="B7" s="4" t="s">
        <v>0</v>
      </c>
      <c r="C7" s="5"/>
      <c r="D7" s="15"/>
      <c r="E7" s="6"/>
      <c r="F7" s="15"/>
      <c r="G7" s="15"/>
      <c r="H7" s="15"/>
      <c r="I7" s="15"/>
    </row>
    <row r="8" spans="2:10" ht="28.5" x14ac:dyDescent="0.25">
      <c r="B8" s="2" t="s">
        <v>6</v>
      </c>
      <c r="C8" s="3">
        <f>C10+C11</f>
        <v>217000</v>
      </c>
      <c r="D8" s="3">
        <f t="shared" ref="D8:I8" si="1">D10+D11</f>
        <v>217000</v>
      </c>
      <c r="E8" s="3">
        <f t="shared" si="1"/>
        <v>186000</v>
      </c>
      <c r="F8" s="3">
        <f t="shared" si="1"/>
        <v>31000</v>
      </c>
      <c r="G8" s="3">
        <f t="shared" si="1"/>
        <v>0</v>
      </c>
      <c r="H8" s="3">
        <f t="shared" si="1"/>
        <v>0</v>
      </c>
      <c r="I8" s="3">
        <f t="shared" si="1"/>
        <v>217000</v>
      </c>
    </row>
    <row r="9" spans="2:10" x14ac:dyDescent="0.25">
      <c r="B9" s="4" t="s">
        <v>7</v>
      </c>
      <c r="C9" s="5"/>
      <c r="D9" s="15"/>
      <c r="E9" s="6"/>
      <c r="F9" s="15"/>
      <c r="G9" s="15"/>
      <c r="H9" s="15"/>
      <c r="I9" s="15"/>
    </row>
    <row r="10" spans="2:10" x14ac:dyDescent="0.25">
      <c r="B10" s="9" t="s">
        <v>8</v>
      </c>
      <c r="C10" s="16">
        <f>D10+G10</f>
        <v>62000</v>
      </c>
      <c r="D10" s="14">
        <f>E10+F10</f>
        <v>62000</v>
      </c>
      <c r="E10" s="7">
        <f>31*1000</f>
        <v>31000</v>
      </c>
      <c r="F10" s="8">
        <f>31*1000</f>
        <v>31000</v>
      </c>
      <c r="G10" s="8"/>
      <c r="H10" s="14"/>
      <c r="I10" s="14">
        <v>62000</v>
      </c>
    </row>
    <row r="11" spans="2:10" ht="36" customHeight="1" x14ac:dyDescent="0.25">
      <c r="B11" s="9" t="s">
        <v>9</v>
      </c>
      <c r="C11" s="16">
        <f>D11+G11</f>
        <v>155000</v>
      </c>
      <c r="D11" s="14">
        <f>E11+F11</f>
        <v>155000</v>
      </c>
      <c r="E11" s="8">
        <f>31*5000</f>
        <v>155000</v>
      </c>
      <c r="F11" s="8">
        <f>232*0</f>
        <v>0</v>
      </c>
      <c r="G11" s="8"/>
      <c r="H11" s="14"/>
      <c r="I11" s="14">
        <v>155000</v>
      </c>
    </row>
    <row r="12" spans="2:10" ht="42.75" x14ac:dyDescent="0.25">
      <c r="B12" s="10" t="s">
        <v>10</v>
      </c>
      <c r="C12" s="11">
        <f>C14+C15+C16+C17</f>
        <v>1862000</v>
      </c>
      <c r="D12" s="11">
        <f t="shared" ref="D12:I12" si="2">D14+D15+D16+D17</f>
        <v>1550000</v>
      </c>
      <c r="E12" s="11">
        <f t="shared" si="2"/>
        <v>1178000</v>
      </c>
      <c r="F12" s="11">
        <f t="shared" si="2"/>
        <v>372000</v>
      </c>
      <c r="G12" s="11">
        <f t="shared" si="2"/>
        <v>336000</v>
      </c>
      <c r="H12" s="11">
        <f t="shared" si="2"/>
        <v>1147000</v>
      </c>
      <c r="I12" s="11">
        <f t="shared" si="2"/>
        <v>739000</v>
      </c>
    </row>
    <row r="13" spans="2:10" x14ac:dyDescent="0.25">
      <c r="B13" s="4" t="s">
        <v>7</v>
      </c>
      <c r="C13" s="5"/>
      <c r="D13" s="15"/>
      <c r="E13" s="6"/>
      <c r="F13" s="15"/>
      <c r="G13" s="15"/>
      <c r="H13" s="15"/>
      <c r="I13" s="15"/>
    </row>
    <row r="14" spans="2:10" ht="18" customHeight="1" x14ac:dyDescent="0.25">
      <c r="B14" s="9" t="s">
        <v>8</v>
      </c>
      <c r="C14" s="16">
        <f>D14+G14</f>
        <v>837000</v>
      </c>
      <c r="D14" s="14">
        <f>E14+F14</f>
        <v>837000</v>
      </c>
      <c r="E14" s="7">
        <f>31*25000</f>
        <v>775000</v>
      </c>
      <c r="F14" s="8">
        <f>31*2000</f>
        <v>62000</v>
      </c>
      <c r="G14" s="8"/>
      <c r="H14" s="14">
        <f>D14+G14</f>
        <v>837000</v>
      </c>
      <c r="I14" s="14"/>
    </row>
    <row r="15" spans="2:10" ht="18" customHeight="1" x14ac:dyDescent="0.25">
      <c r="B15" s="18" t="s">
        <v>11</v>
      </c>
      <c r="C15" s="16">
        <f>D15+G15</f>
        <v>310000</v>
      </c>
      <c r="D15" s="17">
        <f>E15+F15</f>
        <v>310000</v>
      </c>
      <c r="E15" s="17">
        <v>0</v>
      </c>
      <c r="F15" s="17">
        <f>31*10000</f>
        <v>310000</v>
      </c>
      <c r="G15" s="17"/>
      <c r="H15" s="14">
        <f>D15+G15</f>
        <v>310000</v>
      </c>
      <c r="I15" s="14"/>
    </row>
    <row r="16" spans="2:10" ht="24" customHeight="1" x14ac:dyDescent="0.25">
      <c r="B16" s="18" t="s">
        <v>13</v>
      </c>
      <c r="C16" s="16">
        <f>D16+G16</f>
        <v>715000</v>
      </c>
      <c r="D16" s="17">
        <f>E16+F16</f>
        <v>403000</v>
      </c>
      <c r="E16" s="7">
        <f>31*13000</f>
        <v>403000</v>
      </c>
      <c r="F16" s="7"/>
      <c r="G16" s="7">
        <f>24*13000</f>
        <v>312000</v>
      </c>
      <c r="H16" s="14"/>
      <c r="I16" s="7">
        <f>G16+E16</f>
        <v>715000</v>
      </c>
    </row>
    <row r="17" spans="2:9" ht="27" customHeight="1" x14ac:dyDescent="0.25">
      <c r="B17" s="18" t="s">
        <v>9</v>
      </c>
      <c r="C17" s="12"/>
      <c r="D17" s="12"/>
      <c r="E17" s="7"/>
      <c r="F17" s="19"/>
      <c r="G17" s="19">
        <f>24*1000</f>
        <v>24000</v>
      </c>
      <c r="H17" s="12"/>
      <c r="I17" s="7">
        <f>G17+E17</f>
        <v>24000</v>
      </c>
    </row>
    <row r="19" spans="2:9" s="13" customFormat="1" x14ac:dyDescent="0.25"/>
    <row r="20" spans="2:9" s="13" customFormat="1" x14ac:dyDescent="0.25"/>
    <row r="21" spans="2:9" s="13" customFormat="1" x14ac:dyDescent="0.25">
      <c r="F21" s="35"/>
    </row>
    <row r="22" spans="2:9" s="13" customFormat="1" x14ac:dyDescent="0.25"/>
    <row r="23" spans="2:9" s="13" customFormat="1" x14ac:dyDescent="0.25"/>
    <row r="24" spans="2:9" s="13" customFormat="1" x14ac:dyDescent="0.25"/>
  </sheetData>
  <mergeCells count="10">
    <mergeCell ref="H3:H5"/>
    <mergeCell ref="I3:I5"/>
    <mergeCell ref="G4:G5"/>
    <mergeCell ref="D3:G3"/>
    <mergeCell ref="B1:G1"/>
    <mergeCell ref="B2:G2"/>
    <mergeCell ref="B3:B5"/>
    <mergeCell ref="C3:C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opLeftCell="A7" workbookViewId="0">
      <selection activeCell="D16" sqref="D16"/>
    </sheetView>
  </sheetViews>
  <sheetFormatPr defaultRowHeight="16.5" x14ac:dyDescent="0.25"/>
  <cols>
    <col min="1" max="1" width="5.5703125" style="21" customWidth="1"/>
    <col min="2" max="2" width="41.28515625" style="21" customWidth="1"/>
    <col min="3" max="3" width="25.140625" style="21" customWidth="1"/>
    <col min="4" max="4" width="21.5703125" style="21" customWidth="1"/>
    <col min="5" max="6" width="16.5703125" style="21" customWidth="1"/>
    <col min="7" max="7" width="18.140625" style="21" customWidth="1"/>
    <col min="8" max="8" width="14.140625" style="21" customWidth="1"/>
    <col min="9" max="9" width="21.28515625" style="21" customWidth="1"/>
    <col min="10" max="10" width="9.140625" style="21"/>
    <col min="11" max="11" width="13.85546875" style="21" bestFit="1" customWidth="1"/>
    <col min="12" max="16384" width="9.140625" style="21"/>
  </cols>
  <sheetData>
    <row r="1" spans="2:11" ht="15" hidden="1" customHeight="1" x14ac:dyDescent="0.25">
      <c r="B1" s="85" t="s">
        <v>27</v>
      </c>
      <c r="C1" s="85"/>
      <c r="D1" s="85"/>
      <c r="E1" s="85"/>
      <c r="F1" s="85"/>
      <c r="G1" s="85"/>
    </row>
    <row r="2" spans="2:11" ht="15" hidden="1" customHeight="1" x14ac:dyDescent="0.25">
      <c r="B2" s="85"/>
      <c r="C2" s="85"/>
      <c r="D2" s="85"/>
      <c r="E2" s="85"/>
      <c r="F2" s="85"/>
      <c r="G2" s="85"/>
    </row>
    <row r="3" spans="2:11" ht="15" hidden="1" customHeight="1" x14ac:dyDescent="0.25">
      <c r="B3" s="85"/>
      <c r="C3" s="85"/>
      <c r="D3" s="85"/>
      <c r="E3" s="85"/>
      <c r="F3" s="85"/>
      <c r="G3" s="85"/>
    </row>
    <row r="4" spans="2:11" x14ac:dyDescent="0.25">
      <c r="B4" s="85"/>
      <c r="C4" s="85"/>
      <c r="D4" s="85"/>
      <c r="E4" s="85"/>
      <c r="F4" s="85"/>
      <c r="G4" s="85"/>
    </row>
    <row r="5" spans="2:11" ht="75.75" customHeight="1" x14ac:dyDescent="0.25">
      <c r="B5" s="86" t="s">
        <v>28</v>
      </c>
      <c r="C5" s="86"/>
      <c r="D5" s="86"/>
      <c r="E5" s="86"/>
      <c r="F5" s="86"/>
      <c r="G5" s="86"/>
    </row>
    <row r="6" spans="2:11" ht="28.5" customHeight="1" x14ac:dyDescent="0.25">
      <c r="B6" s="92"/>
      <c r="C6" s="87" t="s">
        <v>16</v>
      </c>
      <c r="D6" s="89" t="s">
        <v>0</v>
      </c>
      <c r="E6" s="90"/>
      <c r="F6" s="91"/>
      <c r="G6" s="87" t="s">
        <v>17</v>
      </c>
    </row>
    <row r="7" spans="2:11" ht="65.25" customHeight="1" x14ac:dyDescent="0.25">
      <c r="B7" s="93"/>
      <c r="C7" s="88"/>
      <c r="D7" s="39" t="s">
        <v>32</v>
      </c>
      <c r="E7" s="39" t="s">
        <v>33</v>
      </c>
      <c r="F7" s="39" t="s">
        <v>34</v>
      </c>
      <c r="G7" s="88"/>
    </row>
    <row r="8" spans="2:11" ht="30" customHeight="1" x14ac:dyDescent="0.25">
      <c r="B8" s="23" t="s">
        <v>18</v>
      </c>
      <c r="C8" s="24">
        <f>C10+C16+C17</f>
        <v>560000000</v>
      </c>
      <c r="D8" s="24">
        <f t="shared" ref="D8:F8" si="0">D10+D16+D17</f>
        <v>388478250</v>
      </c>
      <c r="E8" s="24">
        <f t="shared" si="0"/>
        <v>1509000</v>
      </c>
      <c r="F8" s="24">
        <f t="shared" si="0"/>
        <v>170012750</v>
      </c>
      <c r="G8" s="32">
        <f>G10+G16+G17</f>
        <v>92</v>
      </c>
    </row>
    <row r="9" spans="2:11" ht="30" customHeight="1" x14ac:dyDescent="0.25">
      <c r="B9" s="25" t="s">
        <v>0</v>
      </c>
      <c r="C9" s="24"/>
      <c r="D9" s="24"/>
      <c r="E9" s="24"/>
      <c r="F9" s="24"/>
      <c r="G9" s="33"/>
    </row>
    <row r="10" spans="2:11" ht="40.5" customHeight="1" x14ac:dyDescent="0.25">
      <c r="B10" s="23" t="s">
        <v>19</v>
      </c>
      <c r="C10" s="26">
        <f>C11+C12+C13+C14+C15</f>
        <v>452267250</v>
      </c>
      <c r="D10" s="26">
        <f t="shared" ref="D10:F10" si="1">D11+D12+D13+D14+D15</f>
        <v>388478250</v>
      </c>
      <c r="E10" s="26">
        <f t="shared" si="1"/>
        <v>1509000</v>
      </c>
      <c r="F10" s="26">
        <f t="shared" si="1"/>
        <v>62280000</v>
      </c>
      <c r="G10" s="34">
        <f>G11+G12+G13+G14+G15</f>
        <v>71</v>
      </c>
    </row>
    <row r="11" spans="2:11" ht="57" customHeight="1" x14ac:dyDescent="0.25">
      <c r="B11" s="25" t="s">
        <v>21</v>
      </c>
      <c r="C11" s="27">
        <v>339434250</v>
      </c>
      <c r="D11" s="27">
        <f>C11-E11</f>
        <v>338478250</v>
      </c>
      <c r="E11" s="37">
        <f>956000</f>
        <v>956000</v>
      </c>
      <c r="F11" s="37"/>
      <c r="G11" s="31">
        <v>24</v>
      </c>
      <c r="I11" s="36"/>
      <c r="K11" s="28"/>
    </row>
    <row r="12" spans="2:11" ht="49.5" x14ac:dyDescent="0.25">
      <c r="B12" s="25" t="s">
        <v>20</v>
      </c>
      <c r="C12" s="27">
        <v>50553000</v>
      </c>
      <c r="D12" s="27">
        <v>50000000</v>
      </c>
      <c r="E12" s="37">
        <v>553000</v>
      </c>
      <c r="F12" s="37"/>
      <c r="G12" s="31">
        <v>31</v>
      </c>
      <c r="I12" s="28"/>
    </row>
    <row r="13" spans="2:11" ht="76.5" customHeight="1" x14ac:dyDescent="0.25">
      <c r="B13" s="25" t="s">
        <v>22</v>
      </c>
      <c r="C13" s="27">
        <v>21000000</v>
      </c>
      <c r="D13" s="27"/>
      <c r="E13" s="27"/>
      <c r="F13" s="27">
        <v>21000000</v>
      </c>
      <c r="G13" s="31">
        <v>7</v>
      </c>
      <c r="K13" s="28"/>
    </row>
    <row r="14" spans="2:11" ht="75.75" customHeight="1" x14ac:dyDescent="0.25">
      <c r="B14" s="25" t="s">
        <v>23</v>
      </c>
      <c r="C14" s="29">
        <v>36000000</v>
      </c>
      <c r="D14" s="29"/>
      <c r="E14" s="29"/>
      <c r="F14" s="29">
        <v>36000000</v>
      </c>
      <c r="G14" s="22">
        <v>8</v>
      </c>
    </row>
    <row r="15" spans="2:11" ht="80.25" customHeight="1" x14ac:dyDescent="0.25">
      <c r="B15" s="25" t="s">
        <v>24</v>
      </c>
      <c r="C15" s="29">
        <v>5280000</v>
      </c>
      <c r="D15" s="29"/>
      <c r="E15" s="29"/>
      <c r="F15" s="29">
        <v>5280000</v>
      </c>
      <c r="G15" s="22">
        <v>1</v>
      </c>
    </row>
    <row r="16" spans="2:11" ht="30.75" customHeight="1" x14ac:dyDescent="0.25">
      <c r="B16" s="23" t="s">
        <v>25</v>
      </c>
      <c r="C16" s="29">
        <v>75301750</v>
      </c>
      <c r="D16" s="29"/>
      <c r="E16" s="29"/>
      <c r="F16" s="29">
        <v>75301750</v>
      </c>
      <c r="G16" s="22">
        <v>15</v>
      </c>
    </row>
    <row r="17" spans="2:7" ht="33" x14ac:dyDescent="0.25">
      <c r="B17" s="23" t="s">
        <v>26</v>
      </c>
      <c r="C17" s="30">
        <v>32431000</v>
      </c>
      <c r="D17" s="30"/>
      <c r="E17" s="30"/>
      <c r="F17" s="30">
        <v>32431000</v>
      </c>
      <c r="G17" s="22">
        <v>6</v>
      </c>
    </row>
  </sheetData>
  <mergeCells count="6">
    <mergeCell ref="B1:G4"/>
    <mergeCell ref="B5:G5"/>
    <mergeCell ref="C6:C7"/>
    <mergeCell ref="D6:F6"/>
    <mergeCell ref="G6:G7"/>
    <mergeCell ref="B6:B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6"/>
  <sheetViews>
    <sheetView tabSelected="1" topLeftCell="B1" zoomScale="98" zoomScaleNormal="98" workbookViewId="0">
      <selection activeCell="H12" sqref="H12"/>
    </sheetView>
  </sheetViews>
  <sheetFormatPr defaultRowHeight="15" x14ac:dyDescent="0.25"/>
  <cols>
    <col min="1" max="2" width="9.140625" style="54"/>
    <col min="3" max="3" width="33.28515625" style="54" customWidth="1"/>
    <col min="4" max="4" width="30.42578125" style="54" customWidth="1"/>
    <col min="5" max="5" width="11.85546875" style="54" customWidth="1"/>
    <col min="6" max="6" width="9.140625" style="54" customWidth="1"/>
    <col min="7" max="7" width="19.140625" style="54" customWidth="1"/>
    <col min="8" max="8" width="18.85546875" style="54" customWidth="1"/>
    <col min="9" max="9" width="16" style="54" customWidth="1"/>
    <col min="10" max="10" width="14.28515625" style="54" customWidth="1"/>
    <col min="11" max="11" width="15.42578125" style="54" customWidth="1"/>
    <col min="12" max="12" width="15.7109375" style="54" customWidth="1"/>
    <col min="13" max="13" width="16.5703125" style="54" customWidth="1"/>
    <col min="14" max="16384" width="9.140625" style="54"/>
  </cols>
  <sheetData>
    <row r="2" spans="2:7" ht="34.5" customHeight="1" x14ac:dyDescent="0.25">
      <c r="B2" s="97" t="s">
        <v>55</v>
      </c>
      <c r="C2" s="97"/>
      <c r="D2" s="97"/>
      <c r="E2" s="97"/>
      <c r="F2" s="97"/>
      <c r="G2" s="97"/>
    </row>
    <row r="3" spans="2:7" ht="45.75" customHeight="1" x14ac:dyDescent="0.25">
      <c r="B3" s="57" t="s">
        <v>57</v>
      </c>
      <c r="C3" s="57" t="s">
        <v>58</v>
      </c>
      <c r="D3" s="57" t="s">
        <v>59</v>
      </c>
      <c r="E3" s="57" t="s">
        <v>60</v>
      </c>
      <c r="F3" s="57" t="s">
        <v>61</v>
      </c>
      <c r="G3" s="57" t="s">
        <v>131</v>
      </c>
    </row>
    <row r="4" spans="2:7" ht="27.75" customHeight="1" x14ac:dyDescent="0.25">
      <c r="B4" s="40">
        <v>1</v>
      </c>
      <c r="C4" s="41" t="s">
        <v>69</v>
      </c>
      <c r="D4" s="42" t="s">
        <v>35</v>
      </c>
      <c r="E4" s="40">
        <v>1</v>
      </c>
      <c r="F4" s="40">
        <v>1</v>
      </c>
      <c r="G4" s="56">
        <v>3000000</v>
      </c>
    </row>
    <row r="5" spans="2:7" ht="27.75" customHeight="1" x14ac:dyDescent="0.25">
      <c r="B5" s="40">
        <v>2</v>
      </c>
      <c r="C5" s="41" t="s">
        <v>70</v>
      </c>
      <c r="D5" s="42" t="s">
        <v>36</v>
      </c>
      <c r="E5" s="40">
        <v>1</v>
      </c>
      <c r="F5" s="40">
        <v>1</v>
      </c>
      <c r="G5" s="56">
        <v>3000000</v>
      </c>
    </row>
    <row r="6" spans="2:7" ht="27.75" customHeight="1" x14ac:dyDescent="0.25">
      <c r="B6" s="40">
        <v>3</v>
      </c>
      <c r="C6" s="41" t="s">
        <v>71</v>
      </c>
      <c r="D6" s="42" t="s">
        <v>37</v>
      </c>
      <c r="E6" s="40">
        <v>2</v>
      </c>
      <c r="F6" s="40">
        <v>1</v>
      </c>
      <c r="G6" s="56">
        <v>3000000</v>
      </c>
    </row>
    <row r="7" spans="2:7" ht="27.75" customHeight="1" x14ac:dyDescent="0.25">
      <c r="B7" s="40">
        <v>4</v>
      </c>
      <c r="C7" s="44" t="s">
        <v>72</v>
      </c>
      <c r="D7" s="42" t="s">
        <v>38</v>
      </c>
      <c r="E7" s="43">
        <v>1</v>
      </c>
      <c r="F7" s="43">
        <v>1</v>
      </c>
      <c r="G7" s="56">
        <v>3000000</v>
      </c>
    </row>
    <row r="8" spans="2:7" ht="27.75" customHeight="1" x14ac:dyDescent="0.25">
      <c r="B8" s="40">
        <v>5</v>
      </c>
      <c r="C8" s="44" t="s">
        <v>72</v>
      </c>
      <c r="D8" s="42" t="s">
        <v>39</v>
      </c>
      <c r="E8" s="43">
        <v>2</v>
      </c>
      <c r="F8" s="43">
        <v>1</v>
      </c>
      <c r="G8" s="56">
        <v>3000000</v>
      </c>
    </row>
    <row r="9" spans="2:7" ht="27.75" customHeight="1" x14ac:dyDescent="0.25">
      <c r="B9" s="40">
        <v>6</v>
      </c>
      <c r="C9" s="44" t="s">
        <v>73</v>
      </c>
      <c r="D9" s="42" t="s">
        <v>40</v>
      </c>
      <c r="E9" s="40">
        <v>1</v>
      </c>
      <c r="F9" s="40">
        <v>1</v>
      </c>
      <c r="G9" s="56">
        <v>3000000</v>
      </c>
    </row>
    <row r="10" spans="2:7" ht="27.75" customHeight="1" x14ac:dyDescent="0.25">
      <c r="B10" s="40">
        <v>7</v>
      </c>
      <c r="C10" s="44" t="s">
        <v>73</v>
      </c>
      <c r="D10" s="42" t="s">
        <v>41</v>
      </c>
      <c r="E10" s="40">
        <v>2</v>
      </c>
      <c r="F10" s="40">
        <v>1</v>
      </c>
      <c r="G10" s="56">
        <v>3000000</v>
      </c>
    </row>
    <row r="11" spans="2:7" ht="25.5" customHeight="1" x14ac:dyDescent="0.25">
      <c r="B11" s="40">
        <v>8</v>
      </c>
      <c r="C11" s="44" t="s">
        <v>74</v>
      </c>
      <c r="D11" s="45" t="s">
        <v>42</v>
      </c>
      <c r="E11" s="40">
        <v>1</v>
      </c>
      <c r="F11" s="40">
        <v>1</v>
      </c>
      <c r="G11" s="56">
        <v>4500000</v>
      </c>
    </row>
    <row r="12" spans="2:7" ht="25.5" customHeight="1" x14ac:dyDescent="0.25">
      <c r="B12" s="40">
        <v>9</v>
      </c>
      <c r="C12" s="44" t="s">
        <v>74</v>
      </c>
      <c r="D12" s="45" t="s">
        <v>43</v>
      </c>
      <c r="E12" s="40">
        <v>1</v>
      </c>
      <c r="F12" s="40">
        <v>1</v>
      </c>
      <c r="G12" s="56">
        <v>4500000</v>
      </c>
    </row>
    <row r="13" spans="2:7" ht="25.5" customHeight="1" x14ac:dyDescent="0.25">
      <c r="B13" s="40">
        <v>10</v>
      </c>
      <c r="C13" s="44" t="s">
        <v>74</v>
      </c>
      <c r="D13" s="45" t="s">
        <v>44</v>
      </c>
      <c r="E13" s="40">
        <v>1</v>
      </c>
      <c r="F13" s="40">
        <v>1</v>
      </c>
      <c r="G13" s="56">
        <v>4500000</v>
      </c>
    </row>
    <row r="14" spans="2:7" ht="25.5" customHeight="1" x14ac:dyDescent="0.25">
      <c r="B14" s="40">
        <v>11</v>
      </c>
      <c r="C14" s="44" t="s">
        <v>74</v>
      </c>
      <c r="D14" s="45" t="s">
        <v>45</v>
      </c>
      <c r="E14" s="40">
        <v>1</v>
      </c>
      <c r="F14" s="40">
        <v>1</v>
      </c>
      <c r="G14" s="56">
        <v>4500000</v>
      </c>
    </row>
    <row r="15" spans="2:7" ht="25.5" customHeight="1" x14ac:dyDescent="0.25">
      <c r="B15" s="40">
        <v>12</v>
      </c>
      <c r="C15" s="44" t="s">
        <v>74</v>
      </c>
      <c r="D15" s="45" t="s">
        <v>46</v>
      </c>
      <c r="E15" s="40">
        <v>1</v>
      </c>
      <c r="F15" s="40">
        <v>1</v>
      </c>
      <c r="G15" s="56">
        <v>4500000</v>
      </c>
    </row>
    <row r="16" spans="2:7" ht="25.5" customHeight="1" x14ac:dyDescent="0.25">
      <c r="B16" s="40">
        <v>13</v>
      </c>
      <c r="C16" s="44" t="s">
        <v>74</v>
      </c>
      <c r="D16" s="45" t="s">
        <v>47</v>
      </c>
      <c r="E16" s="40">
        <v>1</v>
      </c>
      <c r="F16" s="40">
        <v>1</v>
      </c>
      <c r="G16" s="56">
        <v>4500000</v>
      </c>
    </row>
    <row r="17" spans="2:9" ht="25.5" customHeight="1" x14ac:dyDescent="0.25">
      <c r="B17" s="40">
        <v>14</v>
      </c>
      <c r="C17" s="44" t="s">
        <v>74</v>
      </c>
      <c r="D17" s="45" t="s">
        <v>48</v>
      </c>
      <c r="E17" s="40">
        <v>1</v>
      </c>
      <c r="F17" s="40">
        <v>1</v>
      </c>
      <c r="G17" s="56">
        <v>4500000</v>
      </c>
    </row>
    <row r="18" spans="2:9" ht="25.5" customHeight="1" x14ac:dyDescent="0.25">
      <c r="B18" s="40">
        <v>15</v>
      </c>
      <c r="C18" s="44" t="s">
        <v>74</v>
      </c>
      <c r="D18" s="45" t="s">
        <v>49</v>
      </c>
      <c r="E18" s="40">
        <v>1</v>
      </c>
      <c r="F18" s="40">
        <v>1</v>
      </c>
      <c r="G18" s="56">
        <v>4500000</v>
      </c>
    </row>
    <row r="19" spans="2:9" ht="29.25" customHeight="1" x14ac:dyDescent="0.25">
      <c r="B19" s="40"/>
      <c r="C19" s="77" t="s">
        <v>5</v>
      </c>
      <c r="D19" s="45"/>
      <c r="E19" s="40"/>
      <c r="F19" s="40"/>
      <c r="G19" s="58">
        <f>SUM(G4:G18)</f>
        <v>57000000</v>
      </c>
    </row>
    <row r="20" spans="2:9" ht="34.5" customHeight="1" x14ac:dyDescent="0.25">
      <c r="B20" s="94" t="s">
        <v>56</v>
      </c>
      <c r="C20" s="95"/>
      <c r="D20" s="95"/>
      <c r="E20" s="95"/>
      <c r="F20" s="95"/>
      <c r="G20" s="95"/>
      <c r="H20" s="95"/>
      <c r="I20" s="95"/>
    </row>
    <row r="21" spans="2:9" s="109" customFormat="1" ht="68.25" customHeight="1" x14ac:dyDescent="0.25">
      <c r="B21" s="110" t="s">
        <v>57</v>
      </c>
      <c r="C21" s="107" t="s">
        <v>58</v>
      </c>
      <c r="D21" s="107" t="s">
        <v>59</v>
      </c>
      <c r="E21" s="105" t="s">
        <v>60</v>
      </c>
      <c r="F21" s="105" t="s">
        <v>61</v>
      </c>
      <c r="G21" s="105" t="s">
        <v>132</v>
      </c>
      <c r="H21" s="105" t="s">
        <v>133</v>
      </c>
      <c r="I21" s="105" t="s">
        <v>131</v>
      </c>
    </row>
    <row r="22" spans="2:9" ht="33" customHeight="1" x14ac:dyDescent="0.25">
      <c r="B22" s="99">
        <v>1</v>
      </c>
      <c r="C22" s="101" t="s">
        <v>74</v>
      </c>
      <c r="D22" s="101" t="s">
        <v>50</v>
      </c>
      <c r="E22" s="99">
        <v>2</v>
      </c>
      <c r="F22" s="99">
        <v>2</v>
      </c>
      <c r="G22" s="102">
        <v>55</v>
      </c>
      <c r="H22" s="102">
        <v>96000</v>
      </c>
      <c r="I22" s="103">
        <f t="shared" ref="I22:I37" si="0">H22*G22</f>
        <v>5280000</v>
      </c>
    </row>
    <row r="23" spans="2:9" ht="33" customHeight="1" x14ac:dyDescent="0.25">
      <c r="B23" s="46">
        <v>2</v>
      </c>
      <c r="C23" s="45" t="s">
        <v>62</v>
      </c>
      <c r="D23" s="100" t="s">
        <v>112</v>
      </c>
      <c r="E23" s="47">
        <v>5</v>
      </c>
      <c r="F23" s="47">
        <v>3</v>
      </c>
      <c r="G23" s="48">
        <v>65</v>
      </c>
      <c r="H23" s="49">
        <v>78850</v>
      </c>
      <c r="I23" s="50">
        <f t="shared" si="0"/>
        <v>5125250</v>
      </c>
    </row>
    <row r="24" spans="2:9" ht="33" customHeight="1" x14ac:dyDescent="0.25">
      <c r="B24" s="46">
        <v>3</v>
      </c>
      <c r="C24" s="45" t="s">
        <v>62</v>
      </c>
      <c r="D24" s="98" t="s">
        <v>113</v>
      </c>
      <c r="E24" s="52">
        <v>5</v>
      </c>
      <c r="F24" s="52">
        <v>3</v>
      </c>
      <c r="G24" s="48">
        <v>65</v>
      </c>
      <c r="H24" s="49">
        <v>78850</v>
      </c>
      <c r="I24" s="50">
        <f t="shared" si="0"/>
        <v>5125250</v>
      </c>
    </row>
    <row r="25" spans="2:9" ht="33" customHeight="1" x14ac:dyDescent="0.25">
      <c r="B25" s="40">
        <v>4</v>
      </c>
      <c r="C25" s="45" t="s">
        <v>62</v>
      </c>
      <c r="D25" s="98" t="s">
        <v>114</v>
      </c>
      <c r="E25" s="52">
        <v>7</v>
      </c>
      <c r="F25" s="52">
        <v>4</v>
      </c>
      <c r="G25" s="48">
        <v>75</v>
      </c>
      <c r="H25" s="49">
        <v>78850</v>
      </c>
      <c r="I25" s="50">
        <f t="shared" si="0"/>
        <v>5913750</v>
      </c>
    </row>
    <row r="26" spans="2:9" ht="33" customHeight="1" x14ac:dyDescent="0.25">
      <c r="B26" s="46">
        <v>5</v>
      </c>
      <c r="C26" s="45" t="s">
        <v>62</v>
      </c>
      <c r="D26" s="100" t="s">
        <v>115</v>
      </c>
      <c r="E26" s="47">
        <v>5</v>
      </c>
      <c r="F26" s="47">
        <v>3</v>
      </c>
      <c r="G26" s="48">
        <v>65</v>
      </c>
      <c r="H26" s="49">
        <v>78850</v>
      </c>
      <c r="I26" s="50">
        <f t="shared" si="0"/>
        <v>5125250</v>
      </c>
    </row>
    <row r="27" spans="2:9" ht="33" customHeight="1" x14ac:dyDescent="0.25">
      <c r="B27" s="46">
        <v>6</v>
      </c>
      <c r="C27" s="45" t="s">
        <v>62</v>
      </c>
      <c r="D27" s="100" t="s">
        <v>51</v>
      </c>
      <c r="E27" s="47">
        <v>4</v>
      </c>
      <c r="F27" s="47">
        <v>3</v>
      </c>
      <c r="G27" s="48">
        <v>65</v>
      </c>
      <c r="H27" s="49">
        <v>78850</v>
      </c>
      <c r="I27" s="50">
        <f t="shared" si="0"/>
        <v>5125250</v>
      </c>
    </row>
    <row r="28" spans="2:9" ht="33" customHeight="1" x14ac:dyDescent="0.25">
      <c r="B28" s="40">
        <v>7</v>
      </c>
      <c r="C28" s="45" t="s">
        <v>63</v>
      </c>
      <c r="D28" s="100" t="s">
        <v>116</v>
      </c>
      <c r="E28" s="52">
        <v>4</v>
      </c>
      <c r="F28" s="52">
        <v>3</v>
      </c>
      <c r="G28" s="48">
        <v>65</v>
      </c>
      <c r="H28" s="49">
        <v>78850</v>
      </c>
      <c r="I28" s="50">
        <f t="shared" si="0"/>
        <v>5125250</v>
      </c>
    </row>
    <row r="29" spans="2:9" ht="33" customHeight="1" x14ac:dyDescent="0.25">
      <c r="B29" s="46">
        <v>8</v>
      </c>
      <c r="C29" s="45" t="s">
        <v>63</v>
      </c>
      <c r="D29" s="98" t="s">
        <v>117</v>
      </c>
      <c r="E29" s="52">
        <v>5</v>
      </c>
      <c r="F29" s="52">
        <v>3</v>
      </c>
      <c r="G29" s="48">
        <v>65</v>
      </c>
      <c r="H29" s="49">
        <v>78850</v>
      </c>
      <c r="I29" s="50">
        <f t="shared" si="0"/>
        <v>5125250</v>
      </c>
    </row>
    <row r="30" spans="2:9" ht="33" customHeight="1" x14ac:dyDescent="0.25">
      <c r="B30" s="46">
        <v>9</v>
      </c>
      <c r="C30" s="45" t="s">
        <v>63</v>
      </c>
      <c r="D30" s="98" t="s">
        <v>118</v>
      </c>
      <c r="E30" s="47">
        <v>3</v>
      </c>
      <c r="F30" s="47">
        <v>2</v>
      </c>
      <c r="G30" s="48">
        <v>55</v>
      </c>
      <c r="H30" s="49">
        <v>78850</v>
      </c>
      <c r="I30" s="50">
        <f t="shared" si="0"/>
        <v>4336750</v>
      </c>
    </row>
    <row r="31" spans="2:9" ht="33" customHeight="1" x14ac:dyDescent="0.25">
      <c r="B31" s="40">
        <v>10</v>
      </c>
      <c r="C31" s="45" t="s">
        <v>64</v>
      </c>
      <c r="D31" s="100" t="s">
        <v>119</v>
      </c>
      <c r="E31" s="47">
        <v>5</v>
      </c>
      <c r="F31" s="47">
        <v>3</v>
      </c>
      <c r="G31" s="48">
        <v>65</v>
      </c>
      <c r="H31" s="49">
        <v>78850</v>
      </c>
      <c r="I31" s="50">
        <f t="shared" si="0"/>
        <v>5125250</v>
      </c>
    </row>
    <row r="32" spans="2:9" ht="33" customHeight="1" x14ac:dyDescent="0.25">
      <c r="B32" s="46">
        <v>11</v>
      </c>
      <c r="C32" s="45" t="s">
        <v>64</v>
      </c>
      <c r="D32" s="100" t="s">
        <v>120</v>
      </c>
      <c r="E32" s="47">
        <v>5</v>
      </c>
      <c r="F32" s="47">
        <v>3</v>
      </c>
      <c r="G32" s="48">
        <v>65</v>
      </c>
      <c r="H32" s="49">
        <v>78850</v>
      </c>
      <c r="I32" s="50">
        <f t="shared" si="0"/>
        <v>5125250</v>
      </c>
    </row>
    <row r="33" spans="2:12" ht="33" customHeight="1" x14ac:dyDescent="0.25">
      <c r="B33" s="46">
        <v>12</v>
      </c>
      <c r="C33" s="45" t="s">
        <v>64</v>
      </c>
      <c r="D33" s="100" t="s">
        <v>121</v>
      </c>
      <c r="E33" s="47">
        <v>5</v>
      </c>
      <c r="F33" s="47">
        <v>3</v>
      </c>
      <c r="G33" s="48">
        <v>65</v>
      </c>
      <c r="H33" s="49">
        <v>78850</v>
      </c>
      <c r="I33" s="50">
        <f t="shared" si="0"/>
        <v>5125250</v>
      </c>
    </row>
    <row r="34" spans="2:12" ht="33" customHeight="1" x14ac:dyDescent="0.25">
      <c r="B34" s="40">
        <v>13</v>
      </c>
      <c r="C34" s="45" t="s">
        <v>64</v>
      </c>
      <c r="D34" s="100" t="s">
        <v>122</v>
      </c>
      <c r="E34" s="47">
        <v>4</v>
      </c>
      <c r="F34" s="47">
        <v>3</v>
      </c>
      <c r="G34" s="48">
        <v>65</v>
      </c>
      <c r="H34" s="49">
        <v>78850</v>
      </c>
      <c r="I34" s="50">
        <f t="shared" si="0"/>
        <v>5125250</v>
      </c>
    </row>
    <row r="35" spans="2:12" ht="33" customHeight="1" x14ac:dyDescent="0.25">
      <c r="B35" s="46">
        <v>14</v>
      </c>
      <c r="C35" s="45" t="s">
        <v>64</v>
      </c>
      <c r="D35" s="98" t="s">
        <v>123</v>
      </c>
      <c r="E35" s="52">
        <v>5</v>
      </c>
      <c r="F35" s="52">
        <v>3</v>
      </c>
      <c r="G35" s="48">
        <v>65</v>
      </c>
      <c r="H35" s="49">
        <v>78850</v>
      </c>
      <c r="I35" s="50">
        <f t="shared" si="0"/>
        <v>5125250</v>
      </c>
    </row>
    <row r="36" spans="2:12" ht="33" customHeight="1" x14ac:dyDescent="0.25">
      <c r="B36" s="46">
        <v>15</v>
      </c>
      <c r="C36" s="45" t="s">
        <v>64</v>
      </c>
      <c r="D36" s="98" t="s">
        <v>124</v>
      </c>
      <c r="E36" s="52">
        <v>4</v>
      </c>
      <c r="F36" s="52">
        <v>3</v>
      </c>
      <c r="G36" s="48">
        <v>65</v>
      </c>
      <c r="H36" s="49">
        <v>78850</v>
      </c>
      <c r="I36" s="50">
        <f t="shared" si="0"/>
        <v>5125250</v>
      </c>
    </row>
    <row r="37" spans="2:12" ht="33" customHeight="1" x14ac:dyDescent="0.25">
      <c r="B37" s="40">
        <v>16</v>
      </c>
      <c r="C37" s="45" t="s">
        <v>65</v>
      </c>
      <c r="D37" s="101" t="s">
        <v>52</v>
      </c>
      <c r="E37" s="46">
        <v>1</v>
      </c>
      <c r="F37" s="48">
        <v>1</v>
      </c>
      <c r="G37" s="43">
        <v>45</v>
      </c>
      <c r="H37" s="49">
        <v>78850</v>
      </c>
      <c r="I37" s="50">
        <f t="shared" si="0"/>
        <v>3548250</v>
      </c>
    </row>
    <row r="38" spans="2:12" ht="33" customHeight="1" x14ac:dyDescent="0.25">
      <c r="B38" s="46">
        <v>17</v>
      </c>
      <c r="C38" s="45" t="s">
        <v>66</v>
      </c>
      <c r="D38" s="106" t="s">
        <v>125</v>
      </c>
      <c r="E38" s="53">
        <v>5</v>
      </c>
      <c r="F38" s="53">
        <v>3</v>
      </c>
      <c r="G38" s="48">
        <v>65</v>
      </c>
      <c r="H38" s="49">
        <v>79100</v>
      </c>
      <c r="I38" s="60">
        <f>G38*H38</f>
        <v>5141500</v>
      </c>
    </row>
    <row r="39" spans="2:12" ht="33" customHeight="1" x14ac:dyDescent="0.25">
      <c r="B39" s="46">
        <v>18</v>
      </c>
      <c r="C39" s="45" t="s">
        <v>66</v>
      </c>
      <c r="D39" s="106" t="s">
        <v>126</v>
      </c>
      <c r="E39" s="53">
        <v>6</v>
      </c>
      <c r="F39" s="53">
        <v>4</v>
      </c>
      <c r="G39" s="48">
        <v>75</v>
      </c>
      <c r="H39" s="49">
        <v>79100</v>
      </c>
      <c r="I39" s="60">
        <f t="shared" ref="I39:I43" si="1">G39*H39</f>
        <v>5932500</v>
      </c>
    </row>
    <row r="40" spans="2:12" ht="33" customHeight="1" x14ac:dyDescent="0.25">
      <c r="B40" s="40">
        <v>19</v>
      </c>
      <c r="C40" s="45" t="s">
        <v>66</v>
      </c>
      <c r="D40" s="106" t="s">
        <v>127</v>
      </c>
      <c r="E40" s="53" t="s">
        <v>53</v>
      </c>
      <c r="F40" s="53" t="s">
        <v>54</v>
      </c>
      <c r="G40" s="48">
        <v>75</v>
      </c>
      <c r="H40" s="49">
        <v>79100</v>
      </c>
      <c r="I40" s="60">
        <f t="shared" si="1"/>
        <v>5932500</v>
      </c>
    </row>
    <row r="41" spans="2:12" ht="33" customHeight="1" x14ac:dyDescent="0.25">
      <c r="B41" s="46">
        <v>20</v>
      </c>
      <c r="C41" s="45" t="s">
        <v>67</v>
      </c>
      <c r="D41" s="106" t="s">
        <v>128</v>
      </c>
      <c r="E41" s="53">
        <v>7</v>
      </c>
      <c r="F41" s="53">
        <v>4</v>
      </c>
      <c r="G41" s="48">
        <v>75</v>
      </c>
      <c r="H41" s="49">
        <v>79100</v>
      </c>
      <c r="I41" s="60">
        <f t="shared" si="1"/>
        <v>5932500</v>
      </c>
    </row>
    <row r="42" spans="2:12" ht="33" customHeight="1" x14ac:dyDescent="0.25">
      <c r="B42" s="46">
        <v>21</v>
      </c>
      <c r="C42" s="45" t="s">
        <v>68</v>
      </c>
      <c r="D42" s="106" t="s">
        <v>129</v>
      </c>
      <c r="E42" s="53">
        <v>3</v>
      </c>
      <c r="F42" s="53">
        <v>2</v>
      </c>
      <c r="G42" s="48">
        <v>55</v>
      </c>
      <c r="H42" s="49">
        <v>79100</v>
      </c>
      <c r="I42" s="60">
        <f t="shared" si="1"/>
        <v>4350500</v>
      </c>
    </row>
    <row r="43" spans="2:12" ht="33" customHeight="1" x14ac:dyDescent="0.25">
      <c r="B43" s="40">
        <v>22</v>
      </c>
      <c r="C43" s="45" t="s">
        <v>68</v>
      </c>
      <c r="D43" s="106" t="s">
        <v>130</v>
      </c>
      <c r="E43" s="53">
        <v>5</v>
      </c>
      <c r="F43" s="53">
        <v>3</v>
      </c>
      <c r="G43" s="48">
        <v>65</v>
      </c>
      <c r="H43" s="49">
        <v>79100</v>
      </c>
      <c r="I43" s="60">
        <f t="shared" si="1"/>
        <v>5141500</v>
      </c>
    </row>
    <row r="44" spans="2:12" ht="33.75" customHeight="1" x14ac:dyDescent="0.25">
      <c r="B44" s="61"/>
      <c r="C44" s="77" t="s">
        <v>5</v>
      </c>
      <c r="D44" s="51"/>
      <c r="E44" s="47"/>
      <c r="F44" s="47"/>
      <c r="G44" s="48"/>
      <c r="H44" s="48"/>
      <c r="I44" s="62">
        <f>SUM(I22:I43)</f>
        <v>113012750</v>
      </c>
    </row>
    <row r="45" spans="2:12" ht="31.5" customHeight="1" x14ac:dyDescent="0.25">
      <c r="B45" s="96" t="s">
        <v>75</v>
      </c>
      <c r="C45" s="96"/>
      <c r="D45" s="96"/>
      <c r="E45" s="96"/>
      <c r="F45" s="96"/>
      <c r="G45" s="96"/>
      <c r="H45" s="96"/>
      <c r="I45" s="96"/>
    </row>
    <row r="46" spans="2:12" s="104" customFormat="1" ht="43.5" customHeight="1" x14ac:dyDescent="0.25">
      <c r="B46" s="110" t="s">
        <v>57</v>
      </c>
      <c r="C46" s="107" t="s">
        <v>58</v>
      </c>
      <c r="D46" s="107" t="s">
        <v>59</v>
      </c>
      <c r="E46" s="105" t="s">
        <v>134</v>
      </c>
      <c r="F46" s="105" t="s">
        <v>61</v>
      </c>
      <c r="G46" s="105" t="s">
        <v>135</v>
      </c>
      <c r="H46" s="105" t="s">
        <v>136</v>
      </c>
      <c r="I46" s="108"/>
    </row>
    <row r="47" spans="2:12" s="67" customFormat="1" ht="31.5" customHeight="1" x14ac:dyDescent="0.25">
      <c r="B47" s="74">
        <v>1</v>
      </c>
      <c r="C47" s="75" t="s">
        <v>100</v>
      </c>
      <c r="D47" s="75" t="s">
        <v>76</v>
      </c>
      <c r="E47" s="74">
        <v>117.6</v>
      </c>
      <c r="F47" s="76">
        <v>4</v>
      </c>
      <c r="G47" s="76">
        <v>58.9</v>
      </c>
      <c r="H47" s="50">
        <v>10422030</v>
      </c>
      <c r="J47" s="68"/>
      <c r="L47" s="69"/>
    </row>
    <row r="48" spans="2:12" s="67" customFormat="1" ht="31.5" customHeight="1" x14ac:dyDescent="0.25">
      <c r="B48" s="64">
        <v>2</v>
      </c>
      <c r="C48" s="70" t="s">
        <v>101</v>
      </c>
      <c r="D48" s="65" t="s">
        <v>77</v>
      </c>
      <c r="E48" s="64">
        <v>98.8</v>
      </c>
      <c r="F48" s="66">
        <v>3</v>
      </c>
      <c r="G48" s="66">
        <v>50</v>
      </c>
      <c r="H48" s="50">
        <v>10546740</v>
      </c>
      <c r="J48" s="68"/>
      <c r="L48" s="69"/>
    </row>
    <row r="49" spans="2:12" s="67" customFormat="1" ht="31.5" customHeight="1" x14ac:dyDescent="0.25">
      <c r="B49" s="71">
        <v>3</v>
      </c>
      <c r="C49" s="72" t="s">
        <v>102</v>
      </c>
      <c r="D49" s="73" t="s">
        <v>78</v>
      </c>
      <c r="E49" s="71">
        <v>98.8</v>
      </c>
      <c r="F49" s="38">
        <v>3</v>
      </c>
      <c r="G49" s="38">
        <v>40</v>
      </c>
      <c r="H49" s="50">
        <v>12621160</v>
      </c>
      <c r="J49" s="68"/>
      <c r="L49" s="69"/>
    </row>
    <row r="50" spans="2:12" s="67" customFormat="1" ht="31.5" customHeight="1" x14ac:dyDescent="0.25">
      <c r="B50" s="64">
        <v>4</v>
      </c>
      <c r="C50" s="72" t="s">
        <v>103</v>
      </c>
      <c r="D50" s="73" t="s">
        <v>79</v>
      </c>
      <c r="E50" s="71">
        <v>98.8</v>
      </c>
      <c r="F50" s="38">
        <v>3</v>
      </c>
      <c r="G50" s="38">
        <v>39.799999999999997</v>
      </c>
      <c r="H50" s="50">
        <v>12659500</v>
      </c>
      <c r="J50" s="68"/>
      <c r="L50" s="69"/>
    </row>
    <row r="51" spans="2:12" s="67" customFormat="1" ht="31.5" customHeight="1" x14ac:dyDescent="0.25">
      <c r="B51" s="71">
        <v>5</v>
      </c>
      <c r="C51" s="72" t="s">
        <v>104</v>
      </c>
      <c r="D51" s="73" t="s">
        <v>80</v>
      </c>
      <c r="E51" s="71">
        <v>98.8</v>
      </c>
      <c r="F51" s="38">
        <v>3</v>
      </c>
      <c r="G51" s="38">
        <v>39.200000000000003</v>
      </c>
      <c r="H51" s="50">
        <v>12784540</v>
      </c>
      <c r="J51" s="68"/>
      <c r="L51" s="69"/>
    </row>
    <row r="52" spans="2:12" s="67" customFormat="1" ht="31.5" customHeight="1" x14ac:dyDescent="0.25">
      <c r="B52" s="64">
        <v>6</v>
      </c>
      <c r="C52" s="72" t="s">
        <v>102</v>
      </c>
      <c r="D52" s="73" t="s">
        <v>81</v>
      </c>
      <c r="E52" s="71">
        <v>94.3</v>
      </c>
      <c r="F52" s="38">
        <v>3</v>
      </c>
      <c r="G52" s="38">
        <v>38.799999999999997</v>
      </c>
      <c r="H52" s="50">
        <v>12295990</v>
      </c>
      <c r="J52" s="68"/>
      <c r="L52" s="69"/>
    </row>
    <row r="53" spans="2:12" s="67" customFormat="1" ht="31.5" customHeight="1" x14ac:dyDescent="0.25">
      <c r="B53" s="71">
        <v>7</v>
      </c>
      <c r="C53" s="72" t="s">
        <v>105</v>
      </c>
      <c r="D53" s="73" t="s">
        <v>82</v>
      </c>
      <c r="E53" s="71">
        <v>139.86000000000001</v>
      </c>
      <c r="F53" s="38">
        <v>5</v>
      </c>
      <c r="G53" s="38">
        <v>38.6</v>
      </c>
      <c r="H53" s="50">
        <v>18188980</v>
      </c>
      <c r="J53" s="68"/>
      <c r="L53" s="69"/>
    </row>
    <row r="54" spans="2:12" s="67" customFormat="1" ht="31.5" customHeight="1" x14ac:dyDescent="0.25">
      <c r="B54" s="64">
        <v>8</v>
      </c>
      <c r="C54" s="72" t="s">
        <v>103</v>
      </c>
      <c r="D54" s="73" t="s">
        <v>83</v>
      </c>
      <c r="E54" s="71">
        <v>94.3</v>
      </c>
      <c r="F54" s="38">
        <v>3</v>
      </c>
      <c r="G54" s="38">
        <v>38.6</v>
      </c>
      <c r="H54" s="50">
        <v>12335450</v>
      </c>
      <c r="J54" s="68"/>
      <c r="L54" s="69"/>
    </row>
    <row r="55" spans="2:12" s="67" customFormat="1" ht="31.5" customHeight="1" x14ac:dyDescent="0.25">
      <c r="B55" s="71">
        <v>9</v>
      </c>
      <c r="C55" s="72" t="s">
        <v>106</v>
      </c>
      <c r="D55" s="73" t="s">
        <v>84</v>
      </c>
      <c r="E55" s="71">
        <v>139.86000000000001</v>
      </c>
      <c r="F55" s="38">
        <v>5</v>
      </c>
      <c r="G55" s="38">
        <v>36.9</v>
      </c>
      <c r="H55" s="50">
        <v>18686490</v>
      </c>
      <c r="J55" s="68"/>
      <c r="L55" s="69"/>
    </row>
    <row r="56" spans="2:12" s="67" customFormat="1" ht="31.5" customHeight="1" x14ac:dyDescent="0.25">
      <c r="B56" s="64">
        <v>10</v>
      </c>
      <c r="C56" s="72" t="s">
        <v>107</v>
      </c>
      <c r="D56" s="73" t="s">
        <v>85</v>
      </c>
      <c r="E56" s="71">
        <v>76.16</v>
      </c>
      <c r="F56" s="38">
        <v>2</v>
      </c>
      <c r="G56" s="38">
        <v>36.9</v>
      </c>
      <c r="H56" s="50">
        <v>10275750</v>
      </c>
      <c r="J56" s="68"/>
      <c r="L56" s="69"/>
    </row>
    <row r="57" spans="2:12" s="67" customFormat="1" ht="31.5" customHeight="1" x14ac:dyDescent="0.25">
      <c r="B57" s="71">
        <v>11</v>
      </c>
      <c r="C57" s="72" t="s">
        <v>105</v>
      </c>
      <c r="D57" s="73" t="s">
        <v>86</v>
      </c>
      <c r="E57" s="71">
        <v>98.8</v>
      </c>
      <c r="F57" s="38">
        <v>3</v>
      </c>
      <c r="G57" s="38">
        <v>36.5</v>
      </c>
      <c r="H57" s="50">
        <v>13341730</v>
      </c>
      <c r="J57" s="68"/>
      <c r="L57" s="69"/>
    </row>
    <row r="58" spans="2:12" s="67" customFormat="1" ht="31.5" customHeight="1" x14ac:dyDescent="0.25">
      <c r="B58" s="64">
        <v>12</v>
      </c>
      <c r="C58" s="72" t="s">
        <v>106</v>
      </c>
      <c r="D58" s="73" t="s">
        <v>87</v>
      </c>
      <c r="E58" s="71">
        <v>103.76</v>
      </c>
      <c r="F58" s="38">
        <v>4</v>
      </c>
      <c r="G58" s="38">
        <v>35.299999999999997</v>
      </c>
      <c r="H58" s="50">
        <v>14267360</v>
      </c>
      <c r="J58" s="68"/>
      <c r="L58" s="69"/>
    </row>
    <row r="59" spans="2:12" s="67" customFormat="1" ht="31.5" customHeight="1" x14ac:dyDescent="0.25">
      <c r="B59" s="71">
        <v>13</v>
      </c>
      <c r="C59" s="72" t="s">
        <v>108</v>
      </c>
      <c r="D59" s="73" t="s">
        <v>88</v>
      </c>
      <c r="E59" s="71">
        <v>103.76</v>
      </c>
      <c r="F59" s="38">
        <v>4</v>
      </c>
      <c r="G59" s="38">
        <v>35.1</v>
      </c>
      <c r="H59" s="50">
        <v>14310780</v>
      </c>
      <c r="J59" s="68"/>
      <c r="L59" s="69"/>
    </row>
    <row r="60" spans="2:12" s="67" customFormat="1" ht="31.5" customHeight="1" x14ac:dyDescent="0.25">
      <c r="B60" s="64">
        <v>14</v>
      </c>
      <c r="C60" s="72" t="s">
        <v>109</v>
      </c>
      <c r="D60" s="73" t="s">
        <v>89</v>
      </c>
      <c r="E60" s="71">
        <v>94.3</v>
      </c>
      <c r="F60" s="38">
        <v>3</v>
      </c>
      <c r="G60" s="38">
        <v>35</v>
      </c>
      <c r="H60" s="50">
        <v>13045810</v>
      </c>
      <c r="J60" s="68"/>
      <c r="L60" s="69"/>
    </row>
    <row r="61" spans="2:12" s="67" customFormat="1" ht="31.5" customHeight="1" x14ac:dyDescent="0.25">
      <c r="B61" s="71">
        <v>15</v>
      </c>
      <c r="C61" s="72" t="s">
        <v>103</v>
      </c>
      <c r="D61" s="73" t="s">
        <v>90</v>
      </c>
      <c r="E61" s="71">
        <v>76.16</v>
      </c>
      <c r="F61" s="38">
        <v>2</v>
      </c>
      <c r="G61" s="38">
        <v>35</v>
      </c>
      <c r="H61" s="50">
        <v>10578550</v>
      </c>
      <c r="J61" s="68"/>
      <c r="L61" s="69"/>
    </row>
    <row r="62" spans="2:12" s="67" customFormat="1" ht="31.5" customHeight="1" x14ac:dyDescent="0.25">
      <c r="B62" s="64">
        <v>16</v>
      </c>
      <c r="C62" s="72" t="s">
        <v>107</v>
      </c>
      <c r="D62" s="73" t="s">
        <v>91</v>
      </c>
      <c r="E62" s="71">
        <v>94.3</v>
      </c>
      <c r="F62" s="38">
        <v>3</v>
      </c>
      <c r="G62" s="38">
        <v>35</v>
      </c>
      <c r="H62" s="50">
        <v>13045810</v>
      </c>
      <c r="J62" s="68"/>
      <c r="L62" s="69"/>
    </row>
    <row r="63" spans="2:12" s="67" customFormat="1" ht="31.5" customHeight="1" x14ac:dyDescent="0.25">
      <c r="B63" s="71">
        <v>17</v>
      </c>
      <c r="C63" s="72" t="s">
        <v>108</v>
      </c>
      <c r="D63" s="73" t="s">
        <v>92</v>
      </c>
      <c r="E63" s="71">
        <v>139.86000000000001</v>
      </c>
      <c r="F63" s="38">
        <v>5</v>
      </c>
      <c r="G63" s="38">
        <v>34.5</v>
      </c>
      <c r="H63" s="50">
        <v>19388870</v>
      </c>
      <c r="J63" s="68"/>
      <c r="L63" s="69"/>
    </row>
    <row r="64" spans="2:12" s="67" customFormat="1" ht="31.5" customHeight="1" x14ac:dyDescent="0.25">
      <c r="B64" s="64">
        <v>18</v>
      </c>
      <c r="C64" s="72" t="s">
        <v>108</v>
      </c>
      <c r="D64" s="73" t="s">
        <v>93</v>
      </c>
      <c r="E64" s="71">
        <v>139.86000000000001</v>
      </c>
      <c r="F64" s="38">
        <v>5</v>
      </c>
      <c r="G64" s="38">
        <v>34.200000000000003</v>
      </c>
      <c r="H64" s="50">
        <v>19476650</v>
      </c>
      <c r="J64" s="68"/>
      <c r="L64" s="69"/>
    </row>
    <row r="65" spans="2:12" s="67" customFormat="1" ht="31.5" customHeight="1" x14ac:dyDescent="0.25">
      <c r="B65" s="71">
        <v>19</v>
      </c>
      <c r="C65" s="72" t="s">
        <v>108</v>
      </c>
      <c r="D65" s="73" t="s">
        <v>94</v>
      </c>
      <c r="E65" s="71">
        <v>139.86000000000001</v>
      </c>
      <c r="F65" s="38">
        <v>5</v>
      </c>
      <c r="G65" s="38">
        <v>34.200000000000003</v>
      </c>
      <c r="H65" s="50">
        <v>19476650</v>
      </c>
      <c r="J65" s="68"/>
      <c r="L65" s="69"/>
    </row>
    <row r="66" spans="2:12" s="67" customFormat="1" ht="31.5" customHeight="1" x14ac:dyDescent="0.25">
      <c r="B66" s="64">
        <v>20</v>
      </c>
      <c r="C66" s="72" t="s">
        <v>103</v>
      </c>
      <c r="D66" s="73" t="s">
        <v>95</v>
      </c>
      <c r="E66" s="71">
        <v>80</v>
      </c>
      <c r="F66" s="38">
        <v>2</v>
      </c>
      <c r="G66" s="38">
        <v>34.1</v>
      </c>
      <c r="H66" s="50">
        <v>11134320</v>
      </c>
      <c r="J66" s="68"/>
      <c r="L66" s="69"/>
    </row>
    <row r="67" spans="2:12" s="67" customFormat="1" ht="31.5" customHeight="1" x14ac:dyDescent="0.25">
      <c r="B67" s="71">
        <v>21</v>
      </c>
      <c r="C67" s="73" t="s">
        <v>100</v>
      </c>
      <c r="D67" s="73" t="s">
        <v>96</v>
      </c>
      <c r="E67" s="71">
        <v>139.86000000000001</v>
      </c>
      <c r="F67" s="38">
        <v>5</v>
      </c>
      <c r="G67" s="38">
        <v>34</v>
      </c>
      <c r="H67" s="50">
        <v>19535200</v>
      </c>
      <c r="J67" s="68"/>
      <c r="L67" s="69"/>
    </row>
    <row r="68" spans="2:12" s="67" customFormat="1" ht="31.5" customHeight="1" x14ac:dyDescent="0.25">
      <c r="B68" s="64">
        <v>22</v>
      </c>
      <c r="C68" s="72" t="s">
        <v>106</v>
      </c>
      <c r="D68" s="73" t="s">
        <v>97</v>
      </c>
      <c r="E68" s="71">
        <v>94.3</v>
      </c>
      <c r="F68" s="38">
        <v>3</v>
      </c>
      <c r="G68" s="38">
        <v>34</v>
      </c>
      <c r="H68" s="50">
        <v>13243140</v>
      </c>
      <c r="J68" s="68"/>
      <c r="L68" s="69"/>
    </row>
    <row r="69" spans="2:12" s="67" customFormat="1" ht="31.5" customHeight="1" x14ac:dyDescent="0.25">
      <c r="B69" s="71">
        <v>23</v>
      </c>
      <c r="C69" s="72" t="s">
        <v>107</v>
      </c>
      <c r="D69" s="73" t="s">
        <v>98</v>
      </c>
      <c r="E69" s="71">
        <v>103.76</v>
      </c>
      <c r="F69" s="38">
        <v>4</v>
      </c>
      <c r="G69" s="38">
        <v>34</v>
      </c>
      <c r="H69" s="50">
        <v>14549610</v>
      </c>
      <c r="J69" s="68"/>
      <c r="L69" s="69"/>
    </row>
    <row r="70" spans="2:12" s="67" customFormat="1" ht="31.5" customHeight="1" x14ac:dyDescent="0.25">
      <c r="B70" s="64">
        <v>24</v>
      </c>
      <c r="C70" s="72" t="s">
        <v>107</v>
      </c>
      <c r="D70" s="73" t="s">
        <v>99</v>
      </c>
      <c r="E70" s="71">
        <v>94.3</v>
      </c>
      <c r="F70" s="38">
        <v>3</v>
      </c>
      <c r="G70" s="38">
        <v>34</v>
      </c>
      <c r="H70" s="50">
        <v>13243140</v>
      </c>
      <c r="J70" s="68"/>
      <c r="L70" s="69"/>
    </row>
    <row r="71" spans="2:12" ht="29.25" customHeight="1" x14ac:dyDescent="0.25">
      <c r="C71" s="77" t="s">
        <v>5</v>
      </c>
      <c r="H71" s="63">
        <f>SUM(H47:H70)</f>
        <v>339454250</v>
      </c>
      <c r="J71" s="78"/>
      <c r="K71" s="78"/>
    </row>
    <row r="72" spans="2:12" ht="29.25" customHeight="1" x14ac:dyDescent="0.25">
      <c r="B72" s="96" t="s">
        <v>110</v>
      </c>
      <c r="C72" s="96"/>
      <c r="D72" s="96"/>
      <c r="E72" s="96"/>
      <c r="F72" s="96"/>
      <c r="G72" s="96"/>
      <c r="H72" s="96"/>
      <c r="J72" s="59"/>
    </row>
    <row r="73" spans="2:12" ht="44.25" customHeight="1" x14ac:dyDescent="0.25">
      <c r="B73" s="55"/>
      <c r="C73" s="72" t="s">
        <v>111</v>
      </c>
      <c r="D73" s="55"/>
      <c r="E73" s="55"/>
      <c r="F73" s="55"/>
      <c r="G73" s="55"/>
      <c r="H73" s="63">
        <v>50533000</v>
      </c>
      <c r="J73" s="59"/>
    </row>
    <row r="76" spans="2:12" ht="39.75" customHeight="1" x14ac:dyDescent="0.25">
      <c r="C76" s="79" t="s">
        <v>5</v>
      </c>
      <c r="D76" s="79"/>
      <c r="E76" s="79"/>
      <c r="F76" s="79"/>
      <c r="G76" s="79"/>
      <c r="H76" s="80">
        <f>H73+H71+I44+G19</f>
        <v>560000000</v>
      </c>
    </row>
  </sheetData>
  <mergeCells count="4">
    <mergeCell ref="B20:I20"/>
    <mergeCell ref="B45:I45"/>
    <mergeCell ref="B72:H72"/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ծախսեր</vt:lpstr>
      <vt:lpstr>560մլն բացվացք</vt:lpstr>
      <vt:lpstr>հաշվարկ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Arsen.Barseghyan</dc:creator>
  <cp:lastModifiedBy>Tanya Arzumanyan</cp:lastModifiedBy>
  <cp:lastPrinted>2019-06-05T12:04:58Z</cp:lastPrinted>
  <dcterms:created xsi:type="dcterms:W3CDTF">2018-09-25T06:52:03Z</dcterms:created>
  <dcterms:modified xsi:type="dcterms:W3CDTF">2019-07-02T11:17:02Z</dcterms:modified>
  <cp:keywords>https://mul2.gov.am/tasks/104649/oneclick/14hashvarkner.xlsx?token=c2a2aa771d1d82e8c7c9b4464f4eb2ab</cp:keywords>
</cp:coreProperties>
</file>