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ԵՊՀ 100-ամյակի ծախսեր" sheetId="5" r:id="rId1"/>
  </sheets>
  <calcPr calcId="162913"/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E14" i="5"/>
  <c r="D11" i="5"/>
  <c r="D40" i="5"/>
  <c r="D39" i="5"/>
  <c r="D38" i="5"/>
  <c r="D32" i="5"/>
  <c r="D37" i="5"/>
  <c r="D44" i="5" l="1"/>
  <c r="D53" i="5" l="1"/>
  <c r="E53" i="5"/>
</calcChain>
</file>

<file path=xl/sharedStrings.xml><?xml version="1.0" encoding="utf-8"?>
<sst xmlns="http://schemas.openxmlformats.org/spreadsheetml/2006/main" count="112" uniqueCount="79">
  <si>
    <t>Հ/Հ</t>
  </si>
  <si>
    <t>Միջոցառում</t>
  </si>
  <si>
    <t>Ծախսային հոդված</t>
  </si>
  <si>
    <t>Ֆինանսավորման աղբյուր</t>
  </si>
  <si>
    <t>(ՀՀ դրամ)</t>
  </si>
  <si>
    <t>Հյուրասիրության ծառայություն</t>
  </si>
  <si>
    <t>Բաղրամյան 26-ում ընդունելության կազմակերպում (110 մարդ)</t>
  </si>
  <si>
    <t>«Ֆլորենս» ռեստորանային համալիրում բանկետի կազմակերպում 400 անձի համար (հյուրեր, համալսարանականներ, կառավարության անդամներ)</t>
  </si>
  <si>
    <t>Գ. Սունդուկյանի անվան թատրոնում «Կարինե» բեմադրության դիտման կազմակերպում</t>
  </si>
  <si>
    <t>Գովազդային նյութերի պատրաստում և տեղադրում (ԵՊՀ-ից Օպերա և այլ վայրերում)</t>
  </si>
  <si>
    <t>Արտաքին գովազդի տեղակայման ծառայություն, պաստառների տպագրական աշխատանք</t>
  </si>
  <si>
    <t>Օպերայի և բալետի թատրոնի ձևավորում</t>
  </si>
  <si>
    <t>28/09/2019 թ. էքսկուրսիաների կազմակերպում</t>
  </si>
  <si>
    <t>Տրանսպորտային միջոցի ապահովում, էքսկուրսավարի ծառայություն, սննդի ծախսեր</t>
  </si>
  <si>
    <t>Հանրային հեռուստաընկերության ալիքով սոցիալական գովազդի հեռարձակում</t>
  </si>
  <si>
    <t>Գովազդի ծառայություն</t>
  </si>
  <si>
    <t>Ընդամենը</t>
  </si>
  <si>
    <t>ԵՊՀ 100-ամյակին նվիրված միջոցառումների կազմակերպման նպատակով</t>
  </si>
  <si>
    <t xml:space="preserve">հայցվող ֆինանսական աջակցության նախահաշիվ </t>
  </si>
  <si>
    <t>Սրահի և միջոցառման կազմակերպման համար անհրաժեշտ գույքի վարձակալություն 25/09/2019 և 26/09/2019</t>
  </si>
  <si>
    <t>Սրահի և միջոցառման կազմակերպման համար անհրաժեշտ գույքի վարձակալություն 27/09/2019</t>
  </si>
  <si>
    <t>Արծաթե հուշադրամների ձեռքբերում</t>
  </si>
  <si>
    <t>«ԵՊՀ 100-ամյակ» հուշադրամների թողարկում (անվանական արժեքը՝ 20000 դրամ, քանակը՝ 200 հատ)</t>
  </si>
  <si>
    <t>ԵՊՀ Կենսագրական հանրագիտարանի վերահրատարակում</t>
  </si>
  <si>
    <t>Տպագրական ծառայություն</t>
  </si>
  <si>
    <t>Համալսարանի 100 ամյակին նվիրված նամականիշի ներկայացում (բուկլետ 100 հատ)</t>
  </si>
  <si>
    <t xml:space="preserve">Վ. Ս. Մաղալյան Իմ նվերը Մայր համալսարանին
Հոդվածների ժողովածու </t>
  </si>
  <si>
    <t xml:space="preserve">«Քնար Համալսարանի» բանաստեղծություններ նվիրված համալսարանին, դասախոսներին և ուսանողությանը </t>
  </si>
  <si>
    <t xml:space="preserve">ԵՊՀ պատմությունից ալբոմ-գիրք հրատարակություն </t>
  </si>
  <si>
    <t>Գրիչի տպագրություն (300 հատ)</t>
  </si>
  <si>
    <t>ԵՊՀ ոսկեգույն տարբերանշանով թղթապանակ (300 հատ)</t>
  </si>
  <si>
    <t>ՀՀ դրոշ (6 հատ), ԵՊՀ դրոշ (6 հատ)</t>
  </si>
  <si>
    <t>Մանտյաների ձեռքբերում (100 հատ)</t>
  </si>
  <si>
    <t>Փափուկ գույքի</t>
  </si>
  <si>
    <t>Թղթապանակների տպագրություն (600 հատ)</t>
  </si>
  <si>
    <t>Հյուրատան վարձակալություն</t>
  </si>
  <si>
    <t>Օտարերկրյա հյուրերի կեցության ապահովում</t>
  </si>
  <si>
    <t>Բուկլետների հրատարակություն</t>
  </si>
  <si>
    <t>Տարեգիրք, Արցախյան գոյամարտ, հեղինակ՝ Ժակ Մանուկյան</t>
  </si>
  <si>
    <t>ԵՊՀ-ի 100-ամյակին ընդառաջ, հեղինակ՝ Գ. Ղարիբյան</t>
  </si>
  <si>
    <t>ԵՊՀ և համալսարանականները Հայրենական մեծ պատերազմի տարիներին, հեղնակ՝ Է. Մինասյան</t>
  </si>
  <si>
    <t>Տոպրակներ, կտորից</t>
  </si>
  <si>
    <t>Տոպրակներ, թղթից մեծ և փոքր</t>
  </si>
  <si>
    <t>26/09/2019 թ. ԵՊՀ-ում ֆուրշետի (լանչի) կազմակերպում</t>
  </si>
  <si>
    <t>26/09/2019 թ. (ժամը 14:00-17:00) հյուրերի այցելություն Մատենադարան և Ցեղասպանության թանգարան-ինստիտուտ և եղևնիներ տնկելու կազմակերպում</t>
  </si>
  <si>
    <t>Տրանսպորտային ծառայություն և եղևնիների ձեռքբերում</t>
  </si>
  <si>
    <t>26/09/2019 թ. և 27/09/2019 թ. սուրճի ընդմիջման և լանչի կազմակերպում</t>
  </si>
  <si>
    <t>Հյուրերի դիմավորման և ճանապարհման կազմակերպում</t>
  </si>
  <si>
    <t>Տրանսպորտային ծառայություն</t>
  </si>
  <si>
    <t>Ցուցադրության կազմակերպում պատկերասրահում, թանգարաններում: ԵՊՀ-ին վերաբերող ցուցանմուշների ցուցադրում:</t>
  </si>
  <si>
    <t>Սրահների, տաղավարների վարձակալում</t>
  </si>
  <si>
    <t>ԵՊՀ 100-ամյակի պուրակի հուշարձան</t>
  </si>
  <si>
    <t>Ծառայության ձեռքբերում (քաղ. Իրավական պայմանագիր)</t>
  </si>
  <si>
    <t>Արցախում ԵՊՀ պուրակում ցուցանակի պատրաստում</t>
  </si>
  <si>
    <t>Ցուցանակի ձեռքբերում</t>
  </si>
  <si>
    <t>Սննդի, կեցության և տրանսպորտային ծառայություն</t>
  </si>
  <si>
    <t>ԵՊՀ սոցիոլոգիայի ֆակուլտետի ՈՒԳԸ-ի կողմից կազմակերպված աշխատաժողով Ծաղկաձորում</t>
  </si>
  <si>
    <t>ԵՊՀ փիլիսոփայության և հոգեբանության ֆակուլտետի ՈՒԳԸ-ի կողմից կազմակերպված գիտաժողով Ծաղկաձորում</t>
  </si>
  <si>
    <t>Հուշանվերների ձեռքբերում</t>
  </si>
  <si>
    <t>Հուշանվերների (փայտյա բացիկներ, 250 հատ)</t>
  </si>
  <si>
    <t>Գյումրիում ԵՊՀ 100-ամյակի միջոցառման կազմակերպում</t>
  </si>
  <si>
    <t>ԵՊՀ կենտրոնական մասնաշենքում 100-ամյակին նվիրված համերգի կազմակերպում</t>
  </si>
  <si>
    <t>Երգիչների ծառայության ձեռքբերում (քաղ. Իրավական պայմանագիր)</t>
  </si>
  <si>
    <t>Գյումրիում տեխնոլոգիական կենտրոնի մեծ դահլիճում միջոցառման ձայնային տեխնիկայի սպասարկման աշխատանք</t>
  </si>
  <si>
    <t>Օպերետի նկարչական ձևավորման ծառայություն</t>
  </si>
  <si>
    <t>Նկարչական ձևավորման ծառայություն</t>
  </si>
  <si>
    <t>Կարինե օպերետի բեմական հագուստի ձեռքբերում</t>
  </si>
  <si>
    <t>Այցելություն Արցախ</t>
  </si>
  <si>
    <t>Կարինե օպերետի համար դեկորնորի և բուտաֆորիաների պատրաստում</t>
  </si>
  <si>
    <t>ԵՊՀ-ի 100-ամյակի միջոցառման կազմակերպման համար բեմի, լուսաձայնային տեխնիկայի ապահովում</t>
  </si>
  <si>
    <t>Բեմի, լուսաձայնային տեխնիկայի վարձակալում</t>
  </si>
  <si>
    <t>ԵՊՀ-ի 100-ամյակի միջոցառման տեսանկարահանման, լուսանկարահանման և ֆիլմի մոնտաժման աշխատանքներ</t>
  </si>
  <si>
    <t>Երգի ձայնագրություն (6 երգ), տեսահոլովակի նկարահանում</t>
  </si>
  <si>
    <t>ԵՊՀ 2019 թ. Միջոցներով և այլ ֆինանսական աղբյուրների միջոցով կատարվող գնումներ</t>
  </si>
  <si>
    <t>Կատարված</t>
  </si>
  <si>
    <t>կատարված</t>
  </si>
  <si>
    <t>Ա+B10լբոմ-գիրք, անգլերենով, քանակը 150 հատ</t>
  </si>
  <si>
    <t>Ֆինանսական աջակցություն ԿԳՄՍՆ</t>
  </si>
  <si>
    <t>ԵՊՀ տարբերանշանով թղթապանակներ, բաներներ, բեյջեր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</si>
</sst>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1" xfId="0" applyNumberFormat="1" applyFont="1" applyBorder="1" applyAlignment="1">
      <alignment wrapText="1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wrapText="1"/>
    </xf>
    <xf numFmtId="3" fontId="1" fillId="0" borderId="21" xfId="0" applyNumberFormat="1" applyFont="1" applyBorder="1"/>
    <xf numFmtId="3" fontId="1" fillId="0" borderId="16" xfId="0" applyNumberFormat="1" applyFont="1" applyBorder="1"/>
    <xf numFmtId="0" fontId="1" fillId="0" borderId="10" xfId="0" applyFont="1" applyFill="1" applyBorder="1"/>
    <xf numFmtId="0" fontId="1" fillId="0" borderId="11" xfId="0" applyFont="1" applyFill="1" applyBorder="1" applyAlignment="1">
      <alignment wrapText="1"/>
    </xf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3" fontId="1" fillId="0" borderId="6" xfId="0" applyNumberFormat="1" applyFont="1" applyFill="1" applyBorder="1"/>
    <xf numFmtId="0" fontId="1" fillId="0" borderId="14" xfId="0" applyFont="1" applyFill="1" applyBorder="1" applyAlignment="1">
      <alignment wrapText="1"/>
    </xf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view="pageBreakPreview" zoomScale="60" zoomScaleNormal="100" workbookViewId="0">
      <selection activeCell="H51" sqref="H51"/>
    </sheetView>
  </sheetViews>
  <sheetFormatPr defaultColWidth="8.7109375" defaultRowHeight="16.5" x14ac:dyDescent="0.3"/>
  <cols>
    <col min="1" max="1" width="6.85546875" style="1" customWidth="1"/>
    <col min="2" max="2" width="36.85546875" style="2" customWidth="1"/>
    <col min="3" max="3" width="26.85546875" style="2" customWidth="1"/>
    <col min="4" max="4" width="26.28515625" style="3" customWidth="1"/>
    <col min="5" max="5" width="19.42578125" style="3" customWidth="1"/>
    <col min="6" max="6" width="13.140625" style="1" bestFit="1" customWidth="1"/>
    <col min="7" max="16384" width="8.7109375" style="1"/>
  </cols>
  <sheetData>
    <row r="1" spans="1:6" x14ac:dyDescent="0.3">
      <c r="A1" s="22" t="s">
        <v>17</v>
      </c>
      <c r="B1" s="22"/>
      <c r="C1" s="22"/>
      <c r="D1" s="22"/>
      <c r="E1" s="22"/>
    </row>
    <row r="2" spans="1:6" ht="17.25" thickBot="1" x14ac:dyDescent="0.35">
      <c r="A2" s="22" t="s">
        <v>18</v>
      </c>
      <c r="B2" s="22"/>
      <c r="C2" s="22"/>
      <c r="D2" s="22"/>
      <c r="E2" s="22"/>
    </row>
    <row r="3" spans="1:6" x14ac:dyDescent="0.3">
      <c r="A3" s="23" t="s">
        <v>0</v>
      </c>
      <c r="B3" s="26" t="s">
        <v>1</v>
      </c>
      <c r="C3" s="29" t="s">
        <v>2</v>
      </c>
      <c r="D3" s="32" t="s">
        <v>3</v>
      </c>
      <c r="E3" s="33"/>
    </row>
    <row r="4" spans="1:6" ht="82.5" x14ac:dyDescent="0.3">
      <c r="A4" s="24"/>
      <c r="B4" s="27"/>
      <c r="C4" s="30"/>
      <c r="D4" s="4" t="s">
        <v>73</v>
      </c>
      <c r="E4" s="21" t="s">
        <v>77</v>
      </c>
    </row>
    <row r="5" spans="1:6" ht="17.25" thickBot="1" x14ac:dyDescent="0.35">
      <c r="A5" s="25"/>
      <c r="B5" s="28"/>
      <c r="C5" s="31"/>
      <c r="D5" s="5" t="s">
        <v>4</v>
      </c>
      <c r="E5" s="6" t="s">
        <v>4</v>
      </c>
    </row>
    <row r="6" spans="1:6" ht="33" x14ac:dyDescent="0.3">
      <c r="A6" s="11">
        <v>1</v>
      </c>
      <c r="B6" s="12" t="s">
        <v>6</v>
      </c>
      <c r="C6" s="12" t="s">
        <v>5</v>
      </c>
      <c r="D6" s="13">
        <v>3851510</v>
      </c>
      <c r="E6" s="14"/>
    </row>
    <row r="7" spans="1:6" ht="49.5" x14ac:dyDescent="0.3">
      <c r="A7" s="11">
        <f>A6+1</f>
        <v>2</v>
      </c>
      <c r="B7" s="15" t="s">
        <v>23</v>
      </c>
      <c r="C7" s="15" t="s">
        <v>24</v>
      </c>
      <c r="D7" s="16"/>
      <c r="E7" s="17">
        <v>2268000</v>
      </c>
      <c r="F7" s="1" t="s">
        <v>74</v>
      </c>
    </row>
    <row r="8" spans="1:6" ht="49.5" x14ac:dyDescent="0.3">
      <c r="A8" s="11">
        <f t="shared" ref="A8:A52" si="0">A7+1</f>
        <v>3</v>
      </c>
      <c r="B8" s="15" t="s">
        <v>25</v>
      </c>
      <c r="C8" s="15" t="s">
        <v>24</v>
      </c>
      <c r="D8" s="16"/>
      <c r="E8" s="17">
        <v>400000</v>
      </c>
      <c r="F8" s="1" t="s">
        <v>74</v>
      </c>
    </row>
    <row r="9" spans="1:6" ht="33" x14ac:dyDescent="0.3">
      <c r="A9" s="11">
        <f t="shared" si="0"/>
        <v>4</v>
      </c>
      <c r="B9" s="15" t="s">
        <v>28</v>
      </c>
      <c r="C9" s="15" t="s">
        <v>24</v>
      </c>
      <c r="D9" s="16">
        <v>1900000</v>
      </c>
      <c r="E9" s="17">
        <v>2016000</v>
      </c>
      <c r="F9" s="1" t="s">
        <v>74</v>
      </c>
    </row>
    <row r="10" spans="1:6" ht="33" x14ac:dyDescent="0.3">
      <c r="A10" s="11">
        <f t="shared" si="0"/>
        <v>5</v>
      </c>
      <c r="B10" s="15" t="s">
        <v>76</v>
      </c>
      <c r="C10" s="15" t="s">
        <v>24</v>
      </c>
      <c r="D10" s="16">
        <v>1260000</v>
      </c>
      <c r="E10" s="17"/>
    </row>
    <row r="11" spans="1:6" ht="33" x14ac:dyDescent="0.3">
      <c r="A11" s="11">
        <f t="shared" si="0"/>
        <v>6</v>
      </c>
      <c r="B11" s="15" t="s">
        <v>37</v>
      </c>
      <c r="C11" s="15" t="s">
        <v>24</v>
      </c>
      <c r="D11" s="16">
        <f>164200+220000</f>
        <v>384200</v>
      </c>
      <c r="E11" s="17"/>
    </row>
    <row r="12" spans="1:6" ht="49.5" x14ac:dyDescent="0.3">
      <c r="A12" s="11">
        <f t="shared" si="0"/>
        <v>7</v>
      </c>
      <c r="B12" s="15" t="s">
        <v>78</v>
      </c>
      <c r="C12" s="15" t="s">
        <v>24</v>
      </c>
      <c r="D12" s="16"/>
      <c r="E12" s="17">
        <v>784800</v>
      </c>
      <c r="F12" s="1" t="s">
        <v>74</v>
      </c>
    </row>
    <row r="13" spans="1:6" ht="66" x14ac:dyDescent="0.3">
      <c r="A13" s="11">
        <f t="shared" si="0"/>
        <v>8</v>
      </c>
      <c r="B13" s="15" t="s">
        <v>27</v>
      </c>
      <c r="C13" s="15" t="s">
        <v>24</v>
      </c>
      <c r="D13" s="16"/>
      <c r="E13" s="17">
        <v>150000</v>
      </c>
      <c r="F13" s="1" t="s">
        <v>74</v>
      </c>
    </row>
    <row r="14" spans="1:6" ht="49.5" x14ac:dyDescent="0.3">
      <c r="A14" s="11">
        <f t="shared" si="0"/>
        <v>9</v>
      </c>
      <c r="B14" s="15" t="s">
        <v>26</v>
      </c>
      <c r="C14" s="15" t="s">
        <v>24</v>
      </c>
      <c r="D14" s="16">
        <v>165120</v>
      </c>
      <c r="E14" s="17">
        <f>196320-165120</f>
        <v>31200</v>
      </c>
      <c r="F14" s="1" t="s">
        <v>74</v>
      </c>
    </row>
    <row r="15" spans="1:6" ht="33" x14ac:dyDescent="0.3">
      <c r="A15" s="11">
        <f t="shared" si="0"/>
        <v>10</v>
      </c>
      <c r="B15" s="15" t="s">
        <v>30</v>
      </c>
      <c r="C15" s="15" t="s">
        <v>24</v>
      </c>
      <c r="D15" s="16">
        <v>141000</v>
      </c>
      <c r="E15" s="17">
        <v>0</v>
      </c>
    </row>
    <row r="16" spans="1:6" ht="33" x14ac:dyDescent="0.3">
      <c r="A16" s="11">
        <f t="shared" si="0"/>
        <v>11</v>
      </c>
      <c r="B16" s="15" t="s">
        <v>29</v>
      </c>
      <c r="C16" s="15" t="s">
        <v>24</v>
      </c>
      <c r="D16" s="16">
        <v>72000</v>
      </c>
      <c r="E16" s="17">
        <v>0</v>
      </c>
    </row>
    <row r="17" spans="1:6" ht="33" x14ac:dyDescent="0.3">
      <c r="A17" s="11">
        <f t="shared" si="0"/>
        <v>12</v>
      </c>
      <c r="B17" s="15" t="s">
        <v>31</v>
      </c>
      <c r="C17" s="15"/>
      <c r="D17" s="16">
        <v>576000</v>
      </c>
      <c r="E17" s="17">
        <v>0</v>
      </c>
    </row>
    <row r="18" spans="1:6" ht="33" x14ac:dyDescent="0.3">
      <c r="A18" s="11">
        <f t="shared" si="0"/>
        <v>13</v>
      </c>
      <c r="B18" s="15" t="s">
        <v>32</v>
      </c>
      <c r="C18" s="15" t="s">
        <v>33</v>
      </c>
      <c r="D18" s="16"/>
      <c r="E18" s="17">
        <v>2150000</v>
      </c>
      <c r="F18" s="1" t="s">
        <v>74</v>
      </c>
    </row>
    <row r="19" spans="1:6" ht="82.5" x14ac:dyDescent="0.3">
      <c r="A19" s="11">
        <f t="shared" si="0"/>
        <v>14</v>
      </c>
      <c r="B19" s="12" t="s">
        <v>7</v>
      </c>
      <c r="C19" s="12" t="s">
        <v>5</v>
      </c>
      <c r="D19" s="13">
        <v>10045800</v>
      </c>
      <c r="E19" s="14"/>
    </row>
    <row r="20" spans="1:6" ht="33" x14ac:dyDescent="0.3">
      <c r="A20" s="11">
        <f t="shared" si="0"/>
        <v>15</v>
      </c>
      <c r="B20" s="12" t="s">
        <v>36</v>
      </c>
      <c r="C20" s="12" t="s">
        <v>35</v>
      </c>
      <c r="D20" s="13">
        <v>14480000</v>
      </c>
      <c r="E20" s="14"/>
    </row>
    <row r="21" spans="1:6" ht="33" x14ac:dyDescent="0.3">
      <c r="A21" s="11">
        <f t="shared" si="0"/>
        <v>16</v>
      </c>
      <c r="B21" s="12" t="s">
        <v>43</v>
      </c>
      <c r="C21" s="12" t="s">
        <v>5</v>
      </c>
      <c r="D21" s="13">
        <v>1000000</v>
      </c>
      <c r="E21" s="14"/>
    </row>
    <row r="22" spans="1:6" ht="99" x14ac:dyDescent="0.3">
      <c r="A22" s="11">
        <f t="shared" si="0"/>
        <v>17</v>
      </c>
      <c r="B22" s="12" t="s">
        <v>44</v>
      </c>
      <c r="C22" s="12" t="s">
        <v>45</v>
      </c>
      <c r="D22" s="13">
        <v>260000</v>
      </c>
      <c r="E22" s="14"/>
    </row>
    <row r="23" spans="1:6" ht="49.5" x14ac:dyDescent="0.3">
      <c r="A23" s="11">
        <f t="shared" si="0"/>
        <v>18</v>
      </c>
      <c r="B23" s="12" t="s">
        <v>46</v>
      </c>
      <c r="C23" s="12" t="s">
        <v>5</v>
      </c>
      <c r="D23" s="13">
        <v>2000000</v>
      </c>
      <c r="E23" s="14"/>
    </row>
    <row r="24" spans="1:6" ht="33" x14ac:dyDescent="0.3">
      <c r="A24" s="11">
        <f t="shared" si="0"/>
        <v>19</v>
      </c>
      <c r="B24" s="12" t="s">
        <v>47</v>
      </c>
      <c r="C24" s="12" t="s">
        <v>48</v>
      </c>
      <c r="D24" s="13">
        <v>1000000</v>
      </c>
      <c r="E24" s="14"/>
    </row>
    <row r="25" spans="1:6" ht="82.5" x14ac:dyDescent="0.3">
      <c r="A25" s="11">
        <f t="shared" si="0"/>
        <v>20</v>
      </c>
      <c r="B25" s="12" t="s">
        <v>49</v>
      </c>
      <c r="C25" s="12" t="s">
        <v>50</v>
      </c>
      <c r="D25" s="13">
        <v>1000000</v>
      </c>
      <c r="E25" s="14"/>
    </row>
    <row r="26" spans="1:6" ht="49.5" x14ac:dyDescent="0.3">
      <c r="A26" s="11">
        <f t="shared" si="0"/>
        <v>21</v>
      </c>
      <c r="B26" s="12" t="s">
        <v>51</v>
      </c>
      <c r="C26" s="12" t="s">
        <v>52</v>
      </c>
      <c r="D26" s="13">
        <v>842000</v>
      </c>
      <c r="E26" s="14"/>
    </row>
    <row r="27" spans="1:6" ht="33" x14ac:dyDescent="0.3">
      <c r="A27" s="11">
        <f t="shared" si="0"/>
        <v>22</v>
      </c>
      <c r="B27" s="12" t="s">
        <v>53</v>
      </c>
      <c r="C27" s="12" t="s">
        <v>54</v>
      </c>
      <c r="D27" s="13">
        <v>140000</v>
      </c>
      <c r="E27" s="14"/>
    </row>
    <row r="28" spans="1:6" ht="66" x14ac:dyDescent="0.3">
      <c r="A28" s="11">
        <f t="shared" si="0"/>
        <v>23</v>
      </c>
      <c r="B28" s="12" t="s">
        <v>57</v>
      </c>
      <c r="C28" s="12" t="s">
        <v>55</v>
      </c>
      <c r="D28" s="13">
        <v>770000</v>
      </c>
      <c r="E28" s="14"/>
    </row>
    <row r="29" spans="1:6" ht="49.5" x14ac:dyDescent="0.3">
      <c r="A29" s="11">
        <f t="shared" si="0"/>
        <v>24</v>
      </c>
      <c r="B29" s="12" t="s">
        <v>56</v>
      </c>
      <c r="C29" s="12" t="s">
        <v>55</v>
      </c>
      <c r="D29" s="13">
        <v>720000</v>
      </c>
      <c r="E29" s="14"/>
    </row>
    <row r="30" spans="1:6" ht="33" x14ac:dyDescent="0.3">
      <c r="A30" s="11">
        <f t="shared" si="0"/>
        <v>25</v>
      </c>
      <c r="B30" s="12" t="s">
        <v>59</v>
      </c>
      <c r="C30" s="12" t="s">
        <v>58</v>
      </c>
      <c r="D30" s="13">
        <v>975000</v>
      </c>
      <c r="E30" s="14"/>
    </row>
    <row r="31" spans="1:6" ht="33" x14ac:dyDescent="0.3">
      <c r="A31" s="11">
        <f t="shared" si="0"/>
        <v>26</v>
      </c>
      <c r="B31" s="12" t="s">
        <v>60</v>
      </c>
      <c r="C31" s="12" t="s">
        <v>5</v>
      </c>
      <c r="D31" s="13">
        <v>980000</v>
      </c>
      <c r="E31" s="14"/>
    </row>
    <row r="32" spans="1:6" ht="33" x14ac:dyDescent="0.3">
      <c r="A32" s="11">
        <f t="shared" si="0"/>
        <v>27</v>
      </c>
      <c r="B32" s="12" t="s">
        <v>67</v>
      </c>
      <c r="C32" s="12" t="s">
        <v>48</v>
      </c>
      <c r="D32" s="13">
        <f>480000*2</f>
        <v>960000</v>
      </c>
      <c r="E32" s="14"/>
    </row>
    <row r="33" spans="1:5" ht="66" x14ac:dyDescent="0.3">
      <c r="A33" s="11">
        <f t="shared" si="0"/>
        <v>28</v>
      </c>
      <c r="B33" s="12" t="s">
        <v>63</v>
      </c>
      <c r="C33" s="12" t="s">
        <v>52</v>
      </c>
      <c r="D33" s="13">
        <v>293000</v>
      </c>
      <c r="E33" s="14"/>
    </row>
    <row r="34" spans="1:5" ht="33" x14ac:dyDescent="0.3">
      <c r="A34" s="11">
        <f t="shared" si="0"/>
        <v>29</v>
      </c>
      <c r="B34" s="12" t="s">
        <v>64</v>
      </c>
      <c r="C34" s="12" t="s">
        <v>65</v>
      </c>
      <c r="D34" s="13">
        <v>700000</v>
      </c>
      <c r="E34" s="14"/>
    </row>
    <row r="35" spans="1:5" ht="33" x14ac:dyDescent="0.3">
      <c r="A35" s="11">
        <f t="shared" si="0"/>
        <v>30</v>
      </c>
      <c r="B35" s="12" t="s">
        <v>66</v>
      </c>
      <c r="C35" s="12" t="s">
        <v>33</v>
      </c>
      <c r="D35" s="13">
        <v>1289800</v>
      </c>
      <c r="E35" s="14"/>
    </row>
    <row r="36" spans="1:5" ht="49.5" x14ac:dyDescent="0.3">
      <c r="A36" s="11">
        <f t="shared" si="0"/>
        <v>31</v>
      </c>
      <c r="B36" s="12" t="s">
        <v>68</v>
      </c>
      <c r="C36" s="12" t="s">
        <v>52</v>
      </c>
      <c r="D36" s="13">
        <v>500000</v>
      </c>
      <c r="E36" s="14"/>
    </row>
    <row r="37" spans="1:5" ht="66" x14ac:dyDescent="0.3">
      <c r="A37" s="11">
        <f t="shared" si="0"/>
        <v>32</v>
      </c>
      <c r="B37" s="12" t="s">
        <v>61</v>
      </c>
      <c r="C37" s="12" t="s">
        <v>62</v>
      </c>
      <c r="D37" s="13">
        <f>981000+650000</f>
        <v>1631000</v>
      </c>
      <c r="E37" s="14"/>
    </row>
    <row r="38" spans="1:5" ht="66" x14ac:dyDescent="0.3">
      <c r="A38" s="11">
        <f t="shared" si="0"/>
        <v>33</v>
      </c>
      <c r="B38" s="12" t="s">
        <v>69</v>
      </c>
      <c r="C38" s="12" t="s">
        <v>70</v>
      </c>
      <c r="D38" s="13">
        <f>1000000+1000000</f>
        <v>2000000</v>
      </c>
      <c r="E38" s="14"/>
    </row>
    <row r="39" spans="1:5" ht="66" x14ac:dyDescent="0.3">
      <c r="A39" s="11">
        <f t="shared" si="0"/>
        <v>34</v>
      </c>
      <c r="B39" s="12" t="s">
        <v>71</v>
      </c>
      <c r="C39" s="12" t="s">
        <v>52</v>
      </c>
      <c r="D39" s="13">
        <f>278500+322000</f>
        <v>600500</v>
      </c>
      <c r="E39" s="14"/>
    </row>
    <row r="40" spans="1:5" ht="49.5" x14ac:dyDescent="0.3">
      <c r="A40" s="11">
        <f t="shared" si="0"/>
        <v>35</v>
      </c>
      <c r="B40" s="12" t="s">
        <v>72</v>
      </c>
      <c r="C40" s="12" t="s">
        <v>52</v>
      </c>
      <c r="D40" s="13">
        <f>533000+703000</f>
        <v>1236000</v>
      </c>
      <c r="E40" s="14"/>
    </row>
    <row r="41" spans="1:5" ht="33" x14ac:dyDescent="0.3">
      <c r="A41" s="11">
        <f t="shared" si="0"/>
        <v>36</v>
      </c>
      <c r="B41" s="15" t="s">
        <v>34</v>
      </c>
      <c r="C41" s="15" t="s">
        <v>24</v>
      </c>
      <c r="D41" s="16">
        <v>339000</v>
      </c>
      <c r="E41" s="17">
        <v>0</v>
      </c>
    </row>
    <row r="42" spans="1:5" ht="33" x14ac:dyDescent="0.3">
      <c r="A42" s="11">
        <f t="shared" si="0"/>
        <v>37</v>
      </c>
      <c r="B42" s="15" t="s">
        <v>41</v>
      </c>
      <c r="C42" s="15" t="s">
        <v>24</v>
      </c>
      <c r="D42" s="16">
        <v>299400</v>
      </c>
      <c r="E42" s="17"/>
    </row>
    <row r="43" spans="1:5" ht="33" x14ac:dyDescent="0.3">
      <c r="A43" s="11">
        <f t="shared" si="0"/>
        <v>38</v>
      </c>
      <c r="B43" s="15" t="s">
        <v>42</v>
      </c>
      <c r="C43" s="15" t="s">
        <v>24</v>
      </c>
      <c r="D43" s="16">
        <v>520000</v>
      </c>
      <c r="E43" s="17"/>
    </row>
    <row r="44" spans="1:5" ht="33" x14ac:dyDescent="0.3">
      <c r="A44" s="11">
        <f t="shared" si="0"/>
        <v>39</v>
      </c>
      <c r="B44" s="15" t="s">
        <v>38</v>
      </c>
      <c r="C44" s="15" t="s">
        <v>24</v>
      </c>
      <c r="D44" s="16">
        <f>1200000+1050000</f>
        <v>2250000</v>
      </c>
      <c r="E44" s="17"/>
    </row>
    <row r="45" spans="1:5" ht="33" x14ac:dyDescent="0.3">
      <c r="A45" s="11">
        <f t="shared" si="0"/>
        <v>40</v>
      </c>
      <c r="B45" s="15" t="s">
        <v>39</v>
      </c>
      <c r="C45" s="15" t="s">
        <v>24</v>
      </c>
      <c r="D45" s="16">
        <v>396000</v>
      </c>
      <c r="E45" s="17"/>
    </row>
    <row r="46" spans="1:5" ht="49.5" x14ac:dyDescent="0.3">
      <c r="A46" s="11">
        <f t="shared" si="0"/>
        <v>41</v>
      </c>
      <c r="B46" s="15" t="s">
        <v>40</v>
      </c>
      <c r="C46" s="15" t="s">
        <v>24</v>
      </c>
      <c r="D46" s="16">
        <v>930000</v>
      </c>
      <c r="E46" s="17"/>
    </row>
    <row r="47" spans="1:5" ht="82.5" x14ac:dyDescent="0.3">
      <c r="A47" s="11">
        <f t="shared" si="0"/>
        <v>42</v>
      </c>
      <c r="B47" s="15" t="s">
        <v>8</v>
      </c>
      <c r="C47" s="15" t="s">
        <v>19</v>
      </c>
      <c r="D47" s="16">
        <v>0</v>
      </c>
      <c r="E47" s="17">
        <v>1000000</v>
      </c>
    </row>
    <row r="48" spans="1:5" ht="99" x14ac:dyDescent="0.3">
      <c r="A48" s="11">
        <f t="shared" si="0"/>
        <v>43</v>
      </c>
      <c r="B48" s="15" t="s">
        <v>9</v>
      </c>
      <c r="C48" s="15" t="s">
        <v>10</v>
      </c>
      <c r="D48" s="16">
        <v>10000</v>
      </c>
      <c r="E48" s="17">
        <v>2593000</v>
      </c>
    </row>
    <row r="49" spans="1:6" ht="82.5" x14ac:dyDescent="0.3">
      <c r="A49" s="11">
        <f t="shared" si="0"/>
        <v>44</v>
      </c>
      <c r="B49" s="15" t="s">
        <v>11</v>
      </c>
      <c r="C49" s="15" t="s">
        <v>20</v>
      </c>
      <c r="D49" s="16">
        <v>0</v>
      </c>
      <c r="E49" s="17">
        <v>1500000</v>
      </c>
    </row>
    <row r="50" spans="1:6" ht="82.5" x14ac:dyDescent="0.3">
      <c r="A50" s="11">
        <f t="shared" si="0"/>
        <v>45</v>
      </c>
      <c r="B50" s="15" t="s">
        <v>12</v>
      </c>
      <c r="C50" s="15" t="s">
        <v>13</v>
      </c>
      <c r="D50" s="16">
        <v>0</v>
      </c>
      <c r="E50" s="17">
        <v>1107000</v>
      </c>
    </row>
    <row r="51" spans="1:6" ht="49.5" x14ac:dyDescent="0.3">
      <c r="A51" s="11">
        <f t="shared" si="0"/>
        <v>46</v>
      </c>
      <c r="B51" s="18" t="s">
        <v>22</v>
      </c>
      <c r="C51" s="18" t="s">
        <v>21</v>
      </c>
      <c r="D51" s="19"/>
      <c r="E51" s="20">
        <v>4000000</v>
      </c>
      <c r="F51" s="1" t="s">
        <v>75</v>
      </c>
    </row>
    <row r="52" spans="1:6" ht="50.25" thickBot="1" x14ac:dyDescent="0.35">
      <c r="A52" s="11">
        <f t="shared" si="0"/>
        <v>47</v>
      </c>
      <c r="B52" s="18" t="s">
        <v>14</v>
      </c>
      <c r="C52" s="18" t="s">
        <v>15</v>
      </c>
      <c r="D52" s="19">
        <v>0</v>
      </c>
      <c r="E52" s="20">
        <v>0</v>
      </c>
    </row>
    <row r="53" spans="1:6" ht="17.25" thickBot="1" x14ac:dyDescent="0.35">
      <c r="A53" s="7"/>
      <c r="B53" s="8" t="s">
        <v>16</v>
      </c>
      <c r="C53" s="8"/>
      <c r="D53" s="9">
        <f>SUM(D6:D52)</f>
        <v>56517330</v>
      </c>
      <c r="E53" s="10">
        <f>SUM(E6:E52)</f>
        <v>18000000</v>
      </c>
    </row>
    <row r="58" spans="1:6" s="2" customFormat="1" x14ac:dyDescent="0.3">
      <c r="A58" s="1"/>
      <c r="D58" s="3"/>
      <c r="E58" s="3"/>
    </row>
    <row r="59" spans="1:6" s="2" customFormat="1" x14ac:dyDescent="0.3">
      <c r="A59" s="1"/>
      <c r="D59" s="3"/>
      <c r="E59" s="3"/>
    </row>
  </sheetData>
  <mergeCells count="6">
    <mergeCell ref="A1:E1"/>
    <mergeCell ref="A2:E2"/>
    <mergeCell ref="A3:A5"/>
    <mergeCell ref="B3:B5"/>
    <mergeCell ref="C3:C5"/>
    <mergeCell ref="D3:E3"/>
  </mergeCells>
  <pageMargins left="0.24" right="0.16" top="0.75" bottom="0.2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ԵՊՀ 100-ամյակի ծախսեր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2019-08-27T12:05:14Z</dcterms:modified>
  <cp:keywords>https://mul2.gov.am/tasks/115917/oneclick/EPH 100.xlsx?token=6a9d2be1772ef2e3c1af78f49165898e</cp:keywords>
</cp:coreProperties>
</file>