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0" windowWidth="20640" windowHeight="11760" tabRatio="423"/>
  </bookViews>
  <sheets>
    <sheet name="1" sheetId="36" r:id="rId1"/>
    <sheet name="2" sheetId="37" r:id="rId2"/>
    <sheet name="3" sheetId="42" r:id="rId3"/>
    <sheet name="4" sheetId="43" r:id="rId4"/>
    <sheet name="5" sheetId="44" r:id="rId5"/>
    <sheet name="6" sheetId="41" r:id="rId6"/>
  </sheets>
  <definedNames>
    <definedName name="AgencyCode" localSheetId="2">#REF!</definedName>
    <definedName name="AgencyCode">#REF!</definedName>
    <definedName name="AgencyName" localSheetId="2">#REF!</definedName>
    <definedName name="AgencyName">#REF!</definedName>
    <definedName name="Functional1" localSheetId="2">#REF!</definedName>
    <definedName name="Functional1">#REF!</definedName>
    <definedName name="PANature" localSheetId="2">#REF!</definedName>
    <definedName name="PANature">#REF!</definedName>
    <definedName name="PAType" localSheetId="2">#REF!</definedName>
    <definedName name="PAType">#REF!</definedName>
    <definedName name="Performance2" localSheetId="2">#REF!</definedName>
    <definedName name="Performance2">#REF!</definedName>
    <definedName name="PerformanceType" localSheetId="2">#REF!</definedName>
    <definedName name="PerformanceType">#REF!</definedName>
    <definedName name="_xlnm.Print_Titles" localSheetId="0">'1'!$8:$9</definedName>
    <definedName name="_xlnm.Print_Titles" localSheetId="1">'2'!$6:$8</definedName>
    <definedName name="_xlnm.Print_Titles" localSheetId="2">'3'!$7:$8</definedName>
  </definedNames>
  <calcPr calcId="144525"/>
</workbook>
</file>

<file path=xl/calcChain.xml><?xml version="1.0" encoding="utf-8"?>
<calcChain xmlns="http://schemas.openxmlformats.org/spreadsheetml/2006/main">
  <c r="E34" i="42" l="1"/>
  <c r="H20" i="36"/>
  <c r="G20" i="36"/>
  <c r="C24" i="44"/>
  <c r="D24" i="44"/>
  <c r="H11" i="37"/>
  <c r="G11" i="37"/>
  <c r="E11" i="37"/>
  <c r="D11" i="42"/>
  <c r="D30" i="37"/>
  <c r="H33" i="36" l="1"/>
  <c r="H31" i="36" s="1"/>
  <c r="G33" i="36"/>
  <c r="G31" i="36" s="1"/>
  <c r="G10" i="41" l="1"/>
  <c r="G11" i="41"/>
  <c r="G12" i="41"/>
  <c r="D19" i="44" l="1"/>
  <c r="D16" i="43"/>
  <c r="E15" i="42"/>
  <c r="D20" i="42"/>
  <c r="D19" i="42" s="1"/>
  <c r="D17" i="42" s="1"/>
  <c r="D15" i="42" s="1"/>
  <c r="D22" i="42"/>
  <c r="D25" i="42"/>
  <c r="D29" i="42"/>
  <c r="D27" i="42"/>
  <c r="E29" i="42"/>
  <c r="E27" i="42"/>
  <c r="E17" i="42"/>
  <c r="D18" i="37"/>
  <c r="H15" i="37"/>
  <c r="H13" i="37" s="1"/>
  <c r="G15" i="37"/>
  <c r="F15" i="37"/>
  <c r="F13" i="37" s="1"/>
  <c r="F11" i="37" s="1"/>
  <c r="E15" i="37"/>
  <c r="E13" i="37" s="1"/>
  <c r="G27" i="37"/>
  <c r="D27" i="37" s="1"/>
  <c r="G25" i="37"/>
  <c r="D25" i="37" s="1"/>
  <c r="D28" i="37"/>
  <c r="D26" i="37"/>
  <c r="D24" i="37"/>
  <c r="D23" i="37"/>
  <c r="D22" i="37"/>
  <c r="D21" i="37"/>
  <c r="D19" i="37"/>
  <c r="D17" i="37"/>
  <c r="D20" i="37" l="1"/>
  <c r="G13" i="37"/>
  <c r="D15" i="37"/>
  <c r="G27" i="36" l="1"/>
  <c r="G26" i="36"/>
  <c r="G19" i="41" l="1"/>
  <c r="D40" i="44"/>
  <c r="G24" i="36" l="1"/>
  <c r="H24" i="36"/>
  <c r="D31" i="42"/>
  <c r="D13" i="42" l="1"/>
  <c r="D9" i="42" s="1"/>
  <c r="D29" i="37"/>
  <c r="D13" i="37" s="1"/>
  <c r="D11" i="37" s="1"/>
  <c r="E33" i="42" l="1"/>
  <c r="E31" i="42" s="1"/>
  <c r="E13" i="42" l="1"/>
  <c r="E11" i="42" l="1"/>
  <c r="E9" i="42" s="1"/>
  <c r="D9" i="37"/>
  <c r="H9" i="37"/>
  <c r="G9" i="37"/>
  <c r="F9" i="37"/>
  <c r="E9" i="37"/>
  <c r="G28" i="36" l="1"/>
  <c r="G22" i="36" s="1"/>
  <c r="G18" i="36" s="1"/>
  <c r="G16" i="36" s="1"/>
  <c r="G14" i="36" s="1"/>
  <c r="G12" i="36" s="1"/>
  <c r="G10" i="36" s="1"/>
  <c r="H28" i="36"/>
  <c r="H22" i="36" s="1"/>
  <c r="H18" i="36" s="1"/>
  <c r="H16" i="36" s="1"/>
  <c r="H14" i="36" s="1"/>
  <c r="H12" i="36" s="1"/>
  <c r="H10" i="36" s="1"/>
</calcChain>
</file>

<file path=xl/sharedStrings.xml><?xml version="1.0" encoding="utf-8"?>
<sst xmlns="http://schemas.openxmlformats.org/spreadsheetml/2006/main" count="310" uniqueCount="148">
  <si>
    <t xml:space="preserve">ՀՀ կառավարության  2019 թվականի </t>
  </si>
  <si>
    <t>______________ ի    ___Ն որոշման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</si>
  <si>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</si>
  <si>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</si>
  <si>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</si>
  <si>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</si>
  <si>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</si>
  <si>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Ինն ամիս</t>
  </si>
  <si>
    <t xml:space="preserve"> Տարի</t>
  </si>
  <si>
    <t xml:space="preserve"> Ծրագիր</t>
  </si>
  <si>
    <t>Հավելված 3</t>
  </si>
  <si>
    <t xml:space="preserve"> այդ թվում`</t>
  </si>
  <si>
    <t xml:space="preserve"> ԸՆԴԱՄԵՆԸ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</si>
  <si>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</si>
  <si>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</si>
  <si>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</si>
  <si>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</si>
  <si>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</si>
  <si>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>այդ թվում՝</t>
  </si>
  <si>
    <t>Ինն ամիս</t>
  </si>
  <si>
    <t>Տարի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</si>
  <si>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</si>
  <si>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</si>
  <si>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</si>
  <si>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</si>
  <si>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</si>
  <si>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</si>
  <si>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</si>
  <si>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</si>
  <si>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</si>
  <si>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</si>
  <si>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ՀՀ կառավարություն</t>
  </si>
  <si>
    <t>հազար դրամներով</t>
  </si>
  <si>
    <t xml:space="preserve"> Միջոցա ռում</t>
  </si>
  <si>
    <t xml:space="preserve"> 01</t>
  </si>
  <si>
    <t>այդ թվում` ըստ կատարողների</t>
  </si>
  <si>
    <t>այդ թվում` բյուջետային ծախսերի տնտեսագիտական դասակարգման հոդվածների</t>
  </si>
  <si>
    <t xml:space="preserve"> Բյուջետային ծախսերի գործառական դասակարգման բաժինների, խմբերի և դասերի, բյուջետային հատկացումների գլխավոր կարգադրիչների, ծրագրերի, միջոցառումների և միջոցառումները կատարող պետական մարմինների անվանումները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</si>
  <si>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</si>
  <si>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</si>
  <si>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</si>
  <si>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</si>
  <si>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</si>
  <si>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</si>
  <si>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</si>
  <si>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</si>
  <si>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</si>
  <si>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</si>
  <si>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</si>
  <si>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</si>
  <si>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</si>
  <si>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այդ թվում՝ ըստ ուղղությունների</t>
  </si>
  <si>
    <t xml:space="preserve"> ՄԱՍ 2. ՊԵՏԱԿԱՆ ՄԱՐՄՆԻ ԳԾՈՎ ԱՐԴՅՈՒՆՔԱՅԻՆ (ԿԱՏԱՐՈՂԱԿԱՆ) ՑՈՒՑԱՆԻՇՆԵՐԸ </t>
  </si>
  <si>
    <t>ՀՀ կառավարության  2019 թվականի</t>
  </si>
  <si>
    <t>Հավելված 6</t>
  </si>
  <si>
    <t>«ՀԱՅԱՍՏԱՆԻ ՀԱՆՐԱՊԵՏՈՒԹՅԱՆ 2019 ԹՎԱԿԱՆԻ ՊԵՏԱԿԱՆ ԲՅՈՒՋԵԻ ՄԱՍԻՆ» ՀԱՅԱՍՏԱՆԻ ՀԱՆՐԱՊԵՏՈՒԹՅԱՆ
ՕՐԵՆՔԻ N 1 ՀԱՎԵԼՎԱԾԻ N 3 ԱՂՅՈՒՍԱԿՈՒՄ ԿԱՏԱՐՎՈՂ ՓՈՓՈԽՈՒԹՅՈՒՆԸ</t>
  </si>
  <si>
    <t xml:space="preserve"> - Նախագծահետազոտական ծախսեր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</si>
  <si>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</si>
  <si>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</si>
  <si>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</si>
  <si>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</si>
  <si>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</si>
  <si>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</si>
  <si>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</si>
  <si>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ՀԱՅԱՍՏԱՆԻ ՀԱՆՐԱՊԵՏՈՒԹՅԱՆ ԿԱՌԱՎԱՐՈՒԹՅԱՆ 2018 ԹՎԱԿԱՆԻ ԴԵԿՏԵՄԲԵՐԻ 27-Ի  N 1515-Ն ՈՐՈՇՄԱՆ N 5 ՀԱՎԵԼՎԱԾԻ N 2 ԱՂՅՈՒՍԱԿՈՒՄ ԿԱՏԱՐՎՈՂ ԼՐԱՑՈՒՄՆԵՐԸ</t>
  </si>
  <si>
    <t>ՀՀ ՏԱՐԱԾՔԱՅԻՆ ԿԱՌԱՎԱՐՄԱՆ ԵՎ ԵՆԹԱԿԱՌՈՒՑՎԱԾՔՆԵՐԻ ՆԱԽԱՐԱՐՈՒԹՅՈՒՆ</t>
  </si>
  <si>
    <t>Պետական նշանակության ավտոճանապարհների հիմնանորոգում</t>
  </si>
  <si>
    <t>1. Միջպետական նշանակության ավտոճանապարհներ,</t>
  </si>
  <si>
    <t>3. Պետական նշանակության այլ ավտոճանապարհների հիմնանորոգում</t>
  </si>
  <si>
    <t>Ցուցանիշների փոփոխությունը 
(ավելացումները նշված են դրական նշանով, իսկ նվազեցումները` փակագծերում)</t>
  </si>
  <si>
    <t>ՀՀ տարածքային կառավարման և ենթակառուցվածքների նախարարություն</t>
  </si>
  <si>
    <t>ՀՀ կառավարություն</t>
  </si>
  <si>
    <t xml:space="preserve"> 04</t>
  </si>
  <si>
    <t xml:space="preserve"> ՏՆՏԵՍԱԿԱՆ ՀԱՐԱԲԵՐՈՒԹՅՈՒՆՆԵՐ</t>
  </si>
  <si>
    <t xml:space="preserve"> 05</t>
  </si>
  <si>
    <t xml:space="preserve"> Տրանսպորտ</t>
  </si>
  <si>
    <t xml:space="preserve"> Ճանապարհային տրանսպորտ</t>
  </si>
  <si>
    <t xml:space="preserve"> 1049</t>
  </si>
  <si>
    <t xml:space="preserve"> Ճանապարհային ցանցի բարելավում</t>
  </si>
  <si>
    <t xml:space="preserve"> 21001</t>
  </si>
  <si>
    <t xml:space="preserve"> Պետական նշանակության ավտոճանապարհների հիմնանորոգում</t>
  </si>
  <si>
    <t xml:space="preserve"> - Շենքերի և շինությունների կապիտալ վերանորոգում</t>
  </si>
  <si>
    <t>Հավելված N4</t>
  </si>
  <si>
    <t xml:space="preserve">ՀՀ կառավարության 2019 թվականի
-ի  N       -Ն որոշման 
</t>
  </si>
  <si>
    <t xml:space="preserve">ՀԱՅԱՍՏԱՆԻ ՀԱՆՐԱՊԵՏՈՒԹՅԱՆ ԿԱՌԱՎԱՐՈՒԹՅԱՆ 2018 ԹՎԱԿԱՆԻ ԴԵԿՏԵՄԲԵՐԻ 27-Ի N 1515-Ն ՈՐՈՇՄԱՆ N 11 ՀԱՎԵԼՎԱԾԻ  N 11.20 ԱՂՅՈՒՍԱԿՈՒՄ  ԿԱՏԱՐՎՈՂ ՓՈՓՈԽՈՒԹՅՈՒՆՆԵՐԸ </t>
  </si>
  <si>
    <t xml:space="preserve"> 1049 </t>
  </si>
  <si>
    <t xml:space="preserve"> Ճանապարհային ցանցի բարելավում </t>
  </si>
  <si>
    <t>Ցուցանիշների փոփոխությունը (ավելացումները նշված են դրական նշանով, իսկ նվազեցումները` փակագծերում)</t>
  </si>
  <si>
    <t xml:space="preserve"> 21001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</si>
  <si>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</si>
  <si>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</si>
  <si>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Հանրության կողմից անմիջականորեն օգտագործվող ակտիվների հետ կապված միջոցառումներ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</si>
  <si>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</si>
  <si>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</si>
  <si>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</si>
  <si>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</si>
  <si>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</si>
  <si>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</si>
  <si>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>Հավելված N5</t>
  </si>
  <si>
    <t xml:space="preserve">ՀԱՅԱՍՏԱՆԻ ՀԱՆՐԱՊԵՏՈՒԹՅԱՆ ԿԱՌԱՎԱՐՈՒԹՅԱՆ 2018 ԹՎԱԿԱՆԻ ԴԵԿՏԵՄԲԵՐԻ 27-Ի N 1515-Ն ՈՐՈՇՄԱՆ N 11.1 ՀԱՎԵԼՎԱԾԻ  11.1.20 և  11.1.66 ԱՂՅՈՒՍԱԿՆԵՐՈՒՄ ԿԱՏԱՐՎՈՂ ՓՈՓՈԽՈՒԹՅՈՒՆՆԵՐԸ </t>
  </si>
  <si>
    <t>Աղյուսակ 1.</t>
  </si>
  <si>
    <t xml:space="preserve"> ՄԱՍ 1. ՊԵՏԱԿԱՆ ՄԱՐՄՆԻ ԳԾՈՎ ԱՐԴՅՈՒՆՔԱՅԻՆ (ԿԱՏԱՐՈՂԱԿԱՆ) ՑՈՒՑԱՆԻՇՆԵՐԸ </t>
  </si>
  <si>
    <t xml:space="preserve">  </t>
  </si>
  <si>
    <t>Աղյուսակ 2</t>
  </si>
  <si>
    <t>Ցուցանիշների փոփոխությունը (ավելացումները նշված են դրական նշանով)</t>
  </si>
  <si>
    <t>Բաժին N 04</t>
  </si>
  <si>
    <t>Խումբ N 05</t>
  </si>
  <si>
    <t>Դաս N 01</t>
  </si>
  <si>
    <t xml:space="preserve"> ՄԱՍ I. ԱՇԽԱՏԱՆՔՆԵՐ</t>
  </si>
  <si>
    <t xml:space="preserve">ՀՀ կառավարության 2019 թվականի
-ի  N       -Ն որոշման </t>
  </si>
  <si>
    <t>ՀԱՅԱՍՏԱՆԻ ՀԱՆՐԱՊԵՏՈՒԹՅԱՆ ԿԱՌԱՎԱՐՈՒԹՅԱՆ 2018 ԹՎԱԿԱՆԻ ԴԵԿՏԵՄԲԵՐԻ 27-Ի N 1515-Ն ՈՐՈՇՄԱՆ N 12 ՀԱՎԵԼՎԱԾՈՒՄ ԿԱՏԱՐՎՈՂ ՓՈՓՈԽՈՒԹՅՈՒՆՆԵՐԸ ԵՎ ԼՐԱՑՈՒՄՆԵՐԸ</t>
  </si>
  <si>
    <t xml:space="preserve"> ՄԱՍ II. ԾԱՌԱՅՈՒԹՅՈՒՆՆԵՐ</t>
  </si>
  <si>
    <t>1049   21001</t>
  </si>
  <si>
    <t>1.1</t>
  </si>
  <si>
    <t>Միջպետական նշանակության ավտոճանապարհներ, այդ թվում</t>
  </si>
  <si>
    <t>1.1.1</t>
  </si>
  <si>
    <t>Մ-1, Երևան-Աշտարակ-Գյումրի-Վրաստանի սահման</t>
  </si>
  <si>
    <t>Մ-1, Երևան - Գյումրի - Վրաստանի սահման միջպետական նշանակության ավտոճանապարհի կմ148+300-կմ152+600 հատվածի հիմնանորոգում</t>
  </si>
  <si>
    <t>1.2</t>
  </si>
  <si>
    <t>Հանրապետական նշանակության ավտոճանապարհներ, այդ թվում</t>
  </si>
  <si>
    <t>Հ-6, /Հ-2/-Եղվարդի տրանսպորտային հանգույց -/Մ-1/ հանրապետական նշանակության ավտոճանապարհի կմ12+000-կմ24+700 հատվածի հիմնանորոգում</t>
  </si>
  <si>
    <t>Հ-32, Մ-1-Գյումրի-Կապս-Ամասիա հանրապետական նշանակության ավտոճանապարհի կմ12+000+կմ17+700 հատվածի հիմնանորոգում</t>
  </si>
  <si>
    <t>1.3</t>
  </si>
  <si>
    <t>Մարզային նշանակության ավտոճանապարհներ, այդ թվում</t>
  </si>
  <si>
    <t>ՀՀ Գեղարքունիքի մարզի Լանջաղբյուր համայնքի 1,3 կմ երկարությամբ ճանապարհի ասֆալտապատում(Լրացուցիչ)</t>
  </si>
  <si>
    <t>4</t>
  </si>
  <si>
    <t>Հանրապետական նշանակության ավտոճանապարհների հիմնանորոգում, այդ թվում</t>
  </si>
  <si>
    <t>Հ-78, Մ-4, Սևանի թերակղզի կմ 1+094 - կմ 1+500 հանրապետական նշանակության ավտոճանապարհի հիմնանորոգում</t>
  </si>
  <si>
    <t>5</t>
  </si>
  <si>
    <t>Մարզային նշանակության ավտոճանապարհների հիմնանորոգում, այդ թվում</t>
  </si>
  <si>
    <t>Տ-6-19, /Հ-5/-Աղբյուրակ (Վերին Աղբյուրակ) ավտոճանապարհի առանձին հատվածների հողային պաստառի և ջրահեռացման համակարգի վերականգնում:</t>
  </si>
  <si>
    <t>Ճանապարհների վերանորոգման աշխատանքներ</t>
  </si>
  <si>
    <t>ՀԲՄ</t>
  </si>
  <si>
    <t>դրամ</t>
  </si>
  <si>
    <t>ՄԱ</t>
  </si>
  <si>
    <t>Նախագծերի պատրաստման, ծախսերի գնահատման աշխատանքներ</t>
  </si>
  <si>
    <t>ԳՀ</t>
  </si>
  <si>
    <t>Տեխնիկական հսկողության ծառայություններ</t>
  </si>
  <si>
    <t>Հեղինակային հսկողության ծառայություններ</t>
  </si>
  <si>
    <t xml:space="preserve">  Տրանսպորտային օբյեկտների հիմնանորոգում</t>
  </si>
  <si>
    <t>Տրանսպորտային օբյեկտների հիմնանորոգում</t>
  </si>
  <si>
    <t>Աղյուսակ 3</t>
  </si>
  <si>
    <t xml:space="preserve"> 21002 </t>
  </si>
  <si>
    <t xml:space="preserve"> Տրանսպորտային օբյեկտների հիմնանորոգում </t>
  </si>
  <si>
    <t xml:space="preserve"> Ավտոմոբիլային ճանապարհների վրա գտնվող կամուրջների հիմնանորոգում </t>
  </si>
  <si>
    <t xml:space="preserve"> Հիմնանորոգվող տրանսպորտային օբյեկտների թիվը, այդ թվում՛ </t>
  </si>
  <si>
    <t xml:space="preserve"> Կամուրջներ </t>
  </si>
  <si>
    <t xml:space="preserve"> Կամուրջներ (մ)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</si>
</sst>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)_€_ ;_ * \(#,##0.00\)_€_ ;_ * &quot;-&quot;??_)_€_ ;_ @_ "/>
    <numFmt numFmtId="164" formatCode="_(* #,##0.00_);_(* \(#,##0.00\);_(* &quot;-&quot;??_);_(@_)"/>
    <numFmt numFmtId="165" formatCode="##,##0.0;\(##,##0.0\);\-"/>
    <numFmt numFmtId="166" formatCode="#,##0.0_);\(#,##0.0\)"/>
    <numFmt numFmtId="167" formatCode="_(* #,##0.0_);_(* \(#,##0.0\);_(* &quot;-&quot;??_);_(@_)"/>
    <numFmt numFmtId="168" formatCode="_-* #,##0.00\ _₽_-;\-* #,##0.00\ _₽_-;_-* &quot;-&quot;??\ _₽_-;_-@_-"/>
    <numFmt numFmtId="169" formatCode="#,##0.0_€_);\(#,##0.0_€\)"/>
    <numFmt numFmtId="170" formatCode="_(* #,##0_);_(* \(#,##0\);_(* &quot;-&quot;??_);_(@_)"/>
  </numFmts>
  <fonts count="33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i/>
      <sz val="12"/>
      <name val="GHEA Grapalat"/>
      <family val="3"/>
    </font>
    <font>
      <sz val="12"/>
      <name val="GHEA Grapalat"/>
      <family val="3"/>
    </font>
    <font>
      <b/>
      <sz val="10"/>
      <color indexed="8"/>
      <name val="GHEA Grapalat"/>
      <family val="3"/>
    </font>
    <font>
      <b/>
      <sz val="11"/>
      <name val="GHEA Grapalat"/>
      <family val="3"/>
    </font>
    <font>
      <b/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sz val="10"/>
      <name val="Arial Armenian"/>
      <family val="2"/>
    </font>
    <font>
      <b/>
      <u/>
      <sz val="12"/>
      <color theme="1"/>
      <name val="GHEA Grapalat"/>
      <family val="3"/>
    </font>
    <font>
      <b/>
      <i/>
      <sz val="12"/>
      <name val="GHEA Grapalat"/>
      <family val="3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b/>
      <sz val="14"/>
      <name val="GHEA Grapalat"/>
      <family val="3"/>
    </font>
    <font>
      <i/>
      <sz val="11"/>
      <name val="GHEA Grapalat"/>
      <family val="3"/>
    </font>
    <font>
      <sz val="11"/>
      <name val="GHEA Grapalat"/>
      <family val="3"/>
    </font>
    <font>
      <sz val="11"/>
      <color rgb="FFFF0000"/>
      <name val="GHEA Grapalat"/>
      <family val="3"/>
    </font>
    <font>
      <i/>
      <sz val="11"/>
      <color rgb="FFFF0000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9" fillId="0" borderId="0" applyFill="0" applyBorder="0" applyProtection="0">
      <alignment horizontal="right" vertical="top"/>
    </xf>
    <xf numFmtId="164" fontId="5" fillId="0" borderId="0" applyFont="0" applyFill="0" applyBorder="0" applyAlignment="0" applyProtection="0"/>
    <xf numFmtId="0" fontId="9" fillId="0" borderId="0">
      <alignment horizontal="left" vertical="top" wrapText="1"/>
    </xf>
    <xf numFmtId="165" fontId="17" fillId="0" borderId="0" applyFill="0" applyBorder="0" applyProtection="0">
      <alignment horizontal="right" vertical="top"/>
    </xf>
    <xf numFmtId="0" fontId="2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8" fontId="20" fillId="0" borderId="0" applyFont="0" applyFill="0" applyBorder="0" applyAlignment="0" applyProtection="0"/>
  </cellStyleXfs>
  <cellXfs count="193">
    <xf numFmtId="0" fontId="0" fillId="0" borderId="0" xfId="0"/>
    <xf numFmtId="0" fontId="14" fillId="2" borderId="1" xfId="0" applyFont="1" applyFill="1" applyBorder="1" applyAlignment="1">
      <alignment horizontal="center" vertical="center"/>
    </xf>
    <xf numFmtId="0" fontId="18" fillId="0" borderId="0" xfId="8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right" vertical="center"/>
    </xf>
    <xf numFmtId="0" fontId="18" fillId="0" borderId="13" xfId="8" applyFont="1" applyBorder="1" applyAlignment="1">
      <alignment horizontal="center" vertical="center" wrapText="1"/>
    </xf>
    <xf numFmtId="0" fontId="18" fillId="0" borderId="13" xfId="8" applyFont="1" applyBorder="1" applyAlignment="1">
      <alignment horizontal="left" vertical="center" wrapText="1"/>
    </xf>
    <xf numFmtId="0" fontId="19" fillId="0" borderId="13" xfId="8" applyFont="1" applyBorder="1" applyAlignment="1">
      <alignment horizontal="left" vertical="center" wrapText="1"/>
    </xf>
    <xf numFmtId="165" fontId="19" fillId="0" borderId="13" xfId="9" applyNumberFormat="1" applyFont="1" applyBorder="1" applyAlignment="1">
      <alignment horizontal="right" vertical="center"/>
    </xf>
    <xf numFmtId="165" fontId="18" fillId="0" borderId="13" xfId="6" applyNumberFormat="1" applyFont="1" applyBorder="1" applyAlignment="1">
      <alignment horizontal="right" vertical="center"/>
    </xf>
    <xf numFmtId="0" fontId="19" fillId="0" borderId="0" xfId="8" applyFont="1" applyAlignment="1">
      <alignment vertical="center" wrapText="1"/>
    </xf>
    <xf numFmtId="0" fontId="11" fillId="0" borderId="0" xfId="8" applyFont="1" applyAlignment="1">
      <alignment horizontal="left" vertical="center" wrapText="1"/>
    </xf>
    <xf numFmtId="0" fontId="18" fillId="0" borderId="0" xfId="8" applyFont="1" applyAlignment="1">
      <alignment horizontal="center" vertical="center" wrapText="1"/>
    </xf>
    <xf numFmtId="0" fontId="19" fillId="0" borderId="13" xfId="8" applyFont="1" applyBorder="1" applyAlignment="1">
      <alignment horizontal="center" vertical="center" wrapText="1"/>
    </xf>
    <xf numFmtId="0" fontId="18" fillId="0" borderId="12" xfId="8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1" fillId="0" borderId="0" xfId="8" applyFont="1" applyAlignment="1">
      <alignment horizontal="center" vertical="center" wrapText="1"/>
    </xf>
    <xf numFmtId="0" fontId="14" fillId="0" borderId="0" xfId="10" applyFont="1" applyAlignment="1">
      <alignment vertical="center" wrapText="1"/>
    </xf>
    <xf numFmtId="49" fontId="8" fillId="0" borderId="0" xfId="10" applyNumberFormat="1" applyFont="1" applyFill="1" applyAlignment="1">
      <alignment horizontal="center" vertical="center" wrapText="1"/>
    </xf>
    <xf numFmtId="0" fontId="16" fillId="0" borderId="0" xfId="10" applyNumberFormat="1" applyFont="1" applyFill="1" applyAlignment="1">
      <alignment horizontal="center" vertical="center" wrapText="1"/>
    </xf>
    <xf numFmtId="166" fontId="8" fillId="0" borderId="0" xfId="10" applyNumberFormat="1" applyFont="1" applyFill="1" applyAlignment="1">
      <alignment horizontal="center" vertical="center" wrapText="1"/>
    </xf>
    <xf numFmtId="0" fontId="10" fillId="0" borderId="0" xfId="10" applyFont="1" applyAlignment="1">
      <alignment horizontal="center" vertical="center" wrapText="1"/>
    </xf>
    <xf numFmtId="49" fontId="15" fillId="0" borderId="1" xfId="10" applyNumberFormat="1" applyFont="1" applyFill="1" applyBorder="1" applyAlignment="1">
      <alignment horizontal="center" vertical="center" textRotation="90" wrapText="1"/>
    </xf>
    <xf numFmtId="166" fontId="15" fillId="0" borderId="1" xfId="10" applyNumberFormat="1" applyFont="1" applyFill="1" applyBorder="1" applyAlignment="1">
      <alignment horizontal="center" vertical="center" wrapText="1"/>
    </xf>
    <xf numFmtId="49" fontId="12" fillId="0" borderId="1" xfId="10" applyNumberFormat="1" applyFont="1" applyFill="1" applyBorder="1" applyAlignment="1">
      <alignment horizontal="center" vertical="center" textRotation="90" wrapText="1"/>
    </xf>
    <xf numFmtId="0" fontId="12" fillId="0" borderId="1" xfId="10" applyNumberFormat="1" applyFont="1" applyFill="1" applyBorder="1" applyAlignment="1">
      <alignment horizontal="center" vertical="center" wrapText="1"/>
    </xf>
    <xf numFmtId="166" fontId="12" fillId="0" borderId="3" xfId="10" applyNumberFormat="1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 wrapText="1"/>
    </xf>
    <xf numFmtId="166" fontId="7" fillId="0" borderId="1" xfId="10" applyNumberFormat="1" applyFont="1" applyBorder="1" applyAlignment="1">
      <alignment horizontal="center" vertical="center" wrapText="1"/>
    </xf>
    <xf numFmtId="166" fontId="14" fillId="0" borderId="1" xfId="10" applyNumberFormat="1" applyFont="1" applyBorder="1" applyAlignment="1">
      <alignment horizontal="center" vertical="center" wrapText="1"/>
    </xf>
    <xf numFmtId="0" fontId="11" fillId="0" borderId="0" xfId="10" applyFont="1" applyAlignment="1">
      <alignment vertical="center" wrapText="1"/>
    </xf>
    <xf numFmtId="0" fontId="13" fillId="0" borderId="0" xfId="10" applyFont="1" applyAlignment="1">
      <alignment vertical="center" wrapText="1"/>
    </xf>
    <xf numFmtId="0" fontId="22" fillId="0" borderId="0" xfId="10" applyFont="1" applyAlignment="1">
      <alignment vertical="center" wrapText="1"/>
    </xf>
    <xf numFmtId="166" fontId="14" fillId="0" borderId="0" xfId="10" applyNumberFormat="1" applyFont="1" applyAlignment="1">
      <alignment vertical="center" wrapText="1"/>
    </xf>
    <xf numFmtId="0" fontId="19" fillId="0" borderId="13" xfId="8" quotePrefix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11" fillId="0" borderId="0" xfId="8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18" fillId="0" borderId="13" xfId="8" applyFont="1" applyBorder="1" applyAlignment="1">
      <alignment horizontal="center" vertical="center" wrapText="1"/>
    </xf>
    <xf numFmtId="0" fontId="16" fillId="0" borderId="0" xfId="10" applyNumberFormat="1" applyFont="1" applyFill="1" applyAlignment="1">
      <alignment horizontal="center" vertical="center" wrapText="1"/>
    </xf>
    <xf numFmtId="0" fontId="12" fillId="0" borderId="1" xfId="10" applyNumberFormat="1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3" borderId="13" xfId="0" applyFont="1" applyFill="1" applyBorder="1" applyAlignment="1">
      <alignment vertical="center" wrapText="1"/>
    </xf>
    <xf numFmtId="166" fontId="22" fillId="0" borderId="0" xfId="10" applyNumberFormat="1" applyFont="1" applyAlignment="1">
      <alignment vertical="center" wrapText="1"/>
    </xf>
    <xf numFmtId="166" fontId="13" fillId="0" borderId="0" xfId="10" applyNumberFormat="1" applyFont="1" applyAlignment="1">
      <alignment vertical="center" wrapText="1"/>
    </xf>
    <xf numFmtId="0" fontId="11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left" vertical="center" wrapText="1"/>
    </xf>
    <xf numFmtId="166" fontId="11" fillId="0" borderId="13" xfId="10" applyNumberFormat="1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166" fontId="14" fillId="0" borderId="13" xfId="10" applyNumberFormat="1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left" vertical="center" wrapText="1"/>
    </xf>
    <xf numFmtId="166" fontId="13" fillId="0" borderId="13" xfId="10" applyNumberFormat="1" applyFont="1" applyBorder="1" applyAlignment="1">
      <alignment horizontal="center" vertical="center" wrapText="1"/>
    </xf>
    <xf numFmtId="0" fontId="22" fillId="0" borderId="13" xfId="10" applyFont="1" applyBorder="1" applyAlignment="1">
      <alignment horizontal="center" vertical="center" wrapText="1"/>
    </xf>
    <xf numFmtId="0" fontId="22" fillId="0" borderId="13" xfId="10" applyFont="1" applyBorder="1" applyAlignment="1">
      <alignment vertical="center" wrapText="1"/>
    </xf>
    <xf numFmtId="166" fontId="22" fillId="0" borderId="13" xfId="10" applyNumberFormat="1" applyFont="1" applyBorder="1" applyAlignment="1">
      <alignment vertical="center" wrapText="1"/>
    </xf>
    <xf numFmtId="166" fontId="14" fillId="0" borderId="13" xfId="10" applyNumberFormat="1" applyFont="1" applyBorder="1" applyAlignment="1">
      <alignment vertical="center" wrapText="1"/>
    </xf>
    <xf numFmtId="166" fontId="13" fillId="0" borderId="13" xfId="10" applyNumberFormat="1" applyFont="1" applyBorder="1" applyAlignment="1">
      <alignment vertical="center" wrapText="1"/>
    </xf>
    <xf numFmtId="0" fontId="11" fillId="0" borderId="13" xfId="10" applyFont="1" applyBorder="1" applyAlignment="1">
      <alignment vertical="center" wrapText="1"/>
    </xf>
    <xf numFmtId="166" fontId="11" fillId="0" borderId="13" xfId="10" applyNumberFormat="1" applyFont="1" applyBorder="1" applyAlignment="1">
      <alignment vertical="center" wrapText="1"/>
    </xf>
    <xf numFmtId="166" fontId="12" fillId="0" borderId="13" xfId="1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11" fillId="0" borderId="13" xfId="10" applyFont="1" applyBorder="1" applyAlignment="1">
      <alignment horizontal="left" vertical="center" wrapText="1" indent="2"/>
    </xf>
    <xf numFmtId="164" fontId="14" fillId="0" borderId="0" xfId="7" applyFont="1" applyAlignment="1">
      <alignment vertical="center" wrapText="1"/>
    </xf>
    <xf numFmtId="164" fontId="14" fillId="0" borderId="0" xfId="10" applyNumberFormat="1" applyFont="1" applyAlignment="1">
      <alignment vertical="center" wrapText="1"/>
    </xf>
    <xf numFmtId="39" fontId="14" fillId="0" borderId="0" xfId="10" applyNumberFormat="1" applyFont="1" applyAlignment="1">
      <alignment vertical="center" wrapText="1"/>
    </xf>
    <xf numFmtId="39" fontId="12" fillId="0" borderId="13" xfId="10" applyNumberFormat="1" applyFont="1" applyFill="1" applyBorder="1" applyAlignment="1">
      <alignment horizontal="center" vertical="center" wrapText="1"/>
    </xf>
    <xf numFmtId="39" fontId="14" fillId="0" borderId="13" xfId="10" applyNumberFormat="1" applyFont="1" applyBorder="1" applyAlignment="1">
      <alignment horizontal="center" vertical="center" wrapText="1"/>
    </xf>
    <xf numFmtId="39" fontId="22" fillId="0" borderId="13" xfId="10" applyNumberFormat="1" applyFont="1" applyBorder="1" applyAlignment="1">
      <alignment vertical="center" wrapText="1"/>
    </xf>
    <xf numFmtId="39" fontId="11" fillId="0" borderId="13" xfId="10" applyNumberFormat="1" applyFont="1" applyBorder="1" applyAlignment="1">
      <alignment vertical="center" wrapText="1"/>
    </xf>
    <xf numFmtId="39" fontId="14" fillId="0" borderId="0" xfId="7" applyNumberFormat="1" applyFont="1" applyAlignment="1">
      <alignment vertical="center" wrapText="1"/>
    </xf>
    <xf numFmtId="0" fontId="22" fillId="0" borderId="13" xfId="8" applyFont="1" applyBorder="1" applyAlignment="1">
      <alignment horizontal="center" vertical="center" wrapText="1"/>
    </xf>
    <xf numFmtId="0" fontId="22" fillId="0" borderId="13" xfId="8" applyFont="1" applyBorder="1" applyAlignment="1">
      <alignment horizontal="left" vertical="center" wrapText="1"/>
    </xf>
    <xf numFmtId="165" fontId="22" fillId="0" borderId="13" xfId="6" applyNumberFormat="1" applyFont="1" applyBorder="1" applyAlignment="1">
      <alignment horizontal="right" vertical="center"/>
    </xf>
    <xf numFmtId="0" fontId="22" fillId="0" borderId="0" xfId="8" applyFont="1" applyAlignment="1">
      <alignment horizontal="left" vertical="center" wrapText="1"/>
    </xf>
    <xf numFmtId="0" fontId="18" fillId="0" borderId="13" xfId="8" applyFont="1" applyBorder="1" applyAlignment="1">
      <alignment horizontal="left" vertical="center" wrapText="1" indent="2"/>
    </xf>
    <xf numFmtId="0" fontId="11" fillId="2" borderId="1" xfId="0" applyFont="1" applyFill="1" applyBorder="1" applyAlignment="1">
      <alignment horizontal="left" vertical="center" indent="2"/>
    </xf>
    <xf numFmtId="0" fontId="11" fillId="2" borderId="1" xfId="0" applyFont="1" applyFill="1" applyBorder="1" applyAlignment="1">
      <alignment horizontal="left" vertical="center" wrapText="1" indent="2"/>
    </xf>
    <xf numFmtId="49" fontId="11" fillId="2" borderId="1" xfId="0" applyNumberFormat="1" applyFont="1" applyFill="1" applyBorder="1" applyAlignment="1">
      <alignment horizontal="left" vertical="center" wrapText="1" indent="2"/>
    </xf>
    <xf numFmtId="166" fontId="14" fillId="2" borderId="1" xfId="0" applyNumberFormat="1" applyFont="1" applyFill="1" applyBorder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10" fillId="0" borderId="0" xfId="10" applyFont="1" applyAlignment="1">
      <alignment horizontal="left" vertical="top" wrapText="1"/>
    </xf>
    <xf numFmtId="0" fontId="8" fillId="0" borderId="0" xfId="10" applyFont="1" applyAlignment="1">
      <alignment horizontal="right" vertical="top" wrapText="1"/>
    </xf>
    <xf numFmtId="0" fontId="16" fillId="0" borderId="13" xfId="10" applyFont="1" applyBorder="1" applyAlignment="1">
      <alignment horizontal="left" vertical="top" wrapText="1"/>
    </xf>
    <xf numFmtId="0" fontId="27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center" vertical="top" wrapText="1"/>
    </xf>
    <xf numFmtId="0" fontId="29" fillId="0" borderId="13" xfId="10" applyFont="1" applyBorder="1" applyAlignment="1">
      <alignment horizontal="left" vertical="top" wrapText="1"/>
    </xf>
    <xf numFmtId="0" fontId="27" fillId="0" borderId="13" xfId="10" applyFont="1" applyBorder="1" applyAlignment="1">
      <alignment horizontal="right" vertical="top" wrapText="1"/>
    </xf>
    <xf numFmtId="166" fontId="28" fillId="0" borderId="13" xfId="10" applyNumberFormat="1" applyFont="1" applyBorder="1" applyAlignment="1">
      <alignment horizontal="right" vertical="top" wrapText="1"/>
    </xf>
    <xf numFmtId="166" fontId="28" fillId="0" borderId="13" xfId="13" applyNumberFormat="1" applyFont="1" applyBorder="1" applyAlignment="1">
      <alignment horizontal="right" vertical="center" wrapText="1"/>
    </xf>
    <xf numFmtId="0" fontId="30" fillId="0" borderId="13" xfId="10" applyFont="1" applyBorder="1" applyAlignment="1">
      <alignment horizontal="right" vertical="top" wrapText="1"/>
    </xf>
    <xf numFmtId="0" fontId="28" fillId="0" borderId="13" xfId="10" applyFont="1" applyBorder="1" applyAlignment="1">
      <alignment horizontal="right" vertical="top" wrapText="1"/>
    </xf>
    <xf numFmtId="0" fontId="27" fillId="0" borderId="13" xfId="10" applyFont="1" applyBorder="1" applyAlignment="1">
      <alignment horizontal="center" vertical="top" wrapText="1"/>
    </xf>
    <xf numFmtId="0" fontId="20" fillId="0" borderId="0" xfId="10" applyAlignment="1">
      <alignment horizontal="left" vertical="top" wrapText="1"/>
    </xf>
    <xf numFmtId="0" fontId="8" fillId="0" borderId="0" xfId="10" applyFont="1" applyAlignment="1">
      <alignment horizontal="center" vertical="top" wrapText="1"/>
    </xf>
    <xf numFmtId="167" fontId="31" fillId="0" borderId="13" xfId="13" applyNumberFormat="1" applyFont="1" applyFill="1" applyBorder="1" applyAlignment="1">
      <alignment horizontal="center" vertical="center"/>
    </xf>
    <xf numFmtId="164" fontId="31" fillId="0" borderId="13" xfId="13" applyNumberFormat="1" applyFont="1" applyFill="1" applyBorder="1" applyAlignment="1">
      <alignment horizontal="center" vertical="center"/>
    </xf>
    <xf numFmtId="0" fontId="20" fillId="0" borderId="0" xfId="10" applyFont="1" applyAlignment="1">
      <alignment horizontal="left" vertical="top" wrapText="1"/>
    </xf>
    <xf numFmtId="0" fontId="8" fillId="0" borderId="0" xfId="10" applyFont="1" applyAlignment="1">
      <alignment horizontal="left" vertical="center" wrapText="1"/>
    </xf>
    <xf numFmtId="167" fontId="24" fillId="0" borderId="13" xfId="7" applyNumberFormat="1" applyFont="1" applyBorder="1" applyAlignment="1">
      <alignment horizontal="center" vertical="center" wrapText="1"/>
    </xf>
    <xf numFmtId="167" fontId="7" fillId="0" borderId="13" xfId="7" applyNumberFormat="1" applyFont="1" applyBorder="1" applyAlignment="1">
      <alignment horizontal="center" vertical="center" wrapText="1"/>
    </xf>
    <xf numFmtId="167" fontId="23" fillId="0" borderId="13" xfId="7" applyNumberFormat="1" applyFont="1" applyBorder="1" applyAlignment="1">
      <alignment horizontal="center" vertical="center" wrapText="1"/>
    </xf>
    <xf numFmtId="167" fontId="24" fillId="0" borderId="13" xfId="7" applyNumberFormat="1" applyFont="1" applyBorder="1" applyAlignment="1">
      <alignment vertical="center" wrapText="1"/>
    </xf>
    <xf numFmtId="167" fontId="23" fillId="0" borderId="0" xfId="7" applyNumberFormat="1" applyFont="1" applyAlignment="1">
      <alignment vertical="center" wrapText="1"/>
    </xf>
    <xf numFmtId="0" fontId="23" fillId="0" borderId="13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167" fontId="11" fillId="0" borderId="13" xfId="7" applyNumberFormat="1" applyFont="1" applyFill="1" applyBorder="1" applyAlignment="1">
      <alignment horizontal="center" vertical="center" wrapText="1"/>
    </xf>
    <xf numFmtId="167" fontId="22" fillId="0" borderId="13" xfId="7" applyNumberFormat="1" applyFont="1" applyFill="1" applyBorder="1" applyAlignment="1">
      <alignment horizontal="center" vertical="center" wrapText="1"/>
    </xf>
    <xf numFmtId="167" fontId="11" fillId="0" borderId="13" xfId="7" applyNumberFormat="1" applyFont="1" applyFill="1" applyBorder="1" applyAlignment="1">
      <alignment horizontal="left" vertical="center" wrapText="1"/>
    </xf>
    <xf numFmtId="167" fontId="14" fillId="0" borderId="13" xfId="7" applyNumberFormat="1" applyFont="1" applyFill="1" applyBorder="1" applyAlignment="1">
      <alignment horizontal="left" vertical="center" wrapText="1"/>
    </xf>
    <xf numFmtId="167" fontId="11" fillId="0" borderId="13" xfId="7" applyNumberFormat="1" applyFont="1" applyBorder="1" applyAlignment="1">
      <alignment vertical="center" wrapText="1"/>
    </xf>
    <xf numFmtId="167" fontId="11" fillId="0" borderId="13" xfId="7" applyNumberFormat="1" applyFont="1" applyBorder="1" applyAlignment="1">
      <alignment horizontal="left" vertical="center" wrapText="1"/>
    </xf>
    <xf numFmtId="167" fontId="13" fillId="0" borderId="13" xfId="7" applyNumberFormat="1" applyFont="1" applyBorder="1" applyAlignment="1">
      <alignment horizontal="left" vertical="center" wrapText="1"/>
    </xf>
    <xf numFmtId="43" fontId="14" fillId="0" borderId="0" xfId="10" applyNumberFormat="1" applyFont="1" applyAlignment="1">
      <alignment vertical="center" wrapText="1"/>
    </xf>
    <xf numFmtId="169" fontId="28" fillId="0" borderId="13" xfId="10" applyNumberFormat="1" applyFont="1" applyBorder="1" applyAlignment="1">
      <alignment horizontal="right" vertical="top" wrapText="1"/>
    </xf>
    <xf numFmtId="164" fontId="29" fillId="0" borderId="13" xfId="13" applyNumberFormat="1" applyFont="1" applyFill="1" applyBorder="1" applyAlignment="1">
      <alignment horizontal="center" vertical="center"/>
    </xf>
    <xf numFmtId="167" fontId="29" fillId="0" borderId="13" xfId="13" applyNumberFormat="1" applyFont="1" applyFill="1" applyBorder="1" applyAlignment="1">
      <alignment horizontal="center" vertical="center"/>
    </xf>
    <xf numFmtId="0" fontId="24" fillId="0" borderId="13" xfId="0" applyFont="1" applyBorder="1" applyAlignment="1">
      <alignment vertical="center" wrapText="1"/>
    </xf>
    <xf numFmtId="0" fontId="24" fillId="3" borderId="13" xfId="0" applyFont="1" applyFill="1" applyBorder="1" applyAlignment="1">
      <alignment vertical="center" wrapText="1"/>
    </xf>
    <xf numFmtId="167" fontId="23" fillId="0" borderId="13" xfId="7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3" borderId="13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167" fontId="23" fillId="0" borderId="0" xfId="0" applyNumberFormat="1" applyFont="1" applyAlignment="1">
      <alignment vertical="center" wrapText="1"/>
    </xf>
    <xf numFmtId="0" fontId="27" fillId="0" borderId="13" xfId="10" applyFont="1" applyBorder="1" applyAlignment="1">
      <alignment horizontal="left" vertical="top" wrapText="1"/>
    </xf>
    <xf numFmtId="0" fontId="16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center" vertical="top" wrapText="1"/>
    </xf>
    <xf numFmtId="166" fontId="18" fillId="0" borderId="6" xfId="8" applyNumberFormat="1" applyFont="1" applyBorder="1" applyAlignment="1">
      <alignment horizontal="center" vertical="center" wrapText="1"/>
    </xf>
    <xf numFmtId="166" fontId="18" fillId="0" borderId="7" xfId="8" applyNumberFormat="1" applyFont="1" applyBorder="1" applyAlignment="1">
      <alignment horizontal="center" vertical="center" wrapText="1"/>
    </xf>
    <xf numFmtId="0" fontId="18" fillId="0" borderId="9" xfId="8" applyFont="1" applyBorder="1" applyAlignment="1">
      <alignment horizontal="center" vertical="center" wrapText="1"/>
    </xf>
    <xf numFmtId="0" fontId="18" fillId="0" borderId="10" xfId="8" applyFont="1" applyBorder="1" applyAlignment="1">
      <alignment horizontal="center" vertical="center" wrapText="1"/>
    </xf>
    <xf numFmtId="0" fontId="18" fillId="0" borderId="11" xfId="8" applyFont="1" applyBorder="1" applyAlignment="1">
      <alignment horizontal="center" vertical="center" wrapText="1"/>
    </xf>
    <xf numFmtId="0" fontId="18" fillId="0" borderId="15" xfId="8" applyFont="1" applyBorder="1" applyAlignment="1">
      <alignment horizontal="right" wrapText="1"/>
    </xf>
    <xf numFmtId="0" fontId="19" fillId="0" borderId="0" xfId="8" applyFont="1" applyAlignment="1">
      <alignment horizontal="right" vertical="center" wrapText="1"/>
    </xf>
    <xf numFmtId="0" fontId="18" fillId="0" borderId="0" xfId="8" applyFont="1" applyAlignment="1">
      <alignment horizontal="right" vertical="center" wrapText="1"/>
    </xf>
    <xf numFmtId="0" fontId="11" fillId="0" borderId="0" xfId="8" applyFont="1" applyAlignment="1">
      <alignment horizontal="center" vertical="center" wrapText="1"/>
    </xf>
    <xf numFmtId="0" fontId="18" fillId="0" borderId="12" xfId="8" applyFont="1" applyBorder="1" applyAlignment="1">
      <alignment horizontal="center" vertical="center" wrapText="1"/>
    </xf>
    <xf numFmtId="0" fontId="18" fillId="0" borderId="14" xfId="8" applyFont="1" applyBorder="1" applyAlignment="1">
      <alignment horizontal="center" vertical="center" wrapText="1"/>
    </xf>
    <xf numFmtId="0" fontId="16" fillId="0" borderId="0" xfId="10" applyNumberFormat="1" applyFont="1" applyFill="1" applyAlignment="1">
      <alignment horizontal="center" vertical="center" wrapText="1"/>
    </xf>
    <xf numFmtId="166" fontId="10" fillId="0" borderId="5" xfId="10" applyNumberFormat="1" applyFont="1" applyFill="1" applyBorder="1" applyAlignment="1">
      <alignment horizontal="right" vertical="center" wrapText="1"/>
    </xf>
    <xf numFmtId="0" fontId="15" fillId="0" borderId="8" xfId="10" applyNumberFormat="1" applyFont="1" applyFill="1" applyBorder="1" applyAlignment="1">
      <alignment horizontal="center" vertical="center" wrapText="1"/>
    </xf>
    <xf numFmtId="0" fontId="15" fillId="0" borderId="2" xfId="10" applyNumberFormat="1" applyFont="1" applyFill="1" applyBorder="1" applyAlignment="1">
      <alignment horizontal="center" vertical="center" wrapText="1"/>
    </xf>
    <xf numFmtId="0" fontId="15" fillId="0" borderId="3" xfId="10" applyNumberFormat="1" applyFont="1" applyFill="1" applyBorder="1" applyAlignment="1">
      <alignment horizontal="center" vertical="center" wrapText="1"/>
    </xf>
    <xf numFmtId="166" fontId="15" fillId="0" borderId="8" xfId="10" applyNumberFormat="1" applyFont="1" applyFill="1" applyBorder="1" applyAlignment="1">
      <alignment horizontal="center" vertical="center" wrapText="1"/>
    </xf>
    <xf numFmtId="166" fontId="15" fillId="0" borderId="3" xfId="10" applyNumberFormat="1" applyFont="1" applyFill="1" applyBorder="1" applyAlignment="1">
      <alignment horizontal="center" vertical="center" wrapText="1"/>
    </xf>
    <xf numFmtId="166" fontId="15" fillId="0" borderId="4" xfId="10" applyNumberFormat="1" applyFont="1" applyFill="1" applyBorder="1" applyAlignment="1">
      <alignment horizontal="center" vertical="center" wrapText="1"/>
    </xf>
    <xf numFmtId="166" fontId="15" fillId="0" borderId="6" xfId="10" applyNumberFormat="1" applyFont="1" applyFill="1" applyBorder="1" applyAlignment="1">
      <alignment horizontal="center" vertical="center" wrapText="1"/>
    </xf>
    <xf numFmtId="166" fontId="15" fillId="0" borderId="7" xfId="10" applyNumberFormat="1" applyFont="1" applyFill="1" applyBorder="1" applyAlignment="1">
      <alignment horizontal="center" vertical="center" wrapText="1"/>
    </xf>
    <xf numFmtId="49" fontId="15" fillId="0" borderId="1" xfId="10" applyNumberFormat="1" applyFont="1" applyFill="1" applyBorder="1" applyAlignment="1">
      <alignment horizontal="center" vertical="center" wrapText="1"/>
    </xf>
    <xf numFmtId="166" fontId="12" fillId="0" borderId="9" xfId="10" applyNumberFormat="1" applyFont="1" applyFill="1" applyBorder="1" applyAlignment="1">
      <alignment horizontal="center" vertical="center" wrapText="1"/>
    </xf>
    <xf numFmtId="166" fontId="12" fillId="0" borderId="11" xfId="10" applyNumberFormat="1" applyFont="1" applyFill="1" applyBorder="1" applyAlignment="1">
      <alignment horizontal="center" vertical="center" wrapText="1"/>
    </xf>
    <xf numFmtId="0" fontId="19" fillId="0" borderId="0" xfId="8" applyFont="1" applyAlignment="1">
      <alignment horizontal="center" vertical="center" wrapText="1"/>
    </xf>
    <xf numFmtId="0" fontId="27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left" vertical="top" wrapText="1"/>
    </xf>
    <xf numFmtId="0" fontId="16" fillId="0" borderId="13" xfId="10" applyFont="1" applyBorder="1" applyAlignment="1">
      <alignment horizontal="left" vertical="top" wrapText="1"/>
    </xf>
    <xf numFmtId="0" fontId="28" fillId="0" borderId="13" xfId="10" applyFont="1" applyBorder="1" applyAlignment="1">
      <alignment horizontal="center" vertical="top" wrapText="1"/>
    </xf>
    <xf numFmtId="0" fontId="28" fillId="0" borderId="9" xfId="10" applyFont="1" applyBorder="1" applyAlignment="1">
      <alignment horizontal="center" vertical="top" wrapText="1"/>
    </xf>
    <xf numFmtId="0" fontId="28" fillId="0" borderId="11" xfId="10" applyFont="1" applyBorder="1" applyAlignment="1">
      <alignment horizontal="center" vertical="top" wrapText="1"/>
    </xf>
    <xf numFmtId="2" fontId="8" fillId="4" borderId="0" xfId="10" applyNumberFormat="1" applyFont="1" applyFill="1" applyAlignment="1">
      <alignment horizontal="right" vertical="center" wrapText="1"/>
    </xf>
    <xf numFmtId="0" fontId="8" fillId="0" borderId="0" xfId="10" applyFont="1" applyAlignment="1">
      <alignment horizontal="center" vertical="top" wrapText="1"/>
    </xf>
    <xf numFmtId="0" fontId="26" fillId="0" borderId="9" xfId="10" applyFont="1" applyBorder="1" applyAlignment="1">
      <alignment horizontal="center" vertical="top" wrapText="1"/>
    </xf>
    <xf numFmtId="0" fontId="26" fillId="0" borderId="10" xfId="10" applyFont="1" applyBorder="1" applyAlignment="1">
      <alignment horizontal="center" vertical="top" wrapText="1"/>
    </xf>
    <xf numFmtId="0" fontId="26" fillId="0" borderId="11" xfId="10" applyFont="1" applyBorder="1" applyAlignment="1">
      <alignment horizontal="center" vertical="top" wrapText="1"/>
    </xf>
    <xf numFmtId="0" fontId="26" fillId="0" borderId="13" xfId="10" applyFont="1" applyBorder="1" applyAlignment="1">
      <alignment horizontal="center" vertical="top"/>
    </xf>
    <xf numFmtId="0" fontId="11" fillId="0" borderId="13" xfId="10" applyFont="1" applyBorder="1" applyAlignment="1">
      <alignment horizontal="center" vertical="top"/>
    </xf>
    <xf numFmtId="0" fontId="24" fillId="0" borderId="13" xfId="0" applyFont="1" applyBorder="1" applyAlignment="1">
      <alignment vertical="center" wrapText="1"/>
    </xf>
    <xf numFmtId="0" fontId="24" fillId="3" borderId="13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167" fontId="24" fillId="0" borderId="13" xfId="7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center" vertical="center" wrapText="1"/>
    </xf>
    <xf numFmtId="167" fontId="23" fillId="0" borderId="13" xfId="7" applyNumberFormat="1" applyFont="1" applyBorder="1" applyAlignment="1">
      <alignment horizontal="center" vertical="center" wrapText="1"/>
    </xf>
    <xf numFmtId="170" fontId="23" fillId="0" borderId="13" xfId="7" applyNumberFormat="1" applyFont="1" applyBorder="1" applyAlignment="1">
      <alignment horizontal="center" vertical="center" wrapText="1"/>
    </xf>
    <xf numFmtId="0" fontId="8" fillId="0" borderId="0" xfId="8" applyFont="1" applyAlignment="1">
      <alignment horizontal="right" vertical="top" wrapText="1"/>
    </xf>
    <xf numFmtId="0" fontId="32" fillId="0" borderId="0" xfId="8" applyFont="1" applyAlignment="1">
      <alignment horizontal="right" vertical="center" wrapText="1"/>
    </xf>
  </cellXfs>
  <cellStyles count="14">
    <cellStyle name="Comma" xfId="7" builtinId="3"/>
    <cellStyle name="Comma 2" xfId="11"/>
    <cellStyle name="Comma 3" xfId="13"/>
    <cellStyle name="Normal" xfId="0" builtinId="0"/>
    <cellStyle name="Normal 10" xfId="4"/>
    <cellStyle name="Normal 2" xfId="1"/>
    <cellStyle name="Normal 3" xfId="3"/>
    <cellStyle name="Normal 4" xfId="5"/>
    <cellStyle name="Normal 5" xfId="10"/>
    <cellStyle name="Normal 8" xfId="8"/>
    <cellStyle name="Percent 2" xfId="2"/>
    <cellStyle name="Percent 3" xfId="12"/>
    <cellStyle name="SN_241" xfId="6"/>
    <cellStyle name="SN_b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F40" sqref="F40"/>
    </sheetView>
  </sheetViews>
  <sheetFormatPr defaultRowHeight="17.25" x14ac:dyDescent="0.25"/>
  <cols>
    <col min="1" max="3" width="9.140625" style="14" customWidth="1"/>
    <col min="4" max="4" width="11.28515625" style="14" customWidth="1"/>
    <col min="5" max="5" width="10.85546875" style="14" customWidth="1"/>
    <col min="6" max="6" width="76.140625" style="2" customWidth="1"/>
    <col min="7" max="7" width="16" style="2" bestFit="1" customWidth="1"/>
    <col min="8" max="8" width="16.7109375" style="2" bestFit="1" customWidth="1"/>
    <col min="9" max="16384" width="9.140625" style="2"/>
  </cols>
  <sheetData>
    <row r="1" spans="1:8" ht="14.25" customHeight="1" x14ac:dyDescent="0.25">
      <c r="A1" s="192" t="s">
        <v>4</v>
      </c>
      <c r="B1" s="192"/>
      <c r="C1" s="192"/>
      <c r="D1" s="192"/>
      <c r="E1" s="192"/>
      <c r="F1" s="192"/>
      <c r="G1" s="192"/>
      <c r="H1" s="192"/>
    </row>
    <row r="2" spans="1:8" ht="15" customHeight="1" x14ac:dyDescent="0.25">
      <c r="A2" s="192" t="s">
        <v>0</v>
      </c>
      <c r="B2" s="192"/>
      <c r="C2" s="192"/>
      <c r="D2" s="192"/>
      <c r="E2" s="192"/>
      <c r="F2" s="192"/>
      <c r="G2" s="192"/>
      <c r="H2" s="192"/>
    </row>
    <row r="3" spans="1:8" x14ac:dyDescent="0.25">
      <c r="A3" s="192" t="s">
        <v>1</v>
      </c>
      <c r="B3" s="192"/>
      <c r="C3" s="192"/>
      <c r="D3" s="192"/>
      <c r="E3" s="192"/>
      <c r="F3" s="192"/>
      <c r="G3" s="192"/>
      <c r="H3" s="192"/>
    </row>
    <row r="4" spans="1:8" x14ac:dyDescent="0.25">
      <c r="A4" s="151"/>
      <c r="B4" s="151"/>
      <c r="C4" s="151"/>
      <c r="D4" s="151"/>
      <c r="E4" s="151"/>
      <c r="F4" s="151"/>
      <c r="G4" s="151"/>
      <c r="H4" s="151"/>
    </row>
    <row r="5" spans="1:8" s="13" customFormat="1" ht="46.5" customHeight="1" x14ac:dyDescent="0.25">
      <c r="A5" s="152" t="s">
        <v>17</v>
      </c>
      <c r="B5" s="152"/>
      <c r="C5" s="152"/>
      <c r="D5" s="152"/>
      <c r="E5" s="152"/>
      <c r="F5" s="152"/>
      <c r="G5" s="152"/>
      <c r="H5" s="152"/>
    </row>
    <row r="6" spans="1:8" s="13" customFormat="1" x14ac:dyDescent="0.25">
      <c r="A6" s="19"/>
      <c r="B6" s="19"/>
      <c r="C6" s="19"/>
      <c r="D6" s="19"/>
      <c r="E6" s="19"/>
      <c r="F6" s="19"/>
      <c r="G6" s="19"/>
      <c r="H6" s="19"/>
    </row>
    <row r="7" spans="1:8" x14ac:dyDescent="0.3">
      <c r="G7" s="149" t="s">
        <v>32</v>
      </c>
      <c r="H7" s="149"/>
    </row>
    <row r="8" spans="1:8" ht="69.75" customHeight="1" x14ac:dyDescent="0.25">
      <c r="A8" s="146" t="s">
        <v>13</v>
      </c>
      <c r="B8" s="147"/>
      <c r="C8" s="148"/>
      <c r="D8" s="146" t="s">
        <v>6</v>
      </c>
      <c r="E8" s="148"/>
      <c r="F8" s="153" t="s">
        <v>37</v>
      </c>
      <c r="G8" s="144"/>
      <c r="H8" s="145"/>
    </row>
    <row r="9" spans="1:8" ht="41.25" customHeight="1" x14ac:dyDescent="0.25">
      <c r="A9" s="7" t="s">
        <v>14</v>
      </c>
      <c r="B9" s="7" t="s">
        <v>15</v>
      </c>
      <c r="C9" s="7" t="s">
        <v>16</v>
      </c>
      <c r="D9" s="7" t="s">
        <v>9</v>
      </c>
      <c r="E9" s="7" t="s">
        <v>33</v>
      </c>
      <c r="F9" s="154"/>
      <c r="G9" s="16" t="s">
        <v>7</v>
      </c>
      <c r="H9" s="16" t="s">
        <v>8</v>
      </c>
    </row>
    <row r="10" spans="1:8" x14ac:dyDescent="0.25">
      <c r="A10" s="7"/>
      <c r="B10" s="7"/>
      <c r="C10" s="7"/>
      <c r="D10" s="7"/>
      <c r="E10" s="7"/>
      <c r="F10" s="9" t="s">
        <v>12</v>
      </c>
      <c r="G10" s="10">
        <f t="shared" ref="G10:H10" si="0">G12</f>
        <v>0</v>
      </c>
      <c r="H10" s="10">
        <f t="shared" si="0"/>
        <v>7.2759576141834259E-11</v>
      </c>
    </row>
    <row r="11" spans="1:8" x14ac:dyDescent="0.25">
      <c r="A11" s="7"/>
      <c r="B11" s="7"/>
      <c r="C11" s="7"/>
      <c r="D11" s="7"/>
      <c r="E11" s="7"/>
      <c r="F11" s="8" t="s">
        <v>11</v>
      </c>
      <c r="G11" s="8"/>
      <c r="H11" s="8"/>
    </row>
    <row r="12" spans="1:8" x14ac:dyDescent="0.25">
      <c r="A12" s="39" t="s">
        <v>72</v>
      </c>
      <c r="B12" s="7"/>
      <c r="C12" s="7"/>
      <c r="D12" s="7"/>
      <c r="E12" s="7"/>
      <c r="F12" s="9" t="s">
        <v>73</v>
      </c>
      <c r="G12" s="10">
        <f t="shared" ref="G12:H12" si="1">G14</f>
        <v>0</v>
      </c>
      <c r="H12" s="10">
        <f t="shared" si="1"/>
        <v>7.2759576141834259E-11</v>
      </c>
    </row>
    <row r="13" spans="1:8" x14ac:dyDescent="0.25">
      <c r="A13" s="7"/>
      <c r="B13" s="7"/>
      <c r="C13" s="7"/>
      <c r="D13" s="7"/>
      <c r="E13" s="7"/>
      <c r="F13" s="8" t="s">
        <v>11</v>
      </c>
      <c r="G13" s="8"/>
      <c r="H13" s="8"/>
    </row>
    <row r="14" spans="1:8" x14ac:dyDescent="0.25">
      <c r="A14" s="7"/>
      <c r="B14" s="15" t="s">
        <v>74</v>
      </c>
      <c r="C14" s="7"/>
      <c r="D14" s="7"/>
      <c r="E14" s="7"/>
      <c r="F14" s="9" t="s">
        <v>75</v>
      </c>
      <c r="G14" s="10">
        <f t="shared" ref="G14:H14" si="2">G16</f>
        <v>0</v>
      </c>
      <c r="H14" s="10">
        <f t="shared" si="2"/>
        <v>7.2759576141834259E-11</v>
      </c>
    </row>
    <row r="15" spans="1:8" x14ac:dyDescent="0.25">
      <c r="A15" s="7"/>
      <c r="B15" s="7"/>
      <c r="C15" s="7"/>
      <c r="D15" s="7"/>
      <c r="E15" s="7"/>
      <c r="F15" s="8" t="s">
        <v>11</v>
      </c>
      <c r="G15" s="8"/>
      <c r="H15" s="8"/>
    </row>
    <row r="16" spans="1:8" x14ac:dyDescent="0.25">
      <c r="A16" s="7"/>
      <c r="B16" s="7"/>
      <c r="C16" s="39" t="s">
        <v>34</v>
      </c>
      <c r="D16" s="7"/>
      <c r="E16" s="7"/>
      <c r="F16" s="9" t="s">
        <v>76</v>
      </c>
      <c r="G16" s="10">
        <f t="shared" ref="G16:H16" si="3">G18</f>
        <v>0</v>
      </c>
      <c r="H16" s="10">
        <f t="shared" si="3"/>
        <v>7.2759576141834259E-11</v>
      </c>
    </row>
    <row r="17" spans="1:8" x14ac:dyDescent="0.25">
      <c r="A17" s="7"/>
      <c r="B17" s="7"/>
      <c r="C17" s="7"/>
      <c r="D17" s="7"/>
      <c r="E17" s="7"/>
      <c r="F17" s="8" t="s">
        <v>11</v>
      </c>
      <c r="G17" s="8"/>
      <c r="H17" s="8"/>
    </row>
    <row r="18" spans="1:8" ht="42.75" customHeight="1" x14ac:dyDescent="0.25">
      <c r="A18" s="146"/>
      <c r="B18" s="147"/>
      <c r="C18" s="147"/>
      <c r="D18" s="147"/>
      <c r="E18" s="148"/>
      <c r="F18" s="9" t="s">
        <v>65</v>
      </c>
      <c r="G18" s="10">
        <f t="shared" ref="G18:H18" si="4">G20</f>
        <v>0</v>
      </c>
      <c r="H18" s="10">
        <f t="shared" si="4"/>
        <v>7.2759576141834259E-11</v>
      </c>
    </row>
    <row r="19" spans="1:8" x14ac:dyDescent="0.25">
      <c r="A19" s="7"/>
      <c r="B19" s="7"/>
      <c r="C19" s="7"/>
      <c r="D19" s="7"/>
      <c r="E19" s="7"/>
      <c r="F19" s="8" t="s">
        <v>11</v>
      </c>
      <c r="G19" s="8"/>
      <c r="H19" s="8"/>
    </row>
    <row r="20" spans="1:8" x14ac:dyDescent="0.25">
      <c r="A20" s="7"/>
      <c r="B20" s="7"/>
      <c r="C20" s="7"/>
      <c r="D20" s="7" t="s">
        <v>77</v>
      </c>
      <c r="E20" s="7"/>
      <c r="F20" s="8" t="s">
        <v>78</v>
      </c>
      <c r="G20" s="11">
        <f>+G22+G31</f>
        <v>0</v>
      </c>
      <c r="H20" s="11">
        <f>+H22+H31</f>
        <v>7.2759576141834259E-11</v>
      </c>
    </row>
    <row r="21" spans="1:8" x14ac:dyDescent="0.25">
      <c r="A21" s="7"/>
      <c r="B21" s="7"/>
      <c r="C21" s="7"/>
      <c r="D21" s="7"/>
      <c r="E21" s="7"/>
      <c r="F21" s="8" t="s">
        <v>11</v>
      </c>
      <c r="G21" s="11"/>
      <c r="H21" s="11"/>
    </row>
    <row r="22" spans="1:8" x14ac:dyDescent="0.25">
      <c r="A22" s="7"/>
      <c r="B22" s="7"/>
      <c r="C22" s="7"/>
      <c r="D22" s="7"/>
      <c r="E22" s="7" t="s">
        <v>79</v>
      </c>
      <c r="F22" s="8" t="s">
        <v>80</v>
      </c>
      <c r="G22" s="11">
        <f t="shared" ref="G22" si="5">G24+G28</f>
        <v>0</v>
      </c>
      <c r="H22" s="11">
        <f>H24+H28</f>
        <v>59696.20000000007</v>
      </c>
    </row>
    <row r="23" spans="1:8" x14ac:dyDescent="0.25">
      <c r="A23" s="7"/>
      <c r="B23" s="7"/>
      <c r="C23" s="7"/>
      <c r="D23" s="7"/>
      <c r="E23" s="7"/>
      <c r="F23" s="8" t="s">
        <v>35</v>
      </c>
      <c r="G23" s="11"/>
      <c r="H23" s="11"/>
    </row>
    <row r="24" spans="1:8" s="82" customFormat="1" ht="34.5" x14ac:dyDescent="0.25">
      <c r="A24" s="79"/>
      <c r="B24" s="79"/>
      <c r="C24" s="79"/>
      <c r="D24" s="79"/>
      <c r="E24" s="79"/>
      <c r="F24" s="80" t="s">
        <v>70</v>
      </c>
      <c r="G24" s="81">
        <f t="shared" ref="G24:H24" si="6">G26+G27</f>
        <v>344534.30000000005</v>
      </c>
      <c r="H24" s="81">
        <f t="shared" si="6"/>
        <v>861335.8</v>
      </c>
    </row>
    <row r="25" spans="1:8" ht="34.5" x14ac:dyDescent="0.25">
      <c r="A25" s="7"/>
      <c r="B25" s="7"/>
      <c r="C25" s="7"/>
      <c r="D25" s="7"/>
      <c r="E25" s="7"/>
      <c r="F25" s="83" t="s">
        <v>36</v>
      </c>
      <c r="G25" s="11"/>
      <c r="H25" s="11"/>
    </row>
    <row r="26" spans="1:8" x14ac:dyDescent="0.25">
      <c r="A26" s="45"/>
      <c r="B26" s="45"/>
      <c r="C26" s="45"/>
      <c r="D26" s="45"/>
      <c r="E26" s="45"/>
      <c r="F26" s="83" t="s">
        <v>81</v>
      </c>
      <c r="G26" s="11">
        <f>2843.2+239811.1+101520</f>
        <v>344174.30000000005</v>
      </c>
      <c r="H26" s="11">
        <v>860435.8</v>
      </c>
    </row>
    <row r="27" spans="1:8" x14ac:dyDescent="0.25">
      <c r="A27" s="7"/>
      <c r="B27" s="7"/>
      <c r="C27" s="7"/>
      <c r="D27" s="7"/>
      <c r="E27" s="7"/>
      <c r="F27" s="83" t="s">
        <v>56</v>
      </c>
      <c r="G27" s="11">
        <f>160+200</f>
        <v>360</v>
      </c>
      <c r="H27" s="11">
        <v>900</v>
      </c>
    </row>
    <row r="28" spans="1:8" s="82" customFormat="1" x14ac:dyDescent="0.25">
      <c r="A28" s="79"/>
      <c r="B28" s="79"/>
      <c r="C28" s="79"/>
      <c r="D28" s="79"/>
      <c r="E28" s="79"/>
      <c r="F28" s="80" t="s">
        <v>31</v>
      </c>
      <c r="G28" s="81">
        <f t="shared" ref="G28:H28" si="7">G30</f>
        <v>-344534.3</v>
      </c>
      <c r="H28" s="81">
        <f t="shared" si="7"/>
        <v>-801639.6</v>
      </c>
    </row>
    <row r="29" spans="1:8" s="88" customFormat="1" ht="34.5" x14ac:dyDescent="0.25">
      <c r="A29" s="84"/>
      <c r="B29" s="85"/>
      <c r="C29" s="86"/>
      <c r="D29" s="86"/>
      <c r="E29" s="86"/>
      <c r="F29" s="83" t="s">
        <v>36</v>
      </c>
      <c r="G29" s="87"/>
      <c r="H29" s="87"/>
    </row>
    <row r="30" spans="1:8" s="3" customFormat="1" x14ac:dyDescent="0.25">
      <c r="A30" s="17"/>
      <c r="B30" s="4"/>
      <c r="C30" s="5"/>
      <c r="D30" s="1"/>
      <c r="E30" s="18"/>
      <c r="F30" s="83" t="s">
        <v>81</v>
      </c>
      <c r="G30" s="6">
        <v>-344534.3</v>
      </c>
      <c r="H30" s="6">
        <v>-801639.6</v>
      </c>
    </row>
    <row r="31" spans="1:8" x14ac:dyDescent="0.25">
      <c r="A31" s="45"/>
      <c r="B31" s="45"/>
      <c r="C31" s="45"/>
      <c r="D31" s="45"/>
      <c r="E31" s="45">
        <v>21002</v>
      </c>
      <c r="F31" s="8" t="s">
        <v>139</v>
      </c>
      <c r="G31" s="11">
        <f>+G33</f>
        <v>0</v>
      </c>
      <c r="H31" s="11">
        <f>+H33</f>
        <v>-59696.2</v>
      </c>
    </row>
    <row r="32" spans="1:8" x14ac:dyDescent="0.25">
      <c r="A32" s="45"/>
      <c r="B32" s="45"/>
      <c r="C32" s="45"/>
      <c r="D32" s="45"/>
      <c r="E32" s="45"/>
      <c r="F32" s="8" t="s">
        <v>35</v>
      </c>
      <c r="G32" s="11"/>
      <c r="H32" s="11"/>
    </row>
    <row r="33" spans="1:8" s="82" customFormat="1" x14ac:dyDescent="0.25">
      <c r="A33" s="79"/>
      <c r="B33" s="79"/>
      <c r="C33" s="79"/>
      <c r="D33" s="79"/>
      <c r="E33" s="79"/>
      <c r="F33" s="80" t="s">
        <v>31</v>
      </c>
      <c r="G33" s="81">
        <f t="shared" ref="G33:H33" si="8">G35</f>
        <v>0</v>
      </c>
      <c r="H33" s="81">
        <f t="shared" si="8"/>
        <v>-59696.2</v>
      </c>
    </row>
    <row r="34" spans="1:8" s="88" customFormat="1" ht="34.5" x14ac:dyDescent="0.25">
      <c r="A34" s="84"/>
      <c r="B34" s="85"/>
      <c r="C34" s="86"/>
      <c r="D34" s="86"/>
      <c r="E34" s="86"/>
      <c r="F34" s="83" t="s">
        <v>36</v>
      </c>
      <c r="G34" s="87"/>
      <c r="H34" s="87"/>
    </row>
    <row r="35" spans="1:8" s="3" customFormat="1" x14ac:dyDescent="0.25">
      <c r="A35" s="17"/>
      <c r="B35" s="4"/>
      <c r="C35" s="5"/>
      <c r="D35" s="1"/>
      <c r="E35" s="18"/>
      <c r="F35" s="83" t="s">
        <v>81</v>
      </c>
      <c r="G35" s="6"/>
      <c r="H35" s="6">
        <v>-59696.2</v>
      </c>
    </row>
  </sheetData>
  <mergeCells count="11">
    <mergeCell ref="G8:H8"/>
    <mergeCell ref="A18:E18"/>
    <mergeCell ref="G7:H7"/>
    <mergeCell ref="A1:H1"/>
    <mergeCell ref="A2:H2"/>
    <mergeCell ref="A4:H4"/>
    <mergeCell ref="A5:H5"/>
    <mergeCell ref="A3:H3"/>
    <mergeCell ref="A8:C8"/>
    <mergeCell ref="D8:E8"/>
    <mergeCell ref="F8:F9"/>
  </mergeCells>
  <pageMargins left="0.2" right="0.2" top="0.33" bottom="0.37" header="0.17" footer="0.17"/>
  <pageSetup paperSize="9" scale="84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sqref="A1:H1"/>
    </sheetView>
  </sheetViews>
  <sheetFormatPr defaultRowHeight="17.25" x14ac:dyDescent="0.25"/>
  <cols>
    <col min="1" max="1" width="7.42578125" style="30" customWidth="1"/>
    <col min="2" max="2" width="8.7109375" style="30" customWidth="1"/>
    <col min="3" max="3" width="56.5703125" style="20" customWidth="1"/>
    <col min="4" max="4" width="16.140625" style="38" customWidth="1"/>
    <col min="5" max="5" width="17.85546875" style="38" customWidth="1"/>
    <col min="6" max="6" width="18.7109375" style="38" bestFit="1" customWidth="1"/>
    <col min="7" max="8" width="15.5703125" style="38" customWidth="1"/>
    <col min="9" max="9" width="9.5703125" style="20" customWidth="1"/>
    <col min="10" max="10" width="9.85546875" style="20" bestFit="1" customWidth="1"/>
    <col min="11" max="13" width="9.140625" style="20"/>
    <col min="14" max="14" width="19.42578125" style="20" customWidth="1"/>
    <col min="15" max="16384" width="9.140625" style="20"/>
  </cols>
  <sheetData>
    <row r="1" spans="1:9" ht="16.5" customHeight="1" x14ac:dyDescent="0.25">
      <c r="A1" s="192" t="s">
        <v>5</v>
      </c>
      <c r="B1" s="192"/>
      <c r="C1" s="192"/>
      <c r="D1" s="192"/>
      <c r="E1" s="192"/>
      <c r="F1" s="192"/>
      <c r="G1" s="192"/>
      <c r="H1" s="192"/>
      <c r="I1" s="12"/>
    </row>
    <row r="2" spans="1:9" ht="16.5" customHeight="1" x14ac:dyDescent="0.25">
      <c r="A2" s="192" t="s">
        <v>0</v>
      </c>
      <c r="B2" s="192"/>
      <c r="C2" s="192"/>
      <c r="D2" s="192"/>
      <c r="E2" s="192"/>
      <c r="F2" s="192"/>
      <c r="G2" s="192"/>
      <c r="H2" s="192"/>
      <c r="I2" s="12"/>
    </row>
    <row r="3" spans="1:9" ht="16.5" customHeight="1" x14ac:dyDescent="0.25">
      <c r="A3" s="192" t="s">
        <v>1</v>
      </c>
      <c r="B3" s="192"/>
      <c r="C3" s="192"/>
      <c r="D3" s="192"/>
      <c r="E3" s="192"/>
      <c r="F3" s="192"/>
      <c r="G3" s="192"/>
      <c r="H3" s="192"/>
      <c r="I3" s="12"/>
    </row>
    <row r="4" spans="1:9" ht="52.5" customHeight="1" x14ac:dyDescent="0.25">
      <c r="A4" s="155" t="s">
        <v>55</v>
      </c>
      <c r="B4" s="155"/>
      <c r="C4" s="155"/>
      <c r="D4" s="155"/>
      <c r="E4" s="155"/>
      <c r="F4" s="155"/>
      <c r="G4" s="155"/>
      <c r="H4" s="155"/>
    </row>
    <row r="5" spans="1:9" x14ac:dyDescent="0.25">
      <c r="A5" s="21"/>
      <c r="B5" s="21"/>
      <c r="C5" s="22"/>
      <c r="D5" s="23"/>
      <c r="E5" s="23"/>
      <c r="F5" s="23"/>
      <c r="G5" s="156" t="s">
        <v>38</v>
      </c>
      <c r="H5" s="156"/>
    </row>
    <row r="6" spans="1:9" s="24" customFormat="1" ht="31.5" customHeight="1" x14ac:dyDescent="0.25">
      <c r="A6" s="165" t="s">
        <v>39</v>
      </c>
      <c r="B6" s="165"/>
      <c r="C6" s="157" t="s">
        <v>40</v>
      </c>
      <c r="D6" s="162" t="s">
        <v>69</v>
      </c>
      <c r="E6" s="163"/>
      <c r="F6" s="163"/>
      <c r="G6" s="163"/>
      <c r="H6" s="164"/>
    </row>
    <row r="7" spans="1:9" s="24" customFormat="1" ht="14.25" x14ac:dyDescent="0.25">
      <c r="A7" s="165"/>
      <c r="B7" s="165"/>
      <c r="C7" s="158"/>
      <c r="D7" s="160" t="s">
        <v>41</v>
      </c>
      <c r="E7" s="162" t="s">
        <v>18</v>
      </c>
      <c r="F7" s="163"/>
      <c r="G7" s="163"/>
      <c r="H7" s="164"/>
    </row>
    <row r="8" spans="1:9" s="24" customFormat="1" ht="96" customHeight="1" x14ac:dyDescent="0.25">
      <c r="A8" s="25" t="s">
        <v>42</v>
      </c>
      <c r="B8" s="25" t="s">
        <v>43</v>
      </c>
      <c r="C8" s="159"/>
      <c r="D8" s="161"/>
      <c r="E8" s="26" t="s">
        <v>44</v>
      </c>
      <c r="F8" s="26" t="s">
        <v>45</v>
      </c>
      <c r="G8" s="26" t="s">
        <v>46</v>
      </c>
      <c r="H8" s="26" t="s">
        <v>47</v>
      </c>
    </row>
    <row r="9" spans="1:9" s="30" customFormat="1" ht="30.75" customHeight="1" x14ac:dyDescent="0.25">
      <c r="A9" s="27"/>
      <c r="B9" s="27"/>
      <c r="C9" s="28" t="s">
        <v>48</v>
      </c>
      <c r="D9" s="29">
        <f>D11</f>
        <v>9.9999999656574801E-3</v>
      </c>
      <c r="E9" s="29">
        <f t="shared" ref="E9:H9" si="0">E11</f>
        <v>0</v>
      </c>
      <c r="F9" s="29">
        <f t="shared" si="0"/>
        <v>-899.98999999991793</v>
      </c>
      <c r="G9" s="29">
        <f t="shared" si="0"/>
        <v>900</v>
      </c>
      <c r="H9" s="29">
        <f t="shared" si="0"/>
        <v>0</v>
      </c>
    </row>
    <row r="10" spans="1:9" x14ac:dyDescent="0.25">
      <c r="A10" s="27"/>
      <c r="B10" s="27"/>
      <c r="C10" s="28" t="s">
        <v>49</v>
      </c>
      <c r="D10" s="29"/>
      <c r="E10" s="29"/>
      <c r="F10" s="29"/>
      <c r="G10" s="29"/>
      <c r="H10" s="29"/>
    </row>
    <row r="11" spans="1:9" s="30" customFormat="1" ht="51.75" x14ac:dyDescent="0.25">
      <c r="A11" s="31"/>
      <c r="B11" s="32"/>
      <c r="C11" s="32" t="s">
        <v>65</v>
      </c>
      <c r="D11" s="33">
        <f>D13+D30</f>
        <v>9.9999999656574801E-3</v>
      </c>
      <c r="E11" s="33">
        <f t="shared" ref="E11:H11" si="1">E13+E30</f>
        <v>0</v>
      </c>
      <c r="F11" s="33">
        <f t="shared" si="1"/>
        <v>-899.98999999991793</v>
      </c>
      <c r="G11" s="33">
        <f t="shared" si="1"/>
        <v>900</v>
      </c>
      <c r="H11" s="33">
        <f t="shared" si="1"/>
        <v>0</v>
      </c>
    </row>
    <row r="12" spans="1:9" s="30" customFormat="1" x14ac:dyDescent="0.25">
      <c r="A12" s="31"/>
      <c r="B12" s="31"/>
      <c r="C12" s="31" t="s">
        <v>50</v>
      </c>
      <c r="D12" s="34"/>
      <c r="E12" s="34"/>
      <c r="F12" s="34"/>
      <c r="G12" s="34"/>
      <c r="H12" s="34"/>
    </row>
    <row r="13" spans="1:9" s="35" customFormat="1" ht="34.5" x14ac:dyDescent="0.25">
      <c r="A13" s="52">
        <v>1049</v>
      </c>
      <c r="B13" s="52">
        <v>21001</v>
      </c>
      <c r="C13" s="53" t="s">
        <v>66</v>
      </c>
      <c r="D13" s="54">
        <f>+D15+D29+D25+D27</f>
        <v>59696.209999999963</v>
      </c>
      <c r="E13" s="54">
        <f>+E15+E29+E25+E27</f>
        <v>0</v>
      </c>
      <c r="F13" s="54">
        <f>+F15+F29+F25+F27</f>
        <v>58796.210000000079</v>
      </c>
      <c r="G13" s="54">
        <f>+G15+G29+G25+G27</f>
        <v>900</v>
      </c>
      <c r="H13" s="54">
        <f>+H15+H29+H25+H27</f>
        <v>0</v>
      </c>
    </row>
    <row r="14" spans="1:9" x14ac:dyDescent="0.25">
      <c r="A14" s="55"/>
      <c r="B14" s="55"/>
      <c r="C14" s="31" t="s">
        <v>50</v>
      </c>
      <c r="D14" s="56"/>
      <c r="E14" s="56"/>
      <c r="F14" s="56"/>
      <c r="G14" s="56"/>
      <c r="H14" s="56"/>
    </row>
    <row r="15" spans="1:9" s="35" customFormat="1" ht="42" customHeight="1" x14ac:dyDescent="0.25">
      <c r="A15" s="52"/>
      <c r="B15" s="52"/>
      <c r="C15" s="53" t="s">
        <v>67</v>
      </c>
      <c r="D15" s="54">
        <f>D18+D20+D23</f>
        <v>860435.80999999994</v>
      </c>
      <c r="E15" s="54">
        <f t="shared" ref="E15:H15" si="2">E18+E20+E23</f>
        <v>0</v>
      </c>
      <c r="F15" s="54">
        <f t="shared" si="2"/>
        <v>860435.81</v>
      </c>
      <c r="G15" s="54">
        <f t="shared" si="2"/>
        <v>0</v>
      </c>
      <c r="H15" s="54">
        <f t="shared" si="2"/>
        <v>0</v>
      </c>
    </row>
    <row r="16" spans="1:9" s="36" customFormat="1" x14ac:dyDescent="0.25">
      <c r="A16" s="52"/>
      <c r="B16" s="57"/>
      <c r="C16" s="58" t="s">
        <v>50</v>
      </c>
      <c r="D16" s="59"/>
      <c r="E16" s="59"/>
      <c r="F16" s="59"/>
      <c r="G16" s="59"/>
      <c r="H16" s="59"/>
    </row>
    <row r="17" spans="1:8" s="37" customFormat="1" ht="34.5" x14ac:dyDescent="0.25">
      <c r="A17" s="52"/>
      <c r="B17" s="120" t="s">
        <v>113</v>
      </c>
      <c r="C17" s="116" t="s">
        <v>114</v>
      </c>
      <c r="D17" s="123">
        <f t="shared" ref="D17:D24" si="3">SUM(E17:H17)</f>
        <v>253800</v>
      </c>
      <c r="E17" s="62"/>
      <c r="F17" s="123">
        <v>253800</v>
      </c>
      <c r="G17" s="62"/>
      <c r="H17" s="62"/>
    </row>
    <row r="18" spans="1:8" ht="34.5" x14ac:dyDescent="0.25">
      <c r="A18" s="52"/>
      <c r="B18" s="120" t="s">
        <v>115</v>
      </c>
      <c r="C18" s="117" t="s">
        <v>116</v>
      </c>
      <c r="D18" s="124">
        <f t="shared" si="3"/>
        <v>253800</v>
      </c>
      <c r="E18" s="63"/>
      <c r="F18" s="124">
        <v>253800</v>
      </c>
      <c r="G18" s="63"/>
      <c r="H18" s="63"/>
    </row>
    <row r="19" spans="1:8" s="37" customFormat="1" ht="51.75" x14ac:dyDescent="0.25">
      <c r="A19" s="121"/>
      <c r="B19" s="121"/>
      <c r="C19" s="118" t="s">
        <v>117</v>
      </c>
      <c r="D19" s="125">
        <f t="shared" si="3"/>
        <v>253800</v>
      </c>
      <c r="E19" s="62"/>
      <c r="F19" s="125">
        <v>253800</v>
      </c>
      <c r="G19" s="62"/>
      <c r="H19" s="62"/>
    </row>
    <row r="20" spans="1:8" s="36" customFormat="1" ht="34.5" x14ac:dyDescent="0.25">
      <c r="A20" s="52"/>
      <c r="B20" s="120" t="s">
        <v>118</v>
      </c>
      <c r="C20" s="119" t="s">
        <v>119</v>
      </c>
      <c r="D20" s="122">
        <f>+D21+D22</f>
        <v>599527.80999999994</v>
      </c>
      <c r="E20" s="64"/>
      <c r="F20" s="122">
        <v>599527.81000000006</v>
      </c>
      <c r="G20" s="64"/>
      <c r="H20" s="64"/>
    </row>
    <row r="21" spans="1:8" s="37" customFormat="1" ht="69" x14ac:dyDescent="0.25">
      <c r="A21" s="121"/>
      <c r="B21" s="121"/>
      <c r="C21" s="118" t="s">
        <v>120</v>
      </c>
      <c r="D21" s="125">
        <f t="shared" si="3"/>
        <v>400052.1</v>
      </c>
      <c r="E21" s="62"/>
      <c r="F21" s="125">
        <v>400052.1</v>
      </c>
      <c r="G21" s="62"/>
      <c r="H21" s="62"/>
    </row>
    <row r="22" spans="1:8" ht="69" x14ac:dyDescent="0.25">
      <c r="A22" s="121"/>
      <c r="B22" s="121"/>
      <c r="C22" s="118" t="s">
        <v>121</v>
      </c>
      <c r="D22" s="125">
        <f t="shared" si="3"/>
        <v>199475.71</v>
      </c>
      <c r="E22" s="63"/>
      <c r="F22" s="125">
        <v>199475.71</v>
      </c>
      <c r="G22" s="63"/>
      <c r="H22" s="63"/>
    </row>
    <row r="23" spans="1:8" ht="34.5" x14ac:dyDescent="0.25">
      <c r="A23" s="55"/>
      <c r="B23" s="120" t="s">
        <v>122</v>
      </c>
      <c r="C23" s="119" t="s">
        <v>123</v>
      </c>
      <c r="D23" s="122">
        <f t="shared" si="3"/>
        <v>7108</v>
      </c>
      <c r="E23" s="63"/>
      <c r="F23" s="122">
        <v>7108</v>
      </c>
      <c r="G23" s="63"/>
      <c r="H23" s="63"/>
    </row>
    <row r="24" spans="1:8" s="37" customFormat="1" ht="51.75" x14ac:dyDescent="0.25">
      <c r="A24" s="60"/>
      <c r="B24" s="121"/>
      <c r="C24" s="118" t="s">
        <v>124</v>
      </c>
      <c r="D24" s="125">
        <f t="shared" si="3"/>
        <v>7108</v>
      </c>
      <c r="E24" s="62"/>
      <c r="F24" s="125">
        <v>7108</v>
      </c>
      <c r="G24" s="62"/>
      <c r="H24" s="62"/>
    </row>
    <row r="25" spans="1:8" s="36" customFormat="1" ht="51.75" x14ac:dyDescent="0.25">
      <c r="A25" s="57"/>
      <c r="B25" s="120" t="s">
        <v>125</v>
      </c>
      <c r="C25" s="119" t="s">
        <v>126</v>
      </c>
      <c r="D25" s="122">
        <f t="shared" ref="D25:D28" si="4">SUM(E25:H25)</f>
        <v>400</v>
      </c>
      <c r="E25" s="64"/>
      <c r="F25" s="122"/>
      <c r="G25" s="122">
        <f>SUM(G26:G26)</f>
        <v>400</v>
      </c>
      <c r="H25" s="64"/>
    </row>
    <row r="26" spans="1:8" s="36" customFormat="1" ht="51.75" x14ac:dyDescent="0.25">
      <c r="A26" s="57"/>
      <c r="B26" s="121"/>
      <c r="C26" s="118" t="s">
        <v>127</v>
      </c>
      <c r="D26" s="125">
        <f t="shared" si="4"/>
        <v>400</v>
      </c>
      <c r="E26" s="64"/>
      <c r="F26" s="125"/>
      <c r="G26" s="125">
        <v>400</v>
      </c>
      <c r="H26" s="64"/>
    </row>
    <row r="27" spans="1:8" s="36" customFormat="1" ht="51.75" x14ac:dyDescent="0.25">
      <c r="A27" s="57"/>
      <c r="B27" s="120" t="s">
        <v>128</v>
      </c>
      <c r="C27" s="119" t="s">
        <v>129</v>
      </c>
      <c r="D27" s="122">
        <f t="shared" si="4"/>
        <v>500</v>
      </c>
      <c r="E27" s="64"/>
      <c r="F27" s="122"/>
      <c r="G27" s="122">
        <f>SUM(G28:G28)</f>
        <v>500</v>
      </c>
      <c r="H27" s="64"/>
    </row>
    <row r="28" spans="1:8" s="36" customFormat="1" ht="69" x14ac:dyDescent="0.25">
      <c r="A28" s="57"/>
      <c r="B28" s="121"/>
      <c r="C28" s="118" t="s">
        <v>130</v>
      </c>
      <c r="D28" s="125">
        <f t="shared" si="4"/>
        <v>500</v>
      </c>
      <c r="E28" s="64"/>
      <c r="F28" s="125"/>
      <c r="G28" s="125">
        <v>500</v>
      </c>
      <c r="H28" s="64"/>
    </row>
    <row r="29" spans="1:8" s="35" customFormat="1" ht="34.5" x14ac:dyDescent="0.25">
      <c r="A29" s="52"/>
      <c r="B29" s="52"/>
      <c r="C29" s="65" t="s">
        <v>68</v>
      </c>
      <c r="D29" s="126">
        <f>SUM(E29:H29)</f>
        <v>-801639.6</v>
      </c>
      <c r="E29" s="66"/>
      <c r="F29" s="126">
        <v>-801639.6</v>
      </c>
      <c r="G29" s="66"/>
      <c r="H29" s="66"/>
    </row>
    <row r="30" spans="1:8" s="35" customFormat="1" x14ac:dyDescent="0.25">
      <c r="A30" s="52">
        <v>1049</v>
      </c>
      <c r="B30" s="52">
        <v>21002</v>
      </c>
      <c r="C30" s="65" t="s">
        <v>140</v>
      </c>
      <c r="D30" s="126">
        <f>SUM(E30:H30)</f>
        <v>-59696.2</v>
      </c>
      <c r="E30" s="66"/>
      <c r="F30" s="126">
        <v>-59696.2</v>
      </c>
      <c r="G30" s="66"/>
      <c r="H30" s="66"/>
    </row>
  </sheetData>
  <mergeCells count="10">
    <mergeCell ref="A1:H1"/>
    <mergeCell ref="A2:H2"/>
    <mergeCell ref="A4:H4"/>
    <mergeCell ref="G5:H5"/>
    <mergeCell ref="C6:C8"/>
    <mergeCell ref="A3:H3"/>
    <mergeCell ref="D7:D8"/>
    <mergeCell ref="E7:H7"/>
    <mergeCell ref="D6:H6"/>
    <mergeCell ref="A6:B7"/>
  </mergeCells>
  <printOptions horizontalCentered="1"/>
  <pageMargins left="0.17" right="0.17" top="0.28999999999999998" bottom="0.46" header="0.17" footer="0.18"/>
  <pageSetup paperSize="9" scale="93" firstPageNumber="236" orientation="landscape" horizontalDpi="4294967294" verticalDpi="4294967294" r:id="rId1"/>
  <ignoredErrors>
    <ignoredError sqref="B17:H24 B25:H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sqref="A1:E1"/>
    </sheetView>
  </sheetViews>
  <sheetFormatPr defaultRowHeight="17.25" x14ac:dyDescent="0.25"/>
  <cols>
    <col min="1" max="1" width="7.42578125" style="30" customWidth="1"/>
    <col min="2" max="2" width="8.7109375" style="30" customWidth="1"/>
    <col min="3" max="3" width="53.28515625" style="20" customWidth="1"/>
    <col min="4" max="4" width="22.7109375" style="73" customWidth="1"/>
    <col min="5" max="5" width="22.7109375" style="20" customWidth="1"/>
    <col min="6" max="6" width="9.140625" style="20"/>
    <col min="7" max="7" width="12" style="20" bestFit="1" customWidth="1"/>
    <col min="8" max="8" width="16.28515625" style="20" bestFit="1" customWidth="1"/>
    <col min="9" max="9" width="16" style="20" customWidth="1"/>
    <col min="10" max="16384" width="9.140625" style="20"/>
  </cols>
  <sheetData>
    <row r="1" spans="1:8" x14ac:dyDescent="0.25">
      <c r="A1" s="192" t="s">
        <v>10</v>
      </c>
      <c r="B1" s="192"/>
      <c r="C1" s="192"/>
      <c r="D1" s="192"/>
      <c r="E1" s="192"/>
    </row>
    <row r="2" spans="1:8" x14ac:dyDescent="0.25">
      <c r="A2" s="192" t="s">
        <v>0</v>
      </c>
      <c r="B2" s="192"/>
      <c r="C2" s="192"/>
      <c r="D2" s="192"/>
      <c r="E2" s="192"/>
    </row>
    <row r="3" spans="1:8" x14ac:dyDescent="0.25">
      <c r="A3" s="192" t="s">
        <v>1</v>
      </c>
      <c r="B3" s="192"/>
      <c r="C3" s="192"/>
      <c r="D3" s="192"/>
      <c r="E3" s="192"/>
    </row>
    <row r="4" spans="1:8" x14ac:dyDescent="0.25">
      <c r="A4" s="150"/>
      <c r="B4" s="150"/>
      <c r="C4" s="150"/>
      <c r="D4" s="150"/>
      <c r="E4" s="150"/>
    </row>
    <row r="5" spans="1:8" ht="48" customHeight="1" x14ac:dyDescent="0.25">
      <c r="A5" s="168" t="s">
        <v>64</v>
      </c>
      <c r="B5" s="168"/>
      <c r="C5" s="168"/>
      <c r="D5" s="168"/>
      <c r="E5" s="168"/>
    </row>
    <row r="6" spans="1:8" x14ac:dyDescent="0.25">
      <c r="A6" s="21"/>
      <c r="B6" s="21"/>
      <c r="C6" s="46"/>
    </row>
    <row r="7" spans="1:8" s="24" customFormat="1" ht="75" customHeight="1" x14ac:dyDescent="0.25">
      <c r="A7" s="165" t="s">
        <v>39</v>
      </c>
      <c r="B7" s="165"/>
      <c r="C7" s="157" t="s">
        <v>40</v>
      </c>
      <c r="D7" s="166" t="s">
        <v>69</v>
      </c>
      <c r="E7" s="167"/>
    </row>
    <row r="8" spans="1:8" s="24" customFormat="1" ht="52.5" x14ac:dyDescent="0.25">
      <c r="A8" s="25" t="s">
        <v>42</v>
      </c>
      <c r="B8" s="25" t="s">
        <v>43</v>
      </c>
      <c r="C8" s="159"/>
      <c r="D8" s="74" t="s">
        <v>19</v>
      </c>
      <c r="E8" s="67" t="s">
        <v>20</v>
      </c>
    </row>
    <row r="9" spans="1:8" s="30" customFormat="1" x14ac:dyDescent="0.25">
      <c r="A9" s="27"/>
      <c r="B9" s="27"/>
      <c r="C9" s="47" t="s">
        <v>48</v>
      </c>
      <c r="D9" s="29">
        <f t="shared" ref="D9:E9" si="0">D11</f>
        <v>0</v>
      </c>
      <c r="E9" s="29">
        <f t="shared" si="0"/>
        <v>1.0000000082072802E-2</v>
      </c>
    </row>
    <row r="10" spans="1:8" x14ac:dyDescent="0.25">
      <c r="A10" s="27"/>
      <c r="B10" s="27"/>
      <c r="C10" s="47" t="s">
        <v>49</v>
      </c>
      <c r="D10" s="29"/>
      <c r="E10" s="29"/>
    </row>
    <row r="11" spans="1:8" s="30" customFormat="1" ht="51.75" x14ac:dyDescent="0.25">
      <c r="A11" s="31"/>
      <c r="B11" s="32"/>
      <c r="C11" s="32" t="s">
        <v>65</v>
      </c>
      <c r="D11" s="33">
        <f>D13+D34</f>
        <v>0</v>
      </c>
      <c r="E11" s="33">
        <f>E13+E34</f>
        <v>1.0000000082072802E-2</v>
      </c>
    </row>
    <row r="12" spans="1:8" s="30" customFormat="1" x14ac:dyDescent="0.25">
      <c r="A12" s="31"/>
      <c r="B12" s="31"/>
      <c r="C12" s="31" t="s">
        <v>50</v>
      </c>
      <c r="D12" s="34"/>
      <c r="E12" s="34"/>
    </row>
    <row r="13" spans="1:8" s="35" customFormat="1" ht="34.5" x14ac:dyDescent="0.25">
      <c r="A13" s="52">
        <v>1049</v>
      </c>
      <c r="B13" s="52">
        <v>21001</v>
      </c>
      <c r="C13" s="53" t="s">
        <v>66</v>
      </c>
      <c r="D13" s="54">
        <f>D15+D31</f>
        <v>0</v>
      </c>
      <c r="E13" s="54">
        <f>E15+E31</f>
        <v>59696.210000000079</v>
      </c>
    </row>
    <row r="14" spans="1:8" x14ac:dyDescent="0.25">
      <c r="A14" s="55"/>
      <c r="B14" s="55"/>
      <c r="C14" s="31" t="s">
        <v>35</v>
      </c>
      <c r="D14" s="75"/>
      <c r="E14" s="56"/>
    </row>
    <row r="15" spans="1:8" s="37" customFormat="1" ht="34.5" x14ac:dyDescent="0.25">
      <c r="A15" s="61"/>
      <c r="B15" s="61"/>
      <c r="C15" s="53" t="s">
        <v>70</v>
      </c>
      <c r="D15" s="76">
        <f>+D17+D27+D29</f>
        <v>344534.3</v>
      </c>
      <c r="E15" s="62">
        <f>+E17+E27+E29</f>
        <v>861335.81</v>
      </c>
      <c r="H15" s="50"/>
    </row>
    <row r="16" spans="1:8" s="35" customFormat="1" x14ac:dyDescent="0.25">
      <c r="A16" s="65"/>
      <c r="B16" s="65"/>
      <c r="C16" s="58" t="s">
        <v>51</v>
      </c>
      <c r="D16" s="77"/>
      <c r="E16" s="66"/>
    </row>
    <row r="17" spans="1:9" s="35" customFormat="1" ht="34.5" x14ac:dyDescent="0.25">
      <c r="A17" s="52"/>
      <c r="B17" s="52"/>
      <c r="C17" s="116" t="s">
        <v>67</v>
      </c>
      <c r="D17" s="127">
        <f>D19+D22+D25</f>
        <v>344174.3</v>
      </c>
      <c r="E17" s="127">
        <f>E19+E22+E25</f>
        <v>860435.81</v>
      </c>
    </row>
    <row r="18" spans="1:9" s="36" customFormat="1" x14ac:dyDescent="0.25">
      <c r="A18" s="57"/>
      <c r="B18" s="57"/>
      <c r="C18" s="117" t="s">
        <v>50</v>
      </c>
      <c r="D18" s="128"/>
      <c r="E18" s="128"/>
    </row>
    <row r="19" spans="1:9" s="37" customFormat="1" ht="34.5" x14ac:dyDescent="0.25">
      <c r="A19" s="60"/>
      <c r="B19" s="120"/>
      <c r="C19" s="119" t="s">
        <v>114</v>
      </c>
      <c r="D19" s="123">
        <f>+D20</f>
        <v>101520</v>
      </c>
      <c r="E19" s="123">
        <v>253800</v>
      </c>
    </row>
    <row r="20" spans="1:9" ht="34.5" x14ac:dyDescent="0.25">
      <c r="A20" s="55"/>
      <c r="B20" s="120"/>
      <c r="C20" s="124" t="s">
        <v>116</v>
      </c>
      <c r="D20" s="124">
        <f>+D21</f>
        <v>101520</v>
      </c>
      <c r="E20" s="124">
        <v>253800</v>
      </c>
      <c r="G20" s="38"/>
      <c r="H20" s="38"/>
      <c r="I20" s="38"/>
    </row>
    <row r="21" spans="1:9" s="37" customFormat="1" ht="69" x14ac:dyDescent="0.25">
      <c r="A21" s="60"/>
      <c r="B21" s="121"/>
      <c r="C21" s="118" t="s">
        <v>117</v>
      </c>
      <c r="D21" s="125">
        <v>101520</v>
      </c>
      <c r="E21" s="125">
        <v>253800</v>
      </c>
      <c r="G21" s="50"/>
      <c r="H21" s="50"/>
      <c r="I21" s="50"/>
    </row>
    <row r="22" spans="1:9" s="36" customFormat="1" ht="34.5" x14ac:dyDescent="0.25">
      <c r="A22" s="57"/>
      <c r="B22" s="120"/>
      <c r="C22" s="119" t="s">
        <v>119</v>
      </c>
      <c r="D22" s="122">
        <f>+D23+D24</f>
        <v>239811.09999999998</v>
      </c>
      <c r="E22" s="122">
        <v>599527.81000000006</v>
      </c>
      <c r="G22" s="51"/>
      <c r="H22" s="51"/>
      <c r="I22" s="51"/>
    </row>
    <row r="23" spans="1:9" s="37" customFormat="1" ht="69" x14ac:dyDescent="0.25">
      <c r="A23" s="60"/>
      <c r="B23" s="121"/>
      <c r="C23" s="118" t="s">
        <v>120</v>
      </c>
      <c r="D23" s="125">
        <v>160020.79999999999</v>
      </c>
      <c r="E23" s="125">
        <v>400052.1</v>
      </c>
    </row>
    <row r="24" spans="1:9" ht="69" x14ac:dyDescent="0.25">
      <c r="A24" s="55"/>
      <c r="B24" s="121"/>
      <c r="C24" s="118" t="s">
        <v>121</v>
      </c>
      <c r="D24" s="125">
        <v>79790.3</v>
      </c>
      <c r="E24" s="125">
        <v>199475.71</v>
      </c>
      <c r="H24" s="129"/>
    </row>
    <row r="25" spans="1:9" ht="34.5" x14ac:dyDescent="0.25">
      <c r="A25" s="55"/>
      <c r="B25" s="120"/>
      <c r="C25" s="119" t="s">
        <v>123</v>
      </c>
      <c r="D25" s="122">
        <f>+D26</f>
        <v>2843.2</v>
      </c>
      <c r="E25" s="122">
        <v>7108</v>
      </c>
    </row>
    <row r="26" spans="1:9" s="37" customFormat="1" ht="51.75" x14ac:dyDescent="0.25">
      <c r="A26" s="60"/>
      <c r="B26" s="121"/>
      <c r="C26" s="118" t="s">
        <v>124</v>
      </c>
      <c r="D26" s="125">
        <v>2843.2</v>
      </c>
      <c r="E26" s="125">
        <v>7108</v>
      </c>
    </row>
    <row r="27" spans="1:9" s="37" customFormat="1" ht="51.75" x14ac:dyDescent="0.25">
      <c r="A27" s="60"/>
      <c r="B27" s="121"/>
      <c r="C27" s="122" t="s">
        <v>126</v>
      </c>
      <c r="D27" s="122">
        <f>SUM(D28:D28)</f>
        <v>160</v>
      </c>
      <c r="E27" s="122">
        <f>SUM(E28:E28)</f>
        <v>400</v>
      </c>
    </row>
    <row r="28" spans="1:9" s="37" customFormat="1" ht="51.75" x14ac:dyDescent="0.25">
      <c r="A28" s="60"/>
      <c r="B28" s="121"/>
      <c r="C28" s="125" t="s">
        <v>127</v>
      </c>
      <c r="D28" s="125">
        <v>160</v>
      </c>
      <c r="E28" s="125">
        <v>400</v>
      </c>
    </row>
    <row r="29" spans="1:9" s="37" customFormat="1" ht="51.75" x14ac:dyDescent="0.25">
      <c r="A29" s="60"/>
      <c r="B29" s="121"/>
      <c r="C29" s="122" t="s">
        <v>129</v>
      </c>
      <c r="D29" s="126">
        <f>SUM(D30:D30)</f>
        <v>200</v>
      </c>
      <c r="E29" s="126">
        <f>SUM(E30:E30)</f>
        <v>500</v>
      </c>
    </row>
    <row r="30" spans="1:9" s="37" customFormat="1" ht="69" x14ac:dyDescent="0.25">
      <c r="A30" s="60"/>
      <c r="B30" s="121"/>
      <c r="C30" s="125" t="s">
        <v>130</v>
      </c>
      <c r="D30" s="125">
        <v>200</v>
      </c>
      <c r="E30" s="125">
        <v>500</v>
      </c>
    </row>
    <row r="31" spans="1:9" s="37" customFormat="1" x14ac:dyDescent="0.25">
      <c r="A31" s="60"/>
      <c r="B31" s="60"/>
      <c r="C31" s="69" t="s">
        <v>71</v>
      </c>
      <c r="D31" s="62">
        <f t="shared" ref="D31:E31" si="1">D33</f>
        <v>-344534.3</v>
      </c>
      <c r="E31" s="62">
        <f t="shared" si="1"/>
        <v>-801639.6</v>
      </c>
    </row>
    <row r="32" spans="1:9" s="37" customFormat="1" x14ac:dyDescent="0.25">
      <c r="A32" s="60"/>
      <c r="B32" s="60"/>
      <c r="C32" s="68" t="s">
        <v>51</v>
      </c>
      <c r="D32" s="62"/>
      <c r="E32" s="62"/>
    </row>
    <row r="33" spans="1:5" s="35" customFormat="1" ht="34.5" x14ac:dyDescent="0.25">
      <c r="A33" s="52"/>
      <c r="B33" s="52"/>
      <c r="C33" s="70" t="s">
        <v>68</v>
      </c>
      <c r="D33" s="62">
        <v>-344534.3</v>
      </c>
      <c r="E33" s="62">
        <f>'2'!D29</f>
        <v>-801639.6</v>
      </c>
    </row>
    <row r="34" spans="1:5" s="35" customFormat="1" ht="34.5" x14ac:dyDescent="0.25">
      <c r="A34" s="52">
        <v>1049</v>
      </c>
      <c r="B34" s="52">
        <v>21002</v>
      </c>
      <c r="C34" s="53" t="s">
        <v>140</v>
      </c>
      <c r="D34" s="62">
        <v>0</v>
      </c>
      <c r="E34" s="62">
        <f>'2'!D30</f>
        <v>-59696.2</v>
      </c>
    </row>
    <row r="36" spans="1:5" x14ac:dyDescent="0.25">
      <c r="D36" s="78"/>
      <c r="E36" s="71"/>
    </row>
    <row r="37" spans="1:5" x14ac:dyDescent="0.25">
      <c r="E37" s="72"/>
    </row>
    <row r="38" spans="1:5" x14ac:dyDescent="0.25">
      <c r="E38" s="72"/>
    </row>
  </sheetData>
  <mergeCells count="8">
    <mergeCell ref="A7:B7"/>
    <mergeCell ref="C7:C8"/>
    <mergeCell ref="D7:E7"/>
    <mergeCell ref="A1:E1"/>
    <mergeCell ref="A2:E2"/>
    <mergeCell ref="A3:E3"/>
    <mergeCell ref="A4:E4"/>
    <mergeCell ref="A5:E5"/>
  </mergeCells>
  <printOptions horizontalCentered="1"/>
  <pageMargins left="0.17" right="0.17" top="0.28999999999999998" bottom="0.46" header="0.17" footer="0.18"/>
  <pageSetup paperSize="9" scale="93" firstPageNumber="236" orientation="landscape" horizontalDpi="4294967294" verticalDpi="4294967294" r:id="rId1"/>
  <ignoredErrors>
    <ignoredError sqref="D9:E10 D12:E1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zoomScaleSheetLayoutView="100" workbookViewId="0"/>
  </sheetViews>
  <sheetFormatPr defaultRowHeight="13.5" x14ac:dyDescent="0.25"/>
  <cols>
    <col min="1" max="1" width="28.5703125" style="89" customWidth="1"/>
    <col min="2" max="2" width="47.5703125" style="89" customWidth="1"/>
    <col min="3" max="3" width="18" style="89" customWidth="1"/>
    <col min="4" max="4" width="17.140625" style="89" customWidth="1"/>
    <col min="5" max="16384" width="9.140625" style="89"/>
  </cols>
  <sheetData>
    <row r="1" spans="1:4" ht="14.25" x14ac:dyDescent="0.25">
      <c r="D1" s="90" t="s">
        <v>82</v>
      </c>
    </row>
    <row r="2" spans="1:4" ht="47.25" customHeight="1" x14ac:dyDescent="0.25">
      <c r="C2" s="175" t="s">
        <v>83</v>
      </c>
      <c r="D2" s="175"/>
    </row>
    <row r="3" spans="1:4" ht="43.5" customHeight="1" x14ac:dyDescent="0.25">
      <c r="A3" s="176" t="s">
        <v>84</v>
      </c>
      <c r="B3" s="176"/>
      <c r="C3" s="176"/>
      <c r="D3" s="176"/>
    </row>
    <row r="5" spans="1:4" ht="42.75" customHeight="1" x14ac:dyDescent="0.25">
      <c r="A5" s="177" t="s">
        <v>65</v>
      </c>
      <c r="B5" s="178"/>
      <c r="C5" s="178"/>
      <c r="D5" s="179"/>
    </row>
    <row r="6" spans="1:4" ht="16.5" x14ac:dyDescent="0.25">
      <c r="A6" s="171" t="s">
        <v>52</v>
      </c>
      <c r="B6" s="171"/>
      <c r="C6" s="171"/>
      <c r="D6" s="171"/>
    </row>
    <row r="7" spans="1:4" ht="16.5" x14ac:dyDescent="0.25">
      <c r="A7" s="91" t="s">
        <v>21</v>
      </c>
      <c r="B7" s="171" t="s">
        <v>22</v>
      </c>
      <c r="C7" s="171"/>
      <c r="D7" s="171"/>
    </row>
    <row r="8" spans="1:4" ht="16.5" x14ac:dyDescent="0.25">
      <c r="A8" s="92" t="s">
        <v>85</v>
      </c>
      <c r="B8" s="169" t="s">
        <v>86</v>
      </c>
      <c r="C8" s="169"/>
      <c r="D8" s="169"/>
    </row>
    <row r="9" spans="1:4" ht="16.5" x14ac:dyDescent="0.25">
      <c r="A9" s="171" t="s">
        <v>23</v>
      </c>
      <c r="B9" s="171"/>
      <c r="C9" s="171"/>
      <c r="D9" s="171"/>
    </row>
    <row r="10" spans="1:4" ht="54.75" customHeight="1" x14ac:dyDescent="0.25">
      <c r="A10" s="93" t="s">
        <v>24</v>
      </c>
      <c r="B10" s="92" t="s">
        <v>85</v>
      </c>
      <c r="C10" s="173" t="s">
        <v>104</v>
      </c>
      <c r="D10" s="174"/>
    </row>
    <row r="11" spans="1:4" ht="16.5" x14ac:dyDescent="0.25">
      <c r="A11" s="93" t="s">
        <v>25</v>
      </c>
      <c r="B11" s="92" t="s">
        <v>88</v>
      </c>
      <c r="C11" s="94" t="s">
        <v>2</v>
      </c>
      <c r="D11" s="94" t="s">
        <v>3</v>
      </c>
    </row>
    <row r="12" spans="1:4" ht="45.75" customHeight="1" x14ac:dyDescent="0.25">
      <c r="A12" s="93" t="s">
        <v>26</v>
      </c>
      <c r="B12" s="92" t="s">
        <v>89</v>
      </c>
      <c r="C12" s="93"/>
      <c r="D12" s="93"/>
    </row>
    <row r="13" spans="1:4" ht="77.25" customHeight="1" x14ac:dyDescent="0.25">
      <c r="A13" s="93" t="s">
        <v>27</v>
      </c>
      <c r="B13" s="92" t="s">
        <v>90</v>
      </c>
      <c r="C13" s="93"/>
      <c r="D13" s="93"/>
    </row>
    <row r="14" spans="1:4" ht="54.75" customHeight="1" x14ac:dyDescent="0.25">
      <c r="A14" s="93" t="s">
        <v>28</v>
      </c>
      <c r="B14" s="92" t="s">
        <v>91</v>
      </c>
      <c r="C14" s="93"/>
      <c r="D14" s="93"/>
    </row>
    <row r="15" spans="1:4" ht="16.5" x14ac:dyDescent="0.25">
      <c r="A15" s="172" t="s">
        <v>29</v>
      </c>
      <c r="B15" s="172"/>
      <c r="C15" s="93"/>
      <c r="D15" s="95"/>
    </row>
    <row r="16" spans="1:4" ht="16.5" x14ac:dyDescent="0.25">
      <c r="A16" s="169" t="s">
        <v>92</v>
      </c>
      <c r="B16" s="169"/>
      <c r="C16" s="96"/>
      <c r="D16" s="130">
        <f>D17+D18+D19</f>
        <v>22.7</v>
      </c>
    </row>
    <row r="17" spans="1:4" ht="16.5" x14ac:dyDescent="0.25">
      <c r="A17" s="169" t="s">
        <v>93</v>
      </c>
      <c r="B17" s="169"/>
      <c r="C17" s="96"/>
      <c r="D17" s="98">
        <v>4.3</v>
      </c>
    </row>
    <row r="18" spans="1:4" ht="16.5" x14ac:dyDescent="0.25">
      <c r="A18" s="169" t="s">
        <v>94</v>
      </c>
      <c r="B18" s="169"/>
      <c r="C18" s="96"/>
      <c r="D18" s="100">
        <v>18.399999999999999</v>
      </c>
    </row>
    <row r="19" spans="1:4" ht="16.5" x14ac:dyDescent="0.25">
      <c r="A19" s="169" t="s">
        <v>95</v>
      </c>
      <c r="B19" s="169"/>
      <c r="C19" s="99"/>
      <c r="D19" s="97"/>
    </row>
    <row r="20" spans="1:4" ht="16.5" x14ac:dyDescent="0.25">
      <c r="A20" s="169" t="s">
        <v>96</v>
      </c>
      <c r="B20" s="169"/>
      <c r="C20" s="96"/>
      <c r="D20" s="96"/>
    </row>
    <row r="21" spans="1:4" ht="16.5" x14ac:dyDescent="0.25">
      <c r="A21" s="169" t="s">
        <v>97</v>
      </c>
      <c r="B21" s="169"/>
      <c r="C21" s="96"/>
      <c r="D21" s="96"/>
    </row>
    <row r="22" spans="1:4" ht="16.5" x14ac:dyDescent="0.25">
      <c r="A22" s="170" t="s">
        <v>30</v>
      </c>
      <c r="B22" s="170"/>
      <c r="C22" s="101">
        <v>0</v>
      </c>
      <c r="D22" s="101">
        <v>0</v>
      </c>
    </row>
  </sheetData>
  <mergeCells count="16">
    <mergeCell ref="C2:D2"/>
    <mergeCell ref="B8:D8"/>
    <mergeCell ref="A3:D3"/>
    <mergeCell ref="A5:D5"/>
    <mergeCell ref="A6:D6"/>
    <mergeCell ref="B7:D7"/>
    <mergeCell ref="A19:B19"/>
    <mergeCell ref="A20:B20"/>
    <mergeCell ref="A21:B21"/>
    <mergeCell ref="A22:B22"/>
    <mergeCell ref="A9:D9"/>
    <mergeCell ref="A15:B15"/>
    <mergeCell ref="A16:B16"/>
    <mergeCell ref="A17:B17"/>
    <mergeCell ref="A18:B18"/>
    <mergeCell ref="C10:D10"/>
  </mergeCells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zoomScaleSheetLayoutView="85" workbookViewId="0"/>
  </sheetViews>
  <sheetFormatPr defaultColWidth="8.28515625" defaultRowHeight="12.75" x14ac:dyDescent="0.25"/>
  <cols>
    <col min="1" max="1" width="28.5703125" style="102" customWidth="1"/>
    <col min="2" max="2" width="47.7109375" style="102" customWidth="1"/>
    <col min="3" max="4" width="18.7109375" style="106" customWidth="1"/>
    <col min="5" max="16384" width="8.28515625" style="102"/>
  </cols>
  <sheetData>
    <row r="1" spans="1:4" ht="14.25" x14ac:dyDescent="0.25">
      <c r="C1" s="89"/>
      <c r="D1" s="90" t="s">
        <v>98</v>
      </c>
    </row>
    <row r="2" spans="1:4" ht="36" customHeight="1" x14ac:dyDescent="0.25">
      <c r="C2" s="175" t="s">
        <v>109</v>
      </c>
      <c r="D2" s="175"/>
    </row>
    <row r="4" spans="1:4" ht="32.25" customHeight="1" x14ac:dyDescent="0.25">
      <c r="A4" s="176" t="s">
        <v>99</v>
      </c>
      <c r="B4" s="176"/>
      <c r="C4" s="176"/>
      <c r="D4" s="176"/>
    </row>
    <row r="5" spans="1:4" ht="21.75" customHeight="1" x14ac:dyDescent="0.25">
      <c r="A5" s="103"/>
      <c r="B5" s="103"/>
      <c r="C5" s="103"/>
      <c r="D5" s="103" t="s">
        <v>100</v>
      </c>
    </row>
    <row r="6" spans="1:4" ht="20.45" customHeight="1" x14ac:dyDescent="0.25">
      <c r="A6" s="181" t="s">
        <v>65</v>
      </c>
      <c r="B6" s="181"/>
      <c r="C6" s="181"/>
      <c r="D6" s="181"/>
    </row>
    <row r="7" spans="1:4" ht="21.75" customHeight="1" x14ac:dyDescent="0.25">
      <c r="A7" s="171" t="s">
        <v>101</v>
      </c>
      <c r="B7" s="171"/>
      <c r="C7" s="171"/>
      <c r="D7" s="171"/>
    </row>
    <row r="8" spans="1:4" ht="27.75" customHeight="1" x14ac:dyDescent="0.25">
      <c r="A8" s="91" t="s">
        <v>21</v>
      </c>
      <c r="B8" s="171" t="s">
        <v>22</v>
      </c>
      <c r="C8" s="171"/>
      <c r="D8" s="171"/>
    </row>
    <row r="9" spans="1:4" ht="18.75" customHeight="1" x14ac:dyDescent="0.25">
      <c r="A9" s="92" t="s">
        <v>85</v>
      </c>
      <c r="B9" s="169" t="s">
        <v>86</v>
      </c>
      <c r="C9" s="169"/>
      <c r="D9" s="169"/>
    </row>
    <row r="10" spans="1:4" ht="23.25" customHeight="1" x14ac:dyDescent="0.25">
      <c r="A10" s="171" t="s">
        <v>23</v>
      </c>
      <c r="B10" s="171"/>
      <c r="C10" s="171"/>
      <c r="D10" s="171"/>
    </row>
    <row r="11" spans="1:4" ht="50.25" customHeight="1" x14ac:dyDescent="0.25">
      <c r="A11" s="93"/>
      <c r="B11" s="93"/>
      <c r="C11" s="173" t="s">
        <v>87</v>
      </c>
      <c r="D11" s="174"/>
    </row>
    <row r="12" spans="1:4" ht="20.25" customHeight="1" x14ac:dyDescent="0.25">
      <c r="A12" s="93" t="s">
        <v>24</v>
      </c>
      <c r="B12" s="92" t="s">
        <v>85</v>
      </c>
      <c r="C12" s="172"/>
      <c r="D12" s="172"/>
    </row>
    <row r="13" spans="1:4" ht="36.75" customHeight="1" x14ac:dyDescent="0.25">
      <c r="A13" s="93" t="s">
        <v>25</v>
      </c>
      <c r="B13" s="92" t="s">
        <v>88</v>
      </c>
      <c r="C13" s="94" t="s">
        <v>2</v>
      </c>
      <c r="D13" s="94" t="s">
        <v>3</v>
      </c>
    </row>
    <row r="14" spans="1:4" ht="41.25" customHeight="1" x14ac:dyDescent="0.25">
      <c r="A14" s="93" t="s">
        <v>26</v>
      </c>
      <c r="B14" s="92" t="s">
        <v>89</v>
      </c>
      <c r="C14" s="93"/>
      <c r="D14" s="93"/>
    </row>
    <row r="15" spans="1:4" ht="72.75" customHeight="1" x14ac:dyDescent="0.25">
      <c r="A15" s="93" t="s">
        <v>27</v>
      </c>
      <c r="B15" s="92" t="s">
        <v>90</v>
      </c>
      <c r="C15" s="93"/>
      <c r="D15" s="93"/>
    </row>
    <row r="16" spans="1:4" ht="36.75" customHeight="1" x14ac:dyDescent="0.25">
      <c r="A16" s="93" t="s">
        <v>28</v>
      </c>
      <c r="B16" s="92" t="s">
        <v>91</v>
      </c>
      <c r="C16" s="93"/>
      <c r="D16" s="93"/>
    </row>
    <row r="17" spans="1:4" ht="10.7" customHeight="1" x14ac:dyDescent="0.25">
      <c r="A17" s="93" t="s">
        <v>102</v>
      </c>
      <c r="B17" s="92" t="s">
        <v>102</v>
      </c>
      <c r="C17" s="93"/>
      <c r="D17" s="93"/>
    </row>
    <row r="18" spans="1:4" ht="26.25" customHeight="1" x14ac:dyDescent="0.25">
      <c r="A18" s="172" t="s">
        <v>29</v>
      </c>
      <c r="B18" s="172"/>
      <c r="C18" s="93"/>
      <c r="D18" s="93"/>
    </row>
    <row r="19" spans="1:4" ht="21" customHeight="1" x14ac:dyDescent="0.25">
      <c r="A19" s="169" t="s">
        <v>92</v>
      </c>
      <c r="B19" s="169"/>
      <c r="C19" s="96"/>
      <c r="D19" s="132">
        <f>SUM(D20:D22)</f>
        <v>22.7</v>
      </c>
    </row>
    <row r="20" spans="1:4" ht="21" customHeight="1" x14ac:dyDescent="0.25">
      <c r="A20" s="169" t="s">
        <v>93</v>
      </c>
      <c r="B20" s="169"/>
      <c r="C20" s="96"/>
      <c r="D20" s="132">
        <v>4.3</v>
      </c>
    </row>
    <row r="21" spans="1:4" ht="21" customHeight="1" x14ac:dyDescent="0.25">
      <c r="A21" s="169" t="s">
        <v>94</v>
      </c>
      <c r="B21" s="169"/>
      <c r="C21" s="96"/>
      <c r="D21" s="132">
        <v>18.399999999999999</v>
      </c>
    </row>
    <row r="22" spans="1:4" ht="21" customHeight="1" x14ac:dyDescent="0.25">
      <c r="A22" s="169" t="s">
        <v>95</v>
      </c>
      <c r="B22" s="169"/>
      <c r="C22" s="96"/>
      <c r="D22" s="104"/>
    </row>
    <row r="23" spans="1:4" ht="21" customHeight="1" x14ac:dyDescent="0.25">
      <c r="A23" s="169" t="s">
        <v>97</v>
      </c>
      <c r="B23" s="169"/>
      <c r="C23" s="105"/>
      <c r="D23" s="104"/>
    </row>
    <row r="24" spans="1:4" ht="21" customHeight="1" x14ac:dyDescent="0.25">
      <c r="A24" s="170" t="s">
        <v>30</v>
      </c>
      <c r="B24" s="170"/>
      <c r="C24" s="104">
        <f>-C45-C65</f>
        <v>344534.3</v>
      </c>
      <c r="D24" s="104">
        <f>-D45-D65</f>
        <v>861335.79999999993</v>
      </c>
    </row>
    <row r="26" spans="1:4" ht="14.25" x14ac:dyDescent="0.25">
      <c r="D26" s="107" t="s">
        <v>103</v>
      </c>
    </row>
    <row r="27" spans="1:4" ht="20.45" customHeight="1" x14ac:dyDescent="0.25">
      <c r="A27" s="180" t="s">
        <v>71</v>
      </c>
      <c r="B27" s="180"/>
      <c r="C27" s="180"/>
      <c r="D27" s="180"/>
    </row>
    <row r="28" spans="1:4" ht="21.75" customHeight="1" x14ac:dyDescent="0.25">
      <c r="A28" s="171" t="s">
        <v>101</v>
      </c>
      <c r="B28" s="171"/>
      <c r="C28" s="171"/>
      <c r="D28" s="171"/>
    </row>
    <row r="29" spans="1:4" ht="27.75" customHeight="1" x14ac:dyDescent="0.25">
      <c r="A29" s="91" t="s">
        <v>21</v>
      </c>
      <c r="B29" s="171" t="s">
        <v>22</v>
      </c>
      <c r="C29" s="171"/>
      <c r="D29" s="171"/>
    </row>
    <row r="30" spans="1:4" ht="18.75" customHeight="1" x14ac:dyDescent="0.25">
      <c r="A30" s="92" t="s">
        <v>85</v>
      </c>
      <c r="B30" s="169" t="s">
        <v>86</v>
      </c>
      <c r="C30" s="169"/>
      <c r="D30" s="169"/>
    </row>
    <row r="31" spans="1:4" ht="23.25" customHeight="1" x14ac:dyDescent="0.25">
      <c r="A31" s="171" t="s">
        <v>23</v>
      </c>
      <c r="B31" s="171"/>
      <c r="C31" s="171"/>
      <c r="D31" s="171"/>
    </row>
    <row r="32" spans="1:4" ht="50.25" customHeight="1" x14ac:dyDescent="0.25">
      <c r="A32" s="93"/>
      <c r="B32" s="93"/>
      <c r="C32" s="173" t="s">
        <v>87</v>
      </c>
      <c r="D32" s="174"/>
    </row>
    <row r="33" spans="1:4" ht="20.25" customHeight="1" x14ac:dyDescent="0.25">
      <c r="A33" s="93" t="s">
        <v>24</v>
      </c>
      <c r="B33" s="92" t="s">
        <v>85</v>
      </c>
      <c r="C33" s="172"/>
      <c r="D33" s="172"/>
    </row>
    <row r="34" spans="1:4" ht="36.75" customHeight="1" x14ac:dyDescent="0.25">
      <c r="A34" s="93" t="s">
        <v>25</v>
      </c>
      <c r="B34" s="92" t="s">
        <v>88</v>
      </c>
      <c r="C34" s="94" t="s">
        <v>2</v>
      </c>
      <c r="D34" s="94" t="s">
        <v>3</v>
      </c>
    </row>
    <row r="35" spans="1:4" ht="41.25" customHeight="1" x14ac:dyDescent="0.25">
      <c r="A35" s="93" t="s">
        <v>26</v>
      </c>
      <c r="B35" s="92" t="s">
        <v>89</v>
      </c>
      <c r="C35" s="93"/>
      <c r="D35" s="93"/>
    </row>
    <row r="36" spans="1:4" ht="83.25" customHeight="1" x14ac:dyDescent="0.25">
      <c r="A36" s="93" t="s">
        <v>27</v>
      </c>
      <c r="B36" s="92" t="s">
        <v>90</v>
      </c>
      <c r="C36" s="93"/>
      <c r="D36" s="93"/>
    </row>
    <row r="37" spans="1:4" ht="36.75" customHeight="1" x14ac:dyDescent="0.25">
      <c r="A37" s="93" t="s">
        <v>28</v>
      </c>
      <c r="B37" s="92" t="s">
        <v>91</v>
      </c>
      <c r="C37" s="93"/>
      <c r="D37" s="93"/>
    </row>
    <row r="38" spans="1:4" ht="10.7" customHeight="1" x14ac:dyDescent="0.25">
      <c r="A38" s="93" t="s">
        <v>102</v>
      </c>
      <c r="B38" s="92" t="s">
        <v>102</v>
      </c>
      <c r="C38" s="93"/>
      <c r="D38" s="93"/>
    </row>
    <row r="39" spans="1:4" ht="26.25" customHeight="1" x14ac:dyDescent="0.25">
      <c r="A39" s="172" t="s">
        <v>29</v>
      </c>
      <c r="B39" s="172"/>
      <c r="C39" s="93"/>
      <c r="D39" s="93"/>
    </row>
    <row r="40" spans="1:4" ht="21" customHeight="1" x14ac:dyDescent="0.25">
      <c r="A40" s="169" t="s">
        <v>92</v>
      </c>
      <c r="B40" s="169"/>
      <c r="C40" s="96"/>
      <c r="D40" s="131">
        <f>SUM(D41:D43)</f>
        <v>-29.5</v>
      </c>
    </row>
    <row r="41" spans="1:4" ht="21" customHeight="1" x14ac:dyDescent="0.25">
      <c r="A41" s="169" t="s">
        <v>93</v>
      </c>
      <c r="B41" s="169"/>
      <c r="C41" s="96"/>
      <c r="D41" s="131">
        <v>-23.8</v>
      </c>
    </row>
    <row r="42" spans="1:4" ht="21" customHeight="1" x14ac:dyDescent="0.25">
      <c r="A42" s="169" t="s">
        <v>94</v>
      </c>
      <c r="B42" s="169"/>
      <c r="C42" s="96"/>
      <c r="D42" s="132"/>
    </row>
    <row r="43" spans="1:4" ht="21" customHeight="1" x14ac:dyDescent="0.25">
      <c r="A43" s="169" t="s">
        <v>95</v>
      </c>
      <c r="B43" s="169"/>
      <c r="C43" s="96"/>
      <c r="D43" s="131">
        <v>-5.7</v>
      </c>
    </row>
    <row r="44" spans="1:4" ht="21" customHeight="1" x14ac:dyDescent="0.25">
      <c r="A44" s="169" t="s">
        <v>97</v>
      </c>
      <c r="B44" s="169"/>
      <c r="C44" s="96"/>
      <c r="D44" s="96"/>
    </row>
    <row r="45" spans="1:4" ht="21" customHeight="1" x14ac:dyDescent="0.25">
      <c r="A45" s="170" t="s">
        <v>30</v>
      </c>
      <c r="B45" s="170"/>
      <c r="C45" s="104">
        <v>-344534.3</v>
      </c>
      <c r="D45" s="104">
        <v>-801639.6</v>
      </c>
    </row>
    <row r="47" spans="1:4" ht="14.25" x14ac:dyDescent="0.25">
      <c r="D47" s="107" t="s">
        <v>141</v>
      </c>
    </row>
    <row r="48" spans="1:4" ht="20.45" customHeight="1" x14ac:dyDescent="0.25">
      <c r="A48" s="180" t="s">
        <v>71</v>
      </c>
      <c r="B48" s="180"/>
      <c r="C48" s="180"/>
      <c r="D48" s="180"/>
    </row>
    <row r="49" spans="1:4" ht="21.75" customHeight="1" x14ac:dyDescent="0.25">
      <c r="A49" s="171" t="s">
        <v>101</v>
      </c>
      <c r="B49" s="171"/>
      <c r="C49" s="171"/>
      <c r="D49" s="171"/>
    </row>
    <row r="50" spans="1:4" ht="27.75" customHeight="1" x14ac:dyDescent="0.25">
      <c r="A50" s="141" t="s">
        <v>21</v>
      </c>
      <c r="B50" s="171" t="s">
        <v>22</v>
      </c>
      <c r="C50" s="171"/>
      <c r="D50" s="171"/>
    </row>
    <row r="51" spans="1:4" ht="18.75" customHeight="1" x14ac:dyDescent="0.25">
      <c r="A51" s="140" t="s">
        <v>85</v>
      </c>
      <c r="B51" s="169" t="s">
        <v>86</v>
      </c>
      <c r="C51" s="169"/>
      <c r="D51" s="169"/>
    </row>
    <row r="52" spans="1:4" ht="23.25" customHeight="1" x14ac:dyDescent="0.25">
      <c r="A52" s="171" t="s">
        <v>23</v>
      </c>
      <c r="B52" s="171"/>
      <c r="C52" s="171"/>
      <c r="D52" s="171"/>
    </row>
    <row r="53" spans="1:4" ht="50.25" customHeight="1" x14ac:dyDescent="0.25">
      <c r="A53" s="142"/>
      <c r="B53" s="142"/>
      <c r="C53" s="173" t="s">
        <v>87</v>
      </c>
      <c r="D53" s="174"/>
    </row>
    <row r="54" spans="1:4" ht="20.25" customHeight="1" x14ac:dyDescent="0.25">
      <c r="A54" s="142" t="s">
        <v>24</v>
      </c>
      <c r="B54" s="140" t="s">
        <v>85</v>
      </c>
      <c r="C54" s="172"/>
      <c r="D54" s="172"/>
    </row>
    <row r="55" spans="1:4" ht="36.75" customHeight="1" x14ac:dyDescent="0.25">
      <c r="A55" s="142" t="s">
        <v>25</v>
      </c>
      <c r="B55" s="140" t="s">
        <v>142</v>
      </c>
      <c r="C55" s="143" t="s">
        <v>2</v>
      </c>
      <c r="D55" s="143" t="s">
        <v>3</v>
      </c>
    </row>
    <row r="56" spans="1:4" ht="41.25" customHeight="1" x14ac:dyDescent="0.25">
      <c r="A56" s="142" t="s">
        <v>26</v>
      </c>
      <c r="B56" s="140" t="s">
        <v>143</v>
      </c>
      <c r="C56" s="142"/>
      <c r="D56" s="142"/>
    </row>
    <row r="57" spans="1:4" ht="83.25" customHeight="1" x14ac:dyDescent="0.25">
      <c r="A57" s="142" t="s">
        <v>27</v>
      </c>
      <c r="B57" s="140" t="s">
        <v>144</v>
      </c>
      <c r="C57" s="142"/>
      <c r="D57" s="142"/>
    </row>
    <row r="58" spans="1:4" ht="36.75" customHeight="1" x14ac:dyDescent="0.25">
      <c r="A58" s="142" t="s">
        <v>28</v>
      </c>
      <c r="B58" s="140" t="s">
        <v>91</v>
      </c>
      <c r="C58" s="142"/>
      <c r="D58" s="142"/>
    </row>
    <row r="59" spans="1:4" ht="10.7" customHeight="1" x14ac:dyDescent="0.25">
      <c r="A59" s="142" t="s">
        <v>102</v>
      </c>
      <c r="B59" s="140" t="s">
        <v>102</v>
      </c>
      <c r="C59" s="142"/>
      <c r="D59" s="142"/>
    </row>
    <row r="60" spans="1:4" ht="26.25" customHeight="1" x14ac:dyDescent="0.25">
      <c r="A60" s="172" t="s">
        <v>29</v>
      </c>
      <c r="B60" s="172"/>
      <c r="C60" s="142"/>
      <c r="D60" s="142"/>
    </row>
    <row r="61" spans="1:4" ht="21" customHeight="1" x14ac:dyDescent="0.25">
      <c r="A61" s="169" t="s">
        <v>145</v>
      </c>
      <c r="B61" s="169"/>
      <c r="C61" s="96"/>
      <c r="D61" s="131"/>
    </row>
    <row r="62" spans="1:4" ht="21" customHeight="1" x14ac:dyDescent="0.25">
      <c r="A62" s="169" t="s">
        <v>146</v>
      </c>
      <c r="B62" s="169"/>
      <c r="C62" s="96"/>
      <c r="D62" s="131"/>
    </row>
    <row r="63" spans="1:4" ht="21" customHeight="1" x14ac:dyDescent="0.25">
      <c r="A63" s="169" t="s">
        <v>147</v>
      </c>
      <c r="B63" s="169"/>
      <c r="C63" s="96"/>
      <c r="D63" s="132"/>
    </row>
    <row r="64" spans="1:4" ht="21" customHeight="1" x14ac:dyDescent="0.25">
      <c r="A64" s="169" t="s">
        <v>97</v>
      </c>
      <c r="B64" s="169"/>
      <c r="C64" s="96"/>
      <c r="D64" s="131"/>
    </row>
    <row r="65" spans="1:4" ht="21" customHeight="1" x14ac:dyDescent="0.25">
      <c r="A65" s="170" t="s">
        <v>30</v>
      </c>
      <c r="B65" s="170"/>
      <c r="C65" s="104">
        <v>0</v>
      </c>
      <c r="D65" s="104">
        <v>-59696.2</v>
      </c>
    </row>
  </sheetData>
  <mergeCells count="43">
    <mergeCell ref="A63:B63"/>
    <mergeCell ref="A64:B64"/>
    <mergeCell ref="A65:B65"/>
    <mergeCell ref="C53:D53"/>
    <mergeCell ref="C54:D54"/>
    <mergeCell ref="A60:B60"/>
    <mergeCell ref="A61:B61"/>
    <mergeCell ref="A62:B62"/>
    <mergeCell ref="A48:D48"/>
    <mergeCell ref="A49:D49"/>
    <mergeCell ref="B50:D50"/>
    <mergeCell ref="B51:D51"/>
    <mergeCell ref="A52:D52"/>
    <mergeCell ref="B9:D9"/>
    <mergeCell ref="C2:D2"/>
    <mergeCell ref="A4:D4"/>
    <mergeCell ref="A6:D6"/>
    <mergeCell ref="A7:D7"/>
    <mergeCell ref="B8:D8"/>
    <mergeCell ref="C32:D32"/>
    <mergeCell ref="A27:D27"/>
    <mergeCell ref="A21:B21"/>
    <mergeCell ref="A28:D28"/>
    <mergeCell ref="B29:D29"/>
    <mergeCell ref="B30:D30"/>
    <mergeCell ref="C33:D33"/>
    <mergeCell ref="A45:B45"/>
    <mergeCell ref="A39:B39"/>
    <mergeCell ref="A40:B40"/>
    <mergeCell ref="A41:B41"/>
    <mergeCell ref="A42:B42"/>
    <mergeCell ref="A43:B43"/>
    <mergeCell ref="A44:B44"/>
    <mergeCell ref="A22:B22"/>
    <mergeCell ref="A23:B23"/>
    <mergeCell ref="A24:B24"/>
    <mergeCell ref="A10:D10"/>
    <mergeCell ref="A31:D31"/>
    <mergeCell ref="C12:D12"/>
    <mergeCell ref="A18:B18"/>
    <mergeCell ref="A19:B19"/>
    <mergeCell ref="A20:B20"/>
    <mergeCell ref="C11:D11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G1"/>
    </sheetView>
  </sheetViews>
  <sheetFormatPr defaultRowHeight="17.25" x14ac:dyDescent="0.25"/>
  <cols>
    <col min="1" max="1" width="15.28515625" style="115" customWidth="1"/>
    <col min="2" max="2" width="76.28515625" style="40" customWidth="1"/>
    <col min="3" max="3" width="12" style="40" customWidth="1"/>
    <col min="4" max="4" width="16.7109375" style="40" customWidth="1"/>
    <col min="5" max="5" width="19.7109375" style="112" customWidth="1"/>
    <col min="6" max="6" width="16.42578125" style="112" customWidth="1"/>
    <col min="7" max="7" width="24.28515625" style="112" customWidth="1"/>
    <col min="8" max="9" width="9.140625" style="40"/>
    <col min="10" max="10" width="19.140625" style="40" bestFit="1" customWidth="1"/>
    <col min="11" max="16384" width="9.140625" style="40"/>
  </cols>
  <sheetData>
    <row r="1" spans="1:7" s="43" customFormat="1" ht="17.25" customHeight="1" x14ac:dyDescent="0.25">
      <c r="A1" s="191" t="s">
        <v>54</v>
      </c>
      <c r="B1" s="191"/>
      <c r="C1" s="191"/>
      <c r="D1" s="191"/>
      <c r="E1" s="191"/>
      <c r="F1" s="191"/>
      <c r="G1" s="191"/>
    </row>
    <row r="2" spans="1:7" s="43" customFormat="1" x14ac:dyDescent="0.25">
      <c r="A2" s="191" t="s">
        <v>53</v>
      </c>
      <c r="B2" s="191"/>
      <c r="C2" s="191"/>
      <c r="D2" s="191"/>
      <c r="E2" s="191"/>
      <c r="F2" s="191"/>
      <c r="G2" s="191"/>
    </row>
    <row r="3" spans="1:7" s="43" customFormat="1" x14ac:dyDescent="0.25">
      <c r="A3" s="191" t="s">
        <v>1</v>
      </c>
      <c r="B3" s="191"/>
      <c r="C3" s="191"/>
      <c r="D3" s="191"/>
      <c r="E3" s="191"/>
      <c r="F3" s="191"/>
      <c r="G3" s="191"/>
    </row>
    <row r="6" spans="1:7" ht="55.5" customHeight="1" x14ac:dyDescent="0.25">
      <c r="A6" s="184" t="s">
        <v>110</v>
      </c>
      <c r="B6" s="184"/>
      <c r="C6" s="184"/>
      <c r="D6" s="184"/>
      <c r="E6" s="184"/>
      <c r="F6" s="184"/>
      <c r="G6" s="184"/>
    </row>
    <row r="7" spans="1:7" ht="78.75" customHeight="1" x14ac:dyDescent="0.25">
      <c r="A7" s="187" t="s">
        <v>57</v>
      </c>
      <c r="B7" s="188" t="s">
        <v>58</v>
      </c>
      <c r="C7" s="188" t="s">
        <v>59</v>
      </c>
      <c r="D7" s="188" t="s">
        <v>60</v>
      </c>
      <c r="E7" s="189" t="s">
        <v>61</v>
      </c>
      <c r="F7" s="186" t="s">
        <v>87</v>
      </c>
      <c r="G7" s="186"/>
    </row>
    <row r="8" spans="1:7" ht="34.5" x14ac:dyDescent="0.25">
      <c r="A8" s="187"/>
      <c r="B8" s="188"/>
      <c r="C8" s="188"/>
      <c r="D8" s="188"/>
      <c r="E8" s="189"/>
      <c r="F8" s="108" t="s">
        <v>62</v>
      </c>
      <c r="G8" s="108" t="s">
        <v>63</v>
      </c>
    </row>
    <row r="9" spans="1:7" s="44" customFormat="1" x14ac:dyDescent="0.25">
      <c r="A9" s="185" t="s">
        <v>70</v>
      </c>
      <c r="B9" s="185"/>
      <c r="C9" s="185"/>
      <c r="D9" s="185"/>
      <c r="E9" s="185"/>
      <c r="F9" s="185"/>
      <c r="G9" s="109"/>
    </row>
    <row r="10" spans="1:7" ht="29.25" customHeight="1" x14ac:dyDescent="0.25">
      <c r="A10" s="113" t="s">
        <v>105</v>
      </c>
      <c r="B10" s="41" t="s">
        <v>106</v>
      </c>
      <c r="C10" s="41" t="s">
        <v>107</v>
      </c>
      <c r="D10" s="182" t="s">
        <v>76</v>
      </c>
      <c r="E10" s="182"/>
      <c r="F10" s="182"/>
      <c r="G10" s="135">
        <f>G11+G19</f>
        <v>861335.8</v>
      </c>
    </row>
    <row r="11" spans="1:7" ht="24" customHeight="1" x14ac:dyDescent="0.25">
      <c r="A11" s="114" t="s">
        <v>112</v>
      </c>
      <c r="B11" s="182" t="s">
        <v>66</v>
      </c>
      <c r="C11" s="182"/>
      <c r="D11" s="182"/>
      <c r="E11" s="182"/>
      <c r="F11" s="182"/>
      <c r="G11" s="135">
        <f>G13+G14+G15+G16+G17+G18</f>
        <v>849050</v>
      </c>
    </row>
    <row r="12" spans="1:7" x14ac:dyDescent="0.25">
      <c r="A12" s="183" t="s">
        <v>108</v>
      </c>
      <c r="B12" s="183"/>
      <c r="C12" s="183"/>
      <c r="D12" s="183"/>
      <c r="E12" s="183"/>
      <c r="F12" s="183"/>
      <c r="G12" s="110">
        <f>G13+G14+G15+G16+G17+G18</f>
        <v>849050</v>
      </c>
    </row>
    <row r="13" spans="1:7" ht="30" customHeight="1" x14ac:dyDescent="0.25">
      <c r="A13" s="136">
        <v>45231177</v>
      </c>
      <c r="B13" s="133" t="s">
        <v>131</v>
      </c>
      <c r="C13" s="48" t="s">
        <v>132</v>
      </c>
      <c r="D13" s="48" t="s">
        <v>133</v>
      </c>
      <c r="E13" s="111">
        <v>250000000</v>
      </c>
      <c r="F13" s="190">
        <v>1</v>
      </c>
      <c r="G13" s="110">
        <v>250000</v>
      </c>
    </row>
    <row r="14" spans="1:7" ht="32.25" customHeight="1" x14ac:dyDescent="0.25">
      <c r="A14" s="136">
        <v>45231177</v>
      </c>
      <c r="B14" s="133" t="s">
        <v>131</v>
      </c>
      <c r="C14" s="133" t="s">
        <v>132</v>
      </c>
      <c r="D14" s="133" t="s">
        <v>133</v>
      </c>
      <c r="E14" s="111">
        <v>395000000</v>
      </c>
      <c r="F14" s="190">
        <v>1</v>
      </c>
      <c r="G14" s="135">
        <v>395000</v>
      </c>
    </row>
    <row r="15" spans="1:7" ht="28.5" customHeight="1" x14ac:dyDescent="0.25">
      <c r="A15" s="136">
        <v>45231177</v>
      </c>
      <c r="B15" s="133" t="s">
        <v>131</v>
      </c>
      <c r="C15" s="133" t="s">
        <v>132</v>
      </c>
      <c r="D15" s="133" t="s">
        <v>133</v>
      </c>
      <c r="E15" s="111">
        <v>196069000</v>
      </c>
      <c r="F15" s="190">
        <v>1</v>
      </c>
      <c r="G15" s="135">
        <v>196069</v>
      </c>
    </row>
    <row r="16" spans="1:7" ht="26.25" customHeight="1" x14ac:dyDescent="0.25">
      <c r="A16" s="136">
        <v>45231177</v>
      </c>
      <c r="B16" s="133" t="s">
        <v>131</v>
      </c>
      <c r="C16" s="133" t="s">
        <v>134</v>
      </c>
      <c r="D16" s="133" t="s">
        <v>133</v>
      </c>
      <c r="E16" s="111">
        <v>7081000</v>
      </c>
      <c r="F16" s="190">
        <v>1</v>
      </c>
      <c r="G16" s="135">
        <v>7081</v>
      </c>
    </row>
    <row r="17" spans="1:10" ht="34.5" x14ac:dyDescent="0.25">
      <c r="A17" s="136">
        <v>71241200</v>
      </c>
      <c r="B17" s="133" t="s">
        <v>135</v>
      </c>
      <c r="C17" s="133" t="s">
        <v>136</v>
      </c>
      <c r="D17" s="133" t="s">
        <v>133</v>
      </c>
      <c r="E17" s="111">
        <v>400000</v>
      </c>
      <c r="F17" s="190">
        <v>1</v>
      </c>
      <c r="G17" s="135">
        <v>400</v>
      </c>
    </row>
    <row r="18" spans="1:10" ht="30.75" customHeight="1" x14ac:dyDescent="0.25">
      <c r="A18" s="136">
        <v>71241200</v>
      </c>
      <c r="B18" s="133" t="s">
        <v>135</v>
      </c>
      <c r="C18" s="133" t="s">
        <v>136</v>
      </c>
      <c r="D18" s="133" t="s">
        <v>133</v>
      </c>
      <c r="E18" s="111">
        <v>500000</v>
      </c>
      <c r="F18" s="190">
        <v>1</v>
      </c>
      <c r="G18" s="135">
        <v>500</v>
      </c>
      <c r="J18" s="139"/>
    </row>
    <row r="19" spans="1:10" x14ac:dyDescent="0.25">
      <c r="A19" s="183" t="s">
        <v>111</v>
      </c>
      <c r="B19" s="183"/>
      <c r="C19" s="183"/>
      <c r="D19" s="183"/>
      <c r="E19" s="183"/>
      <c r="F19" s="183"/>
      <c r="G19" s="110">
        <f>SUM(G20:G26)</f>
        <v>12285.800000000001</v>
      </c>
    </row>
    <row r="20" spans="1:10" ht="20.25" customHeight="1" x14ac:dyDescent="0.25">
      <c r="A20" s="137">
        <v>71351540</v>
      </c>
      <c r="B20" s="49" t="s">
        <v>137</v>
      </c>
      <c r="C20" s="133" t="s">
        <v>132</v>
      </c>
      <c r="D20" s="133" t="s">
        <v>133</v>
      </c>
      <c r="E20" s="110">
        <v>2800000</v>
      </c>
      <c r="F20" s="190">
        <v>1</v>
      </c>
      <c r="G20" s="110">
        <v>2800</v>
      </c>
    </row>
    <row r="21" spans="1:10" ht="21" customHeight="1" x14ac:dyDescent="0.25">
      <c r="A21" s="137">
        <v>71351540</v>
      </c>
      <c r="B21" s="134" t="s">
        <v>137</v>
      </c>
      <c r="C21" s="133" t="s">
        <v>132</v>
      </c>
      <c r="D21" s="133" t="s">
        <v>133</v>
      </c>
      <c r="E21" s="110">
        <v>3000000</v>
      </c>
      <c r="F21" s="190">
        <v>1</v>
      </c>
      <c r="G21" s="110">
        <v>3000</v>
      </c>
    </row>
    <row r="22" spans="1:10" ht="18" customHeight="1" x14ac:dyDescent="0.25">
      <c r="A22" s="137">
        <v>71351540</v>
      </c>
      <c r="B22" s="134" t="s">
        <v>137</v>
      </c>
      <c r="C22" s="133" t="s">
        <v>132</v>
      </c>
      <c r="D22" s="133" t="s">
        <v>133</v>
      </c>
      <c r="E22" s="110">
        <v>2300000</v>
      </c>
      <c r="F22" s="190">
        <v>1</v>
      </c>
      <c r="G22" s="110">
        <v>2300</v>
      </c>
    </row>
    <row r="23" spans="1:10" ht="18" customHeight="1" x14ac:dyDescent="0.25">
      <c r="A23" s="137">
        <v>71351540</v>
      </c>
      <c r="B23" s="134" t="s">
        <v>137</v>
      </c>
      <c r="C23" s="133" t="s">
        <v>134</v>
      </c>
      <c r="D23" s="133" t="s">
        <v>133</v>
      </c>
      <c r="E23" s="110">
        <v>27000</v>
      </c>
      <c r="F23" s="190">
        <v>1</v>
      </c>
      <c r="G23" s="110">
        <v>27</v>
      </c>
    </row>
    <row r="24" spans="1:10" ht="18.75" customHeight="1" x14ac:dyDescent="0.25">
      <c r="A24" s="138">
        <v>98111140</v>
      </c>
      <c r="B24" s="42" t="s">
        <v>138</v>
      </c>
      <c r="C24" s="133" t="s">
        <v>134</v>
      </c>
      <c r="D24" s="133" t="s">
        <v>133</v>
      </c>
      <c r="E24" s="110">
        <v>1000000</v>
      </c>
      <c r="F24" s="190">
        <v>1</v>
      </c>
      <c r="G24" s="110">
        <v>1000</v>
      </c>
    </row>
    <row r="25" spans="1:10" ht="20.25" customHeight="1" x14ac:dyDescent="0.25">
      <c r="A25" s="138">
        <v>98111140</v>
      </c>
      <c r="B25" s="42" t="s">
        <v>138</v>
      </c>
      <c r="C25" s="133" t="s">
        <v>134</v>
      </c>
      <c r="D25" s="133" t="s">
        <v>133</v>
      </c>
      <c r="E25" s="110">
        <v>2052100</v>
      </c>
      <c r="F25" s="190">
        <v>1</v>
      </c>
      <c r="G25" s="110">
        <v>2052.1</v>
      </c>
    </row>
    <row r="26" spans="1:10" x14ac:dyDescent="0.25">
      <c r="A26" s="138">
        <v>98111140</v>
      </c>
      <c r="B26" s="42" t="s">
        <v>138</v>
      </c>
      <c r="C26" s="133" t="s">
        <v>134</v>
      </c>
      <c r="D26" s="133" t="s">
        <v>133</v>
      </c>
      <c r="E26" s="110">
        <v>1106700</v>
      </c>
      <c r="F26" s="190">
        <v>1</v>
      </c>
      <c r="G26" s="110">
        <v>1106.7</v>
      </c>
    </row>
  </sheetData>
  <mergeCells count="15">
    <mergeCell ref="D10:F10"/>
    <mergeCell ref="B11:F11"/>
    <mergeCell ref="A19:F19"/>
    <mergeCell ref="A6:G6"/>
    <mergeCell ref="A1:G1"/>
    <mergeCell ref="A2:G2"/>
    <mergeCell ref="A3:G3"/>
    <mergeCell ref="A9:F9"/>
    <mergeCell ref="F7:G7"/>
    <mergeCell ref="A7:A8"/>
    <mergeCell ref="B7:B8"/>
    <mergeCell ref="C7:C8"/>
    <mergeCell ref="D7:D8"/>
    <mergeCell ref="E7:E8"/>
    <mergeCell ref="A12:F12"/>
  </mergeCells>
  <pageMargins left="0.28000000000000003" right="0.25" top="0.75" bottom="0.75" header="0.3" footer="0.3"/>
  <pageSetup paperSize="9" orientation="landscape" horizontalDpi="4294967295" verticalDpi="4294967295" r:id="rId1"/>
  <ignoredErrors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'1'!Print_Titles</vt:lpstr>
      <vt:lpstr>'2'!Print_Titles</vt:lpstr>
      <vt:lpstr>'3'!Print_Titles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</cp:coreProperties>
</file>