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Նշան, լուսացույց" sheetId="1" r:id="rId1"/>
    <sheet name="Տրանսպորտ" sheetId="4" r:id="rId2"/>
    <sheet name="Անշարժ գույք" sheetId="5" r:id="rId3"/>
  </sheets>
  <calcPr calcId="124519"/>
</workbook>
</file>

<file path=xl/calcChain.xml><?xml version="1.0" encoding="utf-8"?>
<calcChain xmlns="http://schemas.openxmlformats.org/spreadsheetml/2006/main">
  <c r="F22" i="5"/>
  <c r="G22"/>
  <c r="G11"/>
  <c r="E98" i="4" l="1"/>
  <c r="E127"/>
  <c r="F152"/>
  <c r="E152"/>
  <c r="F98" l="1"/>
  <c r="F127"/>
  <c r="E23" l="1"/>
  <c r="J12" i="5"/>
  <c r="I12"/>
  <c r="E21" i="1"/>
  <c r="F21"/>
  <c r="G21"/>
  <c r="H11" i="5"/>
  <c r="H10"/>
  <c r="F16" i="4"/>
  <c r="F15"/>
  <c r="F14"/>
  <c r="F13"/>
  <c r="F12"/>
  <c r="F11"/>
  <c r="F10"/>
  <c r="H20" i="1"/>
  <c r="H19"/>
  <c r="H18"/>
  <c r="H17"/>
  <c r="H16"/>
  <c r="H15"/>
  <c r="H14"/>
  <c r="H13"/>
  <c r="H12"/>
  <c r="H11"/>
  <c r="H10"/>
  <c r="H9"/>
  <c r="H21" l="1"/>
  <c r="F23" i="4"/>
</calcChain>
</file>

<file path=xl/sharedStrings.xml><?xml version="1.0" encoding="utf-8"?>
<sst xmlns="http://schemas.openxmlformats.org/spreadsheetml/2006/main" count="181" uniqueCount="132">
  <si>
    <t>Վարչական շրջանը</t>
  </si>
  <si>
    <t>NN</t>
  </si>
  <si>
    <t>Մալաթիա-Սեբաստիա</t>
  </si>
  <si>
    <t>Նոր Նորք</t>
  </si>
  <si>
    <t>Կենտրոն</t>
  </si>
  <si>
    <t>Քանաքեռ-Զեյթուն</t>
  </si>
  <si>
    <t>Արաբկիր</t>
  </si>
  <si>
    <t>Նորք-Մարաշ</t>
  </si>
  <si>
    <t>Էրեբունի</t>
  </si>
  <si>
    <t>Ընդամենը</t>
  </si>
  <si>
    <t>Գրասենյակային կահույք</t>
  </si>
  <si>
    <t>Տրանսպորտային միջոցներ</t>
  </si>
  <si>
    <t xml:space="preserve">Այլ սարքեր և սարքավորումներ,
</t>
  </si>
  <si>
    <t>Անվանումը</t>
  </si>
  <si>
    <t>Ճանապարհային 
նշանները</t>
  </si>
  <si>
    <t>Լուսացուցային 
օբյեկտները</t>
  </si>
  <si>
    <t xml:space="preserve">Աջափնյակ </t>
  </si>
  <si>
    <t xml:space="preserve">Շենգավիթ </t>
  </si>
  <si>
    <t xml:space="preserve">Դավթաշեն </t>
  </si>
  <si>
    <t xml:space="preserve">Ավան </t>
  </si>
  <si>
    <t>Քաղաք Ստեփանակերտ</t>
  </si>
  <si>
    <t xml:space="preserve">Գազ 31-029   </t>
  </si>
  <si>
    <t>Իժ 27-15</t>
  </si>
  <si>
    <t>Երազ 262B</t>
  </si>
  <si>
    <t>Գազ 53 ԱՊ-17</t>
  </si>
  <si>
    <t>Գազ 53 ԱԴԵ 18Ա</t>
  </si>
  <si>
    <t>Գազ 31-02 -583</t>
  </si>
  <si>
    <t>Գազ 27-05 414</t>
  </si>
  <si>
    <t>Անշարժ գույք</t>
  </si>
  <si>
    <t>Տպիչ   xerox PHSR 3117 MT</t>
  </si>
  <si>
    <t>Skaner Xserox</t>
  </si>
  <si>
    <t>Աթոռ</t>
  </si>
  <si>
    <t>Բազկաթոռ</t>
  </si>
  <si>
    <t>Անշարժ աթոռ</t>
  </si>
  <si>
    <t>Կաշվից աթոռ</t>
  </si>
  <si>
    <t xml:space="preserve">Աթոռ   </t>
  </si>
  <si>
    <t>Յուղ տաքաղուցիչ</t>
  </si>
  <si>
    <t>Գզրոց</t>
  </si>
  <si>
    <t>Սեղան</t>
  </si>
  <si>
    <t>Համակարգիչ</t>
  </si>
  <si>
    <t>Ամսագրի սեղան</t>
  </si>
  <si>
    <t>Օդափոխիչ</t>
  </si>
  <si>
    <t xml:space="preserve">Նոթբուկ </t>
  </si>
  <si>
    <t>Պահարան</t>
  </si>
  <si>
    <t>Անկյունային կտրող մկրատ</t>
  </si>
  <si>
    <t>Սեղանի շաղափող  հաստոց</t>
  </si>
  <si>
    <t>Կոմբինացված մկրատ</t>
  </si>
  <si>
    <t>Հղկող հաստոց  /տաչիլո/</t>
  </si>
  <si>
    <t>Մամլիչ 208</t>
  </si>
  <si>
    <t>Մետաղա հատող /գիլիոտին/</t>
  </si>
  <si>
    <t>ՄԵտաղաթերթ  ծռող հաստոց</t>
  </si>
  <si>
    <t>Փորող մկրատ</t>
  </si>
  <si>
    <t>Ֆրեզերային հաստոց</t>
  </si>
  <si>
    <t>Խառատային հաստոց</t>
  </si>
  <si>
    <t>Կոմպրեսոր ՄԻ-10 / ստացիոնալ/</t>
  </si>
  <si>
    <t>Կորագիծ կտրող մկրատ</t>
  </si>
  <si>
    <t>Եռակցող  ագրեգատ</t>
  </si>
  <si>
    <t>Կոմպրեսոր   /օդամղիչ/</t>
  </si>
  <si>
    <t>Կոմպրեսոր</t>
  </si>
  <si>
    <t>Հավելված 1
ՀՀ կառավարության 2018 թվականի
……………………  ….-ի N ……. Ա որոշման</t>
  </si>
  <si>
    <t>Հավելված 2
ՀՀ կառավարության 2018 թվականի
……………………  ….-ի N ……. Ա որոշման</t>
  </si>
  <si>
    <t>Հավելված 3
ՀՀ կառավարության 2018 թվականի
……………………  ….-ի N ……. Ա որոշման</t>
  </si>
  <si>
    <t xml:space="preserve"> </t>
  </si>
  <si>
    <t>Հեռուստացույց</t>
  </si>
  <si>
    <t xml:space="preserve">Սառնարան </t>
  </si>
  <si>
    <t>Համակարգիչ  LCA/MB ASUS մոնիտ</t>
  </si>
  <si>
    <t>Տպիչ</t>
  </si>
  <si>
    <t>Համակարգիչ ESPRIMO կամպլեկտ</t>
  </si>
  <si>
    <t>Համակարգիչ DBD R W</t>
  </si>
  <si>
    <t>Համակարգիչ ՊԵՆՏԻՈՒՄ մոնիտոր</t>
  </si>
  <si>
    <t xml:space="preserve">Համակարգիչ   </t>
  </si>
  <si>
    <t xml:space="preserve">Համակարգիչ  </t>
  </si>
  <si>
    <t>Տպիչ  LBP  30103</t>
  </si>
  <si>
    <t>Օդափոխիչ   ՎՍ</t>
  </si>
  <si>
    <t>Տպիչ Կոմպլեկտ</t>
  </si>
  <si>
    <t xml:space="preserve">Համակարգիչ </t>
  </si>
  <si>
    <t>Տպիչ լվռ      30103</t>
  </si>
  <si>
    <t xml:space="preserve">Ջեռուցման համակարգ </t>
  </si>
  <si>
    <t>Մետաղական  պահարան</t>
  </si>
  <si>
    <t>Ջրի ապարատ  ԵՊ-410 լ</t>
  </si>
  <si>
    <t>Բետոնա խառնիչ</t>
  </si>
  <si>
    <t>Օդորակիչ</t>
  </si>
  <si>
    <t>Գրասեղան</t>
  </si>
  <si>
    <t>Գրապահարան</t>
  </si>
  <si>
    <t>Աթոռ ղեկավարի</t>
  </si>
  <si>
    <t>Մեխանիկական դրոշմանիշ</t>
  </si>
  <si>
    <t>Հոֆմանի H26</t>
  </si>
  <si>
    <t>Պերֆորատոր սայրերով</t>
  </si>
  <si>
    <t>Կտրող   պլոտեր</t>
  </si>
  <si>
    <t>Հեռուստացույց Պանասոնիկ</t>
  </si>
  <si>
    <t>Ապպագծանշիչ  /բծեր հանող/</t>
  </si>
  <si>
    <t>Փափուկ կահույք /անկյունակ/</t>
  </si>
  <si>
    <t>Համակարգչային և գրասենյակային
տեխնիկա</t>
  </si>
  <si>
    <t>Մոնիտոր</t>
  </si>
  <si>
    <t>Համակարգիչ և այլ ակսեսուարներ,  մոնիտոր</t>
  </si>
  <si>
    <t>Մետաղական պոլկաներ</t>
  </si>
  <si>
    <t>Ձևավորող հաստոց</t>
  </si>
  <si>
    <t>Տպիչ  LBP  30103 գունավոր</t>
  </si>
  <si>
    <t>Կշեռք 500  կգ</t>
  </si>
  <si>
    <t>Անվտանգության համակարգ</t>
  </si>
  <si>
    <t>Տնօրենի սեղան - աթոռ</t>
  </si>
  <si>
    <t>Տնօրենի սեղան և աթոռ</t>
  </si>
  <si>
    <t>Գրասենյակային սեղան</t>
  </si>
  <si>
    <t>Սեղան   համակարգչի</t>
  </si>
  <si>
    <t>Ղեկավարի աթոռ</t>
  </si>
  <si>
    <t>Բազկաթոռ սվինգ</t>
  </si>
  <si>
    <t>Ուղղահայաց շաղափող հաստոց</t>
  </si>
  <si>
    <t>Էլ Գեներատոր</t>
  </si>
  <si>
    <t>Օբյեկտի անվանումը</t>
  </si>
  <si>
    <t>Հասցեն</t>
  </si>
  <si>
    <t>Հողամասի
մակերեսը
(հա)</t>
  </si>
  <si>
    <t>Շենք-շինության մակերեսը (քմ)</t>
  </si>
  <si>
    <t>ք. Երևան, Մալաթիա-Սեբաստիա համայք,
 Սեբաստիա փողոց թիվ 7</t>
  </si>
  <si>
    <t>ք. Երևան, Շենգավիթ համայնք, Թամանցիների փողոց թիվ 73</t>
  </si>
  <si>
    <t>ավտոբոքսեր</t>
  </si>
  <si>
    <t>պահակակետ, գրասենյակ</t>
  </si>
  <si>
    <t xml:space="preserve">փայտամշակման Ա/Մ </t>
  </si>
  <si>
    <t>ծածկոց</t>
  </si>
  <si>
    <t>պահեստ</t>
  </si>
  <si>
    <t>ենթակայան</t>
  </si>
  <si>
    <t>պահեստ Ա/Մ</t>
  </si>
  <si>
    <t>ճաշարան, դահլիճ</t>
  </si>
  <si>
    <t>լողավազան</t>
  </si>
  <si>
    <t xml:space="preserve">Արտադրական բազա, 
այդ թվում՝ </t>
  </si>
  <si>
    <t>Ադմինիստրատիվ
 մասնաշենք</t>
  </si>
  <si>
    <t>Քանակը
(հատ)</t>
  </si>
  <si>
    <t>Հաշվեկշռային արժեքը
(դրամ)</t>
  </si>
  <si>
    <t>Սառնարան</t>
  </si>
  <si>
    <t>Բազմաֆունկցիոնալ սարք</t>
  </si>
  <si>
    <t>Ց Ա Ն Կ
«ԼՈՒՍԱՆՇԱՆ» ՊԵՏԱԿԱՆ ՈՉ ԱՌԵՎՏՐԱՅԻՆ ԿԱԶՄԱԿԵՐՊՈՒԹՅԱՆ ԳՈՒՅՔԻ ԿԱԶՄԻՑ  ՀԵՏ ՎԵՐՑՎՈՂ ԵՎ ՀԱՅԱՍՏԱՆԻ ՀԱՆՐԱՊԵՏՈՒԹՅԱՆ ԿԱՌԱՎԱՐՈՒԹՅԱՆՆ ԱՌԸՆԹԵՐ ՀԱՅԱՍՏԱՆԻ ՀԱՆՐԱՊԵՏՈՒԹՅԱՆ ՈՍՏԻԿԱՆՈՒԹՅԱՆՆ  ԱՄՐԱՑՎՈՂ  ՃԱՆԱՊԱՐՀԱՅԻՆ ՆՇԱՆՆԵՐԻ ԵՎ  ԼՈՒՍԱՑՈՒՑԱՅԻՆ ՕԲՅԵԿՏՆԵՐԻ</t>
  </si>
  <si>
    <t>Ց Ա Ն Կ
«ԼՈՒՍԱՆՇԱՆ» ՊԵՏԱԿԱՆ ՈՉ ԱՌԵՎՏՐԱՅԻՆ ԿԱԶՄԱԿԵՐՊՈՒԹՅԱՆ ԳՈՒՅՔԻ ԿԱԶՄԻՑ  ՀԵՏ ՎԵՐՑՎՈՂ ԵՎ ՀԱՅԱՍՏԱՆԻ ՀԱՆՐԱՊԵՏՈՒԹՅԱՆ ԿԱՌԱՎԱՐՈՒԹՅԱՆՆ ԱՌԸՆԹԵՐ ՀԱՅԱՍՏԱՆԻ ՀԱՆՐԱՊԵՏՈՒԹՅԱՆ ՈՍՏԻԿԱՆՈՒԹՅԱՆՆ ԱՄՐԱՑՎՈՂ  ՇԱՐԺԱԿԱՆ ԳՈՒՅՔԻ</t>
  </si>
  <si>
    <t>Ց Ա Ն Կ
«ԼՈՒՍԱՆՇԱՆ» ՊԵՏԱԿԱՆ ՈՉ ԱՌԵՎՏՐԱՅԻՆ ԿԱԶՄԱԿԵՐՊՈՒԹՅԱՆ ԼՈՒԾԱՐՈՒՄԻՑ ՀԵՏՈ ՎԵՐՑՎՈՂ  ԵՎ &lt;&lt;ՀԱՅԱՍՏԱՆԻ ՀԱՆՐԱՊԵՏՈՒԹՅԱՆ ԿԱՌԱՎԱՐՈՒԹՅԱՆՆ ԱՌԸՆԹԵՐ ՊԵՏԱԿԱՆ ԳՈՒՅՔԻ ԿԱՌԱՎԱՐՄԱՆ ՎԱՐՉՈՒԹՅԱՆ ԱՇԽԱՏԱԿԱԶՄ&gt;&gt; ՊԵՏԱԿԱՆ ԿԱՌԱՎԱՐՉԱԿԱՆ ՀԻՄՆԱՐԿԻՆ ԱՄՐԱՑՎՈՂ ԱՆՇԱՐԺ ԳՈՒՅՔԻ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</si>
</sst>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0.0"/>
  </numFmts>
  <fonts count="9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color theme="1"/>
      <name val="GHEA Grapalat"/>
      <family val="3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1">
    <xf numFmtId="0" fontId="0" fillId="0" borderId="0" xfId="0"/>
    <xf numFmtId="0" fontId="1" fillId="0" borderId="1" xfId="0" applyFont="1" applyBorder="1"/>
    <xf numFmtId="0" fontId="1" fillId="0" borderId="7" xfId="0" applyFont="1" applyBorder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4" xfId="0" applyFont="1" applyBorder="1"/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164" fontId="1" fillId="0" borderId="0" xfId="1" applyFont="1"/>
    <xf numFmtId="0" fontId="1" fillId="0" borderId="21" xfId="0" applyFont="1" applyBorder="1"/>
    <xf numFmtId="165" fontId="1" fillId="0" borderId="1" xfId="1" applyNumberFormat="1" applyFont="1" applyBorder="1"/>
    <xf numFmtId="165" fontId="1" fillId="0" borderId="19" xfId="1" applyNumberFormat="1" applyFont="1" applyBorder="1"/>
    <xf numFmtId="164" fontId="1" fillId="0" borderId="0" xfId="0" applyNumberFormat="1" applyFont="1"/>
    <xf numFmtId="0" fontId="1" fillId="0" borderId="25" xfId="0" applyFont="1" applyBorder="1"/>
    <xf numFmtId="165" fontId="2" fillId="0" borderId="26" xfId="1" applyNumberFormat="1" applyFont="1" applyBorder="1"/>
    <xf numFmtId="165" fontId="2" fillId="0" borderId="26" xfId="0" applyNumberFormat="1" applyFont="1" applyBorder="1"/>
    <xf numFmtId="165" fontId="2" fillId="0" borderId="27" xfId="1" applyNumberFormat="1" applyFont="1" applyBorder="1"/>
    <xf numFmtId="0" fontId="1" fillId="0" borderId="6" xfId="0" applyFont="1" applyBorder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9" xfId="0" applyFont="1" applyBorder="1"/>
    <xf numFmtId="0" fontId="1" fillId="0" borderId="22" xfId="0" applyFont="1" applyBorder="1"/>
    <xf numFmtId="0" fontId="1" fillId="0" borderId="4" xfId="0" applyFont="1" applyBorder="1" applyAlignment="1">
      <alignment horizontal="center"/>
    </xf>
    <xf numFmtId="165" fontId="1" fillId="0" borderId="23" xfId="1" applyNumberFormat="1" applyFont="1" applyBorder="1"/>
    <xf numFmtId="0" fontId="2" fillId="0" borderId="9" xfId="0" applyFont="1" applyBorder="1" applyAlignment="1">
      <alignment horizontal="center"/>
    </xf>
    <xf numFmtId="165" fontId="2" fillId="0" borderId="10" xfId="1" applyNumberFormat="1" applyFont="1" applyBorder="1"/>
    <xf numFmtId="0" fontId="1" fillId="0" borderId="20" xfId="0" applyFont="1" applyBorder="1"/>
    <xf numFmtId="0" fontId="1" fillId="0" borderId="6" xfId="0" applyFont="1" applyBorder="1" applyAlignment="1">
      <alignment horizontal="center"/>
    </xf>
    <xf numFmtId="0" fontId="1" fillId="0" borderId="24" xfId="0" applyFont="1" applyBorder="1"/>
    <xf numFmtId="0" fontId="1" fillId="0" borderId="3" xfId="0" applyFont="1" applyBorder="1"/>
    <xf numFmtId="0" fontId="1" fillId="0" borderId="13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8" xfId="0" applyFont="1" applyBorder="1"/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165" fontId="1" fillId="0" borderId="24" xfId="1" applyNumberFormat="1" applyFont="1" applyBorder="1"/>
    <xf numFmtId="3" fontId="5" fillId="0" borderId="4" xfId="0" applyNumberFormat="1" applyFont="1" applyBorder="1" applyAlignment="1">
      <alignment horizontal="center"/>
    </xf>
    <xf numFmtId="165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1" fillId="0" borderId="19" xfId="1" applyNumberFormat="1" applyFont="1" applyBorder="1"/>
    <xf numFmtId="3" fontId="5" fillId="0" borderId="19" xfId="0" applyNumberFormat="1" applyFont="1" applyBorder="1"/>
    <xf numFmtId="3" fontId="6" fillId="0" borderId="19" xfId="0" applyNumberFormat="1" applyFont="1" applyBorder="1"/>
    <xf numFmtId="165" fontId="1" fillId="0" borderId="19" xfId="1" applyNumberFormat="1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3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7" fontId="1" fillId="0" borderId="1" xfId="0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8" fillId="0" borderId="1" xfId="0" applyFont="1" applyBorder="1"/>
    <xf numFmtId="166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8" fillId="0" borderId="6" xfId="0" applyFont="1" applyBorder="1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167" fontId="2" fillId="0" borderId="6" xfId="0" applyNumberFormat="1" applyFont="1" applyBorder="1" applyAlignment="1">
      <alignment vertical="center"/>
    </xf>
    <xf numFmtId="166" fontId="2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5"/>
  <sheetViews>
    <sheetView topLeftCell="C1" workbookViewId="0">
      <selection activeCell="C4" sqref="C4:H4"/>
    </sheetView>
  </sheetViews>
  <sheetFormatPr defaultRowHeight="15"/>
  <cols>
    <col min="1" max="2" width="0" hidden="1" customWidth="1"/>
    <col min="3" max="3" width="4.28515625" customWidth="1"/>
    <col min="4" max="4" width="27.7109375" customWidth="1"/>
    <col min="5" max="5" width="12.7109375" customWidth="1"/>
    <col min="6" max="6" width="17.7109375" customWidth="1"/>
    <col min="7" max="7" width="17.28515625" customWidth="1"/>
    <col min="8" max="8" width="19.7109375" customWidth="1"/>
    <col min="10" max="10" width="22.5703125" customWidth="1"/>
    <col min="13" max="13" width="20.28515625" customWidth="1"/>
  </cols>
  <sheetData>
    <row r="1" spans="3:13" ht="63.75" customHeight="1">
      <c r="C1" s="12"/>
      <c r="D1" s="12"/>
      <c r="E1" s="12"/>
      <c r="F1" s="12"/>
      <c r="G1" s="86" t="s">
        <v>59</v>
      </c>
      <c r="H1" s="87"/>
      <c r="I1" s="12"/>
      <c r="J1" s="12"/>
      <c r="K1" s="12"/>
      <c r="L1" s="12"/>
      <c r="M1" s="12"/>
    </row>
    <row r="2" spans="3:13" ht="15" hidden="1" customHeight="1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3:13" ht="16.5" hidden="1" customHeight="1"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3:13" ht="120.75" customHeight="1">
      <c r="C4" s="85" t="s">
        <v>129</v>
      </c>
      <c r="D4" s="85"/>
      <c r="E4" s="85"/>
      <c r="F4" s="85"/>
      <c r="G4" s="85"/>
      <c r="H4" s="85"/>
      <c r="I4" s="7"/>
      <c r="J4" s="7"/>
      <c r="K4" s="7" t="s">
        <v>62</v>
      </c>
      <c r="L4" s="7"/>
      <c r="M4" s="7"/>
    </row>
    <row r="5" spans="3:13" ht="18" thickBo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3:13" ht="36.75" customHeight="1">
      <c r="C6" s="96" t="s">
        <v>1</v>
      </c>
      <c r="D6" s="93" t="s">
        <v>0</v>
      </c>
      <c r="E6" s="89" t="s">
        <v>14</v>
      </c>
      <c r="F6" s="90"/>
      <c r="G6" s="99" t="s">
        <v>15</v>
      </c>
      <c r="H6" s="100"/>
      <c r="I6" s="12"/>
      <c r="J6" s="12"/>
      <c r="K6" s="12"/>
      <c r="L6" s="12"/>
      <c r="M6" s="12"/>
    </row>
    <row r="7" spans="3:13" ht="32.25" customHeight="1">
      <c r="C7" s="97"/>
      <c r="D7" s="94"/>
      <c r="E7" s="91"/>
      <c r="F7" s="92"/>
      <c r="G7" s="101"/>
      <c r="H7" s="102"/>
      <c r="I7" s="12"/>
      <c r="J7" s="12"/>
      <c r="K7" s="12"/>
      <c r="L7" s="12"/>
      <c r="M7" s="12"/>
    </row>
    <row r="8" spans="3:13" ht="70.5" customHeight="1">
      <c r="C8" s="98"/>
      <c r="D8" s="95"/>
      <c r="E8" s="61" t="s">
        <v>125</v>
      </c>
      <c r="F8" s="61" t="s">
        <v>126</v>
      </c>
      <c r="G8" s="61" t="s">
        <v>125</v>
      </c>
      <c r="H8" s="60" t="s">
        <v>126</v>
      </c>
      <c r="I8" s="12"/>
      <c r="J8" s="13"/>
      <c r="K8" s="12"/>
      <c r="L8" s="12"/>
      <c r="M8" s="12"/>
    </row>
    <row r="9" spans="3:13" ht="17.25">
      <c r="C9" s="14">
        <v>1</v>
      </c>
      <c r="D9" s="1" t="s">
        <v>16</v>
      </c>
      <c r="E9" s="15">
        <v>655</v>
      </c>
      <c r="F9" s="15">
        <v>3832782</v>
      </c>
      <c r="G9" s="15">
        <v>23</v>
      </c>
      <c r="H9" s="16">
        <f>108300848-78355844</f>
        <v>29945004</v>
      </c>
      <c r="I9" s="17"/>
      <c r="J9" s="17"/>
      <c r="K9" s="12"/>
      <c r="L9" s="12"/>
      <c r="M9" s="12"/>
    </row>
    <row r="10" spans="3:13" ht="17.25">
      <c r="C10" s="14">
        <v>2</v>
      </c>
      <c r="D10" s="2" t="s">
        <v>17</v>
      </c>
      <c r="E10" s="15">
        <v>1156</v>
      </c>
      <c r="F10" s="15">
        <v>6764421</v>
      </c>
      <c r="G10" s="15">
        <v>29</v>
      </c>
      <c r="H10" s="16">
        <f>187208496-116744940</f>
        <v>70463556</v>
      </c>
      <c r="I10" s="17"/>
      <c r="J10" s="17"/>
      <c r="K10" s="12"/>
      <c r="L10" s="12"/>
      <c r="M10" s="12"/>
    </row>
    <row r="11" spans="3:13" ht="17.25">
      <c r="C11" s="14">
        <v>3</v>
      </c>
      <c r="D11" s="2" t="s">
        <v>2</v>
      </c>
      <c r="E11" s="15">
        <v>767</v>
      </c>
      <c r="F11" s="15">
        <v>4488158</v>
      </c>
      <c r="G11" s="15">
        <v>17</v>
      </c>
      <c r="H11" s="16">
        <f>102929375-64691553</f>
        <v>38237822</v>
      </c>
      <c r="I11" s="17"/>
      <c r="J11" s="17"/>
      <c r="K11" s="12"/>
      <c r="L11" s="12"/>
      <c r="M11" s="12"/>
    </row>
    <row r="12" spans="3:13" ht="17.25">
      <c r="C12" s="14">
        <v>4</v>
      </c>
      <c r="D12" s="2" t="s">
        <v>18</v>
      </c>
      <c r="E12" s="15">
        <v>317</v>
      </c>
      <c r="F12" s="15">
        <v>1854949</v>
      </c>
      <c r="G12" s="15">
        <v>4</v>
      </c>
      <c r="H12" s="16">
        <f>12657111-9992869</f>
        <v>2664242</v>
      </c>
      <c r="I12" s="17"/>
      <c r="J12" s="17"/>
      <c r="K12" s="12"/>
      <c r="L12" s="12"/>
      <c r="M12" s="12"/>
    </row>
    <row r="13" spans="3:13" ht="17.25">
      <c r="C13" s="14">
        <v>5</v>
      </c>
      <c r="D13" s="2" t="s">
        <v>7</v>
      </c>
      <c r="E13" s="15">
        <v>145</v>
      </c>
      <c r="F13" s="15">
        <v>848478</v>
      </c>
      <c r="G13" s="15">
        <v>4</v>
      </c>
      <c r="H13" s="16">
        <f>12786974-11451818</f>
        <v>1335156</v>
      </c>
      <c r="I13" s="17"/>
      <c r="J13" s="17"/>
      <c r="K13" s="12"/>
      <c r="L13" s="12"/>
      <c r="M13" s="12"/>
    </row>
    <row r="14" spans="3:13" ht="17.25">
      <c r="C14" s="14">
        <v>6</v>
      </c>
      <c r="D14" s="2" t="s">
        <v>5</v>
      </c>
      <c r="E14" s="15">
        <v>770</v>
      </c>
      <c r="F14" s="15">
        <v>4505713</v>
      </c>
      <c r="G14" s="15">
        <v>9</v>
      </c>
      <c r="H14" s="16">
        <f>49713415-38425012</f>
        <v>11288403</v>
      </c>
      <c r="I14" s="17"/>
      <c r="J14" s="17"/>
      <c r="K14" s="12"/>
      <c r="L14" s="12"/>
      <c r="M14" s="12"/>
    </row>
    <row r="15" spans="3:13" ht="17.25">
      <c r="C15" s="14">
        <v>7</v>
      </c>
      <c r="D15" s="2" t="s">
        <v>3</v>
      </c>
      <c r="E15" s="15">
        <v>1298</v>
      </c>
      <c r="F15" s="15">
        <v>7595345</v>
      </c>
      <c r="G15" s="15">
        <v>14</v>
      </c>
      <c r="H15" s="16">
        <f>70373540-48738608</f>
        <v>21634932</v>
      </c>
      <c r="I15" s="17"/>
      <c r="J15" s="17"/>
      <c r="K15" s="12"/>
      <c r="L15" s="12"/>
      <c r="M15" s="12"/>
    </row>
    <row r="16" spans="3:13" ht="17.25">
      <c r="C16" s="14">
        <v>8</v>
      </c>
      <c r="D16" s="2" t="s">
        <v>4</v>
      </c>
      <c r="E16" s="15">
        <v>3903</v>
      </c>
      <c r="F16" s="15">
        <v>22838700</v>
      </c>
      <c r="G16" s="15">
        <v>75</v>
      </c>
      <c r="H16" s="16">
        <f>680678262-554546004</f>
        <v>126132258</v>
      </c>
      <c r="I16" s="17"/>
      <c r="J16" s="17"/>
      <c r="K16" s="12"/>
      <c r="L16" s="12"/>
      <c r="M16" s="12"/>
    </row>
    <row r="17" spans="3:13" ht="17.25">
      <c r="C17" s="14">
        <v>9</v>
      </c>
      <c r="D17" s="1" t="s">
        <v>6</v>
      </c>
      <c r="E17" s="15">
        <v>1635</v>
      </c>
      <c r="F17" s="15">
        <v>9567326</v>
      </c>
      <c r="G17" s="15">
        <v>39</v>
      </c>
      <c r="H17" s="16">
        <f>268564856-195455116</f>
        <v>73109740</v>
      </c>
      <c r="I17" s="17"/>
      <c r="J17" s="17"/>
      <c r="K17" s="12"/>
      <c r="L17" s="12"/>
      <c r="M17" s="12"/>
    </row>
    <row r="18" spans="3:13" ht="17.25">
      <c r="C18" s="14">
        <v>10</v>
      </c>
      <c r="D18" s="1" t="s">
        <v>8</v>
      </c>
      <c r="E18" s="15">
        <v>1144</v>
      </c>
      <c r="F18" s="15">
        <v>6694202</v>
      </c>
      <c r="G18" s="15">
        <v>25</v>
      </c>
      <c r="H18" s="16">
        <f>166202809-98953604</f>
        <v>67249205</v>
      </c>
      <c r="I18" s="17"/>
      <c r="J18" s="17"/>
      <c r="K18" s="12"/>
      <c r="L18" s="12"/>
      <c r="M18" s="12"/>
    </row>
    <row r="19" spans="3:13" ht="17.25">
      <c r="C19" s="14">
        <v>11</v>
      </c>
      <c r="D19" s="1" t="s">
        <v>19</v>
      </c>
      <c r="E19" s="15">
        <v>663</v>
      </c>
      <c r="F19" s="15">
        <v>3879599</v>
      </c>
      <c r="G19" s="15">
        <v>10</v>
      </c>
      <c r="H19" s="16">
        <f>41483891-24495443</f>
        <v>16988448</v>
      </c>
      <c r="I19" s="17"/>
      <c r="J19" s="17"/>
      <c r="K19" s="12"/>
      <c r="L19" s="12"/>
      <c r="M19" s="12"/>
    </row>
    <row r="20" spans="3:13" ht="17.25">
      <c r="C20" s="14">
        <v>12</v>
      </c>
      <c r="D20" s="1" t="s">
        <v>20</v>
      </c>
      <c r="E20" s="15"/>
      <c r="F20" s="15"/>
      <c r="G20" s="15">
        <v>2</v>
      </c>
      <c r="H20" s="16">
        <f>3884353+5074291</f>
        <v>8958644</v>
      </c>
      <c r="I20" s="17"/>
      <c r="J20" s="12"/>
      <c r="K20" s="12"/>
      <c r="L20" s="12"/>
      <c r="M20" s="12"/>
    </row>
    <row r="21" spans="3:13" ht="18" thickBot="1">
      <c r="C21" s="18"/>
      <c r="D21" s="6" t="s">
        <v>9</v>
      </c>
      <c r="E21" s="19">
        <f>SUM(E9:E20)</f>
        <v>12453</v>
      </c>
      <c r="F21" s="20">
        <f>SUM(F9:F20)</f>
        <v>72869673</v>
      </c>
      <c r="G21" s="19">
        <f>SUM(G9:G20)</f>
        <v>251</v>
      </c>
      <c r="H21" s="21">
        <f>SUM(H9:H20)</f>
        <v>468007410</v>
      </c>
      <c r="I21" s="17"/>
      <c r="J21" s="12"/>
      <c r="K21" s="12"/>
      <c r="L21" s="12"/>
      <c r="M21" s="12"/>
    </row>
    <row r="22" spans="3:13" ht="17.25" hidden="1">
      <c r="C22" s="22">
        <v>13</v>
      </c>
      <c r="D22" s="22"/>
      <c r="E22" s="22"/>
      <c r="F22" s="22"/>
      <c r="G22" s="22"/>
      <c r="H22" s="22"/>
      <c r="I22" s="12"/>
      <c r="J22" s="12"/>
      <c r="K22" s="12"/>
      <c r="L22" s="12"/>
      <c r="M22" s="12"/>
    </row>
    <row r="23" spans="3:13" ht="17.25" hidden="1">
      <c r="C23" s="1">
        <v>14</v>
      </c>
      <c r="D23" s="1"/>
      <c r="E23" s="1"/>
      <c r="F23" s="1"/>
      <c r="G23" s="1"/>
      <c r="H23" s="1"/>
      <c r="I23" s="12"/>
      <c r="J23" s="12"/>
      <c r="K23" s="12"/>
      <c r="L23" s="12"/>
      <c r="M23" s="12"/>
    </row>
    <row r="24" spans="3:13" ht="17.25" hidden="1">
      <c r="C24" s="1">
        <v>15</v>
      </c>
      <c r="D24" s="1"/>
      <c r="E24" s="1"/>
      <c r="F24" s="1"/>
      <c r="G24" s="1"/>
      <c r="H24" s="1"/>
      <c r="I24" s="12"/>
      <c r="J24" s="12"/>
      <c r="K24" s="12"/>
      <c r="L24" s="12"/>
      <c r="M24" s="12"/>
    </row>
    <row r="25" spans="3:13" ht="17.25" hidden="1">
      <c r="C25" s="1">
        <v>16</v>
      </c>
      <c r="D25" s="1"/>
      <c r="E25" s="1"/>
      <c r="F25" s="1"/>
      <c r="G25" s="1"/>
      <c r="H25" s="1"/>
      <c r="I25" s="12"/>
      <c r="J25" s="12"/>
      <c r="K25" s="12"/>
      <c r="L25" s="12"/>
      <c r="M25" s="12"/>
    </row>
    <row r="26" spans="3:13" ht="17.25" hidden="1">
      <c r="C26" s="1">
        <v>17</v>
      </c>
      <c r="D26" s="1"/>
      <c r="E26" s="1"/>
      <c r="F26" s="1"/>
      <c r="G26" s="1"/>
      <c r="H26" s="1"/>
      <c r="I26" s="12"/>
      <c r="J26" s="12"/>
      <c r="K26" s="12"/>
      <c r="L26" s="12"/>
      <c r="M26" s="12"/>
    </row>
    <row r="27" spans="3:13" ht="17.25" hidden="1">
      <c r="C27" s="1">
        <v>18</v>
      </c>
      <c r="D27" s="1"/>
      <c r="E27" s="1"/>
      <c r="F27" s="1"/>
      <c r="G27" s="1"/>
      <c r="H27" s="1"/>
      <c r="I27" s="12"/>
      <c r="J27" s="12"/>
      <c r="K27" s="12"/>
      <c r="L27" s="12"/>
      <c r="M27" s="12"/>
    </row>
    <row r="28" spans="3:13" ht="17.25" hidden="1">
      <c r="C28" s="1">
        <v>19</v>
      </c>
      <c r="D28" s="1"/>
      <c r="E28" s="1"/>
      <c r="F28" s="1"/>
      <c r="G28" s="1"/>
      <c r="H28" s="1"/>
      <c r="I28" s="12"/>
      <c r="J28" s="12"/>
      <c r="K28" s="12"/>
      <c r="L28" s="12"/>
      <c r="M28" s="12"/>
    </row>
    <row r="29" spans="3:13" ht="17.25" hidden="1">
      <c r="C29" s="1">
        <v>20</v>
      </c>
      <c r="D29" s="1"/>
      <c r="E29" s="1"/>
      <c r="F29" s="1"/>
      <c r="G29" s="1"/>
      <c r="H29" s="1"/>
      <c r="I29" s="12"/>
      <c r="J29" s="12"/>
      <c r="K29" s="12"/>
      <c r="L29" s="12"/>
      <c r="M29" s="12"/>
    </row>
    <row r="30" spans="3:13" ht="17.25" hidden="1">
      <c r="C30" s="1">
        <v>21</v>
      </c>
      <c r="D30" s="1"/>
      <c r="E30" s="1"/>
      <c r="F30" s="1"/>
      <c r="G30" s="1"/>
      <c r="H30" s="1"/>
      <c r="I30" s="12"/>
      <c r="J30" s="12"/>
      <c r="K30" s="12"/>
      <c r="L30" s="12"/>
      <c r="M30" s="12"/>
    </row>
    <row r="31" spans="3:13" ht="17.25" hidden="1">
      <c r="C31" s="1">
        <v>22</v>
      </c>
      <c r="D31" s="1"/>
      <c r="E31" s="1"/>
      <c r="F31" s="1"/>
      <c r="G31" s="1"/>
      <c r="H31" s="1"/>
      <c r="I31" s="12"/>
      <c r="J31" s="12"/>
      <c r="K31" s="12"/>
      <c r="L31" s="12"/>
      <c r="M31" s="12"/>
    </row>
    <row r="32" spans="3:13" ht="17.25" hidden="1">
      <c r="C32" s="1">
        <v>23</v>
      </c>
      <c r="D32" s="1"/>
      <c r="E32" s="1"/>
      <c r="F32" s="1"/>
      <c r="G32" s="1"/>
      <c r="H32" s="1"/>
      <c r="I32" s="12"/>
      <c r="J32" s="12"/>
      <c r="K32" s="12"/>
      <c r="L32" s="12"/>
      <c r="M32" s="12"/>
    </row>
    <row r="33" spans="3:13" ht="17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5" spans="3:13">
      <c r="F35" s="4"/>
    </row>
  </sheetData>
  <mergeCells count="7">
    <mergeCell ref="C4:H4"/>
    <mergeCell ref="G1:H1"/>
    <mergeCell ref="C2:M3"/>
    <mergeCell ref="E6:F7"/>
    <mergeCell ref="D6:D8"/>
    <mergeCell ref="C6:C8"/>
    <mergeCell ref="G6:H7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52"/>
  <sheetViews>
    <sheetView topLeftCell="C1" workbookViewId="0">
      <selection activeCell="C4" sqref="C4:H4"/>
    </sheetView>
  </sheetViews>
  <sheetFormatPr defaultRowHeight="15"/>
  <cols>
    <col min="1" max="2" width="0" hidden="1" customWidth="1"/>
    <col min="3" max="3" width="4.28515625" customWidth="1"/>
    <col min="4" max="4" width="38.85546875" customWidth="1"/>
    <col min="5" max="5" width="11" style="3" customWidth="1"/>
    <col min="6" max="6" width="21.28515625" customWidth="1"/>
    <col min="7" max="7" width="7.5703125" customWidth="1"/>
    <col min="8" max="8" width="15.5703125" customWidth="1"/>
  </cols>
  <sheetData>
    <row r="1" spans="3:9" ht="61.5" customHeight="1">
      <c r="C1" s="12"/>
      <c r="D1" s="103" t="s">
        <v>60</v>
      </c>
      <c r="E1" s="103"/>
      <c r="F1" s="103"/>
      <c r="G1" s="103"/>
      <c r="H1" s="103"/>
      <c r="I1" s="12"/>
    </row>
    <row r="2" spans="3:9" ht="15" hidden="1" customHeight="1">
      <c r="C2" s="88"/>
      <c r="D2" s="88"/>
      <c r="E2" s="88"/>
      <c r="F2" s="88"/>
      <c r="G2" s="88"/>
      <c r="H2" s="88"/>
      <c r="I2" s="88"/>
    </row>
    <row r="3" spans="3:9" ht="20.25" hidden="1" customHeight="1">
      <c r="C3" s="88"/>
      <c r="D3" s="88"/>
      <c r="E3" s="88"/>
      <c r="F3" s="88"/>
      <c r="G3" s="88"/>
      <c r="H3" s="88"/>
      <c r="I3" s="88"/>
    </row>
    <row r="4" spans="3:9" ht="126" customHeight="1">
      <c r="C4" s="85" t="s">
        <v>130</v>
      </c>
      <c r="D4" s="85"/>
      <c r="E4" s="85"/>
      <c r="F4" s="85"/>
      <c r="G4" s="85"/>
      <c r="H4" s="85"/>
      <c r="I4" s="7"/>
    </row>
    <row r="5" spans="3:9" ht="18" thickBot="1">
      <c r="C5" s="12"/>
      <c r="D5" s="12"/>
      <c r="E5" s="24"/>
      <c r="F5" s="12"/>
      <c r="G5" s="12"/>
      <c r="H5" s="12"/>
      <c r="I5" s="12"/>
    </row>
    <row r="6" spans="3:9" ht="36.75" customHeight="1">
      <c r="C6" s="96" t="s">
        <v>1</v>
      </c>
      <c r="D6" s="93" t="s">
        <v>13</v>
      </c>
      <c r="E6" s="99" t="s">
        <v>125</v>
      </c>
      <c r="F6" s="106" t="s">
        <v>126</v>
      </c>
      <c r="G6" s="108"/>
      <c r="H6" s="108"/>
      <c r="I6" s="25"/>
    </row>
    <row r="7" spans="3:9" ht="32.25" customHeight="1">
      <c r="C7" s="97"/>
      <c r="D7" s="94"/>
      <c r="E7" s="109"/>
      <c r="F7" s="107"/>
      <c r="G7" s="108"/>
      <c r="H7" s="108"/>
      <c r="I7" s="25"/>
    </row>
    <row r="8" spans="3:9" ht="9" customHeight="1">
      <c r="C8" s="98"/>
      <c r="D8" s="95"/>
      <c r="E8" s="109"/>
      <c r="F8" s="107"/>
      <c r="G8" s="108"/>
      <c r="H8" s="108"/>
      <c r="I8" s="26"/>
    </row>
    <row r="9" spans="3:9" ht="30" customHeight="1">
      <c r="C9" s="8"/>
      <c r="D9" s="67" t="s">
        <v>11</v>
      </c>
      <c r="E9" s="11"/>
      <c r="F9" s="9"/>
      <c r="G9" s="10"/>
      <c r="H9" s="10"/>
      <c r="I9" s="26"/>
    </row>
    <row r="10" spans="3:9" ht="17.25">
      <c r="C10" s="14">
        <v>1</v>
      </c>
      <c r="D10" s="1" t="s">
        <v>21</v>
      </c>
      <c r="E10" s="27">
        <v>1</v>
      </c>
      <c r="F10" s="28">
        <f>2561470-2561470</f>
        <v>0</v>
      </c>
      <c r="G10" s="26"/>
      <c r="H10" s="26"/>
      <c r="I10" s="26"/>
    </row>
    <row r="11" spans="3:9" ht="17.25">
      <c r="C11" s="14">
        <v>2</v>
      </c>
      <c r="D11" s="2" t="s">
        <v>22</v>
      </c>
      <c r="E11" s="27">
        <v>2</v>
      </c>
      <c r="F11" s="28">
        <f>141723-141723+142016-142016</f>
        <v>0</v>
      </c>
      <c r="G11" s="26"/>
      <c r="H11" s="26"/>
      <c r="I11" s="26"/>
    </row>
    <row r="12" spans="3:9" ht="17.25">
      <c r="C12" s="14">
        <v>3</v>
      </c>
      <c r="D12" s="2" t="s">
        <v>23</v>
      </c>
      <c r="E12" s="27">
        <v>1</v>
      </c>
      <c r="F12" s="28">
        <f>171676-171676</f>
        <v>0</v>
      </c>
      <c r="G12" s="26"/>
      <c r="H12" s="26"/>
      <c r="I12" s="26"/>
    </row>
    <row r="13" spans="3:9" ht="17.25">
      <c r="C13" s="14">
        <v>4</v>
      </c>
      <c r="D13" s="2" t="s">
        <v>24</v>
      </c>
      <c r="E13" s="27">
        <v>5</v>
      </c>
      <c r="F13" s="28">
        <f>341579-341579+618501-618501+682038-682038+711929-711929</f>
        <v>0</v>
      </c>
      <c r="G13" s="26"/>
      <c r="H13" s="26"/>
      <c r="I13" s="26"/>
    </row>
    <row r="14" spans="3:9" ht="17.25">
      <c r="C14" s="14">
        <v>5</v>
      </c>
      <c r="D14" s="2" t="s">
        <v>25</v>
      </c>
      <c r="E14" s="27">
        <v>1</v>
      </c>
      <c r="F14" s="28">
        <f>280954-280954</f>
        <v>0</v>
      </c>
      <c r="G14" s="26"/>
      <c r="H14" s="26"/>
      <c r="I14" s="26"/>
    </row>
    <row r="15" spans="3:9" ht="17.25">
      <c r="C15" s="14">
        <v>6</v>
      </c>
      <c r="D15" s="2" t="s">
        <v>26</v>
      </c>
      <c r="E15" s="27">
        <v>1</v>
      </c>
      <c r="F15" s="28">
        <f>5000000-5000000</f>
        <v>0</v>
      </c>
      <c r="G15" s="26"/>
      <c r="H15" s="26"/>
      <c r="I15" s="26"/>
    </row>
    <row r="16" spans="3:9" ht="18" thickBot="1">
      <c r="C16" s="14">
        <v>7</v>
      </c>
      <c r="D16" s="2" t="s">
        <v>27</v>
      </c>
      <c r="E16" s="27">
        <v>3</v>
      </c>
      <c r="F16" s="66">
        <f>4358333-4358333+7900000-3950000+7900000-3950000</f>
        <v>7900000</v>
      </c>
      <c r="G16" s="26"/>
      <c r="H16" s="26"/>
      <c r="I16" s="26"/>
    </row>
    <row r="17" spans="3:9" ht="18" hidden="1" thickBot="1">
      <c r="C17" s="14">
        <v>6</v>
      </c>
      <c r="D17" s="2"/>
      <c r="E17" s="27"/>
      <c r="F17" s="16"/>
      <c r="G17" s="26"/>
      <c r="H17" s="26"/>
      <c r="I17" s="26"/>
    </row>
    <row r="18" spans="3:9" ht="18" hidden="1" thickBot="1">
      <c r="C18" s="14">
        <v>7</v>
      </c>
      <c r="D18" s="2"/>
      <c r="E18" s="27"/>
      <c r="F18" s="16"/>
      <c r="G18" s="26"/>
      <c r="H18" s="26"/>
      <c r="I18" s="26"/>
    </row>
    <row r="19" spans="3:9" ht="18" hidden="1" thickBot="1">
      <c r="C19" s="14">
        <v>8</v>
      </c>
      <c r="D19" s="2"/>
      <c r="E19" s="27"/>
      <c r="F19" s="16"/>
      <c r="G19" s="26"/>
      <c r="H19" s="26"/>
      <c r="I19" s="26"/>
    </row>
    <row r="20" spans="3:9" ht="18" hidden="1" thickBot="1">
      <c r="C20" s="14">
        <v>9</v>
      </c>
      <c r="D20" s="1"/>
      <c r="E20" s="27"/>
      <c r="F20" s="16"/>
      <c r="G20" s="26"/>
      <c r="H20" s="26"/>
      <c r="I20" s="26"/>
    </row>
    <row r="21" spans="3:9" ht="18" hidden="1" thickBot="1">
      <c r="C21" s="14">
        <v>10</v>
      </c>
      <c r="D21" s="1"/>
      <c r="E21" s="27"/>
      <c r="F21" s="16"/>
      <c r="G21" s="26"/>
      <c r="H21" s="26"/>
      <c r="I21" s="26"/>
    </row>
    <row r="22" spans="3:9" ht="18" hidden="1" thickBot="1">
      <c r="C22" s="29">
        <v>11</v>
      </c>
      <c r="D22" s="5"/>
      <c r="E22" s="30"/>
      <c r="F22" s="31"/>
      <c r="G22" s="26"/>
      <c r="H22" s="26"/>
      <c r="I22" s="26"/>
    </row>
    <row r="23" spans="3:9" ht="15.75" customHeight="1" thickBot="1">
      <c r="C23" s="104" t="s">
        <v>9</v>
      </c>
      <c r="D23" s="105"/>
      <c r="E23" s="32">
        <f>SUM(E10:E22)</f>
        <v>14</v>
      </c>
      <c r="F23" s="33">
        <f>SUM(F10:F22)</f>
        <v>7900000</v>
      </c>
      <c r="G23" s="26"/>
      <c r="H23" s="26"/>
      <c r="I23" s="26"/>
    </row>
    <row r="24" spans="3:9" ht="51.75">
      <c r="C24" s="34"/>
      <c r="D24" s="68" t="s">
        <v>92</v>
      </c>
      <c r="E24" s="35"/>
      <c r="F24" s="36"/>
      <c r="G24" s="26"/>
      <c r="H24" s="26"/>
      <c r="I24" s="26"/>
    </row>
    <row r="25" spans="3:9" ht="17.25" hidden="1">
      <c r="C25" s="14">
        <v>13</v>
      </c>
      <c r="D25" s="1"/>
      <c r="E25" s="27"/>
      <c r="F25" s="28"/>
      <c r="G25" s="37"/>
      <c r="H25" s="22"/>
      <c r="I25" s="26"/>
    </row>
    <row r="26" spans="3:9" ht="17.25" hidden="1">
      <c r="C26" s="14">
        <v>14</v>
      </c>
      <c r="D26" s="1"/>
      <c r="E26" s="27"/>
      <c r="F26" s="28"/>
      <c r="G26" s="38"/>
      <c r="H26" s="1"/>
      <c r="I26" s="26"/>
    </row>
    <row r="27" spans="3:9" ht="17.25" hidden="1">
      <c r="C27" s="14">
        <v>15</v>
      </c>
      <c r="D27" s="1"/>
      <c r="E27" s="27"/>
      <c r="F27" s="28"/>
      <c r="G27" s="38"/>
      <c r="H27" s="1"/>
      <c r="I27" s="26"/>
    </row>
    <row r="28" spans="3:9" ht="17.25" hidden="1">
      <c r="C28" s="14">
        <v>16</v>
      </c>
      <c r="D28" s="1"/>
      <c r="E28" s="27"/>
      <c r="F28" s="28"/>
      <c r="G28" s="38"/>
      <c r="H28" s="1"/>
      <c r="I28" s="26"/>
    </row>
    <row r="29" spans="3:9" ht="17.25" hidden="1">
      <c r="C29" s="14">
        <v>17</v>
      </c>
      <c r="D29" s="1"/>
      <c r="E29" s="27"/>
      <c r="F29" s="28"/>
      <c r="G29" s="38"/>
      <c r="H29" s="1"/>
      <c r="I29" s="26"/>
    </row>
    <row r="30" spans="3:9" ht="17.25" hidden="1">
      <c r="C30" s="14">
        <v>18</v>
      </c>
      <c r="D30" s="1"/>
      <c r="E30" s="27"/>
      <c r="F30" s="28"/>
      <c r="G30" s="38"/>
      <c r="H30" s="1"/>
      <c r="I30" s="26"/>
    </row>
    <row r="31" spans="3:9" ht="17.25" hidden="1">
      <c r="C31" s="14">
        <v>19</v>
      </c>
      <c r="D31" s="1"/>
      <c r="E31" s="27"/>
      <c r="F31" s="28"/>
      <c r="G31" s="38"/>
      <c r="H31" s="1"/>
      <c r="I31" s="26"/>
    </row>
    <row r="32" spans="3:9" ht="17.25" hidden="1">
      <c r="C32" s="14">
        <v>20</v>
      </c>
      <c r="D32" s="1"/>
      <c r="E32" s="27"/>
      <c r="F32" s="28"/>
      <c r="G32" s="38"/>
      <c r="H32" s="1"/>
      <c r="I32" s="26"/>
    </row>
    <row r="33" spans="3:9" ht="17.25" hidden="1">
      <c r="C33" s="14">
        <v>21</v>
      </c>
      <c r="D33" s="1"/>
      <c r="E33" s="27"/>
      <c r="F33" s="28"/>
      <c r="G33" s="38"/>
      <c r="H33" s="1"/>
      <c r="I33" s="26"/>
    </row>
    <row r="34" spans="3:9" ht="17.25" hidden="1">
      <c r="C34" s="14">
        <v>22</v>
      </c>
      <c r="D34" s="1"/>
      <c r="E34" s="27"/>
      <c r="F34" s="28"/>
      <c r="G34" s="38"/>
      <c r="H34" s="1"/>
      <c r="I34" s="26"/>
    </row>
    <row r="35" spans="3:9" ht="17.25" hidden="1">
      <c r="C35" s="14">
        <v>23</v>
      </c>
      <c r="D35" s="1"/>
      <c r="E35" s="27"/>
      <c r="F35" s="28"/>
      <c r="G35" s="38"/>
      <c r="H35" s="1"/>
      <c r="I35" s="26"/>
    </row>
    <row r="36" spans="3:9" ht="17.25">
      <c r="C36" s="14">
        <v>1</v>
      </c>
      <c r="D36" s="39" t="s">
        <v>63</v>
      </c>
      <c r="E36" s="40">
        <v>1</v>
      </c>
      <c r="F36" s="62">
        <v>0</v>
      </c>
      <c r="G36" s="12"/>
      <c r="H36" s="12"/>
      <c r="I36" s="12"/>
    </row>
    <row r="37" spans="3:9" ht="17.25">
      <c r="C37" s="14">
        <v>2</v>
      </c>
      <c r="D37" s="39" t="s">
        <v>29</v>
      </c>
      <c r="E37" s="40">
        <v>1</v>
      </c>
      <c r="F37" s="62">
        <v>0</v>
      </c>
      <c r="G37" s="12"/>
      <c r="H37" s="12"/>
      <c r="I37" s="12"/>
    </row>
    <row r="38" spans="3:9" ht="17.25">
      <c r="C38" s="14">
        <v>3</v>
      </c>
      <c r="D38" s="39" t="s">
        <v>89</v>
      </c>
      <c r="E38" s="40">
        <v>1</v>
      </c>
      <c r="F38" s="62">
        <v>0</v>
      </c>
      <c r="G38" s="12"/>
      <c r="H38" s="12"/>
      <c r="I38" s="12"/>
    </row>
    <row r="39" spans="3:9" ht="17.25">
      <c r="C39" s="14">
        <v>4</v>
      </c>
      <c r="D39" s="39" t="s">
        <v>64</v>
      </c>
      <c r="E39" s="40">
        <v>1</v>
      </c>
      <c r="F39" s="62">
        <v>0</v>
      </c>
      <c r="G39" s="12"/>
      <c r="H39" s="12"/>
      <c r="I39" s="12"/>
    </row>
    <row r="40" spans="3:9" ht="17.25" customHeight="1">
      <c r="C40" s="14">
        <v>5</v>
      </c>
      <c r="D40" s="39" t="s">
        <v>127</v>
      </c>
      <c r="E40" s="40">
        <v>1</v>
      </c>
      <c r="F40" s="62">
        <v>0</v>
      </c>
      <c r="G40" s="12"/>
      <c r="H40" s="12"/>
      <c r="I40" s="12"/>
    </row>
    <row r="41" spans="3:9" ht="17.25" customHeight="1">
      <c r="C41" s="14">
        <v>6</v>
      </c>
      <c r="D41" s="39" t="s">
        <v>128</v>
      </c>
      <c r="E41" s="40">
        <v>1</v>
      </c>
      <c r="F41" s="62">
        <v>0</v>
      </c>
      <c r="G41" s="12"/>
      <c r="H41" s="12"/>
      <c r="I41" s="12"/>
    </row>
    <row r="42" spans="3:9" ht="17.25">
      <c r="C42" s="14">
        <v>7</v>
      </c>
      <c r="D42" s="39" t="s">
        <v>81</v>
      </c>
      <c r="E42" s="40">
        <v>1</v>
      </c>
      <c r="F42" s="62">
        <v>0</v>
      </c>
      <c r="G42" s="12"/>
      <c r="H42" s="12"/>
      <c r="I42" s="12"/>
    </row>
    <row r="43" spans="3:9" ht="34.5">
      <c r="C43" s="14">
        <v>8</v>
      </c>
      <c r="D43" s="39" t="s">
        <v>65</v>
      </c>
      <c r="E43" s="40">
        <v>1</v>
      </c>
      <c r="F43" s="62">
        <v>0</v>
      </c>
      <c r="G43" s="12"/>
      <c r="H43" s="12"/>
      <c r="I43" s="12"/>
    </row>
    <row r="44" spans="3:9" ht="17.25">
      <c r="C44" s="14">
        <v>9</v>
      </c>
      <c r="D44" s="39" t="s">
        <v>93</v>
      </c>
      <c r="E44" s="40">
        <v>1</v>
      </c>
      <c r="F44" s="62">
        <v>0</v>
      </c>
      <c r="G44" s="12"/>
      <c r="H44" s="12"/>
      <c r="I44" s="12"/>
    </row>
    <row r="45" spans="3:9" ht="17.25">
      <c r="C45" s="14">
        <v>10</v>
      </c>
      <c r="D45" s="39" t="s">
        <v>66</v>
      </c>
      <c r="E45" s="40">
        <v>1</v>
      </c>
      <c r="F45" s="62">
        <v>0</v>
      </c>
      <c r="G45" s="12"/>
      <c r="H45" s="12"/>
      <c r="I45" s="12"/>
    </row>
    <row r="46" spans="3:9" ht="34.5">
      <c r="C46" s="14">
        <v>11</v>
      </c>
      <c r="D46" s="39" t="s">
        <v>67</v>
      </c>
      <c r="E46" s="40">
        <v>1</v>
      </c>
      <c r="F46" s="62">
        <v>0</v>
      </c>
      <c r="G46" s="12"/>
      <c r="H46" s="12"/>
      <c r="I46" s="12"/>
    </row>
    <row r="47" spans="3:9" ht="17.25">
      <c r="C47" s="14">
        <v>12</v>
      </c>
      <c r="D47" s="39" t="s">
        <v>93</v>
      </c>
      <c r="E47" s="40">
        <v>1</v>
      </c>
      <c r="F47" s="62">
        <v>0</v>
      </c>
      <c r="G47" s="12"/>
      <c r="H47" s="12"/>
      <c r="I47" s="12"/>
    </row>
    <row r="48" spans="3:9" ht="17.25">
      <c r="C48" s="14">
        <v>13</v>
      </c>
      <c r="D48" s="39" t="s">
        <v>68</v>
      </c>
      <c r="E48" s="40">
        <v>1</v>
      </c>
      <c r="F48" s="62">
        <v>0</v>
      </c>
      <c r="G48" s="12"/>
      <c r="H48" s="12"/>
      <c r="I48" s="12"/>
    </row>
    <row r="49" spans="3:9" ht="17.25">
      <c r="C49" s="14">
        <v>14</v>
      </c>
      <c r="D49" s="39" t="s">
        <v>93</v>
      </c>
      <c r="E49" s="40">
        <v>1</v>
      </c>
      <c r="F49" s="62">
        <v>0</v>
      </c>
      <c r="G49" s="12"/>
      <c r="H49" s="12"/>
      <c r="I49" s="12"/>
    </row>
    <row r="50" spans="3:9" ht="17.25">
      <c r="C50" s="14">
        <v>15</v>
      </c>
      <c r="D50" s="39" t="s">
        <v>68</v>
      </c>
      <c r="E50" s="40">
        <v>1</v>
      </c>
      <c r="F50" s="62">
        <v>0</v>
      </c>
      <c r="G50" s="12"/>
      <c r="H50" s="12"/>
      <c r="I50" s="12"/>
    </row>
    <row r="51" spans="3:9" ht="17.25">
      <c r="C51" s="14">
        <v>16</v>
      </c>
      <c r="D51" s="39" t="s">
        <v>93</v>
      </c>
      <c r="E51" s="40">
        <v>1</v>
      </c>
      <c r="F51" s="62">
        <v>0</v>
      </c>
      <c r="G51" s="12"/>
      <c r="H51" s="12"/>
      <c r="I51" s="12"/>
    </row>
    <row r="52" spans="3:9" ht="34.5">
      <c r="C52" s="14">
        <v>17</v>
      </c>
      <c r="D52" s="39" t="s">
        <v>69</v>
      </c>
      <c r="E52" s="40">
        <v>1</v>
      </c>
      <c r="F52" s="62">
        <v>0</v>
      </c>
      <c r="G52" s="12"/>
      <c r="H52" s="12"/>
      <c r="I52" s="12"/>
    </row>
    <row r="53" spans="3:9" ht="34.5">
      <c r="C53" s="14">
        <v>18</v>
      </c>
      <c r="D53" s="39" t="s">
        <v>94</v>
      </c>
      <c r="E53" s="40">
        <v>1</v>
      </c>
      <c r="F53" s="62">
        <v>0</v>
      </c>
      <c r="G53" s="12"/>
      <c r="H53" s="12"/>
      <c r="I53" s="12"/>
    </row>
    <row r="54" spans="3:9" ht="17.25">
      <c r="C54" s="14">
        <v>19</v>
      </c>
      <c r="D54" s="39" t="s">
        <v>93</v>
      </c>
      <c r="E54" s="40">
        <v>1</v>
      </c>
      <c r="F54" s="62">
        <v>0</v>
      </c>
      <c r="G54" s="12"/>
      <c r="H54" s="12"/>
      <c r="I54" s="12"/>
    </row>
    <row r="55" spans="3:9" ht="34.5">
      <c r="C55" s="14">
        <v>20</v>
      </c>
      <c r="D55" s="39" t="s">
        <v>65</v>
      </c>
      <c r="E55" s="40">
        <v>1</v>
      </c>
      <c r="F55" s="62">
        <v>0</v>
      </c>
      <c r="G55" s="12"/>
      <c r="H55" s="12"/>
      <c r="I55" s="12"/>
    </row>
    <row r="56" spans="3:9" ht="17.25">
      <c r="C56" s="14">
        <v>21</v>
      </c>
      <c r="D56" s="39" t="s">
        <v>93</v>
      </c>
      <c r="E56" s="40">
        <v>1</v>
      </c>
      <c r="F56" s="62">
        <v>0</v>
      </c>
      <c r="G56" s="12"/>
      <c r="H56" s="12"/>
      <c r="I56" s="12"/>
    </row>
    <row r="57" spans="3:9" ht="34.5">
      <c r="C57" s="14">
        <v>22</v>
      </c>
      <c r="D57" s="39" t="s">
        <v>67</v>
      </c>
      <c r="E57" s="40">
        <v>1</v>
      </c>
      <c r="F57" s="62">
        <v>0</v>
      </c>
      <c r="G57" s="12"/>
      <c r="H57" s="12"/>
      <c r="I57" s="12"/>
    </row>
    <row r="58" spans="3:9" ht="17.25">
      <c r="C58" s="14">
        <v>23</v>
      </c>
      <c r="D58" s="39" t="s">
        <v>93</v>
      </c>
      <c r="E58" s="40">
        <v>1</v>
      </c>
      <c r="F58" s="62">
        <v>0</v>
      </c>
      <c r="G58" s="12"/>
      <c r="H58" s="12"/>
      <c r="I58" s="12"/>
    </row>
    <row r="59" spans="3:9" ht="17.25">
      <c r="C59" s="14">
        <v>24</v>
      </c>
      <c r="D59" s="39" t="s">
        <v>93</v>
      </c>
      <c r="E59" s="40">
        <v>1</v>
      </c>
      <c r="F59" s="62">
        <v>0</v>
      </c>
      <c r="G59" s="12"/>
      <c r="H59" s="12"/>
      <c r="I59" s="12"/>
    </row>
    <row r="60" spans="3:9" ht="17.25">
      <c r="C60" s="14">
        <v>25</v>
      </c>
      <c r="D60" s="39" t="s">
        <v>93</v>
      </c>
      <c r="E60" s="40">
        <v>1</v>
      </c>
      <c r="F60" s="62">
        <v>0</v>
      </c>
      <c r="G60" s="12"/>
      <c r="H60" s="12"/>
      <c r="I60" s="12"/>
    </row>
    <row r="61" spans="3:9" ht="17.25">
      <c r="C61" s="14">
        <v>26</v>
      </c>
      <c r="D61" s="39" t="s">
        <v>70</v>
      </c>
      <c r="E61" s="40">
        <v>1</v>
      </c>
      <c r="F61" s="62">
        <v>0</v>
      </c>
      <c r="G61" s="12"/>
      <c r="H61" s="12"/>
      <c r="I61" s="12"/>
    </row>
    <row r="62" spans="3:9" ht="17.25">
      <c r="C62" s="14">
        <v>27</v>
      </c>
      <c r="D62" s="39" t="s">
        <v>93</v>
      </c>
      <c r="E62" s="40">
        <v>1</v>
      </c>
      <c r="F62" s="62">
        <v>0</v>
      </c>
      <c r="G62" s="12"/>
      <c r="H62" s="12"/>
      <c r="I62" s="12"/>
    </row>
    <row r="63" spans="3:9" ht="17.25">
      <c r="C63" s="14">
        <v>28</v>
      </c>
      <c r="D63" s="39" t="s">
        <v>30</v>
      </c>
      <c r="E63" s="40">
        <v>1</v>
      </c>
      <c r="F63" s="62">
        <v>0</v>
      </c>
      <c r="G63" s="12"/>
      <c r="H63" s="12"/>
      <c r="I63" s="12"/>
    </row>
    <row r="64" spans="3:9" ht="17.25">
      <c r="C64" s="14">
        <v>29</v>
      </c>
      <c r="D64" s="39" t="s">
        <v>71</v>
      </c>
      <c r="E64" s="40">
        <v>1</v>
      </c>
      <c r="F64" s="62">
        <v>0</v>
      </c>
      <c r="G64" s="12"/>
      <c r="H64" s="12"/>
      <c r="I64" s="12"/>
    </row>
    <row r="65" spans="3:9" ht="17.25">
      <c r="C65" s="14">
        <v>30</v>
      </c>
      <c r="D65" s="39" t="s">
        <v>66</v>
      </c>
      <c r="E65" s="40">
        <v>1</v>
      </c>
      <c r="F65" s="62">
        <v>0</v>
      </c>
      <c r="G65" s="12"/>
      <c r="H65" s="12"/>
      <c r="I65" s="12"/>
    </row>
    <row r="66" spans="3:9" ht="17.25">
      <c r="C66" s="14">
        <v>31</v>
      </c>
      <c r="D66" s="39" t="s">
        <v>93</v>
      </c>
      <c r="E66" s="40">
        <v>6</v>
      </c>
      <c r="F66" s="62">
        <v>0</v>
      </c>
      <c r="G66" s="12"/>
      <c r="H66" s="12"/>
      <c r="I66" s="12"/>
    </row>
    <row r="67" spans="3:9" ht="17.25">
      <c r="C67" s="14">
        <v>32</v>
      </c>
      <c r="D67" s="39" t="s">
        <v>72</v>
      </c>
      <c r="E67" s="41">
        <v>1</v>
      </c>
      <c r="F67" s="62">
        <v>0</v>
      </c>
      <c r="G67" s="12"/>
      <c r="H67" s="12"/>
      <c r="I67" s="12"/>
    </row>
    <row r="68" spans="3:9" ht="17.25">
      <c r="C68" s="14">
        <v>33</v>
      </c>
      <c r="D68" s="39" t="s">
        <v>72</v>
      </c>
      <c r="E68" s="40">
        <v>1</v>
      </c>
      <c r="F68" s="62">
        <v>0</v>
      </c>
      <c r="G68" s="12"/>
      <c r="H68" s="12"/>
      <c r="I68" s="12"/>
    </row>
    <row r="69" spans="3:9" ht="17.25">
      <c r="C69" s="14">
        <v>34</v>
      </c>
      <c r="D69" s="39" t="s">
        <v>41</v>
      </c>
      <c r="E69" s="40">
        <v>1</v>
      </c>
      <c r="F69" s="16">
        <v>65000</v>
      </c>
      <c r="G69" s="12"/>
      <c r="H69" s="12"/>
      <c r="I69" s="12"/>
    </row>
    <row r="70" spans="3:9" ht="17.25">
      <c r="C70" s="14">
        <v>35</v>
      </c>
      <c r="D70" s="39" t="s">
        <v>73</v>
      </c>
      <c r="E70" s="40">
        <v>1</v>
      </c>
      <c r="F70" s="63">
        <v>0</v>
      </c>
      <c r="G70" s="12"/>
      <c r="H70" s="12"/>
      <c r="I70" s="12"/>
    </row>
    <row r="71" spans="3:9" ht="17.25">
      <c r="C71" s="14">
        <v>36</v>
      </c>
      <c r="D71" s="39" t="s">
        <v>64</v>
      </c>
      <c r="E71" s="40">
        <v>1</v>
      </c>
      <c r="F71" s="63">
        <v>0</v>
      </c>
      <c r="G71" s="12"/>
      <c r="H71" s="12"/>
      <c r="I71" s="12"/>
    </row>
    <row r="72" spans="3:9" ht="17.25">
      <c r="C72" s="14">
        <v>37</v>
      </c>
      <c r="D72" s="39" t="s">
        <v>74</v>
      </c>
      <c r="E72" s="40">
        <v>1</v>
      </c>
      <c r="F72" s="63">
        <v>0</v>
      </c>
      <c r="G72" s="12"/>
      <c r="H72" s="12"/>
      <c r="I72" s="12"/>
    </row>
    <row r="73" spans="3:9" ht="17.25">
      <c r="C73" s="14">
        <v>38</v>
      </c>
      <c r="D73" s="39" t="s">
        <v>66</v>
      </c>
      <c r="E73" s="40">
        <v>1</v>
      </c>
      <c r="F73" s="63">
        <v>0</v>
      </c>
      <c r="G73" s="12"/>
      <c r="H73" s="12"/>
      <c r="I73" s="12"/>
    </row>
    <row r="74" spans="3:9" ht="17.25">
      <c r="C74" s="14">
        <v>39</v>
      </c>
      <c r="D74" s="39" t="s">
        <v>66</v>
      </c>
      <c r="E74" s="40">
        <v>1</v>
      </c>
      <c r="F74" s="63">
        <v>0</v>
      </c>
      <c r="G74" s="12"/>
      <c r="H74" s="12"/>
      <c r="I74" s="12"/>
    </row>
    <row r="75" spans="3:9" ht="17.25">
      <c r="C75" s="14">
        <v>40</v>
      </c>
      <c r="D75" s="39" t="s">
        <v>75</v>
      </c>
      <c r="E75" s="40">
        <v>1</v>
      </c>
      <c r="F75" s="63">
        <v>0</v>
      </c>
      <c r="G75" s="12"/>
      <c r="H75" s="12"/>
      <c r="I75" s="12"/>
    </row>
    <row r="76" spans="3:9" ht="17.25">
      <c r="C76" s="14">
        <v>41</v>
      </c>
      <c r="D76" s="39" t="s">
        <v>76</v>
      </c>
      <c r="E76" s="40">
        <v>1</v>
      </c>
      <c r="F76" s="63">
        <v>0</v>
      </c>
      <c r="G76" s="12"/>
      <c r="H76" s="12"/>
      <c r="I76" s="12"/>
    </row>
    <row r="77" spans="3:9" ht="17.25">
      <c r="C77" s="14">
        <v>42</v>
      </c>
      <c r="D77" s="39" t="s">
        <v>77</v>
      </c>
      <c r="E77" s="40">
        <v>1</v>
      </c>
      <c r="F77" s="16">
        <v>749000</v>
      </c>
      <c r="G77" s="12"/>
      <c r="H77" s="12"/>
      <c r="I77" s="12"/>
    </row>
    <row r="78" spans="3:9" ht="17.25">
      <c r="C78" s="14">
        <v>43</v>
      </c>
      <c r="D78" s="39" t="s">
        <v>66</v>
      </c>
      <c r="E78" s="40">
        <v>1</v>
      </c>
      <c r="F78" s="63">
        <v>0</v>
      </c>
      <c r="G78" s="12"/>
      <c r="H78" s="12"/>
      <c r="I78" s="12"/>
    </row>
    <row r="79" spans="3:9" ht="17.25">
      <c r="C79" s="14">
        <v>44</v>
      </c>
      <c r="D79" s="39" t="s">
        <v>78</v>
      </c>
      <c r="E79" s="40">
        <v>1</v>
      </c>
      <c r="F79" s="63">
        <v>0</v>
      </c>
      <c r="G79" s="12"/>
      <c r="H79" s="12"/>
      <c r="I79" s="12"/>
    </row>
    <row r="80" spans="3:9" ht="17.25">
      <c r="C80" s="14">
        <v>45</v>
      </c>
      <c r="D80" s="39" t="s">
        <v>78</v>
      </c>
      <c r="E80" s="40">
        <v>1</v>
      </c>
      <c r="F80" s="63">
        <v>0</v>
      </c>
      <c r="G80" s="12"/>
      <c r="H80" s="12"/>
      <c r="I80" s="12"/>
    </row>
    <row r="81" spans="3:9" ht="17.25">
      <c r="C81" s="14">
        <v>46</v>
      </c>
      <c r="D81" s="39" t="s">
        <v>78</v>
      </c>
      <c r="E81" s="40">
        <v>1</v>
      </c>
      <c r="F81" s="63">
        <v>0</v>
      </c>
      <c r="G81" s="12"/>
      <c r="H81" s="12"/>
      <c r="I81" s="12"/>
    </row>
    <row r="82" spans="3:9" ht="17.25">
      <c r="C82" s="14">
        <v>47</v>
      </c>
      <c r="D82" s="39" t="s">
        <v>90</v>
      </c>
      <c r="E82" s="40">
        <v>1</v>
      </c>
      <c r="F82" s="16">
        <v>2000400</v>
      </c>
      <c r="G82" s="12"/>
      <c r="H82" s="12"/>
      <c r="I82" s="12"/>
    </row>
    <row r="83" spans="3:9" ht="17.25">
      <c r="C83" s="14">
        <v>48</v>
      </c>
      <c r="D83" s="39" t="s">
        <v>79</v>
      </c>
      <c r="E83" s="40">
        <v>2</v>
      </c>
      <c r="F83" s="16">
        <v>38129</v>
      </c>
      <c r="G83" s="12"/>
      <c r="H83" s="12"/>
      <c r="I83" s="12"/>
    </row>
    <row r="84" spans="3:9" ht="17.25">
      <c r="C84" s="14">
        <v>49</v>
      </c>
      <c r="D84" s="39" t="s">
        <v>79</v>
      </c>
      <c r="E84" s="40">
        <v>1</v>
      </c>
      <c r="F84" s="16">
        <v>92000</v>
      </c>
      <c r="G84" s="12"/>
      <c r="H84" s="12"/>
      <c r="I84" s="12"/>
    </row>
    <row r="85" spans="3:9" ht="17.25">
      <c r="C85" s="14">
        <v>50</v>
      </c>
      <c r="D85" s="39" t="s">
        <v>95</v>
      </c>
      <c r="E85" s="40">
        <v>15</v>
      </c>
      <c r="F85" s="16">
        <v>254000</v>
      </c>
      <c r="G85" s="12"/>
      <c r="H85" s="12"/>
      <c r="I85" s="12"/>
    </row>
    <row r="86" spans="3:9" ht="17.25">
      <c r="C86" s="14">
        <v>51</v>
      </c>
      <c r="D86" s="39" t="s">
        <v>96</v>
      </c>
      <c r="E86" s="40">
        <v>1</v>
      </c>
      <c r="F86" s="16">
        <v>1260000</v>
      </c>
      <c r="G86" s="12"/>
      <c r="H86" s="12"/>
      <c r="I86" s="12"/>
    </row>
    <row r="87" spans="3:9" ht="17.25">
      <c r="C87" s="14">
        <v>52</v>
      </c>
      <c r="D87" s="39" t="s">
        <v>97</v>
      </c>
      <c r="E87" s="40">
        <v>1</v>
      </c>
      <c r="F87" s="16">
        <v>90</v>
      </c>
      <c r="G87" s="12"/>
      <c r="H87" s="12"/>
      <c r="I87" s="12"/>
    </row>
    <row r="88" spans="3:9" ht="17.25">
      <c r="C88" s="14">
        <v>53</v>
      </c>
      <c r="D88" s="39" t="s">
        <v>80</v>
      </c>
      <c r="E88" s="40">
        <v>1</v>
      </c>
      <c r="F88" s="63">
        <v>0</v>
      </c>
      <c r="G88" s="12"/>
      <c r="H88" s="12"/>
      <c r="I88" s="12"/>
    </row>
    <row r="89" spans="3:9" ht="17.25">
      <c r="C89" s="14">
        <v>54</v>
      </c>
      <c r="D89" s="39" t="s">
        <v>81</v>
      </c>
      <c r="E89" s="40">
        <v>2</v>
      </c>
      <c r="F89" s="16">
        <v>635040</v>
      </c>
      <c r="G89" s="12"/>
      <c r="H89" s="12"/>
      <c r="I89" s="12"/>
    </row>
    <row r="90" spans="3:9" ht="17.25">
      <c r="C90" s="14">
        <v>55</v>
      </c>
      <c r="D90" s="39" t="s">
        <v>36</v>
      </c>
      <c r="E90" s="40">
        <v>2</v>
      </c>
      <c r="F90" s="16">
        <v>136000</v>
      </c>
      <c r="G90" s="12"/>
      <c r="H90" s="12"/>
      <c r="I90" s="12"/>
    </row>
    <row r="91" spans="3:9" ht="17.25">
      <c r="C91" s="14">
        <v>56</v>
      </c>
      <c r="D91" s="39" t="s">
        <v>98</v>
      </c>
      <c r="E91" s="40">
        <v>1</v>
      </c>
      <c r="F91" s="16">
        <v>140000</v>
      </c>
      <c r="G91" s="12"/>
      <c r="H91" s="12"/>
      <c r="I91" s="12"/>
    </row>
    <row r="92" spans="3:9" ht="17.25">
      <c r="C92" s="14">
        <v>57</v>
      </c>
      <c r="D92" s="42" t="s">
        <v>42</v>
      </c>
      <c r="E92" s="43">
        <v>1</v>
      </c>
      <c r="F92" s="16">
        <v>92900</v>
      </c>
      <c r="G92" s="12"/>
      <c r="H92" s="12"/>
      <c r="I92" s="12"/>
    </row>
    <row r="93" spans="3:9" ht="17.25">
      <c r="C93" s="14">
        <v>58</v>
      </c>
      <c r="D93" s="42" t="s">
        <v>39</v>
      </c>
      <c r="E93" s="43">
        <v>1</v>
      </c>
      <c r="F93" s="16">
        <v>101240</v>
      </c>
      <c r="G93" s="12"/>
      <c r="H93" s="12"/>
      <c r="I93" s="12"/>
    </row>
    <row r="94" spans="3:9" ht="17.25">
      <c r="C94" s="14">
        <v>59</v>
      </c>
      <c r="D94" s="42" t="s">
        <v>39</v>
      </c>
      <c r="E94" s="43">
        <v>1</v>
      </c>
      <c r="F94" s="16">
        <v>120000</v>
      </c>
      <c r="G94" s="12"/>
      <c r="H94" s="12"/>
      <c r="I94" s="12"/>
    </row>
    <row r="95" spans="3:9" ht="17.25">
      <c r="C95" s="14">
        <v>60</v>
      </c>
      <c r="D95" s="42" t="s">
        <v>99</v>
      </c>
      <c r="E95" s="43">
        <v>1</v>
      </c>
      <c r="F95" s="16">
        <v>181600</v>
      </c>
      <c r="G95" s="12"/>
      <c r="H95" s="12"/>
      <c r="I95" s="12"/>
    </row>
    <row r="96" spans="3:9" ht="17.25">
      <c r="C96" s="14">
        <v>61</v>
      </c>
      <c r="D96" s="39" t="s">
        <v>41</v>
      </c>
      <c r="E96" s="44">
        <v>1</v>
      </c>
      <c r="F96" s="16">
        <v>83350</v>
      </c>
      <c r="G96" s="12"/>
      <c r="H96" s="12"/>
      <c r="I96" s="12"/>
    </row>
    <row r="97" spans="3:9" ht="18" thickBot="1">
      <c r="C97" s="29">
        <v>62</v>
      </c>
      <c r="D97" s="45" t="s">
        <v>41</v>
      </c>
      <c r="E97" s="46">
        <v>1</v>
      </c>
      <c r="F97" s="31">
        <v>113830</v>
      </c>
      <c r="G97" s="12"/>
      <c r="H97" s="12"/>
      <c r="I97" s="12"/>
    </row>
    <row r="98" spans="3:9" ht="18" thickBot="1">
      <c r="C98" s="47"/>
      <c r="D98" s="48" t="s">
        <v>9</v>
      </c>
      <c r="E98" s="49">
        <f>SUM(E36:E97)</f>
        <v>84</v>
      </c>
      <c r="F98" s="33">
        <f>SUM(F36:F97)</f>
        <v>6062579</v>
      </c>
      <c r="G98" s="12"/>
      <c r="H98" s="12"/>
      <c r="I98" s="12"/>
    </row>
    <row r="99" spans="3:9" ht="33" customHeight="1">
      <c r="C99" s="34"/>
      <c r="D99" s="67" t="s">
        <v>10</v>
      </c>
      <c r="E99" s="35"/>
      <c r="F99" s="50"/>
      <c r="G99" s="12"/>
      <c r="H99" s="12"/>
      <c r="I99" s="12"/>
    </row>
    <row r="100" spans="3:9" ht="17.25">
      <c r="C100" s="14">
        <v>1</v>
      </c>
      <c r="D100" s="39" t="s">
        <v>82</v>
      </c>
      <c r="E100" s="40">
        <v>1</v>
      </c>
      <c r="F100" s="63">
        <v>0</v>
      </c>
      <c r="G100" s="12"/>
      <c r="H100" s="12"/>
      <c r="I100" s="12"/>
    </row>
    <row r="101" spans="3:9" ht="17.25">
      <c r="C101" s="14">
        <v>2</v>
      </c>
      <c r="D101" s="39" t="s">
        <v>82</v>
      </c>
      <c r="E101" s="40">
        <v>11</v>
      </c>
      <c r="F101" s="63">
        <v>0</v>
      </c>
      <c r="G101" s="12"/>
      <c r="H101" s="12"/>
      <c r="I101" s="12"/>
    </row>
    <row r="102" spans="3:9" ht="17.25">
      <c r="C102" s="14">
        <v>3</v>
      </c>
      <c r="D102" s="39" t="s">
        <v>83</v>
      </c>
      <c r="E102" s="40">
        <v>1</v>
      </c>
      <c r="F102" s="63">
        <v>0</v>
      </c>
      <c r="G102" s="12"/>
      <c r="H102" s="12"/>
      <c r="I102" s="12"/>
    </row>
    <row r="103" spans="3:9" ht="17.25">
      <c r="C103" s="14">
        <v>4</v>
      </c>
      <c r="D103" s="39" t="s">
        <v>38</v>
      </c>
      <c r="E103" s="40">
        <v>1</v>
      </c>
      <c r="F103" s="63">
        <v>0</v>
      </c>
      <c r="G103" s="12"/>
      <c r="H103" s="12"/>
      <c r="I103" s="12"/>
    </row>
    <row r="104" spans="3:9" ht="17.25">
      <c r="C104" s="14">
        <v>5</v>
      </c>
      <c r="D104" s="39" t="s">
        <v>100</v>
      </c>
      <c r="E104" s="40">
        <v>1</v>
      </c>
      <c r="F104" s="63">
        <v>0</v>
      </c>
      <c r="G104" s="12"/>
      <c r="H104" s="12"/>
      <c r="I104" s="12"/>
    </row>
    <row r="105" spans="3:9" ht="17.25">
      <c r="C105" s="14">
        <v>6</v>
      </c>
      <c r="D105" s="39" t="s">
        <v>82</v>
      </c>
      <c r="E105" s="40">
        <v>1</v>
      </c>
      <c r="F105" s="63">
        <v>0</v>
      </c>
      <c r="G105" s="12"/>
      <c r="H105" s="12"/>
      <c r="I105" s="12"/>
    </row>
    <row r="106" spans="3:9" ht="17.25">
      <c r="C106" s="14">
        <v>7</v>
      </c>
      <c r="D106" s="39" t="s">
        <v>101</v>
      </c>
      <c r="E106" s="40">
        <v>1</v>
      </c>
      <c r="F106" s="63">
        <v>0</v>
      </c>
      <c r="G106" s="12"/>
      <c r="H106" s="12"/>
      <c r="I106" s="12"/>
    </row>
    <row r="107" spans="3:9" ht="17.25">
      <c r="C107" s="14">
        <v>8</v>
      </c>
      <c r="D107" s="39" t="s">
        <v>102</v>
      </c>
      <c r="E107" s="40">
        <v>1</v>
      </c>
      <c r="F107" s="63">
        <v>0</v>
      </c>
      <c r="G107" s="12"/>
      <c r="H107" s="12"/>
      <c r="I107" s="12"/>
    </row>
    <row r="108" spans="3:9" ht="17.25">
      <c r="C108" s="14">
        <v>9</v>
      </c>
      <c r="D108" s="39" t="s">
        <v>103</v>
      </c>
      <c r="E108" s="40">
        <v>1</v>
      </c>
      <c r="F108" s="63">
        <v>0</v>
      </c>
      <c r="G108" s="12"/>
      <c r="H108" s="12"/>
      <c r="I108" s="12"/>
    </row>
    <row r="109" spans="3:9" ht="17.25">
      <c r="C109" s="14">
        <v>10</v>
      </c>
      <c r="D109" s="39" t="s">
        <v>31</v>
      </c>
      <c r="E109" s="40">
        <v>1</v>
      </c>
      <c r="F109" s="63">
        <v>0</v>
      </c>
      <c r="G109" s="12"/>
      <c r="H109" s="12"/>
      <c r="I109" s="12"/>
    </row>
    <row r="110" spans="3:9" ht="17.25">
      <c r="C110" s="14">
        <v>11</v>
      </c>
      <c r="D110" s="39" t="s">
        <v>31</v>
      </c>
      <c r="E110" s="40">
        <v>1</v>
      </c>
      <c r="F110" s="63">
        <v>0</v>
      </c>
      <c r="G110" s="12"/>
      <c r="H110" s="12"/>
      <c r="I110" s="12"/>
    </row>
    <row r="111" spans="3:9" ht="17.25">
      <c r="C111" s="14">
        <v>12</v>
      </c>
      <c r="D111" s="39" t="s">
        <v>35</v>
      </c>
      <c r="E111" s="40">
        <v>12</v>
      </c>
      <c r="F111" s="16">
        <v>180000</v>
      </c>
      <c r="G111" s="12"/>
      <c r="H111" s="12"/>
      <c r="I111" s="12"/>
    </row>
    <row r="112" spans="3:9" ht="17.25">
      <c r="C112" s="14">
        <v>13</v>
      </c>
      <c r="D112" s="39" t="s">
        <v>34</v>
      </c>
      <c r="E112" s="40">
        <v>1</v>
      </c>
      <c r="F112" s="16">
        <v>90000</v>
      </c>
      <c r="G112" s="12"/>
      <c r="H112" s="12"/>
      <c r="I112" s="12"/>
    </row>
    <row r="113" spans="3:9" ht="17.25">
      <c r="C113" s="14">
        <v>14</v>
      </c>
      <c r="D113" s="39" t="s">
        <v>33</v>
      </c>
      <c r="E113" s="40">
        <v>24</v>
      </c>
      <c r="F113" s="16">
        <v>252000</v>
      </c>
      <c r="G113" s="12"/>
      <c r="H113" s="12"/>
      <c r="I113" s="12"/>
    </row>
    <row r="114" spans="3:9" ht="17.25">
      <c r="C114" s="14">
        <v>15</v>
      </c>
      <c r="D114" s="39" t="s">
        <v>32</v>
      </c>
      <c r="E114" s="40">
        <v>1</v>
      </c>
      <c r="F114" s="16">
        <v>23000</v>
      </c>
      <c r="G114" s="12"/>
      <c r="H114" s="12"/>
      <c r="I114" s="12"/>
    </row>
    <row r="115" spans="3:9" ht="17.25">
      <c r="C115" s="14">
        <v>16</v>
      </c>
      <c r="D115" s="39" t="s">
        <v>34</v>
      </c>
      <c r="E115" s="40">
        <v>1</v>
      </c>
      <c r="F115" s="16">
        <v>132000</v>
      </c>
      <c r="G115" s="12"/>
      <c r="H115" s="12"/>
      <c r="I115" s="12"/>
    </row>
    <row r="116" spans="3:9" ht="17.25">
      <c r="C116" s="14">
        <v>17</v>
      </c>
      <c r="D116" s="39" t="s">
        <v>82</v>
      </c>
      <c r="E116" s="40">
        <v>1</v>
      </c>
      <c r="F116" s="16">
        <v>28800</v>
      </c>
      <c r="G116" s="12"/>
      <c r="H116" s="12"/>
      <c r="I116" s="12"/>
    </row>
    <row r="117" spans="3:9" ht="17.25">
      <c r="C117" s="14">
        <v>18</v>
      </c>
      <c r="D117" s="39" t="s">
        <v>37</v>
      </c>
      <c r="E117" s="40">
        <v>1</v>
      </c>
      <c r="F117" s="63">
        <v>0</v>
      </c>
      <c r="G117" s="12"/>
      <c r="H117" s="12"/>
      <c r="I117" s="12"/>
    </row>
    <row r="118" spans="3:9" ht="17.25">
      <c r="C118" s="14">
        <v>19</v>
      </c>
      <c r="D118" s="39" t="s">
        <v>33</v>
      </c>
      <c r="E118" s="40">
        <v>3</v>
      </c>
      <c r="F118" s="63">
        <v>0</v>
      </c>
      <c r="G118" s="12"/>
      <c r="H118" s="12"/>
      <c r="I118" s="12"/>
    </row>
    <row r="119" spans="3:9" ht="17.25">
      <c r="C119" s="14">
        <v>20</v>
      </c>
      <c r="D119" s="39" t="s">
        <v>31</v>
      </c>
      <c r="E119" s="40">
        <v>6</v>
      </c>
      <c r="F119" s="16">
        <v>33600</v>
      </c>
      <c r="G119" s="12"/>
      <c r="H119" s="12"/>
      <c r="I119" s="12"/>
    </row>
    <row r="120" spans="3:9" ht="17.25">
      <c r="C120" s="14">
        <v>21</v>
      </c>
      <c r="D120" s="39" t="s">
        <v>38</v>
      </c>
      <c r="E120" s="40">
        <v>1</v>
      </c>
      <c r="F120" s="16">
        <v>24800</v>
      </c>
      <c r="G120" s="12"/>
      <c r="H120" s="12"/>
      <c r="I120" s="12"/>
    </row>
    <row r="121" spans="3:9" ht="17.25">
      <c r="C121" s="14">
        <v>22</v>
      </c>
      <c r="D121" s="42" t="s">
        <v>104</v>
      </c>
      <c r="E121" s="44">
        <v>1</v>
      </c>
      <c r="F121" s="16">
        <v>90000</v>
      </c>
      <c r="G121" s="12"/>
      <c r="H121" s="12"/>
      <c r="I121" s="12"/>
    </row>
    <row r="122" spans="3:9" ht="17.25">
      <c r="C122" s="14">
        <v>23</v>
      </c>
      <c r="D122" s="42" t="s">
        <v>43</v>
      </c>
      <c r="E122" s="44">
        <v>1</v>
      </c>
      <c r="F122" s="16">
        <v>42060</v>
      </c>
      <c r="G122" s="12"/>
      <c r="H122" s="12"/>
      <c r="I122" s="12"/>
    </row>
    <row r="123" spans="3:9" ht="17.25">
      <c r="C123" s="14">
        <v>24</v>
      </c>
      <c r="D123" s="39" t="s">
        <v>91</v>
      </c>
      <c r="E123" s="43">
        <v>1</v>
      </c>
      <c r="F123" s="16">
        <v>255880</v>
      </c>
      <c r="G123" s="12"/>
      <c r="H123" s="12"/>
      <c r="I123" s="12"/>
    </row>
    <row r="124" spans="3:9" ht="17.25">
      <c r="C124" s="14">
        <v>25</v>
      </c>
      <c r="D124" s="39" t="s">
        <v>40</v>
      </c>
      <c r="E124" s="43">
        <v>1</v>
      </c>
      <c r="F124" s="16">
        <v>22060</v>
      </c>
      <c r="G124" s="12"/>
      <c r="H124" s="12"/>
      <c r="I124" s="12"/>
    </row>
    <row r="125" spans="3:9" ht="17.25">
      <c r="C125" s="14">
        <v>26</v>
      </c>
      <c r="D125" s="39" t="s">
        <v>105</v>
      </c>
      <c r="E125" s="40">
        <v>1</v>
      </c>
      <c r="F125" s="16">
        <v>75000</v>
      </c>
      <c r="G125" s="12"/>
      <c r="H125" s="12"/>
      <c r="I125" s="12"/>
    </row>
    <row r="126" spans="3:9" ht="18" thickBot="1">
      <c r="C126" s="29">
        <v>27</v>
      </c>
      <c r="D126" s="45" t="s">
        <v>84</v>
      </c>
      <c r="E126" s="51">
        <v>1</v>
      </c>
      <c r="F126" s="31">
        <v>114700</v>
      </c>
      <c r="G126" s="12"/>
      <c r="H126" s="12"/>
      <c r="I126" s="12"/>
    </row>
    <row r="127" spans="3:9" ht="18" thickBot="1">
      <c r="C127" s="47"/>
      <c r="D127" s="23" t="s">
        <v>9</v>
      </c>
      <c r="E127" s="32">
        <f>SUM(E100:E126)</f>
        <v>78</v>
      </c>
      <c r="F127" s="33">
        <f>SUM(F100:F126)</f>
        <v>1363900</v>
      </c>
      <c r="G127" s="12"/>
      <c r="H127" s="12"/>
      <c r="I127" s="12"/>
    </row>
    <row r="128" spans="3:9" ht="30.75" customHeight="1">
      <c r="C128" s="34"/>
      <c r="D128" s="68" t="s">
        <v>12</v>
      </c>
      <c r="E128" s="35"/>
      <c r="F128" s="50"/>
      <c r="G128" s="12"/>
      <c r="H128" s="52"/>
      <c r="I128" s="12"/>
    </row>
    <row r="129" spans="3:9" ht="18" customHeight="1">
      <c r="C129" s="14">
        <v>1</v>
      </c>
      <c r="D129" s="53" t="s">
        <v>44</v>
      </c>
      <c r="E129" s="40">
        <v>1</v>
      </c>
      <c r="F129" s="64">
        <v>0</v>
      </c>
      <c r="G129" s="12"/>
      <c r="H129" s="12"/>
      <c r="I129" s="12"/>
    </row>
    <row r="130" spans="3:9" ht="20.25" customHeight="1">
      <c r="C130" s="14">
        <v>2</v>
      </c>
      <c r="D130" s="53" t="s">
        <v>45</v>
      </c>
      <c r="E130" s="40">
        <v>1</v>
      </c>
      <c r="F130" s="64">
        <v>0</v>
      </c>
      <c r="G130" s="12"/>
      <c r="H130" s="12"/>
      <c r="I130" s="12"/>
    </row>
    <row r="131" spans="3:9" ht="21.75" customHeight="1">
      <c r="C131" s="14">
        <v>3</v>
      </c>
      <c r="D131" s="53" t="s">
        <v>46</v>
      </c>
      <c r="E131" s="40">
        <v>1</v>
      </c>
      <c r="F131" s="64">
        <v>0</v>
      </c>
      <c r="G131" s="12"/>
      <c r="H131" s="12"/>
      <c r="I131" s="12"/>
    </row>
    <row r="132" spans="3:9" ht="17.25">
      <c r="C132" s="14">
        <v>4</v>
      </c>
      <c r="D132" s="53" t="s">
        <v>47</v>
      </c>
      <c r="E132" s="40">
        <v>1</v>
      </c>
      <c r="F132" s="64">
        <v>0</v>
      </c>
      <c r="G132" s="12"/>
      <c r="H132" s="12"/>
      <c r="I132" s="12"/>
    </row>
    <row r="133" spans="3:9" ht="17.25">
      <c r="C133" s="14">
        <v>5</v>
      </c>
      <c r="D133" s="53" t="s">
        <v>48</v>
      </c>
      <c r="E133" s="40">
        <v>1</v>
      </c>
      <c r="F133" s="64">
        <v>0</v>
      </c>
      <c r="G133" s="12"/>
      <c r="H133" s="12"/>
      <c r="I133" s="12"/>
    </row>
    <row r="134" spans="3:9" ht="17.25">
      <c r="C134" s="14">
        <v>6</v>
      </c>
      <c r="D134" s="53" t="s">
        <v>48</v>
      </c>
      <c r="E134" s="40">
        <v>1</v>
      </c>
      <c r="F134" s="64">
        <v>0</v>
      </c>
      <c r="G134" s="12"/>
      <c r="H134" s="12"/>
      <c r="I134" s="12"/>
    </row>
    <row r="135" spans="3:9" ht="17.25">
      <c r="C135" s="14">
        <v>7</v>
      </c>
      <c r="D135" s="53" t="s">
        <v>49</v>
      </c>
      <c r="E135" s="40">
        <v>1</v>
      </c>
      <c r="F135" s="64">
        <v>0</v>
      </c>
      <c r="G135" s="12"/>
      <c r="H135" s="12"/>
      <c r="I135" s="12"/>
    </row>
    <row r="136" spans="3:9" ht="17.25">
      <c r="C136" s="14">
        <v>8</v>
      </c>
      <c r="D136" s="53" t="s">
        <v>50</v>
      </c>
      <c r="E136" s="40">
        <v>1</v>
      </c>
      <c r="F136" s="64">
        <v>0</v>
      </c>
      <c r="G136" s="12"/>
      <c r="H136" s="12"/>
      <c r="I136" s="12"/>
    </row>
    <row r="137" spans="3:9" ht="17.25">
      <c r="C137" s="14">
        <v>9</v>
      </c>
      <c r="D137" s="53" t="s">
        <v>51</v>
      </c>
      <c r="E137" s="40">
        <v>1</v>
      </c>
      <c r="F137" s="64">
        <v>0</v>
      </c>
      <c r="G137" s="12"/>
      <c r="H137" s="12"/>
      <c r="I137" s="12"/>
    </row>
    <row r="138" spans="3:9" ht="17.25">
      <c r="C138" s="14">
        <v>10</v>
      </c>
      <c r="D138" s="53" t="s">
        <v>106</v>
      </c>
      <c r="E138" s="40">
        <v>1</v>
      </c>
      <c r="F138" s="64">
        <v>0</v>
      </c>
      <c r="G138" s="12"/>
      <c r="H138" s="12"/>
      <c r="I138" s="12"/>
    </row>
    <row r="139" spans="3:9" ht="17.25">
      <c r="C139" s="14">
        <v>11</v>
      </c>
      <c r="D139" s="53" t="s">
        <v>52</v>
      </c>
      <c r="E139" s="40">
        <v>1</v>
      </c>
      <c r="F139" s="64">
        <v>0</v>
      </c>
      <c r="G139" s="12"/>
      <c r="H139" s="12"/>
      <c r="I139" s="12"/>
    </row>
    <row r="140" spans="3:9" ht="17.25">
      <c r="C140" s="14">
        <v>12</v>
      </c>
      <c r="D140" s="53" t="s">
        <v>53</v>
      </c>
      <c r="E140" s="40">
        <v>1</v>
      </c>
      <c r="F140" s="64">
        <v>0</v>
      </c>
      <c r="G140" s="12"/>
      <c r="H140" s="12"/>
      <c r="I140" s="12"/>
    </row>
    <row r="141" spans="3:9" ht="17.25">
      <c r="C141" s="14">
        <v>13</v>
      </c>
      <c r="D141" s="53" t="s">
        <v>54</v>
      </c>
      <c r="E141" s="40">
        <v>1</v>
      </c>
      <c r="F141" s="64">
        <v>0</v>
      </c>
      <c r="G141" s="12"/>
      <c r="H141" s="12"/>
      <c r="I141" s="12"/>
    </row>
    <row r="142" spans="3:9" ht="17.25">
      <c r="C142" s="14">
        <v>14</v>
      </c>
      <c r="D142" s="53" t="s">
        <v>55</v>
      </c>
      <c r="E142" s="40">
        <v>1</v>
      </c>
      <c r="F142" s="64">
        <v>0</v>
      </c>
      <c r="G142" s="12"/>
      <c r="H142" s="12"/>
      <c r="I142" s="12"/>
    </row>
    <row r="143" spans="3:9" ht="17.25">
      <c r="C143" s="14">
        <v>15</v>
      </c>
      <c r="D143" s="53" t="s">
        <v>107</v>
      </c>
      <c r="E143" s="40">
        <v>1</v>
      </c>
      <c r="F143" s="64">
        <v>360000</v>
      </c>
      <c r="G143" s="12"/>
      <c r="H143" s="12"/>
      <c r="I143" s="12"/>
    </row>
    <row r="144" spans="3:9" ht="17.25">
      <c r="C144" s="14">
        <v>16</v>
      </c>
      <c r="D144" s="53" t="s">
        <v>56</v>
      </c>
      <c r="E144" s="40">
        <v>1</v>
      </c>
      <c r="F144" s="64">
        <v>0</v>
      </c>
      <c r="G144" s="12"/>
      <c r="H144" s="12"/>
      <c r="I144" s="12"/>
    </row>
    <row r="145" spans="3:9" ht="17.25">
      <c r="C145" s="14">
        <v>18</v>
      </c>
      <c r="D145" s="53" t="s">
        <v>85</v>
      </c>
      <c r="E145" s="40">
        <v>1</v>
      </c>
      <c r="F145" s="64">
        <v>0</v>
      </c>
      <c r="G145" s="12"/>
      <c r="H145" s="12"/>
      <c r="I145" s="12"/>
    </row>
    <row r="146" spans="3:9" ht="17.25">
      <c r="C146" s="14">
        <v>20</v>
      </c>
      <c r="D146" s="53" t="s">
        <v>86</v>
      </c>
      <c r="E146" s="40">
        <v>1</v>
      </c>
      <c r="F146" s="64">
        <v>0</v>
      </c>
      <c r="G146" s="12"/>
      <c r="H146" s="12"/>
      <c r="I146" s="12"/>
    </row>
    <row r="147" spans="3:9" ht="17.25">
      <c r="C147" s="14">
        <v>21</v>
      </c>
      <c r="D147" s="53" t="s">
        <v>87</v>
      </c>
      <c r="E147" s="40">
        <v>1</v>
      </c>
      <c r="F147" s="64">
        <v>0</v>
      </c>
      <c r="G147" s="12"/>
      <c r="H147" s="12"/>
      <c r="I147" s="12"/>
    </row>
    <row r="148" spans="3:9" ht="17.25">
      <c r="C148" s="14">
        <v>22</v>
      </c>
      <c r="D148" s="53" t="s">
        <v>57</v>
      </c>
      <c r="E148" s="40">
        <v>1</v>
      </c>
      <c r="F148" s="64">
        <v>0</v>
      </c>
      <c r="G148" s="12"/>
      <c r="H148" s="12"/>
      <c r="I148" s="12"/>
    </row>
    <row r="149" spans="3:9" ht="17.25">
      <c r="C149" s="14">
        <v>24</v>
      </c>
      <c r="D149" s="53" t="s">
        <v>88</v>
      </c>
      <c r="E149" s="40">
        <v>1</v>
      </c>
      <c r="F149" s="64">
        <v>67000</v>
      </c>
      <c r="G149" s="12"/>
      <c r="H149" s="12"/>
      <c r="I149" s="12"/>
    </row>
    <row r="150" spans="3:9" ht="17.25">
      <c r="C150" s="14">
        <v>26</v>
      </c>
      <c r="D150" s="53" t="s">
        <v>58</v>
      </c>
      <c r="E150" s="40">
        <v>1</v>
      </c>
      <c r="F150" s="64">
        <v>100000</v>
      </c>
      <c r="G150" s="12"/>
      <c r="H150" s="12"/>
      <c r="I150" s="12"/>
    </row>
    <row r="151" spans="3:9" ht="18" thickBot="1">
      <c r="C151" s="29">
        <v>27</v>
      </c>
      <c r="D151" s="5" t="s">
        <v>56</v>
      </c>
      <c r="E151" s="46">
        <v>1</v>
      </c>
      <c r="F151" s="64">
        <v>60000</v>
      </c>
      <c r="G151" s="12"/>
      <c r="H151" s="12"/>
      <c r="I151" s="12"/>
    </row>
    <row r="152" spans="3:9" ht="18" thickBot="1">
      <c r="C152" s="47"/>
      <c r="D152" s="23" t="s">
        <v>9</v>
      </c>
      <c r="E152" s="49">
        <f>SUM(E129:E151)</f>
        <v>23</v>
      </c>
      <c r="F152" s="65">
        <f>SUM(F129:F151)</f>
        <v>587000</v>
      </c>
      <c r="G152" s="12"/>
      <c r="H152" s="12"/>
      <c r="I152" s="12"/>
    </row>
  </sheetData>
  <mergeCells count="10">
    <mergeCell ref="D1:H1"/>
    <mergeCell ref="C23:D23"/>
    <mergeCell ref="F6:F8"/>
    <mergeCell ref="G6:G8"/>
    <mergeCell ref="H6:H8"/>
    <mergeCell ref="C2:I3"/>
    <mergeCell ref="C4:H4"/>
    <mergeCell ref="C6:C8"/>
    <mergeCell ref="D6:D8"/>
    <mergeCell ref="E6:E8"/>
  </mergeCells>
  <pageMargins left="0.25" right="0.25" top="0.36" bottom="0.28999999999999998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P23"/>
  <sheetViews>
    <sheetView tabSelected="1" topLeftCell="C1" workbookViewId="0">
      <selection activeCell="C4" sqref="C4:H4"/>
    </sheetView>
  </sheetViews>
  <sheetFormatPr defaultRowHeight="15"/>
  <cols>
    <col min="1" max="2" width="0" hidden="1" customWidth="1"/>
    <col min="3" max="3" width="4.28515625" customWidth="1"/>
    <col min="4" max="4" width="24.42578125" customWidth="1"/>
    <col min="5" max="5" width="29" customWidth="1"/>
    <col min="6" max="6" width="12.7109375" customWidth="1"/>
    <col min="7" max="7" width="11.85546875" customWidth="1"/>
    <col min="8" max="8" width="16.28515625" customWidth="1"/>
    <col min="9" max="9" width="7.5703125" customWidth="1"/>
    <col min="10" max="10" width="8.5703125" customWidth="1"/>
    <col min="16" max="16" width="20.28515625" customWidth="1"/>
  </cols>
  <sheetData>
    <row r="1" spans="3:16" ht="75.75" customHeight="1">
      <c r="C1" s="54"/>
      <c r="D1" s="54"/>
      <c r="E1" s="54"/>
      <c r="F1" s="55"/>
      <c r="G1" s="110" t="s">
        <v>61</v>
      </c>
      <c r="H1" s="110"/>
      <c r="I1" s="74"/>
      <c r="J1" s="74"/>
      <c r="K1" s="54"/>
      <c r="L1" s="54"/>
      <c r="M1" s="54"/>
      <c r="N1" s="54"/>
      <c r="O1" s="54"/>
      <c r="P1" s="54"/>
    </row>
    <row r="2" spans="3:16" ht="15" hidden="1" customHeight="1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3:16" ht="37.5" hidden="1" customHeight="1"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3:16" ht="115.5" customHeight="1">
      <c r="C4" s="85" t="s">
        <v>131</v>
      </c>
      <c r="D4" s="85"/>
      <c r="E4" s="85"/>
      <c r="F4" s="85"/>
      <c r="G4" s="85"/>
      <c r="H4" s="85"/>
      <c r="I4" s="79"/>
      <c r="J4" s="79"/>
      <c r="K4" s="7"/>
      <c r="L4" s="7"/>
      <c r="M4" s="7"/>
      <c r="N4" s="7"/>
      <c r="O4" s="7"/>
      <c r="P4" s="7"/>
    </row>
    <row r="5" spans="3:16" ht="16.5"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3:16" ht="36.75" customHeight="1">
      <c r="C6" s="101" t="s">
        <v>1</v>
      </c>
      <c r="D6" s="101" t="s">
        <v>108</v>
      </c>
      <c r="E6" s="101" t="s">
        <v>109</v>
      </c>
      <c r="F6" s="109" t="s">
        <v>110</v>
      </c>
      <c r="G6" s="109" t="s">
        <v>111</v>
      </c>
      <c r="H6" s="109" t="s">
        <v>126</v>
      </c>
      <c r="I6" s="108"/>
      <c r="J6" s="108"/>
      <c r="K6" s="56"/>
      <c r="L6" s="54"/>
      <c r="M6" s="54"/>
      <c r="N6" s="54"/>
      <c r="O6" s="54"/>
      <c r="P6" s="54"/>
    </row>
    <row r="7" spans="3:16" ht="32.25" customHeight="1">
      <c r="C7" s="101"/>
      <c r="D7" s="101"/>
      <c r="E7" s="101"/>
      <c r="F7" s="109"/>
      <c r="G7" s="109"/>
      <c r="H7" s="109"/>
      <c r="I7" s="108"/>
      <c r="J7" s="108"/>
      <c r="K7" s="56"/>
      <c r="L7" s="54"/>
      <c r="M7" s="54"/>
      <c r="N7" s="54"/>
      <c r="O7" s="54"/>
      <c r="P7" s="54"/>
    </row>
    <row r="8" spans="3:16" ht="9" customHeight="1">
      <c r="C8" s="101"/>
      <c r="D8" s="101"/>
      <c r="E8" s="101"/>
      <c r="F8" s="109"/>
      <c r="G8" s="109"/>
      <c r="H8" s="109"/>
      <c r="I8" s="108"/>
      <c r="J8" s="108"/>
      <c r="K8" s="57"/>
      <c r="L8" s="54"/>
      <c r="M8" s="54"/>
      <c r="N8" s="54"/>
      <c r="O8" s="54"/>
      <c r="P8" s="54"/>
    </row>
    <row r="9" spans="3:16" ht="30" hidden="1" customHeight="1">
      <c r="C9" s="59"/>
      <c r="D9" s="59" t="s">
        <v>28</v>
      </c>
      <c r="E9" s="59"/>
      <c r="F9" s="61"/>
      <c r="G9" s="61"/>
      <c r="H9" s="61"/>
      <c r="I9" s="10"/>
      <c r="J9" s="10"/>
      <c r="K9" s="57"/>
      <c r="L9" s="54"/>
      <c r="M9" s="54"/>
      <c r="N9" s="54"/>
      <c r="O9" s="54"/>
      <c r="P9" s="54"/>
    </row>
    <row r="10" spans="3:16" ht="65.25" customHeight="1">
      <c r="C10" s="1">
        <v>1</v>
      </c>
      <c r="D10" s="53" t="s">
        <v>124</v>
      </c>
      <c r="E10" s="69" t="s">
        <v>112</v>
      </c>
      <c r="F10" s="70">
        <v>3.2842000000000003E-2</v>
      </c>
      <c r="G10" s="70">
        <v>135.9</v>
      </c>
      <c r="H10" s="70">
        <f>1208300-1208300</f>
        <v>0</v>
      </c>
      <c r="I10" s="57"/>
      <c r="J10" s="57"/>
      <c r="K10" s="57"/>
      <c r="L10" s="54"/>
      <c r="M10" s="54"/>
      <c r="N10" s="54"/>
      <c r="O10" s="54"/>
      <c r="P10" s="54"/>
    </row>
    <row r="11" spans="3:16" ht="75.75" customHeight="1">
      <c r="C11" s="70">
        <v>2</v>
      </c>
      <c r="D11" s="53" t="s">
        <v>123</v>
      </c>
      <c r="E11" s="53" t="s">
        <v>113</v>
      </c>
      <c r="F11" s="70">
        <v>0.88508200000000004</v>
      </c>
      <c r="G11" s="75">
        <f>SUM(G12:G21)</f>
        <v>3948</v>
      </c>
      <c r="H11" s="70">
        <f>32742500-32742500</f>
        <v>0</v>
      </c>
      <c r="I11" s="108"/>
      <c r="J11" s="108"/>
      <c r="K11" s="108"/>
      <c r="L11" s="54"/>
      <c r="M11" s="54"/>
      <c r="N11" s="54"/>
      <c r="O11" s="54"/>
      <c r="P11" s="54"/>
    </row>
    <row r="12" spans="3:16" ht="25.5" customHeight="1">
      <c r="C12" s="1"/>
      <c r="D12" s="53" t="s">
        <v>114</v>
      </c>
      <c r="E12" s="71"/>
      <c r="F12" s="76"/>
      <c r="G12" s="70">
        <v>457.6</v>
      </c>
      <c r="H12" s="78">
        <v>0</v>
      </c>
      <c r="I12" s="108" t="e">
        <f>SUM(#REF!)</f>
        <v>#REF!</v>
      </c>
      <c r="J12" s="108" t="e">
        <f>SUM(#REF!)</f>
        <v>#REF!</v>
      </c>
      <c r="K12" s="108"/>
      <c r="L12" s="54"/>
      <c r="M12" s="54"/>
      <c r="N12" s="54"/>
      <c r="O12" s="54"/>
      <c r="P12" s="54"/>
    </row>
    <row r="13" spans="3:16" ht="34.5">
      <c r="C13" s="1"/>
      <c r="D13" s="53" t="s">
        <v>115</v>
      </c>
      <c r="E13" s="1"/>
      <c r="F13" s="1"/>
      <c r="G13" s="70">
        <v>340.8</v>
      </c>
      <c r="H13" s="78">
        <v>0</v>
      </c>
      <c r="I13" s="108"/>
      <c r="J13" s="108"/>
      <c r="K13" s="108"/>
      <c r="L13" s="54"/>
      <c r="M13" s="54"/>
      <c r="N13" s="54"/>
      <c r="O13" s="54"/>
      <c r="P13" s="54"/>
    </row>
    <row r="14" spans="3:16" ht="34.5">
      <c r="C14" s="77"/>
      <c r="D14" s="53" t="s">
        <v>116</v>
      </c>
      <c r="E14" s="77"/>
      <c r="F14" s="77"/>
      <c r="G14" s="70">
        <v>129.5</v>
      </c>
      <c r="H14" s="78">
        <v>0</v>
      </c>
    </row>
    <row r="15" spans="3:16" ht="17.25">
      <c r="C15" s="77"/>
      <c r="D15" s="53" t="s">
        <v>117</v>
      </c>
      <c r="E15" s="77"/>
      <c r="F15" s="77"/>
      <c r="G15" s="70">
        <v>16.899999999999999</v>
      </c>
      <c r="H15" s="78">
        <v>0</v>
      </c>
    </row>
    <row r="16" spans="3:16" ht="17.25">
      <c r="C16" s="77"/>
      <c r="D16" s="53" t="s">
        <v>114</v>
      </c>
      <c r="E16" s="77"/>
      <c r="F16" s="77"/>
      <c r="G16" s="75">
        <v>636</v>
      </c>
      <c r="H16" s="78">
        <v>0</v>
      </c>
    </row>
    <row r="17" spans="3:8" ht="17.25">
      <c r="C17" s="77"/>
      <c r="D17" s="53" t="s">
        <v>118</v>
      </c>
      <c r="E17" s="77"/>
      <c r="F17" s="77"/>
      <c r="G17" s="70">
        <v>423.5</v>
      </c>
      <c r="H17" s="78">
        <v>0</v>
      </c>
    </row>
    <row r="18" spans="3:8" ht="17.25">
      <c r="C18" s="77"/>
      <c r="D18" s="53" t="s">
        <v>119</v>
      </c>
      <c r="E18" s="77"/>
      <c r="F18" s="77"/>
      <c r="G18" s="75">
        <v>39</v>
      </c>
      <c r="H18" s="78">
        <v>0</v>
      </c>
    </row>
    <row r="19" spans="3:8" ht="17.25">
      <c r="C19" s="77"/>
      <c r="D19" s="53" t="s">
        <v>120</v>
      </c>
      <c r="E19" s="77"/>
      <c r="F19" s="77"/>
      <c r="G19" s="70">
        <v>1612.1</v>
      </c>
      <c r="H19" s="78">
        <v>0</v>
      </c>
    </row>
    <row r="20" spans="3:8" ht="17.25">
      <c r="C20" s="77"/>
      <c r="D20" s="53" t="s">
        <v>121</v>
      </c>
      <c r="E20" s="77"/>
      <c r="F20" s="77"/>
      <c r="G20" s="70">
        <v>186.4</v>
      </c>
      <c r="H20" s="78">
        <v>0</v>
      </c>
    </row>
    <row r="21" spans="3:8" ht="17.25">
      <c r="C21" s="77"/>
      <c r="D21" s="53" t="s">
        <v>122</v>
      </c>
      <c r="E21" s="77"/>
      <c r="F21" s="77"/>
      <c r="G21" s="70">
        <v>106.2</v>
      </c>
      <c r="H21" s="78">
        <v>0</v>
      </c>
    </row>
    <row r="22" spans="3:8" ht="17.25">
      <c r="C22" s="80"/>
      <c r="D22" s="81" t="s">
        <v>9</v>
      </c>
      <c r="E22" s="80"/>
      <c r="F22" s="82">
        <f>F10+F11</f>
        <v>0.91792400000000007</v>
      </c>
      <c r="G22" s="83">
        <f>G10+G11</f>
        <v>4083.9</v>
      </c>
      <c r="H22" s="84">
        <v>0</v>
      </c>
    </row>
    <row r="23" spans="3:8" ht="17.25" hidden="1">
      <c r="C23" s="72"/>
      <c r="D23" s="73"/>
      <c r="E23" s="72"/>
      <c r="F23" s="72"/>
      <c r="G23" s="58"/>
      <c r="H23" s="72"/>
    </row>
  </sheetData>
  <mergeCells count="14">
    <mergeCell ref="G1:H1"/>
    <mergeCell ref="I11:I13"/>
    <mergeCell ref="J11:J13"/>
    <mergeCell ref="K11:K13"/>
    <mergeCell ref="C2:P3"/>
    <mergeCell ref="C6:C8"/>
    <mergeCell ref="D6:D8"/>
    <mergeCell ref="F6:F8"/>
    <mergeCell ref="H6:H8"/>
    <mergeCell ref="I6:I8"/>
    <mergeCell ref="J6:J8"/>
    <mergeCell ref="E6:E8"/>
    <mergeCell ref="G6:G8"/>
    <mergeCell ref="C4:H4"/>
  </mergeCells>
  <pageMargins left="0.25" right="0.25" top="0.3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Նշան, լուսացույց</vt:lpstr>
      <vt:lpstr>Տրանսպորտ</vt:lpstr>
      <vt:lpstr>Անշարժ գույք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2018-01-08T13:10:40Z</dcterms:modified>
</cp:coreProperties>
</file>