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8975" windowHeight="10935" activeTab="1"/>
  </bookViews>
  <sheets>
    <sheet name="hastiqacuc" sheetId="2" r:id="rId1"/>
    <sheet name="hasvark-himn" sheetId="3" r:id="rId2"/>
  </sheets>
  <definedNames>
    <definedName name="_xlnm.Print_Area" localSheetId="1">'hasvark-himn'!$A$1:$I$17</definedName>
  </definedNames>
  <calcPr calcId="125725"/>
</workbook>
</file>

<file path=xl/calcChain.xml><?xml version="1.0" encoding="utf-8"?>
<calcChain xmlns="http://schemas.openxmlformats.org/spreadsheetml/2006/main">
  <c r="G6" i="3"/>
  <c r="F6"/>
  <c r="E6"/>
  <c r="E10" s="1"/>
  <c r="D8"/>
  <c r="G8"/>
  <c r="G7"/>
  <c r="F7"/>
  <c r="E7"/>
  <c r="D7"/>
  <c r="D9"/>
  <c r="E9" s="1"/>
  <c r="D6" l="1"/>
  <c r="D10" s="1"/>
  <c r="F9"/>
  <c r="G9" s="1"/>
  <c r="E11" l="1"/>
  <c r="F10"/>
  <c r="F11" s="1"/>
  <c r="D11"/>
  <c r="D192" i="2"/>
  <c r="C192"/>
  <c r="D57"/>
  <c r="D45"/>
  <c r="D32"/>
  <c r="C32"/>
  <c r="C15"/>
  <c r="D26"/>
  <c r="D15"/>
  <c r="G10" i="3" l="1"/>
  <c r="G11" s="1"/>
  <c r="D177" i="2"/>
  <c r="C177"/>
  <c r="D165"/>
  <c r="C165"/>
  <c r="D154"/>
  <c r="C154"/>
  <c r="D143"/>
  <c r="C143"/>
  <c r="D131"/>
  <c r="C131"/>
  <c r="D119"/>
  <c r="C119"/>
  <c r="D106"/>
  <c r="C106"/>
  <c r="D93"/>
  <c r="C93"/>
  <c r="D77"/>
  <c r="C77"/>
  <c r="D65"/>
  <c r="C65"/>
  <c r="C57"/>
  <c r="C45"/>
  <c r="C26"/>
  <c r="D193" l="1"/>
  <c r="C193"/>
</calcChain>
</file>

<file path=xl/sharedStrings.xml><?xml version="1.0" encoding="utf-8"?>
<sst xmlns="http://schemas.openxmlformats.org/spreadsheetml/2006/main" count="188" uniqueCount="73">
  <si>
    <t>Ընդամենը</t>
  </si>
  <si>
    <t>Պաշտոն մասնագիտություն</t>
  </si>
  <si>
    <t>Դյուրավառ նյութերի պահպանման և բաց թողման տեղամաս 2-11</t>
  </si>
  <si>
    <t>Հերթափոխի վարպետ</t>
  </si>
  <si>
    <t xml:space="preserve">Ապարատավար </t>
  </si>
  <si>
    <t>Էլեկտրամատակարարման արտադրամաս  2-8</t>
  </si>
  <si>
    <t>Արտադրամասի պետի տեղակալ</t>
  </si>
  <si>
    <t>Հերթափոխի պետ</t>
  </si>
  <si>
    <t>Հերթափոխի  պետ</t>
  </si>
  <si>
    <t>Էլեկտրամոնտյոր</t>
  </si>
  <si>
    <t>Կապար զոդող</t>
  </si>
  <si>
    <t>Սպասարկման էլեկտրամոնտյոր</t>
  </si>
  <si>
    <t>Քլորի արտադրություն</t>
  </si>
  <si>
    <t>Կաուստիկ սոդայի ստացման և աղաջրի պատրաստման արտադրամաս 1-3³í</t>
  </si>
  <si>
    <t>Ðերթափոխի  պետ</t>
  </si>
  <si>
    <t>Հեղուկ քլորի, հիպոքլորիդի, աղաթթվի ստացման արտադրամաս (1-20)</t>
  </si>
  <si>
    <t>Աղաջրի հանույթի Աբովյանի  արտադրամաս 1-4ա</t>
  </si>
  <si>
    <t>Լուծահանման ապարատավար</t>
  </si>
  <si>
    <t>Ացետիլենի արտադրություն</t>
  </si>
  <si>
    <t>Մեթանի պիրոլիզի և պիրոգազերի սեղմման արտադրամաս (1-7աբ)</t>
  </si>
  <si>
    <t>Մեխանիկ</t>
  </si>
  <si>
    <t>Վերանորոգման  վարպետ</t>
  </si>
  <si>
    <t xml:space="preserve"> Էներգետիկ</t>
  </si>
  <si>
    <t>ՉՍՍ վարպետ</t>
  </si>
  <si>
    <t xml:space="preserve">Փականագործ  էլեկտրիկ </t>
  </si>
  <si>
    <t>Փականագործ վերանորոգող</t>
  </si>
  <si>
    <t>Քլորոպրենի արտադրություն</t>
  </si>
  <si>
    <t>Ացետիլենի դիմերիզացիայի և քլորոպրենի ստացման արտադրամաս (1-12աբ)</t>
  </si>
  <si>
    <t>Ապարատավար</t>
  </si>
  <si>
    <t>Բութադիենից քլորոպրենի ստացման արտադրամաս (1-18)</t>
  </si>
  <si>
    <t>Պինդ և հեղուկ թափոնների ուտիլիզացիայի արտադրամաս (1-19)</t>
  </si>
  <si>
    <t>Քլորոպրենի արտադրության լաբորատորիա</t>
  </si>
  <si>
    <t>Պոլիմերիզացման արտադրամաս 1-22</t>
  </si>
  <si>
    <t>Սառնարանային արտադրամաս (2-3աբ)</t>
  </si>
  <si>
    <t>Քացախաթթվի, փափուկ և աղազրկված ջրերի արտադրամաս</t>
  </si>
  <si>
    <t>Օդի  բաժանման ապարատավար</t>
  </si>
  <si>
    <t>Գազափչման  մեքենաների մեքենավար</t>
  </si>
  <si>
    <t>Օդի բաժանման և մաքուր ազոտի ստացման արտադրամաս (1-6)</t>
  </si>
  <si>
    <t>Ջրամատակարարման, ջերմամատակարարման և §Կապույտ լճի¦ համալիրի արտադրամաս 2-5</t>
  </si>
  <si>
    <t>Էլեկտրազոդող</t>
  </si>
  <si>
    <t xml:space="preserve">ծառայություններ մատուցող մասնագետների </t>
  </si>
  <si>
    <t>Ցանկ</t>
  </si>
  <si>
    <t>մարդ</t>
  </si>
  <si>
    <t>Համակարգող դիսպետչեր</t>
  </si>
  <si>
    <t>Հաշվետար</t>
  </si>
  <si>
    <t>Տաբելավար, MUL,ներքին ցանցեր</t>
  </si>
  <si>
    <t xml:space="preserve">Գործավար  </t>
  </si>
  <si>
    <t>Ֆինանսիստ</t>
  </si>
  <si>
    <t>Էլեկտրիկ</t>
  </si>
  <si>
    <t>82 500</t>
  </si>
  <si>
    <t>Լաբորատորիայի պետ</t>
  </si>
  <si>
    <t>Հոսքաջրերի մաքրման  (1-14) և կալցիումի քլորիդի ստացման արտադրամաս (1-24)</t>
  </si>
  <si>
    <t xml:space="preserve">Անվանում </t>
  </si>
  <si>
    <t xml:space="preserve">Ամսական          </t>
  </si>
  <si>
    <t>Կոմունալ ծառայություններ</t>
  </si>
  <si>
    <t>N</t>
  </si>
  <si>
    <t>Աշխատավարձև դրան հավասարեցված այլ վճարումներ</t>
  </si>
  <si>
    <t>Էլեկտրաէներգիա</t>
  </si>
  <si>
    <t>Ջեռուցում</t>
  </si>
  <si>
    <t>Հաշվարկ հիմնավորում</t>
  </si>
  <si>
    <t>1-ին եռամսյակ</t>
  </si>
  <si>
    <t>1-ին կիսամյակ</t>
  </si>
  <si>
    <t>Տարեկան</t>
  </si>
  <si>
    <t>ինն ամիս</t>
  </si>
  <si>
    <t>ԱԱՀ</t>
  </si>
  <si>
    <t>Գումար /ՀՀ դրամ/</t>
  </si>
  <si>
    <t>199,5քառ. մետր (շենքի, շինության մակերեսը)*21,4կվտ.ժամ(տարեկան ծախսի նորմը)*44,98դրամ/12=16002,8դրամ</t>
  </si>
  <si>
    <t>587 խոր.մետր(շենքի, շինության ծավալը)*46,6կվտ.ժամ(ջերմային էներգիայի տարեկան ծախսի նորմը)*44,98 դրամ/12=102530դրամ</t>
  </si>
  <si>
    <t>121*30լ*30օր*180դրամ=19602դրամ</t>
  </si>
  <si>
    <t>&lt;&lt;Նաիրիտ Գործարան&gt;&gt; ՓԲԸ-ում</t>
  </si>
  <si>
    <t>հ/հ</t>
  </si>
  <si>
    <t>Աշխատանքի վարձատրության և դրան հավասարեցված այլ վճարումներ</t>
  </si>
  <si>
    <t>(հաշվարկը կատարված է 01.01.2019թ - 31.12.2019թ համար)</t>
  </si>
</sst>
</file>

<file path=xl/styles.xml><?xml version="1.0" encoding="utf-8"?>
<styleSheet xmlns="http://schemas.openxmlformats.org/spreadsheetml/2006/main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"/>
  </numFmts>
  <fonts count="13">
    <font>
      <sz val="11"/>
      <color theme="1"/>
      <name val="Calibri"/>
      <family val="2"/>
      <charset val="1"/>
      <scheme val="minor"/>
    </font>
    <font>
      <sz val="10"/>
      <name val="Arial Cyr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2"/>
      <color theme="1"/>
      <name val="GHEA Grapalat"/>
      <family val="3"/>
    </font>
    <font>
      <sz val="12"/>
      <name val="GHEA Grapalat"/>
      <family val="3"/>
    </font>
    <font>
      <b/>
      <sz val="12"/>
      <color theme="1"/>
      <name val="GHEA Grapalat"/>
      <family val="3"/>
    </font>
    <font>
      <sz val="11"/>
      <name val="GHEA Grapalat"/>
      <family val="3"/>
    </font>
    <font>
      <sz val="14"/>
      <color theme="1"/>
      <name val="GHEA Grapalat"/>
      <family val="3"/>
    </font>
    <font>
      <b/>
      <sz val="12"/>
      <name val="GHEA Grapalat"/>
      <family val="3"/>
    </font>
    <font>
      <b/>
      <u/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2">
    <xf numFmtId="0" fontId="0" fillId="0" borderId="0" xfId="0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/>
    </xf>
    <xf numFmtId="3" fontId="7" fillId="2" borderId="1" xfId="2" applyNumberFormat="1" applyFont="1" applyFill="1" applyBorder="1" applyAlignment="1">
      <alignment horizontal="center" wrapText="1"/>
    </xf>
    <xf numFmtId="3" fontId="8" fillId="0" borderId="1" xfId="0" applyNumberFormat="1" applyFont="1" applyBorder="1"/>
    <xf numFmtId="3" fontId="8" fillId="0" borderId="1" xfId="0" applyNumberFormat="1" applyFont="1" applyBorder="1" applyAlignment="1">
      <alignment horizontal="center"/>
    </xf>
    <xf numFmtId="0" fontId="9" fillId="0" borderId="0" xfId="0" applyFont="1" applyAlignment="1">
      <alignment horizontal="left"/>
    </xf>
    <xf numFmtId="0" fontId="10" fillId="0" borderId="0" xfId="0" applyFont="1"/>
    <xf numFmtId="0" fontId="4" fillId="0" borderId="0" xfId="0" applyFont="1" applyBorder="1"/>
    <xf numFmtId="166" fontId="4" fillId="0" borderId="0" xfId="0" applyNumberFormat="1" applyFont="1"/>
    <xf numFmtId="0" fontId="6" fillId="0" borderId="0" xfId="0" applyFont="1"/>
    <xf numFmtId="0" fontId="11" fillId="2" borderId="0" xfId="1" applyFont="1" applyFill="1" applyAlignment="1">
      <alignment wrapText="1"/>
    </xf>
    <xf numFmtId="3" fontId="7" fillId="0" borderId="0" xfId="1" applyNumberFormat="1" applyFont="1" applyAlignment="1">
      <alignment horizontal="right"/>
    </xf>
    <xf numFmtId="0" fontId="7" fillId="0" borderId="0" xfId="1" applyFont="1"/>
    <xf numFmtId="0" fontId="11" fillId="2" borderId="0" xfId="1" applyFont="1" applyFill="1" applyBorder="1" applyAlignment="1">
      <alignment vertical="center"/>
    </xf>
    <xf numFmtId="3" fontId="11" fillId="2" borderId="0" xfId="2" applyNumberFormat="1" applyFont="1" applyFill="1" applyBorder="1" applyAlignment="1">
      <alignment horizontal="right" vertical="center"/>
    </xf>
    <xf numFmtId="0" fontId="7" fillId="2" borderId="0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left" vertical="center" wrapText="1"/>
    </xf>
    <xf numFmtId="1" fontId="7" fillId="2" borderId="1" xfId="2" applyNumberFormat="1" applyFont="1" applyFill="1" applyBorder="1" applyAlignment="1">
      <alignment horizontal="right" vertical="center" wrapText="1"/>
    </xf>
    <xf numFmtId="3" fontId="7" fillId="2" borderId="1" xfId="2" applyNumberFormat="1" applyFont="1" applyFill="1" applyBorder="1" applyAlignment="1">
      <alignment horizontal="right"/>
    </xf>
    <xf numFmtId="3" fontId="7" fillId="2" borderId="1" xfId="1" applyNumberFormat="1" applyFont="1" applyFill="1" applyBorder="1" applyAlignment="1">
      <alignment horizontal="right" vertical="center" wrapText="1"/>
    </xf>
    <xf numFmtId="0" fontId="11" fillId="2" borderId="4" xfId="1" applyFont="1" applyFill="1" applyBorder="1" applyAlignment="1">
      <alignment horizontal="center" vertical="center" wrapText="1"/>
    </xf>
    <xf numFmtId="1" fontId="11" fillId="2" borderId="1" xfId="2" applyNumberFormat="1" applyFont="1" applyFill="1" applyBorder="1" applyAlignment="1">
      <alignment horizontal="right" vertical="center" wrapText="1"/>
    </xf>
    <xf numFmtId="3" fontId="11" fillId="2" borderId="1" xfId="1" applyNumberFormat="1" applyFont="1" applyFill="1" applyBorder="1" applyAlignment="1">
      <alignment horizontal="right" vertical="center" wrapText="1"/>
    </xf>
    <xf numFmtId="1" fontId="7" fillId="2" borderId="0" xfId="2" applyNumberFormat="1" applyFont="1" applyFill="1" applyBorder="1" applyAlignment="1">
      <alignment horizontal="right" vertical="center"/>
    </xf>
    <xf numFmtId="3" fontId="7" fillId="2" borderId="0" xfId="2" applyNumberFormat="1" applyFont="1" applyFill="1" applyBorder="1" applyAlignment="1">
      <alignment horizontal="right"/>
    </xf>
    <xf numFmtId="0" fontId="7" fillId="2" borderId="0" xfId="1" applyFont="1" applyFill="1" applyAlignment="1">
      <alignment horizontal="right" vertical="center" wrapText="1"/>
    </xf>
    <xf numFmtId="1" fontId="7" fillId="2" borderId="0" xfId="2" applyNumberFormat="1" applyFont="1" applyFill="1" applyAlignment="1">
      <alignment horizontal="right" vertical="center"/>
    </xf>
    <xf numFmtId="3" fontId="7" fillId="2" borderId="0" xfId="2" applyNumberFormat="1" applyFont="1" applyFill="1" applyAlignment="1">
      <alignment horizontal="right"/>
    </xf>
    <xf numFmtId="0" fontId="7" fillId="2" borderId="4" xfId="1" applyFont="1" applyFill="1" applyBorder="1" applyAlignment="1">
      <alignment vertical="center" wrapText="1"/>
    </xf>
    <xf numFmtId="3" fontId="11" fillId="2" borderId="1" xfId="2" applyNumberFormat="1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center" vertical="center" wrapText="1"/>
    </xf>
    <xf numFmtId="1" fontId="11" fillId="2" borderId="0" xfId="2" applyNumberFormat="1" applyFont="1" applyFill="1" applyBorder="1" applyAlignment="1">
      <alignment horizontal="right" vertical="center"/>
    </xf>
    <xf numFmtId="3" fontId="11" fillId="0" borderId="0" xfId="0" applyNumberFormat="1" applyFont="1" applyFill="1" applyBorder="1" applyAlignment="1">
      <alignment vertical="center"/>
    </xf>
    <xf numFmtId="49" fontId="11" fillId="2" borderId="0" xfId="0" applyNumberFormat="1" applyFont="1" applyFill="1" applyBorder="1" applyAlignment="1">
      <alignment horizontal="right" vertical="center"/>
    </xf>
    <xf numFmtId="3" fontId="7" fillId="0" borderId="1" xfId="0" applyNumberFormat="1" applyFont="1" applyFill="1" applyBorder="1" applyAlignment="1">
      <alignment vertical="center"/>
    </xf>
    <xf numFmtId="3" fontId="7" fillId="2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right" vertical="center"/>
    </xf>
    <xf numFmtId="0" fontId="11" fillId="2" borderId="1" xfId="1" applyFont="1" applyFill="1" applyBorder="1" applyAlignment="1">
      <alignment horizontal="center" vertical="center" wrapText="1"/>
    </xf>
    <xf numFmtId="3" fontId="7" fillId="2" borderId="1" xfId="2" applyNumberFormat="1" applyFont="1" applyFill="1" applyBorder="1" applyAlignment="1">
      <alignment horizontal="right" wrapText="1"/>
    </xf>
    <xf numFmtId="3" fontId="11" fillId="2" borderId="1" xfId="2" applyNumberFormat="1" applyFont="1" applyFill="1" applyBorder="1" applyAlignment="1">
      <alignment horizontal="right" wrapText="1"/>
    </xf>
    <xf numFmtId="1" fontId="7" fillId="2" borderId="0" xfId="1" applyNumberFormat="1" applyFont="1" applyFill="1" applyBorder="1" applyAlignment="1">
      <alignment horizontal="right" vertical="center" wrapText="1"/>
    </xf>
    <xf numFmtId="3" fontId="7" fillId="2" borderId="0" xfId="1" applyNumberFormat="1" applyFont="1" applyFill="1" applyBorder="1" applyAlignment="1">
      <alignment horizontal="right" wrapText="1"/>
    </xf>
    <xf numFmtId="0" fontId="7" fillId="2" borderId="1" xfId="1" applyFont="1" applyFill="1" applyBorder="1" applyAlignment="1">
      <alignment horizontal="right" vertical="center" wrapText="1"/>
    </xf>
    <xf numFmtId="0" fontId="11" fillId="2" borderId="1" xfId="1" applyFont="1" applyFill="1" applyBorder="1" applyAlignment="1">
      <alignment horizontal="left" vertical="center" wrapText="1"/>
    </xf>
    <xf numFmtId="1" fontId="11" fillId="2" borderId="1" xfId="1" applyNumberFormat="1" applyFont="1" applyFill="1" applyBorder="1" applyAlignment="1">
      <alignment horizontal="right" vertical="center" wrapText="1"/>
    </xf>
    <xf numFmtId="0" fontId="7" fillId="2" borderId="4" xfId="1" applyFont="1" applyFill="1" applyBorder="1" applyAlignment="1">
      <alignment horizontal="left" wrapText="1"/>
    </xf>
    <xf numFmtId="3" fontId="7" fillId="2" borderId="1" xfId="2" applyNumberFormat="1" applyFont="1" applyFill="1" applyBorder="1" applyAlignment="1">
      <alignment vertical="center" wrapText="1"/>
    </xf>
    <xf numFmtId="3" fontId="11" fillId="2" borderId="1" xfId="2" applyNumberFormat="1" applyFont="1" applyFill="1" applyBorder="1" applyAlignment="1">
      <alignment wrapText="1"/>
    </xf>
    <xf numFmtId="0" fontId="7" fillId="2" borderId="0" xfId="1" applyFont="1" applyFill="1" applyBorder="1" applyAlignment="1">
      <alignment vertical="center" wrapText="1"/>
    </xf>
    <xf numFmtId="1" fontId="7" fillId="2" borderId="0" xfId="2" applyNumberFormat="1" applyFont="1" applyFill="1" applyBorder="1" applyAlignment="1">
      <alignment horizontal="right" vertical="center" wrapText="1"/>
    </xf>
    <xf numFmtId="3" fontId="7" fillId="2" borderId="0" xfId="2" applyNumberFormat="1" applyFont="1" applyFill="1" applyBorder="1" applyAlignment="1">
      <alignment horizontal="right" wrapText="1"/>
    </xf>
    <xf numFmtId="3" fontId="12" fillId="2" borderId="0" xfId="1" applyNumberFormat="1" applyFont="1" applyFill="1" applyAlignment="1">
      <alignment horizontal="left" vertical="center"/>
    </xf>
    <xf numFmtId="3" fontId="11" fillId="2" borderId="0" xfId="2" applyNumberFormat="1" applyFont="1" applyFill="1" applyBorder="1" applyAlignment="1">
      <alignment horizontal="right"/>
    </xf>
    <xf numFmtId="3" fontId="11" fillId="2" borderId="0" xfId="1" applyNumberFormat="1" applyFont="1" applyFill="1" applyAlignment="1">
      <alignment horizontal="left" vertical="center"/>
    </xf>
    <xf numFmtId="1" fontId="11" fillId="2" borderId="0" xfId="2" applyNumberFormat="1" applyFont="1" applyFill="1" applyBorder="1" applyAlignment="1">
      <alignment horizontal="right" vertical="center" wrapText="1"/>
    </xf>
    <xf numFmtId="3" fontId="11" fillId="2" borderId="0" xfId="2" applyNumberFormat="1" applyFont="1" applyFill="1" applyBorder="1" applyAlignment="1">
      <alignment wrapText="1"/>
    </xf>
    <xf numFmtId="0" fontId="11" fillId="2" borderId="0" xfId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vertical="center" wrapText="1"/>
    </xf>
    <xf numFmtId="0" fontId="7" fillId="2" borderId="0" xfId="1" applyFont="1" applyFill="1" applyAlignment="1">
      <alignment horizontal="center" vertical="center" wrapText="1"/>
    </xf>
    <xf numFmtId="0" fontId="12" fillId="2" borderId="0" xfId="1" applyFont="1" applyFill="1" applyBorder="1" applyAlignment="1">
      <alignment horizontal="left" vertical="center"/>
    </xf>
    <xf numFmtId="3" fontId="11" fillId="2" borderId="1" xfId="2" applyNumberFormat="1" applyFont="1" applyFill="1" applyBorder="1" applyAlignment="1">
      <alignment horizontal="right" vertical="center"/>
    </xf>
    <xf numFmtId="1" fontId="7" fillId="2" borderId="1" xfId="2" applyNumberFormat="1" applyFont="1" applyFill="1" applyBorder="1" applyAlignment="1">
      <alignment vertical="center" wrapText="1"/>
    </xf>
    <xf numFmtId="3" fontId="7" fillId="2" borderId="0" xfId="2" applyNumberFormat="1" applyFont="1" applyFill="1" applyAlignment="1">
      <alignment vertical="center"/>
    </xf>
    <xf numFmtId="3" fontId="7" fillId="2" borderId="0" xfId="2" applyNumberFormat="1" applyFont="1" applyFill="1" applyAlignment="1"/>
    <xf numFmtId="3" fontId="11" fillId="2" borderId="1" xfId="2" applyNumberFormat="1" applyFont="1" applyFill="1" applyBorder="1" applyAlignment="1">
      <alignment vertical="center"/>
    </xf>
    <xf numFmtId="3" fontId="11" fillId="2" borderId="0" xfId="1" applyNumberFormat="1" applyFont="1" applyFill="1" applyBorder="1" applyAlignment="1">
      <alignment horizontal="left" vertical="center"/>
    </xf>
    <xf numFmtId="0" fontId="11" fillId="2" borderId="1" xfId="1" applyFont="1" applyFill="1" applyBorder="1" applyAlignment="1">
      <alignment vertical="center"/>
    </xf>
    <xf numFmtId="3" fontId="8" fillId="0" borderId="0" xfId="0" applyNumberFormat="1" applyFont="1" applyBorder="1"/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2" borderId="6" xfId="1" applyFont="1" applyFill="1" applyBorder="1" applyAlignment="1">
      <alignment horizontal="center" vertical="center" wrapText="1"/>
    </xf>
    <xf numFmtId="3" fontId="11" fillId="2" borderId="0" xfId="1" applyNumberFormat="1" applyFont="1" applyFill="1" applyAlignment="1">
      <alignment horizontal="center" vertical="center"/>
    </xf>
    <xf numFmtId="3" fontId="11" fillId="0" borderId="0" xfId="1" applyNumberFormat="1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 wrapText="1"/>
    </xf>
    <xf numFmtId="3" fontId="7" fillId="2" borderId="2" xfId="1" applyNumberFormat="1" applyFont="1" applyFill="1" applyBorder="1" applyAlignment="1">
      <alignment horizontal="center" vertical="center" wrapText="1"/>
    </xf>
    <xf numFmtId="3" fontId="7" fillId="2" borderId="5" xfId="1" applyNumberFormat="1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center" vertical="center" wrapText="1"/>
    </xf>
    <xf numFmtId="3" fontId="11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43">
    <cellStyle name="Comma 10" xfId="3"/>
    <cellStyle name="Comma 10 2" xfId="4"/>
    <cellStyle name="Comma 10 3" xfId="5"/>
    <cellStyle name="Comma 11" xfId="6"/>
    <cellStyle name="Comma 12" xfId="7"/>
    <cellStyle name="Comma 13" xfId="8"/>
    <cellStyle name="Comma 14" xfId="9"/>
    <cellStyle name="Comma 15" xfId="10"/>
    <cellStyle name="Comma 2" xfId="2"/>
    <cellStyle name="Comma 2 2" xfId="11"/>
    <cellStyle name="Comma 2 3" xfId="12"/>
    <cellStyle name="Comma 3" xfId="13"/>
    <cellStyle name="Comma 4" xfId="14"/>
    <cellStyle name="Comma 5" xfId="15"/>
    <cellStyle name="Comma 5 2" xfId="16"/>
    <cellStyle name="Comma 5 3" xfId="17"/>
    <cellStyle name="Comma 6" xfId="18"/>
    <cellStyle name="Comma 7" xfId="19"/>
    <cellStyle name="Comma 7 2" xfId="20"/>
    <cellStyle name="Comma 7 3" xfId="21"/>
    <cellStyle name="Comma 8" xfId="22"/>
    <cellStyle name="Comma 9" xfId="23"/>
    <cellStyle name="Currency 2" xfId="24"/>
    <cellStyle name="Currency 2 2" xfId="25"/>
    <cellStyle name="Normal" xfId="0" builtinId="0"/>
    <cellStyle name="Normal 2" xfId="1"/>
    <cellStyle name="Normal 2 2" xfId="26"/>
    <cellStyle name="Normal 2 2 2" xfId="27"/>
    <cellStyle name="Normal 2 3" xfId="28"/>
    <cellStyle name="Normal 2 3 2" xfId="29"/>
    <cellStyle name="Normal 2 3 2 2" xfId="30"/>
    <cellStyle name="Normal 2 3 2 3" xfId="31"/>
    <cellStyle name="Normal 2 3 3" xfId="32"/>
    <cellStyle name="Normal 2 3_Sheet1" xfId="33"/>
    <cellStyle name="Normal 2 4" xfId="34"/>
    <cellStyle name="Normal 2 5" xfId="35"/>
    <cellStyle name="Normal 3 2" xfId="36"/>
    <cellStyle name="Normal 3 3" xfId="37"/>
    <cellStyle name="Normal 3 4" xfId="38"/>
    <cellStyle name="Normal 4" xfId="39"/>
    <cellStyle name="Normal 4 2" xfId="40"/>
    <cellStyle name="Normal 4_Sheet1" xfId="41"/>
    <cellStyle name="Обычный 2" xfId="4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7"/>
  <sheetViews>
    <sheetView topLeftCell="A179" zoomScaleNormal="100" workbookViewId="0">
      <selection activeCell="D212" sqref="D212"/>
    </sheetView>
  </sheetViews>
  <sheetFormatPr defaultRowHeight="17.25"/>
  <cols>
    <col min="1" max="1" width="7.7109375" style="76" customWidth="1"/>
    <col min="2" max="2" width="31.7109375" style="15" customWidth="1"/>
    <col min="3" max="3" width="18.140625" style="15" customWidth="1"/>
    <col min="4" max="4" width="41.85546875" style="15" customWidth="1"/>
    <col min="5" max="5" width="9.140625" style="15"/>
    <col min="6" max="6" width="9.85546875" style="15" bestFit="1" customWidth="1"/>
    <col min="7" max="16384" width="9.140625" style="15"/>
  </cols>
  <sheetData>
    <row r="1" spans="1:4">
      <c r="B1" s="16"/>
      <c r="C1" s="17"/>
      <c r="D1" s="17"/>
    </row>
    <row r="2" spans="1:4">
      <c r="A2" s="86"/>
      <c r="B2" s="86"/>
      <c r="C2" s="86"/>
      <c r="D2" s="86"/>
    </row>
    <row r="3" spans="1:4">
      <c r="A3" s="87" t="s">
        <v>69</v>
      </c>
      <c r="B3" s="87"/>
      <c r="C3" s="87"/>
      <c r="D3" s="87"/>
    </row>
    <row r="4" spans="1:4">
      <c r="A4" s="86" t="s">
        <v>40</v>
      </c>
      <c r="B4" s="86"/>
      <c r="C4" s="86"/>
      <c r="D4" s="86"/>
    </row>
    <row r="5" spans="1:4">
      <c r="A5" s="86" t="s">
        <v>41</v>
      </c>
      <c r="B5" s="86"/>
      <c r="C5" s="86"/>
      <c r="D5" s="86"/>
    </row>
    <row r="6" spans="1:4">
      <c r="B6" s="18"/>
      <c r="C6" s="17"/>
      <c r="D6" s="17"/>
    </row>
    <row r="7" spans="1:4" ht="2.25" customHeight="1">
      <c r="A7" s="77"/>
      <c r="B7" s="19"/>
      <c r="C7" s="20"/>
      <c r="D7" s="20"/>
    </row>
    <row r="8" spans="1:4" ht="18" customHeight="1">
      <c r="A8" s="88" t="s">
        <v>70</v>
      </c>
      <c r="B8" s="89" t="s">
        <v>1</v>
      </c>
      <c r="C8" s="90" t="s">
        <v>42</v>
      </c>
      <c r="D8" s="92" t="s">
        <v>71</v>
      </c>
    </row>
    <row r="9" spans="1:4" ht="47.25" customHeight="1">
      <c r="A9" s="88"/>
      <c r="B9" s="89"/>
      <c r="C9" s="91"/>
      <c r="D9" s="92"/>
    </row>
    <row r="10" spans="1:4" ht="33" customHeight="1">
      <c r="A10" s="78">
        <v>1</v>
      </c>
      <c r="B10" s="22" t="s">
        <v>43</v>
      </c>
      <c r="C10" s="23">
        <v>1</v>
      </c>
      <c r="D10" s="24">
        <v>120000</v>
      </c>
    </row>
    <row r="11" spans="1:4" ht="33" customHeight="1">
      <c r="A11" s="78">
        <v>2</v>
      </c>
      <c r="B11" s="22" t="s">
        <v>44</v>
      </c>
      <c r="C11" s="23">
        <v>1</v>
      </c>
      <c r="D11" s="24">
        <v>120000</v>
      </c>
    </row>
    <row r="12" spans="1:4" ht="33" customHeight="1">
      <c r="A12" s="78">
        <v>3</v>
      </c>
      <c r="B12" s="22" t="s">
        <v>45</v>
      </c>
      <c r="C12" s="23">
        <v>1</v>
      </c>
      <c r="D12" s="24">
        <v>120000</v>
      </c>
    </row>
    <row r="13" spans="1:4" ht="27" customHeight="1">
      <c r="A13" s="78">
        <v>4</v>
      </c>
      <c r="B13" s="22" t="s">
        <v>46</v>
      </c>
      <c r="C13" s="23">
        <v>1</v>
      </c>
      <c r="D13" s="25">
        <v>100000</v>
      </c>
    </row>
    <row r="14" spans="1:4" ht="25.5" customHeight="1">
      <c r="A14" s="78">
        <v>5</v>
      </c>
      <c r="B14" s="22" t="s">
        <v>47</v>
      </c>
      <c r="C14" s="23">
        <v>1</v>
      </c>
      <c r="D14" s="25">
        <v>150000</v>
      </c>
    </row>
    <row r="15" spans="1:4" ht="22.5" customHeight="1">
      <c r="A15" s="78"/>
      <c r="B15" s="26" t="s">
        <v>0</v>
      </c>
      <c r="C15" s="27">
        <f>SUM(C10:C14)</f>
        <v>5</v>
      </c>
      <c r="D15" s="28">
        <f>SUM(D10:D14)</f>
        <v>610000</v>
      </c>
    </row>
    <row r="16" spans="1:4">
      <c r="A16" s="77"/>
      <c r="B16" s="19" t="s">
        <v>2</v>
      </c>
      <c r="C16" s="29"/>
      <c r="D16" s="30"/>
    </row>
    <row r="17" spans="1:4" ht="19.5" customHeight="1">
      <c r="A17" s="77"/>
      <c r="B17" s="31"/>
      <c r="C17" s="32"/>
      <c r="D17" s="33"/>
    </row>
    <row r="18" spans="1:4" ht="26.25" customHeight="1">
      <c r="A18" s="79">
        <v>1</v>
      </c>
      <c r="B18" s="34" t="s">
        <v>3</v>
      </c>
      <c r="C18" s="23">
        <v>1</v>
      </c>
      <c r="D18" s="24">
        <v>93500</v>
      </c>
    </row>
    <row r="19" spans="1:4" ht="24" customHeight="1">
      <c r="A19" s="79">
        <v>2</v>
      </c>
      <c r="B19" s="34" t="s">
        <v>3</v>
      </c>
      <c r="C19" s="23">
        <v>1</v>
      </c>
      <c r="D19" s="24">
        <v>93500</v>
      </c>
    </row>
    <row r="20" spans="1:4" ht="27" customHeight="1">
      <c r="A20" s="79">
        <v>3</v>
      </c>
      <c r="B20" s="34" t="s">
        <v>3</v>
      </c>
      <c r="C20" s="23">
        <v>1</v>
      </c>
      <c r="D20" s="24">
        <v>93500</v>
      </c>
    </row>
    <row r="21" spans="1:4" ht="25.5" customHeight="1">
      <c r="A21" s="79">
        <v>4</v>
      </c>
      <c r="B21" s="34" t="s">
        <v>3</v>
      </c>
      <c r="C21" s="23">
        <v>1</v>
      </c>
      <c r="D21" s="24">
        <v>93500</v>
      </c>
    </row>
    <row r="22" spans="1:4" ht="24.75" customHeight="1">
      <c r="A22" s="79">
        <v>5</v>
      </c>
      <c r="B22" s="34" t="s">
        <v>4</v>
      </c>
      <c r="C22" s="23">
        <v>1</v>
      </c>
      <c r="D22" s="24">
        <v>82500</v>
      </c>
    </row>
    <row r="23" spans="1:4" ht="24" customHeight="1">
      <c r="A23" s="79">
        <v>6</v>
      </c>
      <c r="B23" s="34" t="s">
        <v>4</v>
      </c>
      <c r="C23" s="23">
        <v>1</v>
      </c>
      <c r="D23" s="24">
        <v>82500</v>
      </c>
    </row>
    <row r="24" spans="1:4" ht="24.75" customHeight="1">
      <c r="A24" s="79">
        <v>7</v>
      </c>
      <c r="B24" s="34" t="s">
        <v>4</v>
      </c>
      <c r="C24" s="23">
        <v>1</v>
      </c>
      <c r="D24" s="24">
        <v>82500</v>
      </c>
    </row>
    <row r="25" spans="1:4" ht="23.25" customHeight="1">
      <c r="A25" s="79">
        <v>8</v>
      </c>
      <c r="B25" s="34" t="s">
        <v>4</v>
      </c>
      <c r="C25" s="23">
        <v>1</v>
      </c>
      <c r="D25" s="35">
        <v>82500</v>
      </c>
    </row>
    <row r="26" spans="1:4" ht="30" customHeight="1">
      <c r="A26" s="79"/>
      <c r="B26" s="26" t="s">
        <v>0</v>
      </c>
      <c r="C26" s="36">
        <f>SUM(C18:C25)</f>
        <v>8</v>
      </c>
      <c r="D26" s="35">
        <f>SUM(D18:D25)</f>
        <v>704000</v>
      </c>
    </row>
    <row r="27" spans="1:4" ht="11.25" customHeight="1">
      <c r="A27" s="77"/>
      <c r="B27" s="37"/>
      <c r="C27" s="38"/>
      <c r="D27" s="38"/>
    </row>
    <row r="28" spans="1:4" ht="42.75" customHeight="1">
      <c r="A28" s="77"/>
      <c r="B28" s="93" t="s">
        <v>38</v>
      </c>
      <c r="C28" s="93"/>
      <c r="D28" s="93"/>
    </row>
    <row r="29" spans="1:4" ht="15" customHeight="1">
      <c r="A29" s="77"/>
      <c r="B29" s="39"/>
      <c r="C29" s="39"/>
      <c r="D29" s="40"/>
    </row>
    <row r="30" spans="1:4" ht="23.25" customHeight="1">
      <c r="A30" s="79">
        <v>1</v>
      </c>
      <c r="B30" s="41" t="s">
        <v>39</v>
      </c>
      <c r="C30" s="41">
        <v>1</v>
      </c>
      <c r="D30" s="42">
        <v>100000</v>
      </c>
    </row>
    <row r="31" spans="1:4" ht="30" customHeight="1">
      <c r="A31" s="79">
        <v>2</v>
      </c>
      <c r="B31" s="41" t="s">
        <v>48</v>
      </c>
      <c r="C31" s="43">
        <v>1</v>
      </c>
      <c r="D31" s="44" t="s">
        <v>49</v>
      </c>
    </row>
    <row r="32" spans="1:4" ht="30" customHeight="1">
      <c r="A32" s="79"/>
      <c r="B32" s="45" t="s">
        <v>0</v>
      </c>
      <c r="C32" s="43">
        <f>SUM(C30:C31)</f>
        <v>2</v>
      </c>
      <c r="D32" s="43">
        <f>+D30+D31</f>
        <v>182500</v>
      </c>
    </row>
    <row r="33" spans="1:4" ht="21.75" customHeight="1">
      <c r="A33" s="77"/>
      <c r="B33" s="19" t="s">
        <v>5</v>
      </c>
      <c r="C33" s="29"/>
      <c r="D33" s="30"/>
    </row>
    <row r="34" spans="1:4" ht="7.5" customHeight="1">
      <c r="A34" s="77"/>
      <c r="B34" s="31"/>
      <c r="C34" s="32"/>
      <c r="D34" s="33"/>
    </row>
    <row r="35" spans="1:4" ht="37.5" customHeight="1">
      <c r="A35" s="79">
        <v>1</v>
      </c>
      <c r="B35" s="34" t="s">
        <v>6</v>
      </c>
      <c r="C35" s="23">
        <v>1</v>
      </c>
      <c r="D35" s="24">
        <v>120000</v>
      </c>
    </row>
    <row r="36" spans="1:4" ht="24" customHeight="1">
      <c r="A36" s="79">
        <v>2</v>
      </c>
      <c r="B36" s="34" t="s">
        <v>7</v>
      </c>
      <c r="C36" s="23">
        <v>1</v>
      </c>
      <c r="D36" s="46">
        <v>99000</v>
      </c>
    </row>
    <row r="37" spans="1:4">
      <c r="A37" s="79">
        <v>3</v>
      </c>
      <c r="B37" s="34" t="s">
        <v>7</v>
      </c>
      <c r="C37" s="23">
        <v>1</v>
      </c>
      <c r="D37" s="46">
        <v>99000</v>
      </c>
    </row>
    <row r="38" spans="1:4">
      <c r="A38" s="79">
        <v>4</v>
      </c>
      <c r="B38" s="34" t="s">
        <v>8</v>
      </c>
      <c r="C38" s="23">
        <v>1</v>
      </c>
      <c r="D38" s="46">
        <v>99000</v>
      </c>
    </row>
    <row r="39" spans="1:4">
      <c r="A39" s="79">
        <v>5</v>
      </c>
      <c r="B39" s="34" t="s">
        <v>8</v>
      </c>
      <c r="C39" s="23">
        <v>1</v>
      </c>
      <c r="D39" s="46">
        <v>99000</v>
      </c>
    </row>
    <row r="40" spans="1:4">
      <c r="A40" s="79">
        <v>6</v>
      </c>
      <c r="B40" s="34" t="s">
        <v>9</v>
      </c>
      <c r="C40" s="23">
        <v>1</v>
      </c>
      <c r="D40" s="46">
        <v>99000</v>
      </c>
    </row>
    <row r="41" spans="1:4">
      <c r="A41" s="79">
        <v>7</v>
      </c>
      <c r="B41" s="34" t="s">
        <v>9</v>
      </c>
      <c r="C41" s="23">
        <v>1</v>
      </c>
      <c r="D41" s="46">
        <v>93500</v>
      </c>
    </row>
    <row r="42" spans="1:4">
      <c r="A42" s="79">
        <v>8</v>
      </c>
      <c r="B42" s="34" t="s">
        <v>10</v>
      </c>
      <c r="C42" s="23">
        <v>1</v>
      </c>
      <c r="D42" s="46">
        <v>109000</v>
      </c>
    </row>
    <row r="43" spans="1:4" ht="34.5">
      <c r="A43" s="79">
        <v>9</v>
      </c>
      <c r="B43" s="34" t="s">
        <v>11</v>
      </c>
      <c r="C43" s="23">
        <v>1</v>
      </c>
      <c r="D43" s="46">
        <v>93500</v>
      </c>
    </row>
    <row r="44" spans="1:4" ht="34.5">
      <c r="A44" s="79">
        <v>10</v>
      </c>
      <c r="B44" s="34" t="s">
        <v>11</v>
      </c>
      <c r="C44" s="23">
        <v>1</v>
      </c>
      <c r="D44" s="46">
        <v>88000</v>
      </c>
    </row>
    <row r="45" spans="1:4">
      <c r="A45" s="79"/>
      <c r="B45" s="26" t="s">
        <v>0</v>
      </c>
      <c r="C45" s="36">
        <f>SUM(C35:C44)</f>
        <v>10</v>
      </c>
      <c r="D45" s="47">
        <f>SUM(D35:D44)</f>
        <v>999000</v>
      </c>
    </row>
    <row r="46" spans="1:4" ht="21" customHeight="1">
      <c r="A46" s="77"/>
      <c r="B46" s="21"/>
      <c r="C46" s="48"/>
      <c r="D46" s="49"/>
    </row>
    <row r="47" spans="1:4">
      <c r="A47" s="77"/>
      <c r="B47" s="19" t="s">
        <v>12</v>
      </c>
      <c r="C47" s="29"/>
      <c r="D47" s="30"/>
    </row>
    <row r="48" spans="1:4" ht="33" customHeight="1">
      <c r="A48" s="77"/>
      <c r="B48" s="85" t="s">
        <v>13</v>
      </c>
      <c r="C48" s="85"/>
      <c r="D48" s="85"/>
    </row>
    <row r="49" spans="1:4">
      <c r="A49" s="79">
        <v>1</v>
      </c>
      <c r="B49" s="34" t="s">
        <v>7</v>
      </c>
      <c r="C49" s="23">
        <v>1</v>
      </c>
      <c r="D49" s="46">
        <v>99000</v>
      </c>
    </row>
    <row r="50" spans="1:4">
      <c r="A50" s="80">
        <v>2</v>
      </c>
      <c r="B50" s="22" t="s">
        <v>14</v>
      </c>
      <c r="C50" s="50">
        <v>1</v>
      </c>
      <c r="D50" s="46">
        <v>99000</v>
      </c>
    </row>
    <row r="51" spans="1:4">
      <c r="A51" s="79">
        <v>3</v>
      </c>
      <c r="B51" s="22" t="s">
        <v>14</v>
      </c>
      <c r="C51" s="50">
        <v>1</v>
      </c>
      <c r="D51" s="46">
        <v>99000</v>
      </c>
    </row>
    <row r="52" spans="1:4">
      <c r="A52" s="79">
        <v>4</v>
      </c>
      <c r="B52" s="22" t="s">
        <v>14</v>
      </c>
      <c r="C52" s="50">
        <v>1</v>
      </c>
      <c r="D52" s="46">
        <v>88000</v>
      </c>
    </row>
    <row r="53" spans="1:4">
      <c r="A53" s="80">
        <v>5</v>
      </c>
      <c r="B53" s="22" t="s">
        <v>28</v>
      </c>
      <c r="C53" s="50">
        <v>1</v>
      </c>
      <c r="D53" s="46">
        <v>88000</v>
      </c>
    </row>
    <row r="54" spans="1:4">
      <c r="A54" s="79">
        <v>6</v>
      </c>
      <c r="B54" s="22" t="s">
        <v>28</v>
      </c>
      <c r="C54" s="50">
        <v>1</v>
      </c>
      <c r="D54" s="46">
        <v>88000</v>
      </c>
    </row>
    <row r="55" spans="1:4">
      <c r="A55" s="79">
        <v>7</v>
      </c>
      <c r="B55" s="22" t="s">
        <v>28</v>
      </c>
      <c r="C55" s="50">
        <v>1</v>
      </c>
      <c r="D55" s="46">
        <v>88000</v>
      </c>
    </row>
    <row r="56" spans="1:4">
      <c r="A56" s="80">
        <v>8</v>
      </c>
      <c r="B56" s="22" t="s">
        <v>28</v>
      </c>
      <c r="C56" s="50">
        <v>1</v>
      </c>
      <c r="D56" s="46">
        <v>88000</v>
      </c>
    </row>
    <row r="57" spans="1:4">
      <c r="A57" s="45"/>
      <c r="B57" s="51" t="s">
        <v>0</v>
      </c>
      <c r="C57" s="52">
        <f>SUM(C49:C56)</f>
        <v>8</v>
      </c>
      <c r="D57" s="47">
        <f>SUM(D49:D56)</f>
        <v>737000</v>
      </c>
    </row>
    <row r="58" spans="1:4">
      <c r="A58" s="77"/>
      <c r="B58" s="21"/>
      <c r="C58" s="48"/>
      <c r="D58" s="49"/>
    </row>
    <row r="59" spans="1:4">
      <c r="A59" s="77"/>
      <c r="B59" s="19" t="s">
        <v>15</v>
      </c>
      <c r="C59" s="29"/>
      <c r="D59" s="30"/>
    </row>
    <row r="60" spans="1:4">
      <c r="A60" s="77"/>
      <c r="B60" s="31"/>
      <c r="C60" s="32"/>
      <c r="D60" s="33"/>
    </row>
    <row r="61" spans="1:4">
      <c r="A61" s="78">
        <v>1</v>
      </c>
      <c r="B61" s="53" t="s">
        <v>28</v>
      </c>
      <c r="C61" s="54">
        <v>1</v>
      </c>
      <c r="D61" s="46">
        <v>99000</v>
      </c>
    </row>
    <row r="62" spans="1:4">
      <c r="A62" s="78">
        <v>2</v>
      </c>
      <c r="B62" s="53" t="s">
        <v>28</v>
      </c>
      <c r="C62" s="54">
        <v>1</v>
      </c>
      <c r="D62" s="46">
        <v>88000</v>
      </c>
    </row>
    <row r="63" spans="1:4">
      <c r="A63" s="78">
        <v>3</v>
      </c>
      <c r="B63" s="53" t="s">
        <v>28</v>
      </c>
      <c r="C63" s="54">
        <v>1</v>
      </c>
      <c r="D63" s="46">
        <v>88000</v>
      </c>
    </row>
    <row r="64" spans="1:4">
      <c r="A64" s="78">
        <v>4</v>
      </c>
      <c r="B64" s="53" t="s">
        <v>28</v>
      </c>
      <c r="C64" s="23">
        <v>1</v>
      </c>
      <c r="D64" s="46">
        <v>88000</v>
      </c>
    </row>
    <row r="65" spans="1:4">
      <c r="A65" s="79"/>
      <c r="B65" s="26" t="s">
        <v>0</v>
      </c>
      <c r="C65" s="27">
        <f>SUM(C61:C64)</f>
        <v>4</v>
      </c>
      <c r="D65" s="55">
        <f>SUM(D61:D64)</f>
        <v>363000</v>
      </c>
    </row>
    <row r="66" spans="1:4">
      <c r="A66" s="77"/>
      <c r="B66" s="21"/>
      <c r="C66" s="48"/>
      <c r="D66" s="49"/>
    </row>
    <row r="67" spans="1:4">
      <c r="A67" s="77"/>
      <c r="B67" s="19" t="s">
        <v>16</v>
      </c>
      <c r="C67" s="29"/>
      <c r="D67" s="30"/>
    </row>
    <row r="68" spans="1:4">
      <c r="A68" s="77"/>
      <c r="B68" s="31"/>
      <c r="C68" s="32"/>
      <c r="D68" s="33"/>
    </row>
    <row r="69" spans="1:4">
      <c r="A69" s="79">
        <v>1</v>
      </c>
      <c r="B69" s="34" t="s">
        <v>7</v>
      </c>
      <c r="C69" s="23">
        <v>1</v>
      </c>
      <c r="D69" s="46">
        <v>88000</v>
      </c>
    </row>
    <row r="70" spans="1:4">
      <c r="A70" s="79">
        <v>2</v>
      </c>
      <c r="B70" s="34" t="s">
        <v>7</v>
      </c>
      <c r="C70" s="23">
        <v>1</v>
      </c>
      <c r="D70" s="46">
        <v>88000</v>
      </c>
    </row>
    <row r="71" spans="1:4">
      <c r="A71" s="79">
        <v>3</v>
      </c>
      <c r="B71" s="34" t="s">
        <v>7</v>
      </c>
      <c r="C71" s="23">
        <v>1</v>
      </c>
      <c r="D71" s="46">
        <v>88000</v>
      </c>
    </row>
    <row r="72" spans="1:4">
      <c r="A72" s="79">
        <v>4</v>
      </c>
      <c r="B72" s="34" t="s">
        <v>7</v>
      </c>
      <c r="C72" s="23">
        <v>1</v>
      </c>
      <c r="D72" s="46">
        <v>88000</v>
      </c>
    </row>
    <row r="73" spans="1:4" ht="34.5">
      <c r="A73" s="79">
        <v>5</v>
      </c>
      <c r="B73" s="34" t="s">
        <v>17</v>
      </c>
      <c r="C73" s="23">
        <v>1</v>
      </c>
      <c r="D73" s="46">
        <v>81400</v>
      </c>
    </row>
    <row r="74" spans="1:4" ht="34.5">
      <c r="A74" s="79">
        <v>6</v>
      </c>
      <c r="B74" s="34" t="s">
        <v>17</v>
      </c>
      <c r="C74" s="23">
        <v>1</v>
      </c>
      <c r="D74" s="46">
        <v>81400</v>
      </c>
    </row>
    <row r="75" spans="1:4" ht="34.5">
      <c r="A75" s="79">
        <v>7</v>
      </c>
      <c r="B75" s="34" t="s">
        <v>17</v>
      </c>
      <c r="C75" s="23">
        <v>1</v>
      </c>
      <c r="D75" s="46">
        <v>81400</v>
      </c>
    </row>
    <row r="76" spans="1:4" ht="34.5">
      <c r="A76" s="79">
        <v>8</v>
      </c>
      <c r="B76" s="34" t="s">
        <v>17</v>
      </c>
      <c r="C76" s="23">
        <v>1</v>
      </c>
      <c r="D76" s="46">
        <v>81400</v>
      </c>
    </row>
    <row r="77" spans="1:4">
      <c r="A77" s="79"/>
      <c r="B77" s="26" t="s">
        <v>0</v>
      </c>
      <c r="C77" s="36">
        <f>SUM(C69:C76)</f>
        <v>8</v>
      </c>
      <c r="D77" s="55">
        <f t="shared" ref="D77" si="0">SUM(D69:D76)</f>
        <v>677600</v>
      </c>
    </row>
    <row r="78" spans="1:4">
      <c r="A78" s="77"/>
      <c r="B78" s="56"/>
      <c r="C78" s="57"/>
      <c r="D78" s="58"/>
    </row>
    <row r="79" spans="1:4">
      <c r="A79" s="77"/>
      <c r="B79" s="59" t="s">
        <v>18</v>
      </c>
      <c r="C79" s="38"/>
      <c r="D79" s="60"/>
    </row>
    <row r="80" spans="1:4">
      <c r="A80" s="77"/>
      <c r="B80" s="61" t="s">
        <v>37</v>
      </c>
      <c r="C80" s="61"/>
      <c r="D80" s="32"/>
    </row>
    <row r="81" spans="1:4">
      <c r="A81" s="79">
        <v>1</v>
      </c>
      <c r="B81" s="34" t="s">
        <v>8</v>
      </c>
      <c r="C81" s="23">
        <v>1</v>
      </c>
      <c r="D81" s="46">
        <v>99000</v>
      </c>
    </row>
    <row r="82" spans="1:4">
      <c r="A82" s="79">
        <v>2</v>
      </c>
      <c r="B82" s="34" t="s">
        <v>8</v>
      </c>
      <c r="C82" s="23">
        <v>1</v>
      </c>
      <c r="D82" s="46">
        <v>99000</v>
      </c>
    </row>
    <row r="83" spans="1:4">
      <c r="A83" s="79">
        <v>3</v>
      </c>
      <c r="B83" s="34" t="s">
        <v>8</v>
      </c>
      <c r="C83" s="23">
        <v>1</v>
      </c>
      <c r="D83" s="46">
        <v>99000</v>
      </c>
    </row>
    <row r="84" spans="1:4">
      <c r="A84" s="79">
        <v>4</v>
      </c>
      <c r="B84" s="34" t="s">
        <v>8</v>
      </c>
      <c r="C84" s="23">
        <v>1</v>
      </c>
      <c r="D84" s="46">
        <v>99000</v>
      </c>
    </row>
    <row r="85" spans="1:4" ht="34.5">
      <c r="A85" s="79">
        <v>5</v>
      </c>
      <c r="B85" s="34" t="s">
        <v>35</v>
      </c>
      <c r="C85" s="23">
        <v>1</v>
      </c>
      <c r="D85" s="46">
        <v>88000</v>
      </c>
    </row>
    <row r="86" spans="1:4" ht="34.5">
      <c r="A86" s="79">
        <v>6</v>
      </c>
      <c r="B86" s="34" t="s">
        <v>35</v>
      </c>
      <c r="C86" s="23">
        <v>1</v>
      </c>
      <c r="D86" s="46">
        <v>88000</v>
      </c>
    </row>
    <row r="87" spans="1:4" ht="34.5">
      <c r="A87" s="79">
        <v>7</v>
      </c>
      <c r="B87" s="34" t="s">
        <v>35</v>
      </c>
      <c r="C87" s="23">
        <v>1</v>
      </c>
      <c r="D87" s="46">
        <v>88000</v>
      </c>
    </row>
    <row r="88" spans="1:4" ht="34.5">
      <c r="A88" s="79">
        <v>8</v>
      </c>
      <c r="B88" s="34" t="s">
        <v>35</v>
      </c>
      <c r="C88" s="23">
        <v>1</v>
      </c>
      <c r="D88" s="46">
        <v>88000</v>
      </c>
    </row>
    <row r="89" spans="1:4" ht="41.25" customHeight="1">
      <c r="A89" s="79">
        <v>9</v>
      </c>
      <c r="B89" s="34" t="s">
        <v>36</v>
      </c>
      <c r="C89" s="23">
        <v>1</v>
      </c>
      <c r="D89" s="46">
        <v>88000</v>
      </c>
    </row>
    <row r="90" spans="1:4" ht="36" customHeight="1">
      <c r="A90" s="79">
        <v>10</v>
      </c>
      <c r="B90" s="34" t="s">
        <v>36</v>
      </c>
      <c r="C90" s="23">
        <v>1</v>
      </c>
      <c r="D90" s="46">
        <v>88000</v>
      </c>
    </row>
    <row r="91" spans="1:4" ht="37.5" customHeight="1">
      <c r="A91" s="79">
        <v>11</v>
      </c>
      <c r="B91" s="34" t="s">
        <v>36</v>
      </c>
      <c r="C91" s="23">
        <v>1</v>
      </c>
      <c r="D91" s="46">
        <v>88000</v>
      </c>
    </row>
    <row r="92" spans="1:4" ht="35.25" customHeight="1">
      <c r="A92" s="79">
        <v>12</v>
      </c>
      <c r="B92" s="34" t="s">
        <v>36</v>
      </c>
      <c r="C92" s="23">
        <v>1</v>
      </c>
      <c r="D92" s="46">
        <v>88000</v>
      </c>
    </row>
    <row r="93" spans="1:4">
      <c r="A93" s="78"/>
      <c r="B93" s="26" t="s">
        <v>0</v>
      </c>
      <c r="C93" s="27">
        <f>SUM(C81:C92)</f>
        <v>12</v>
      </c>
      <c r="D93" s="55">
        <f t="shared" ref="D93" si="1">SUM(D81:D92)</f>
        <v>1100000</v>
      </c>
    </row>
    <row r="94" spans="1:4">
      <c r="A94" s="81"/>
      <c r="B94" s="37"/>
      <c r="C94" s="62"/>
      <c r="D94" s="63"/>
    </row>
    <row r="95" spans="1:4">
      <c r="A95" s="81"/>
      <c r="B95" s="64" t="s">
        <v>18</v>
      </c>
      <c r="C95" s="62"/>
      <c r="D95" s="63"/>
    </row>
    <row r="96" spans="1:4">
      <c r="A96" s="77"/>
      <c r="B96" s="61" t="s">
        <v>19</v>
      </c>
      <c r="C96" s="32"/>
      <c r="D96" s="33"/>
    </row>
    <row r="98" spans="1:4">
      <c r="A98" s="78">
        <v>1</v>
      </c>
      <c r="B98" s="65" t="s">
        <v>7</v>
      </c>
      <c r="C98" s="54">
        <v>1</v>
      </c>
      <c r="D98" s="46">
        <v>99000</v>
      </c>
    </row>
    <row r="99" spans="1:4">
      <c r="A99" s="79">
        <v>2</v>
      </c>
      <c r="B99" s="34" t="s">
        <v>20</v>
      </c>
      <c r="C99" s="23">
        <v>1</v>
      </c>
      <c r="D99" s="46">
        <v>140000</v>
      </c>
    </row>
    <row r="100" spans="1:4" ht="28.5" customHeight="1">
      <c r="A100" s="78">
        <v>3</v>
      </c>
      <c r="B100" s="34" t="s">
        <v>21</v>
      </c>
      <c r="C100" s="23">
        <v>1</v>
      </c>
      <c r="D100" s="46">
        <v>130000</v>
      </c>
    </row>
    <row r="101" spans="1:4">
      <c r="A101" s="79">
        <v>4</v>
      </c>
      <c r="B101" s="34" t="s">
        <v>22</v>
      </c>
      <c r="C101" s="23">
        <v>1</v>
      </c>
      <c r="D101" s="46">
        <v>130000</v>
      </c>
    </row>
    <row r="102" spans="1:4">
      <c r="A102" s="78">
        <v>5</v>
      </c>
      <c r="B102" s="34" t="s">
        <v>23</v>
      </c>
      <c r="C102" s="23">
        <v>1</v>
      </c>
      <c r="D102" s="46">
        <v>130000</v>
      </c>
    </row>
    <row r="103" spans="1:4" ht="27" customHeight="1">
      <c r="A103" s="79">
        <v>6</v>
      </c>
      <c r="B103" s="34" t="s">
        <v>24</v>
      </c>
      <c r="C103" s="54">
        <v>1</v>
      </c>
      <c r="D103" s="46">
        <v>81400</v>
      </c>
    </row>
    <row r="104" spans="1:4" ht="34.5">
      <c r="A104" s="78">
        <v>7</v>
      </c>
      <c r="B104" s="34" t="s">
        <v>25</v>
      </c>
      <c r="C104" s="54">
        <v>1</v>
      </c>
      <c r="D104" s="46">
        <v>88000</v>
      </c>
    </row>
    <row r="105" spans="1:4" ht="34.5">
      <c r="A105" s="79">
        <v>8</v>
      </c>
      <c r="B105" s="34" t="s">
        <v>25</v>
      </c>
      <c r="C105" s="54">
        <v>1</v>
      </c>
      <c r="D105" s="46">
        <v>81400</v>
      </c>
    </row>
    <row r="106" spans="1:4">
      <c r="A106" s="79"/>
      <c r="B106" s="26" t="s">
        <v>0</v>
      </c>
      <c r="C106" s="36">
        <f t="shared" ref="C106:D106" si="2">SUM(C98:C105)</f>
        <v>8</v>
      </c>
      <c r="D106" s="55">
        <f t="shared" si="2"/>
        <v>879800</v>
      </c>
    </row>
    <row r="107" spans="1:4">
      <c r="A107" s="77"/>
      <c r="B107" s="66"/>
      <c r="C107" s="57"/>
      <c r="D107" s="58"/>
    </row>
    <row r="108" spans="1:4">
      <c r="A108" s="77"/>
      <c r="B108" s="67" t="s">
        <v>26</v>
      </c>
      <c r="C108" s="38"/>
      <c r="D108" s="60"/>
    </row>
    <row r="109" spans="1:4">
      <c r="A109" s="77"/>
      <c r="B109" s="61" t="s">
        <v>27</v>
      </c>
      <c r="C109" s="38"/>
      <c r="D109" s="60"/>
    </row>
    <row r="110" spans="1:4">
      <c r="A110" s="77"/>
      <c r="B110" s="31"/>
      <c r="C110" s="38"/>
      <c r="D110" s="60"/>
    </row>
    <row r="111" spans="1:4">
      <c r="A111" s="79">
        <v>1</v>
      </c>
      <c r="B111" s="34" t="s">
        <v>7</v>
      </c>
      <c r="C111" s="23">
        <v>1</v>
      </c>
      <c r="D111" s="46">
        <v>110000</v>
      </c>
    </row>
    <row r="112" spans="1:4">
      <c r="A112" s="79">
        <v>2</v>
      </c>
      <c r="B112" s="34" t="s">
        <v>7</v>
      </c>
      <c r="C112" s="23">
        <v>1</v>
      </c>
      <c r="D112" s="46">
        <v>110000</v>
      </c>
    </row>
    <row r="113" spans="1:4">
      <c r="A113" s="79">
        <v>3</v>
      </c>
      <c r="B113" s="34" t="s">
        <v>7</v>
      </c>
      <c r="C113" s="23">
        <v>1</v>
      </c>
      <c r="D113" s="46">
        <v>110000</v>
      </c>
    </row>
    <row r="114" spans="1:4">
      <c r="A114" s="79">
        <v>4</v>
      </c>
      <c r="B114" s="34" t="s">
        <v>7</v>
      </c>
      <c r="C114" s="23">
        <v>1</v>
      </c>
      <c r="D114" s="46">
        <v>110000</v>
      </c>
    </row>
    <row r="115" spans="1:4">
      <c r="A115" s="79">
        <v>5</v>
      </c>
      <c r="B115" s="34" t="s">
        <v>28</v>
      </c>
      <c r="C115" s="23">
        <v>1</v>
      </c>
      <c r="D115" s="46">
        <v>99000</v>
      </c>
    </row>
    <row r="116" spans="1:4">
      <c r="A116" s="79">
        <v>6</v>
      </c>
      <c r="B116" s="34" t="s">
        <v>28</v>
      </c>
      <c r="C116" s="23">
        <v>1</v>
      </c>
      <c r="D116" s="46">
        <v>99000</v>
      </c>
    </row>
    <row r="117" spans="1:4">
      <c r="A117" s="79">
        <v>7</v>
      </c>
      <c r="B117" s="34" t="s">
        <v>28</v>
      </c>
      <c r="C117" s="23">
        <v>1</v>
      </c>
      <c r="D117" s="46">
        <v>99000</v>
      </c>
    </row>
    <row r="118" spans="1:4">
      <c r="A118" s="79">
        <v>8</v>
      </c>
      <c r="B118" s="34" t="s">
        <v>28</v>
      </c>
      <c r="C118" s="23">
        <v>1</v>
      </c>
      <c r="D118" s="46">
        <v>99000</v>
      </c>
    </row>
    <row r="119" spans="1:4">
      <c r="A119" s="79"/>
      <c r="B119" s="26" t="s">
        <v>0</v>
      </c>
      <c r="C119" s="36">
        <f>SUM(C111:C118)</f>
        <v>8</v>
      </c>
      <c r="D119" s="55">
        <f t="shared" ref="D119" si="3">SUM(D111:D118)</f>
        <v>836000</v>
      </c>
    </row>
    <row r="120" spans="1:4">
      <c r="A120" s="77"/>
      <c r="B120" s="37"/>
      <c r="C120" s="38"/>
      <c r="D120" s="20"/>
    </row>
    <row r="121" spans="1:4">
      <c r="A121" s="77"/>
      <c r="B121" s="61" t="s">
        <v>29</v>
      </c>
      <c r="C121" s="32"/>
      <c r="D121" s="33"/>
    </row>
    <row r="122" spans="1:4">
      <c r="A122" s="77"/>
      <c r="B122" s="31"/>
      <c r="C122" s="32"/>
      <c r="D122" s="33"/>
    </row>
    <row r="123" spans="1:4">
      <c r="A123" s="79">
        <v>1</v>
      </c>
      <c r="B123" s="34" t="s">
        <v>7</v>
      </c>
      <c r="C123" s="23">
        <v>1</v>
      </c>
      <c r="D123" s="46">
        <v>110000</v>
      </c>
    </row>
    <row r="124" spans="1:4">
      <c r="A124" s="79">
        <v>2</v>
      </c>
      <c r="B124" s="34" t="s">
        <v>7</v>
      </c>
      <c r="C124" s="23">
        <v>1</v>
      </c>
      <c r="D124" s="46">
        <v>110000</v>
      </c>
    </row>
    <row r="125" spans="1:4">
      <c r="A125" s="79">
        <v>3</v>
      </c>
      <c r="B125" s="34" t="s">
        <v>7</v>
      </c>
      <c r="C125" s="23">
        <v>1</v>
      </c>
      <c r="D125" s="46">
        <v>110000</v>
      </c>
    </row>
    <row r="126" spans="1:4">
      <c r="A126" s="79">
        <v>4</v>
      </c>
      <c r="B126" s="34" t="s">
        <v>7</v>
      </c>
      <c r="C126" s="23">
        <v>1</v>
      </c>
      <c r="D126" s="46">
        <v>110000</v>
      </c>
    </row>
    <row r="127" spans="1:4">
      <c r="A127" s="79">
        <v>5</v>
      </c>
      <c r="B127" s="34" t="s">
        <v>28</v>
      </c>
      <c r="C127" s="23">
        <v>1</v>
      </c>
      <c r="D127" s="46">
        <v>99000</v>
      </c>
    </row>
    <row r="128" spans="1:4">
      <c r="A128" s="79">
        <v>6</v>
      </c>
      <c r="B128" s="34" t="s">
        <v>28</v>
      </c>
      <c r="C128" s="23">
        <v>1</v>
      </c>
      <c r="D128" s="46">
        <v>99000</v>
      </c>
    </row>
    <row r="129" spans="1:4">
      <c r="A129" s="79">
        <v>7</v>
      </c>
      <c r="B129" s="34" t="s">
        <v>28</v>
      </c>
      <c r="C129" s="23">
        <v>1</v>
      </c>
      <c r="D129" s="46">
        <v>99000</v>
      </c>
    </row>
    <row r="130" spans="1:4">
      <c r="A130" s="79">
        <v>8</v>
      </c>
      <c r="B130" s="34" t="s">
        <v>28</v>
      </c>
      <c r="C130" s="23">
        <v>1</v>
      </c>
      <c r="D130" s="46">
        <v>99000</v>
      </c>
    </row>
    <row r="131" spans="1:4">
      <c r="A131" s="79"/>
      <c r="B131" s="26" t="s">
        <v>0</v>
      </c>
      <c r="C131" s="68">
        <f>SUM(C123:C130)</f>
        <v>8</v>
      </c>
      <c r="D131" s="68">
        <f t="shared" ref="D131" si="4">SUM(D123:D130)</f>
        <v>836000</v>
      </c>
    </row>
    <row r="132" spans="1:4" ht="35.25" customHeight="1">
      <c r="A132" s="77"/>
      <c r="B132" s="37"/>
      <c r="C132" s="38"/>
      <c r="D132" s="60"/>
    </row>
    <row r="133" spans="1:4">
      <c r="A133" s="77"/>
      <c r="B133" s="61" t="s">
        <v>30</v>
      </c>
      <c r="C133" s="32"/>
      <c r="D133" s="33"/>
    </row>
    <row r="134" spans="1:4">
      <c r="A134" s="77"/>
      <c r="B134" s="31"/>
      <c r="C134" s="32"/>
      <c r="D134" s="33"/>
    </row>
    <row r="135" spans="1:4">
      <c r="A135" s="79">
        <v>1</v>
      </c>
      <c r="B135" s="34" t="s">
        <v>7</v>
      </c>
      <c r="C135" s="69">
        <v>1</v>
      </c>
      <c r="D135" s="46">
        <v>99000</v>
      </c>
    </row>
    <row r="136" spans="1:4">
      <c r="A136" s="79">
        <v>2</v>
      </c>
      <c r="B136" s="34" t="s">
        <v>7</v>
      </c>
      <c r="C136" s="69">
        <v>1</v>
      </c>
      <c r="D136" s="46">
        <v>99000</v>
      </c>
    </row>
    <row r="137" spans="1:4">
      <c r="A137" s="79">
        <v>3</v>
      </c>
      <c r="B137" s="34" t="s">
        <v>7</v>
      </c>
      <c r="C137" s="69">
        <v>1</v>
      </c>
      <c r="D137" s="46">
        <v>99000</v>
      </c>
    </row>
    <row r="138" spans="1:4">
      <c r="A138" s="79">
        <v>4</v>
      </c>
      <c r="B138" s="34" t="s">
        <v>7</v>
      </c>
      <c r="C138" s="69">
        <v>1</v>
      </c>
      <c r="D138" s="46">
        <v>99000</v>
      </c>
    </row>
    <row r="139" spans="1:4">
      <c r="A139" s="79">
        <v>5</v>
      </c>
      <c r="B139" s="34" t="s">
        <v>28</v>
      </c>
      <c r="C139" s="69">
        <v>1</v>
      </c>
      <c r="D139" s="46">
        <v>88000</v>
      </c>
    </row>
    <row r="140" spans="1:4">
      <c r="A140" s="79">
        <v>6</v>
      </c>
      <c r="B140" s="34" t="s">
        <v>28</v>
      </c>
      <c r="C140" s="69">
        <v>1</v>
      </c>
      <c r="D140" s="46">
        <v>88000</v>
      </c>
    </row>
    <row r="141" spans="1:4">
      <c r="A141" s="79">
        <v>7</v>
      </c>
      <c r="B141" s="34" t="s">
        <v>28</v>
      </c>
      <c r="C141" s="69">
        <v>1</v>
      </c>
      <c r="D141" s="46">
        <v>88000</v>
      </c>
    </row>
    <row r="142" spans="1:4">
      <c r="A142" s="79">
        <v>8</v>
      </c>
      <c r="B142" s="34" t="s">
        <v>28</v>
      </c>
      <c r="C142" s="69">
        <v>1</v>
      </c>
      <c r="D142" s="46">
        <v>88000</v>
      </c>
    </row>
    <row r="143" spans="1:4">
      <c r="A143" s="79"/>
      <c r="B143" s="26" t="s">
        <v>0</v>
      </c>
      <c r="C143" s="36">
        <f>SUM(C135:C142)</f>
        <v>8</v>
      </c>
      <c r="D143" s="68">
        <f t="shared" ref="D143" si="5">SUM(D135:D142)</f>
        <v>748000</v>
      </c>
    </row>
    <row r="145" spans="1:4">
      <c r="A145" s="77"/>
      <c r="B145" s="61" t="s">
        <v>31</v>
      </c>
      <c r="C145" s="32"/>
      <c r="D145" s="33"/>
    </row>
    <row r="146" spans="1:4">
      <c r="A146" s="77"/>
      <c r="B146" s="31"/>
      <c r="C146" s="32"/>
      <c r="D146" s="33"/>
    </row>
    <row r="147" spans="1:4">
      <c r="A147" s="79">
        <v>1</v>
      </c>
      <c r="B147" s="34" t="s">
        <v>50</v>
      </c>
      <c r="C147" s="23">
        <v>1</v>
      </c>
      <c r="D147" s="46">
        <v>100000</v>
      </c>
    </row>
    <row r="148" spans="1:4" ht="6.75" customHeight="1">
      <c r="A148" s="77"/>
      <c r="B148" s="37"/>
      <c r="C148" s="38"/>
      <c r="D148" s="60"/>
    </row>
    <row r="149" spans="1:4">
      <c r="A149" s="81"/>
      <c r="B149" s="61" t="s">
        <v>32</v>
      </c>
      <c r="C149" s="70"/>
      <c r="D149" s="71"/>
    </row>
    <row r="150" spans="1:4" ht="8.25" customHeight="1">
      <c r="A150" s="81"/>
      <c r="B150" s="31"/>
      <c r="C150" s="70"/>
      <c r="D150" s="71"/>
    </row>
    <row r="151" spans="1:4">
      <c r="A151" s="78">
        <v>1</v>
      </c>
      <c r="B151" s="53" t="s">
        <v>7</v>
      </c>
      <c r="C151" s="54">
        <v>1</v>
      </c>
      <c r="D151" s="46">
        <v>99000</v>
      </c>
    </row>
    <row r="152" spans="1:4">
      <c r="A152" s="79">
        <v>2</v>
      </c>
      <c r="B152" s="53" t="s">
        <v>7</v>
      </c>
      <c r="C152" s="69">
        <v>1</v>
      </c>
      <c r="D152" s="46">
        <v>99000</v>
      </c>
    </row>
    <row r="153" spans="1:4">
      <c r="A153" s="78">
        <v>3</v>
      </c>
      <c r="B153" s="53" t="s">
        <v>7</v>
      </c>
      <c r="C153" s="69">
        <v>1</v>
      </c>
      <c r="D153" s="46">
        <v>99000</v>
      </c>
    </row>
    <row r="154" spans="1:4">
      <c r="A154" s="78"/>
      <c r="B154" s="26" t="s">
        <v>0</v>
      </c>
      <c r="C154" s="72">
        <f>SUM(C151:C153)</f>
        <v>3</v>
      </c>
      <c r="D154" s="72">
        <f t="shared" ref="D154" si="6">SUM(D151:D153)</f>
        <v>297000</v>
      </c>
    </row>
    <row r="155" spans="1:4" ht="10.5" customHeight="1">
      <c r="A155" s="77"/>
      <c r="B155" s="37"/>
      <c r="C155" s="38"/>
      <c r="D155" s="60"/>
    </row>
    <row r="156" spans="1:4">
      <c r="A156" s="77"/>
      <c r="B156" s="73" t="s">
        <v>33</v>
      </c>
      <c r="C156" s="38"/>
      <c r="D156" s="60"/>
    </row>
    <row r="157" spans="1:4">
      <c r="A157" s="79">
        <v>1</v>
      </c>
      <c r="B157" s="34" t="s">
        <v>7</v>
      </c>
      <c r="C157" s="36">
        <v>1</v>
      </c>
      <c r="D157" s="46">
        <v>88000</v>
      </c>
    </row>
    <row r="158" spans="1:4">
      <c r="A158" s="79">
        <v>2</v>
      </c>
      <c r="B158" s="34" t="s">
        <v>7</v>
      </c>
      <c r="C158" s="23">
        <v>1</v>
      </c>
      <c r="D158" s="46">
        <v>88000</v>
      </c>
    </row>
    <row r="159" spans="1:4">
      <c r="A159" s="79">
        <v>3</v>
      </c>
      <c r="B159" s="34" t="s">
        <v>7</v>
      </c>
      <c r="C159" s="23">
        <v>1</v>
      </c>
      <c r="D159" s="46">
        <v>88000</v>
      </c>
    </row>
    <row r="160" spans="1:4">
      <c r="A160" s="79">
        <v>4</v>
      </c>
      <c r="B160" s="34" t="s">
        <v>7</v>
      </c>
      <c r="C160" s="23">
        <v>1</v>
      </c>
      <c r="D160" s="46">
        <v>88000</v>
      </c>
    </row>
    <row r="161" spans="1:4">
      <c r="A161" s="79">
        <v>5</v>
      </c>
      <c r="B161" s="34" t="s">
        <v>7</v>
      </c>
      <c r="C161" s="23">
        <v>1</v>
      </c>
      <c r="D161" s="46">
        <v>88000</v>
      </c>
    </row>
    <row r="162" spans="1:4">
      <c r="A162" s="79">
        <v>6</v>
      </c>
      <c r="B162" s="34" t="s">
        <v>7</v>
      </c>
      <c r="C162" s="23">
        <v>1</v>
      </c>
      <c r="D162" s="46">
        <v>88000</v>
      </c>
    </row>
    <row r="163" spans="1:4">
      <c r="A163" s="79">
        <v>7</v>
      </c>
      <c r="B163" s="34" t="s">
        <v>7</v>
      </c>
      <c r="C163" s="23">
        <v>1</v>
      </c>
      <c r="D163" s="46">
        <v>88000</v>
      </c>
    </row>
    <row r="164" spans="1:4">
      <c r="A164" s="79">
        <v>8</v>
      </c>
      <c r="B164" s="34" t="s">
        <v>7</v>
      </c>
      <c r="C164" s="23">
        <v>1</v>
      </c>
      <c r="D164" s="46">
        <v>88000</v>
      </c>
    </row>
    <row r="165" spans="1:4">
      <c r="A165" s="79"/>
      <c r="B165" s="26" t="s">
        <v>0</v>
      </c>
      <c r="C165" s="35">
        <f>SUM(C157:C164)</f>
        <v>8</v>
      </c>
      <c r="D165" s="35">
        <f t="shared" ref="D165" si="7">SUM(D157:D164)</f>
        <v>704000</v>
      </c>
    </row>
    <row r="166" spans="1:4" ht="12" customHeight="1">
      <c r="A166" s="77"/>
      <c r="B166" s="37"/>
      <c r="C166" s="38"/>
      <c r="D166" s="60"/>
    </row>
    <row r="167" spans="1:4">
      <c r="A167" s="77"/>
      <c r="B167" s="73" t="s">
        <v>34</v>
      </c>
      <c r="C167" s="32"/>
      <c r="D167" s="33"/>
    </row>
    <row r="169" spans="1:4">
      <c r="A169" s="78">
        <v>1</v>
      </c>
      <c r="B169" s="53" t="s">
        <v>8</v>
      </c>
      <c r="C169" s="54">
        <v>1</v>
      </c>
      <c r="D169" s="46">
        <v>88000</v>
      </c>
    </row>
    <row r="170" spans="1:4">
      <c r="A170" s="79">
        <v>2</v>
      </c>
      <c r="B170" s="53" t="s">
        <v>8</v>
      </c>
      <c r="C170" s="23">
        <v>1</v>
      </c>
      <c r="D170" s="46">
        <v>88000</v>
      </c>
    </row>
    <row r="171" spans="1:4">
      <c r="A171" s="78">
        <v>3</v>
      </c>
      <c r="B171" s="53" t="s">
        <v>8</v>
      </c>
      <c r="C171" s="23">
        <v>1</v>
      </c>
      <c r="D171" s="46">
        <v>88000</v>
      </c>
    </row>
    <row r="172" spans="1:4">
      <c r="A172" s="79">
        <v>4</v>
      </c>
      <c r="B172" s="53" t="s">
        <v>8</v>
      </c>
      <c r="C172" s="23">
        <v>1</v>
      </c>
      <c r="D172" s="46">
        <v>88000</v>
      </c>
    </row>
    <row r="173" spans="1:4">
      <c r="A173" s="78">
        <v>5</v>
      </c>
      <c r="B173" s="34" t="s">
        <v>28</v>
      </c>
      <c r="C173" s="54">
        <v>1</v>
      </c>
      <c r="D173" s="46">
        <v>81400</v>
      </c>
    </row>
    <row r="174" spans="1:4">
      <c r="A174" s="79">
        <v>6</v>
      </c>
      <c r="B174" s="34" t="s">
        <v>28</v>
      </c>
      <c r="C174" s="23">
        <v>1</v>
      </c>
      <c r="D174" s="46">
        <v>81400</v>
      </c>
    </row>
    <row r="175" spans="1:4">
      <c r="A175" s="78">
        <v>7</v>
      </c>
      <c r="B175" s="34" t="s">
        <v>28</v>
      </c>
      <c r="C175" s="23">
        <v>1</v>
      </c>
      <c r="D175" s="46">
        <v>81400</v>
      </c>
    </row>
    <row r="176" spans="1:4">
      <c r="A176" s="79">
        <v>8</v>
      </c>
      <c r="B176" s="34" t="s">
        <v>28</v>
      </c>
      <c r="C176" s="54">
        <v>1</v>
      </c>
      <c r="D176" s="46">
        <v>81400</v>
      </c>
    </row>
    <row r="177" spans="1:4">
      <c r="A177" s="78"/>
      <c r="B177" s="26" t="s">
        <v>0</v>
      </c>
      <c r="C177" s="72">
        <f>SUM(C169:C176)</f>
        <v>8</v>
      </c>
      <c r="D177" s="72">
        <f t="shared" ref="D177" si="8">SUM(D169:D176)</f>
        <v>677600</v>
      </c>
    </row>
    <row r="178" spans="1:4" ht="8.25" customHeight="1">
      <c r="B178" s="18"/>
      <c r="C178" s="18"/>
      <c r="D178" s="18"/>
    </row>
    <row r="179" spans="1:4" ht="18.75" customHeight="1">
      <c r="B179" s="73" t="s">
        <v>51</v>
      </c>
      <c r="D179" s="56"/>
    </row>
    <row r="180" spans="1:4">
      <c r="A180" s="78">
        <v>1</v>
      </c>
      <c r="B180" s="53" t="s">
        <v>8</v>
      </c>
      <c r="C180" s="54">
        <v>1</v>
      </c>
      <c r="D180" s="46">
        <v>88000</v>
      </c>
    </row>
    <row r="181" spans="1:4">
      <c r="A181" s="79">
        <v>2</v>
      </c>
      <c r="B181" s="53" t="s">
        <v>8</v>
      </c>
      <c r="C181" s="23">
        <v>1</v>
      </c>
      <c r="D181" s="46">
        <v>88000</v>
      </c>
    </row>
    <row r="182" spans="1:4">
      <c r="A182" s="78">
        <v>3</v>
      </c>
      <c r="B182" s="53" t="s">
        <v>8</v>
      </c>
      <c r="C182" s="23">
        <v>1</v>
      </c>
      <c r="D182" s="46">
        <v>88000</v>
      </c>
    </row>
    <row r="183" spans="1:4">
      <c r="A183" s="78">
        <v>4</v>
      </c>
      <c r="B183" s="53" t="s">
        <v>8</v>
      </c>
      <c r="C183" s="23">
        <v>1</v>
      </c>
      <c r="D183" s="46">
        <v>88000</v>
      </c>
    </row>
    <row r="184" spans="1:4">
      <c r="A184" s="79">
        <v>5</v>
      </c>
      <c r="B184" s="34" t="s">
        <v>28</v>
      </c>
      <c r="C184" s="54">
        <v>1</v>
      </c>
      <c r="D184" s="46">
        <v>81400</v>
      </c>
    </row>
    <row r="185" spans="1:4">
      <c r="A185" s="78">
        <v>6</v>
      </c>
      <c r="B185" s="34" t="s">
        <v>28</v>
      </c>
      <c r="C185" s="23">
        <v>1</v>
      </c>
      <c r="D185" s="46">
        <v>81400</v>
      </c>
    </row>
    <row r="186" spans="1:4">
      <c r="A186" s="78">
        <v>7</v>
      </c>
      <c r="B186" s="34" t="s">
        <v>28</v>
      </c>
      <c r="C186" s="23">
        <v>1</v>
      </c>
      <c r="D186" s="46">
        <v>81400</v>
      </c>
    </row>
    <row r="187" spans="1:4">
      <c r="A187" s="79">
        <v>8</v>
      </c>
      <c r="B187" s="34" t="s">
        <v>28</v>
      </c>
      <c r="C187" s="54">
        <v>1</v>
      </c>
      <c r="D187" s="46">
        <v>81400</v>
      </c>
    </row>
    <row r="188" spans="1:4">
      <c r="A188" s="78">
        <v>9</v>
      </c>
      <c r="B188" s="34" t="s">
        <v>28</v>
      </c>
      <c r="C188" s="54">
        <v>1</v>
      </c>
      <c r="D188" s="46">
        <v>81400</v>
      </c>
    </row>
    <row r="189" spans="1:4">
      <c r="A189" s="78">
        <v>10</v>
      </c>
      <c r="B189" s="34" t="s">
        <v>28</v>
      </c>
      <c r="C189" s="54">
        <v>1</v>
      </c>
      <c r="D189" s="46">
        <v>81400</v>
      </c>
    </row>
    <row r="190" spans="1:4">
      <c r="A190" s="79">
        <v>11</v>
      </c>
      <c r="B190" s="34" t="s">
        <v>28</v>
      </c>
      <c r="C190" s="54">
        <v>1</v>
      </c>
      <c r="D190" s="46">
        <v>81400</v>
      </c>
    </row>
    <row r="191" spans="1:4">
      <c r="A191" s="78">
        <v>12</v>
      </c>
      <c r="B191" s="34" t="s">
        <v>28</v>
      </c>
      <c r="C191" s="54">
        <v>1</v>
      </c>
      <c r="D191" s="46">
        <v>81400</v>
      </c>
    </row>
    <row r="192" spans="1:4">
      <c r="A192" s="78"/>
      <c r="B192" s="26" t="s">
        <v>0</v>
      </c>
      <c r="C192" s="72">
        <f>SUM(C180:C191)</f>
        <v>12</v>
      </c>
      <c r="D192" s="72">
        <f>SUM(D180:D191)</f>
        <v>1003200</v>
      </c>
    </row>
    <row r="193" spans="1:6">
      <c r="A193" s="82"/>
      <c r="B193" s="74" t="s">
        <v>0</v>
      </c>
      <c r="C193" s="9">
        <f>+C15+C26+C32+C45+C57+C65+C77+C93+C106+C119+C131+C143+C147+C154+C165+C177+C192</f>
        <v>121</v>
      </c>
      <c r="D193" s="9">
        <f>+D15+D26+D32+D45+D57+D65+D77+D93+D106+D119+D131+D143+D147+D154+D165+D177+D192</f>
        <v>11454700</v>
      </c>
    </row>
    <row r="194" spans="1:6">
      <c r="A194" s="83"/>
      <c r="B194" s="19"/>
      <c r="C194" s="75"/>
      <c r="D194" s="75"/>
    </row>
    <row r="195" spans="1:6">
      <c r="A195" s="83"/>
      <c r="B195" s="19"/>
      <c r="C195" s="75"/>
      <c r="D195" s="75"/>
    </row>
    <row r="197" spans="1:6">
      <c r="C197" s="84"/>
      <c r="D197" s="84"/>
      <c r="E197" s="84"/>
      <c r="F197" s="84"/>
    </row>
  </sheetData>
  <mergeCells count="11">
    <mergeCell ref="C197:F197"/>
    <mergeCell ref="B48:D48"/>
    <mergeCell ref="A2:D2"/>
    <mergeCell ref="A3:D3"/>
    <mergeCell ref="A4:D4"/>
    <mergeCell ref="A5:D5"/>
    <mergeCell ref="A8:A9"/>
    <mergeCell ref="B8:B9"/>
    <mergeCell ref="C8:C9"/>
    <mergeCell ref="D8:D9"/>
    <mergeCell ref="B28:D28"/>
  </mergeCells>
  <pageMargins left="0.23622047244094491" right="0.23622047244094491" top="0.19685039370078741" bottom="0.15748031496062992" header="0.31496062992125984" footer="0.31496062992125984"/>
  <pageSetup paperSize="9" scale="72" orientation="portrait" verticalDpi="0" r:id="rId1"/>
  <rowBreaks count="2" manualBreakCount="2">
    <brk id="145" max="5" man="1"/>
    <brk id="194" max="16383" man="1"/>
  </rowBreaks>
  <colBreaks count="1" manualBreakCount="1">
    <brk id="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tabSelected="1" zoomScaleNormal="100" workbookViewId="0">
      <selection activeCell="N11" sqref="N11"/>
    </sheetView>
  </sheetViews>
  <sheetFormatPr defaultRowHeight="16.5"/>
  <cols>
    <col min="1" max="1" width="9.140625" style="1"/>
    <col min="2" max="2" width="35.85546875" style="1" customWidth="1"/>
    <col min="3" max="4" width="18.7109375" style="1" customWidth="1"/>
    <col min="5" max="5" width="19.5703125" style="1" customWidth="1"/>
    <col min="6" max="6" width="18" style="1" customWidth="1"/>
    <col min="7" max="7" width="17.5703125" style="1" customWidth="1"/>
    <col min="8" max="8" width="15.5703125" style="1" customWidth="1"/>
    <col min="9" max="9" width="21.85546875" style="1" customWidth="1"/>
    <col min="10" max="10" width="15.28515625" style="1" customWidth="1"/>
    <col min="11" max="16384" width="9.140625" style="1"/>
  </cols>
  <sheetData>
    <row r="1" spans="1:20" ht="20.25">
      <c r="B1" s="94" t="s">
        <v>59</v>
      </c>
      <c r="C1" s="94"/>
      <c r="D1" s="94"/>
      <c r="E1" s="94"/>
    </row>
    <row r="2" spans="1:20" ht="20.25">
      <c r="A2" s="94" t="s">
        <v>72</v>
      </c>
      <c r="B2" s="94"/>
      <c r="C2" s="94"/>
      <c r="D2" s="94"/>
      <c r="E2" s="94"/>
    </row>
    <row r="4" spans="1:20" ht="23.25" customHeight="1">
      <c r="A4" s="96" t="s">
        <v>55</v>
      </c>
      <c r="B4" s="96" t="s">
        <v>52</v>
      </c>
      <c r="C4" s="99" t="s">
        <v>65</v>
      </c>
      <c r="D4" s="100"/>
      <c r="E4" s="100"/>
      <c r="F4" s="100"/>
      <c r="G4" s="101"/>
    </row>
    <row r="5" spans="1:20" s="3" customFormat="1" ht="34.5" customHeight="1">
      <c r="A5" s="97"/>
      <c r="B5" s="97"/>
      <c r="C5" s="2" t="s">
        <v>53</v>
      </c>
      <c r="D5" s="2" t="s">
        <v>60</v>
      </c>
      <c r="E5" s="2" t="s">
        <v>61</v>
      </c>
      <c r="F5" s="2" t="s">
        <v>63</v>
      </c>
      <c r="G5" s="2" t="s">
        <v>62</v>
      </c>
    </row>
    <row r="6" spans="1:20" ht="48.75" customHeight="1">
      <c r="A6" s="4">
        <v>1</v>
      </c>
      <c r="B6" s="6" t="s">
        <v>56</v>
      </c>
      <c r="C6" s="8">
        <v>11454700</v>
      </c>
      <c r="D6" s="8">
        <f>C6*3</f>
        <v>34364100</v>
      </c>
      <c r="E6" s="8">
        <f>+C6*6</f>
        <v>68728200</v>
      </c>
      <c r="F6" s="8">
        <f>+C6*9</f>
        <v>103092300</v>
      </c>
      <c r="G6" s="8">
        <f>+C6*12</f>
        <v>137456400</v>
      </c>
    </row>
    <row r="7" spans="1:20" ht="26.25" customHeight="1">
      <c r="A7" s="4">
        <v>2</v>
      </c>
      <c r="B7" s="7" t="s">
        <v>57</v>
      </c>
      <c r="C7" s="8">
        <v>16002.8</v>
      </c>
      <c r="D7" s="8">
        <f>+C7*3</f>
        <v>48008.399999999994</v>
      </c>
      <c r="E7" s="8">
        <f>+C7*6</f>
        <v>96016.799999999988</v>
      </c>
      <c r="F7" s="8">
        <f>+C7*9</f>
        <v>144025.19999999998</v>
      </c>
      <c r="G7" s="8">
        <f>+C7*12</f>
        <v>192033.59999999998</v>
      </c>
    </row>
    <row r="8" spans="1:20" ht="26.25" customHeight="1">
      <c r="A8" s="4">
        <v>3</v>
      </c>
      <c r="B8" s="7" t="s">
        <v>58</v>
      </c>
      <c r="C8" s="8">
        <v>102530</v>
      </c>
      <c r="D8" s="8">
        <f>+C8*3</f>
        <v>307590</v>
      </c>
      <c r="E8" s="8">
        <v>307590</v>
      </c>
      <c r="F8" s="8">
        <v>307590</v>
      </c>
      <c r="G8" s="8">
        <f>+C8*2+F8</f>
        <v>512650</v>
      </c>
    </row>
    <row r="9" spans="1:20" ht="22.5" customHeight="1">
      <c r="A9" s="4">
        <v>4</v>
      </c>
      <c r="B9" s="7" t="s">
        <v>54</v>
      </c>
      <c r="C9" s="8">
        <v>19602</v>
      </c>
      <c r="D9" s="8">
        <f>C9*3</f>
        <v>58806</v>
      </c>
      <c r="E9" s="8">
        <f>D9+58806</f>
        <v>117612</v>
      </c>
      <c r="F9" s="8">
        <f>E9+58806</f>
        <v>176418</v>
      </c>
      <c r="G9" s="8">
        <f>F9+58806</f>
        <v>235224</v>
      </c>
    </row>
    <row r="10" spans="1:20" ht="22.5" customHeight="1">
      <c r="A10" s="4">
        <v>5</v>
      </c>
      <c r="B10" s="7" t="s">
        <v>64</v>
      </c>
      <c r="C10" s="8"/>
      <c r="D10" s="8">
        <f>D6*0.2</f>
        <v>6872820</v>
      </c>
      <c r="E10" s="8">
        <f>E6*0.2</f>
        <v>13745640</v>
      </c>
      <c r="F10" s="8">
        <f>F6*0.2</f>
        <v>20618460</v>
      </c>
      <c r="G10" s="8">
        <f>G6*0.2</f>
        <v>27491280</v>
      </c>
    </row>
    <row r="11" spans="1:20" ht="28.5" customHeight="1">
      <c r="A11" s="4"/>
      <c r="B11" s="5" t="s">
        <v>0</v>
      </c>
      <c r="C11" s="9"/>
      <c r="D11" s="10">
        <f>SUM(D6:D10)</f>
        <v>41651324.399999999</v>
      </c>
      <c r="E11" s="10">
        <f>SUM(E6:E10)</f>
        <v>82995058.799999997</v>
      </c>
      <c r="F11" s="10">
        <f>SUM(F6:F10)</f>
        <v>124338793.2</v>
      </c>
      <c r="G11" s="10">
        <f>SUM(G6:G10)</f>
        <v>165887587.59999999</v>
      </c>
    </row>
    <row r="12" spans="1:20" s="12" customFormat="1" ht="20.25"/>
    <row r="13" spans="1:20" s="12" customFormat="1" ht="35.25" customHeight="1">
      <c r="A13" s="95" t="s">
        <v>54</v>
      </c>
      <c r="B13" s="95"/>
      <c r="C13" s="11" t="s">
        <v>68</v>
      </c>
      <c r="D13" s="11"/>
      <c r="E13" s="11"/>
      <c r="F13" s="1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s="12" customFormat="1" ht="9.75" customHeight="1">
      <c r="A14" s="1"/>
      <c r="B14" s="13"/>
      <c r="C14" s="98" t="s">
        <v>66</v>
      </c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</row>
    <row r="15" spans="1:20" s="12" customFormat="1" ht="18" customHeight="1">
      <c r="A15" s="95" t="s">
        <v>57</v>
      </c>
      <c r="B15" s="95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98"/>
      <c r="P15" s="98"/>
      <c r="Q15" s="98"/>
      <c r="R15" s="98"/>
      <c r="S15" s="98"/>
      <c r="T15" s="98"/>
    </row>
    <row r="16" spans="1:20" s="12" customFormat="1" ht="27" customHeight="1">
      <c r="A16" s="95" t="s">
        <v>58</v>
      </c>
      <c r="B16" s="95"/>
      <c r="C16" s="1" t="s">
        <v>67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9" spans="11:14">
      <c r="K19" s="14"/>
      <c r="L19" s="14"/>
      <c r="M19" s="14"/>
    </row>
    <row r="20" spans="11:14">
      <c r="K20" s="14"/>
      <c r="L20" s="14"/>
      <c r="M20" s="14"/>
    </row>
    <row r="22" spans="11:14">
      <c r="K22" s="14"/>
      <c r="L22" s="14"/>
      <c r="M22" s="14"/>
      <c r="N22" s="14"/>
    </row>
    <row r="23" spans="11:14">
      <c r="K23" s="14"/>
      <c r="L23" s="14"/>
      <c r="M23" s="14"/>
      <c r="N23" s="14"/>
    </row>
  </sheetData>
  <mergeCells count="9">
    <mergeCell ref="B1:E1"/>
    <mergeCell ref="A16:B16"/>
    <mergeCell ref="A4:A5"/>
    <mergeCell ref="B4:B5"/>
    <mergeCell ref="A13:B13"/>
    <mergeCell ref="C14:T15"/>
    <mergeCell ref="A15:B15"/>
    <mergeCell ref="A2:E2"/>
    <mergeCell ref="C4:G4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hastiqacuc</vt:lpstr>
      <vt:lpstr>hasvark-himn</vt:lpstr>
      <vt:lpstr>'hasvark-himn'!Print_Area</vt:lpstr>
    </vt:vector>
  </TitlesOfParts>
  <Company>nairit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https://mul2.gov.am/tasks/12017/oneclick/Hashvark-himn.xlsx?token=3f85d9de8ade7abd1fe966b6f821bd47</cp:keywords>
</cp:coreProperties>
</file>