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5"/>
  </bookViews>
  <sheets>
    <sheet name="Ամփոփ" sheetId="3" r:id="rId1"/>
    <sheet name="Կաթիլ-սուբ" sheetId="1" r:id="rId2"/>
    <sheet name="Կաթիլ-սուբ կոոպ" sheetId="8" r:id="rId3"/>
    <sheet name="Անձրև-սուբ" sheetId="2" r:id="rId4"/>
    <sheet name="Անձրև-սուբ կոոպ" sheetId="9" r:id="rId5"/>
    <sheet name="Դոտացիա" sheetId="6" r:id="rId6"/>
  </sheets>
  <calcPr calcId="162913"/>
</workbook>
</file>

<file path=xl/calcChain.xml><?xml version="1.0" encoding="utf-8"?>
<calcChain xmlns="http://schemas.openxmlformats.org/spreadsheetml/2006/main">
  <c r="L4" i="6" l="1"/>
  <c r="B4" i="6" s="1"/>
  <c r="L5" i="6"/>
  <c r="C5" i="6" s="1"/>
  <c r="L6" i="6"/>
  <c r="C6" i="6" s="1"/>
  <c r="L7" i="6"/>
  <c r="B7" i="6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E5" i="9" s="1"/>
  <c r="D4" i="9"/>
  <c r="E4" i="9" s="1"/>
  <c r="F4" i="9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/>
  <c r="D39" i="2"/>
  <c r="E39" i="2" s="1"/>
  <c r="D40" i="2"/>
  <c r="E40" i="2" s="1"/>
  <c r="D41" i="2"/>
  <c r="E41" i="2" s="1"/>
  <c r="D42" i="2"/>
  <c r="E42" i="2" s="1"/>
  <c r="D43" i="2"/>
  <c r="E43" i="2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/>
  <c r="D55" i="2"/>
  <c r="E55" i="2" s="1"/>
  <c r="D56" i="2"/>
  <c r="E56" i="2" s="1"/>
  <c r="D57" i="2"/>
  <c r="E57" i="2" s="1"/>
  <c r="D58" i="2"/>
  <c r="E58" i="2" s="1"/>
  <c r="D59" i="2"/>
  <c r="E59" i="2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30" i="2"/>
  <c r="E30" i="2" s="1"/>
  <c r="D5" i="2"/>
  <c r="E5" i="2" s="1"/>
  <c r="D6" i="2"/>
  <c r="E6" i="2" s="1"/>
  <c r="D7" i="2"/>
  <c r="E7" i="2" s="1"/>
  <c r="D8" i="2"/>
  <c r="E8" i="2"/>
  <c r="D9" i="2"/>
  <c r="E9" i="2"/>
  <c r="D10" i="2"/>
  <c r="E10" i="2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/>
  <c r="D18" i="2"/>
  <c r="E18" i="2"/>
  <c r="D19" i="2"/>
  <c r="E19" i="2" s="1"/>
  <c r="D20" i="2"/>
  <c r="E20" i="2" s="1"/>
  <c r="D21" i="2"/>
  <c r="E21" i="2"/>
  <c r="D22" i="2"/>
  <c r="E22" i="2"/>
  <c r="D23" i="2"/>
  <c r="E23" i="2" s="1"/>
  <c r="D24" i="2"/>
  <c r="E24" i="2" s="1"/>
  <c r="D25" i="2"/>
  <c r="E25" i="2" s="1"/>
  <c r="D26" i="2"/>
  <c r="E26" i="2"/>
  <c r="D27" i="2"/>
  <c r="E27" i="2" s="1"/>
  <c r="D4" i="2"/>
  <c r="E4" i="2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30" i="8"/>
  <c r="E30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4" i="8"/>
  <c r="E4" i="8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30" i="1"/>
  <c r="E30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4" i="1"/>
  <c r="E4" i="1" s="1"/>
  <c r="F6" i="6" l="1"/>
  <c r="E7" i="6"/>
  <c r="D7" i="6"/>
  <c r="C7" i="6"/>
  <c r="C11" i="3" s="1"/>
  <c r="F7" i="6"/>
  <c r="E6" i="6"/>
  <c r="D6" i="6"/>
  <c r="B6" i="6"/>
  <c r="B11" i="3" s="1"/>
  <c r="F4" i="8"/>
  <c r="G5" i="8" s="1"/>
  <c r="B5" i="6"/>
  <c r="B7" i="3" s="1"/>
  <c r="F5" i="6"/>
  <c r="D5" i="6"/>
  <c r="E5" i="6"/>
  <c r="F4" i="6"/>
  <c r="F7" i="3" s="1"/>
  <c r="E4" i="6"/>
  <c r="D4" i="6"/>
  <c r="C4" i="6"/>
  <c r="C7" i="3" s="1"/>
  <c r="G5" i="9"/>
  <c r="F5" i="9"/>
  <c r="G5" i="6" l="1"/>
  <c r="D11" i="3"/>
  <c r="E11" i="3"/>
  <c r="B8" i="6"/>
  <c r="F11" i="3"/>
  <c r="G7" i="6"/>
  <c r="C8" i="6"/>
  <c r="D7" i="3"/>
  <c r="D8" i="6"/>
  <c r="F5" i="8"/>
  <c r="G6" i="8" s="1"/>
  <c r="F8" i="6"/>
  <c r="E7" i="3"/>
  <c r="E8" i="6"/>
  <c r="G6" i="9"/>
  <c r="F6" i="9"/>
  <c r="J5" i="3"/>
  <c r="F6" i="8" l="1"/>
  <c r="G7" i="8" s="1"/>
  <c r="F7" i="9"/>
  <c r="G7" i="9"/>
  <c r="H11" i="3"/>
  <c r="H7" i="3"/>
  <c r="G6" i="6"/>
  <c r="F7" i="8" l="1"/>
  <c r="G8" i="8" s="1"/>
  <c r="G8" i="9"/>
  <c r="F8" i="9"/>
  <c r="G4" i="6"/>
  <c r="G8" i="6" s="1"/>
  <c r="F8" i="8" l="1"/>
  <c r="G9" i="8" s="1"/>
  <c r="F9" i="9"/>
  <c r="G9" i="9"/>
  <c r="J7" i="3"/>
  <c r="J11" i="3"/>
  <c r="F9" i="8" l="1"/>
  <c r="G10" i="8" s="1"/>
  <c r="G10" i="9"/>
  <c r="F10" i="9"/>
  <c r="F10" i="8" l="1"/>
  <c r="G11" i="8" s="1"/>
  <c r="F11" i="9"/>
  <c r="G11" i="9"/>
  <c r="F4" i="2"/>
  <c r="G5" i="2" s="1"/>
  <c r="F11" i="8" l="1"/>
  <c r="G12" i="8" s="1"/>
  <c r="G12" i="9"/>
  <c r="F12" i="9"/>
  <c r="F5" i="2"/>
  <c r="G6" i="2" s="1"/>
  <c r="F12" i="8" l="1"/>
  <c r="G13" i="8" s="1"/>
  <c r="F13" i="9"/>
  <c r="G13" i="9"/>
  <c r="F6" i="2"/>
  <c r="G7" i="2" s="1"/>
  <c r="F4" i="1"/>
  <c r="G5" i="1" s="1"/>
  <c r="F13" i="8" l="1"/>
  <c r="G14" i="8" s="1"/>
  <c r="G14" i="9"/>
  <c r="F14" i="9"/>
  <c r="F7" i="2"/>
  <c r="G8" i="2" s="1"/>
  <c r="F5" i="1"/>
  <c r="G6" i="1" s="1"/>
  <c r="F14" i="8" l="1"/>
  <c r="G15" i="8" s="1"/>
  <c r="C4" i="8" s="1"/>
  <c r="J15" i="8" s="1"/>
  <c r="F15" i="9"/>
  <c r="G15" i="9"/>
  <c r="C4" i="9" s="1"/>
  <c r="K15" i="9" s="1"/>
  <c r="F8" i="2"/>
  <c r="G9" i="2" s="1"/>
  <c r="F6" i="1"/>
  <c r="G7" i="1" s="1"/>
  <c r="F15" i="8" l="1"/>
  <c r="G16" i="8" s="1"/>
  <c r="G16" i="9"/>
  <c r="F16" i="9"/>
  <c r="F9" i="2"/>
  <c r="G10" i="2" s="1"/>
  <c r="F7" i="1"/>
  <c r="G8" i="1" s="1"/>
  <c r="F16" i="8" l="1"/>
  <c r="G17" i="8" s="1"/>
  <c r="G17" i="9"/>
  <c r="F17" i="9"/>
  <c r="F10" i="2"/>
  <c r="G11" i="2" s="1"/>
  <c r="F8" i="1"/>
  <c r="G9" i="1" s="1"/>
  <c r="F17" i="8" l="1"/>
  <c r="G18" i="8" s="1"/>
  <c r="G18" i="9"/>
  <c r="F18" i="9"/>
  <c r="F11" i="2"/>
  <c r="G12" i="2" s="1"/>
  <c r="F9" i="1"/>
  <c r="G10" i="1" s="1"/>
  <c r="F18" i="8" l="1"/>
  <c r="G19" i="8" s="1"/>
  <c r="G19" i="9"/>
  <c r="F19" i="9"/>
  <c r="F12" i="2"/>
  <c r="G13" i="2" s="1"/>
  <c r="F10" i="1"/>
  <c r="G11" i="1" s="1"/>
  <c r="F19" i="8" l="1"/>
  <c r="G20" i="8" s="1"/>
  <c r="G20" i="9"/>
  <c r="F20" i="9"/>
  <c r="F13" i="2"/>
  <c r="G14" i="2" s="1"/>
  <c r="F11" i="1"/>
  <c r="G12" i="1" s="1"/>
  <c r="F20" i="8" l="1"/>
  <c r="G21" i="8" s="1"/>
  <c r="G21" i="9"/>
  <c r="F21" i="9"/>
  <c r="F14" i="2"/>
  <c r="G15" i="2" s="1"/>
  <c r="F12" i="1"/>
  <c r="G13" i="1" s="1"/>
  <c r="F21" i="8" l="1"/>
  <c r="G22" i="8" s="1"/>
  <c r="G22" i="9"/>
  <c r="F22" i="9"/>
  <c r="C4" i="2"/>
  <c r="F15" i="2"/>
  <c r="G16" i="2" s="1"/>
  <c r="F13" i="1"/>
  <c r="G14" i="1" s="1"/>
  <c r="F22" i="8" l="1"/>
  <c r="G23" i="8" s="1"/>
  <c r="G23" i="9"/>
  <c r="F23" i="9"/>
  <c r="K15" i="2"/>
  <c r="B10" i="3" s="1"/>
  <c r="F16" i="2"/>
  <c r="G17" i="2" s="1"/>
  <c r="F14" i="1"/>
  <c r="G15" i="1" s="1"/>
  <c r="F23" i="8" l="1"/>
  <c r="G24" i="8" s="1"/>
  <c r="G24" i="9"/>
  <c r="F24" i="9"/>
  <c r="B12" i="3"/>
  <c r="F17" i="2"/>
  <c r="G18" i="2" s="1"/>
  <c r="F15" i="1"/>
  <c r="G16" i="1" s="1"/>
  <c r="C4" i="1"/>
  <c r="F24" i="8" l="1"/>
  <c r="G25" i="8" s="1"/>
  <c r="G25" i="9"/>
  <c r="F25" i="9"/>
  <c r="J15" i="1"/>
  <c r="F18" i="2"/>
  <c r="G19" i="2" s="1"/>
  <c r="F16" i="1"/>
  <c r="G17" i="1" s="1"/>
  <c r="F25" i="8" l="1"/>
  <c r="G26" i="8" s="1"/>
  <c r="B6" i="3"/>
  <c r="B8" i="3" s="1"/>
  <c r="B13" i="3" s="1"/>
  <c r="G26" i="9"/>
  <c r="F26" i="9"/>
  <c r="F19" i="2"/>
  <c r="G20" i="2" s="1"/>
  <c r="F17" i="1"/>
  <c r="G18" i="1" s="1"/>
  <c r="F26" i="8" l="1"/>
  <c r="G27" i="8" s="1"/>
  <c r="C16" i="8" s="1"/>
  <c r="J27" i="8" s="1"/>
  <c r="G27" i="9"/>
  <c r="C16" i="9" s="1"/>
  <c r="K27" i="9" s="1"/>
  <c r="F27" i="9"/>
  <c r="F20" i="2"/>
  <c r="G21" i="2" s="1"/>
  <c r="F18" i="1"/>
  <c r="G19" i="1" s="1"/>
  <c r="F27" i="8" l="1"/>
  <c r="G30" i="8" s="1"/>
  <c r="F30" i="9"/>
  <c r="G30" i="9"/>
  <c r="F21" i="2"/>
  <c r="G22" i="2" s="1"/>
  <c r="F19" i="1"/>
  <c r="G20" i="1" s="1"/>
  <c r="F30" i="8" l="1"/>
  <c r="G31" i="8" s="1"/>
  <c r="G31" i="9"/>
  <c r="F31" i="9"/>
  <c r="F22" i="2"/>
  <c r="G23" i="2" s="1"/>
  <c r="F20" i="1"/>
  <c r="G21" i="1" s="1"/>
  <c r="F31" i="8" l="1"/>
  <c r="G32" i="8" s="1"/>
  <c r="F32" i="9"/>
  <c r="G32" i="9"/>
  <c r="F23" i="2"/>
  <c r="G24" i="2" s="1"/>
  <c r="F21" i="1"/>
  <c r="G22" i="1" s="1"/>
  <c r="F32" i="8" l="1"/>
  <c r="G33" i="8" s="1"/>
  <c r="G33" i="9"/>
  <c r="F33" i="9"/>
  <c r="F24" i="2"/>
  <c r="G25" i="2" s="1"/>
  <c r="F22" i="1"/>
  <c r="G23" i="1" s="1"/>
  <c r="F33" i="8" l="1"/>
  <c r="G34" i="8" s="1"/>
  <c r="G34" i="9"/>
  <c r="F34" i="9"/>
  <c r="F25" i="2"/>
  <c r="G26" i="2" s="1"/>
  <c r="F23" i="1"/>
  <c r="G24" i="1" s="1"/>
  <c r="F34" i="8" l="1"/>
  <c r="G35" i="8" s="1"/>
  <c r="G35" i="9"/>
  <c r="F35" i="9"/>
  <c r="F26" i="2"/>
  <c r="G27" i="2" s="1"/>
  <c r="F24" i="1"/>
  <c r="G25" i="1" s="1"/>
  <c r="F35" i="8" l="1"/>
  <c r="G36" i="8" s="1"/>
  <c r="F36" i="9"/>
  <c r="G36" i="9"/>
  <c r="C16" i="2"/>
  <c r="F27" i="2"/>
  <c r="G30" i="2" s="1"/>
  <c r="F25" i="1"/>
  <c r="G26" i="1" s="1"/>
  <c r="F36" i="8" l="1"/>
  <c r="G37" i="8" s="1"/>
  <c r="G37" i="9"/>
  <c r="F37" i="9"/>
  <c r="K27" i="2"/>
  <c r="C10" i="3" s="1"/>
  <c r="C12" i="3" s="1"/>
  <c r="F30" i="2"/>
  <c r="G31" i="2" s="1"/>
  <c r="F26" i="1"/>
  <c r="G27" i="1" s="1"/>
  <c r="F37" i="8" l="1"/>
  <c r="G38" i="8" s="1"/>
  <c r="F38" i="9"/>
  <c r="G38" i="9"/>
  <c r="F31" i="2"/>
  <c r="G32" i="2" s="1"/>
  <c r="F27" i="1"/>
  <c r="G30" i="1" s="1"/>
  <c r="C16" i="1"/>
  <c r="F38" i="8" l="1"/>
  <c r="G39" i="8" s="1"/>
  <c r="G39" i="9"/>
  <c r="F39" i="9"/>
  <c r="J27" i="1"/>
  <c r="C6" i="3" s="1"/>
  <c r="C8" i="3" s="1"/>
  <c r="C13" i="3" s="1"/>
  <c r="F32" i="2"/>
  <c r="G33" i="2" s="1"/>
  <c r="F30" i="1"/>
  <c r="G31" i="1" s="1"/>
  <c r="F39" i="8" l="1"/>
  <c r="G40" i="8" s="1"/>
  <c r="G40" i="9"/>
  <c r="F40" i="9"/>
  <c r="F40" i="8"/>
  <c r="G41" i="8" s="1"/>
  <c r="F33" i="2"/>
  <c r="G34" i="2" s="1"/>
  <c r="F31" i="1"/>
  <c r="G32" i="1" s="1"/>
  <c r="G41" i="9" l="1"/>
  <c r="C30" i="9" s="1"/>
  <c r="K41" i="9" s="1"/>
  <c r="F41" i="9"/>
  <c r="C30" i="8"/>
  <c r="J41" i="8" s="1"/>
  <c r="F41" i="8"/>
  <c r="G42" i="8" s="1"/>
  <c r="F34" i="2"/>
  <c r="G35" i="2" s="1"/>
  <c r="F32" i="1"/>
  <c r="G33" i="1" s="1"/>
  <c r="G42" i="9" l="1"/>
  <c r="F42" i="9"/>
  <c r="F42" i="8"/>
  <c r="G43" i="8" s="1"/>
  <c r="F35" i="2"/>
  <c r="G36" i="2" s="1"/>
  <c r="F33" i="1"/>
  <c r="G34" i="1" s="1"/>
  <c r="G43" i="9" l="1"/>
  <c r="F43" i="9"/>
  <c r="F43" i="8"/>
  <c r="G44" i="8" s="1"/>
  <c r="F36" i="2"/>
  <c r="G37" i="2" s="1"/>
  <c r="F34" i="1"/>
  <c r="G35" i="1" s="1"/>
  <c r="G44" i="9" l="1"/>
  <c r="F44" i="9"/>
  <c r="F44" i="8"/>
  <c r="G45" i="8" s="1"/>
  <c r="F37" i="2"/>
  <c r="G38" i="2" s="1"/>
  <c r="F35" i="1"/>
  <c r="G36" i="1" s="1"/>
  <c r="G45" i="9" l="1"/>
  <c r="F45" i="9"/>
  <c r="F45" i="8"/>
  <c r="G46" i="8" s="1"/>
  <c r="F38" i="2"/>
  <c r="G39" i="2" s="1"/>
  <c r="F36" i="1"/>
  <c r="G37" i="1" s="1"/>
  <c r="G46" i="9" l="1"/>
  <c r="F46" i="9"/>
  <c r="F46" i="8"/>
  <c r="G47" i="8" s="1"/>
  <c r="F39" i="2"/>
  <c r="G40" i="2" s="1"/>
  <c r="F37" i="1"/>
  <c r="G38" i="1" s="1"/>
  <c r="G47" i="9" l="1"/>
  <c r="F47" i="9"/>
  <c r="F47" i="8"/>
  <c r="G48" i="8" s="1"/>
  <c r="F40" i="2"/>
  <c r="G41" i="2" s="1"/>
  <c r="F38" i="1"/>
  <c r="G39" i="1" s="1"/>
  <c r="G48" i="9" l="1"/>
  <c r="F48" i="9"/>
  <c r="F48" i="8"/>
  <c r="G49" i="8" s="1"/>
  <c r="C30" i="2"/>
  <c r="F41" i="2"/>
  <c r="G42" i="2" s="1"/>
  <c r="F39" i="1"/>
  <c r="G40" i="1" s="1"/>
  <c r="G49" i="9" l="1"/>
  <c r="F49" i="9"/>
  <c r="F49" i="8"/>
  <c r="G50" i="8" s="1"/>
  <c r="K41" i="2"/>
  <c r="D10" i="3" s="1"/>
  <c r="D12" i="3" s="1"/>
  <c r="F42" i="2"/>
  <c r="G43" i="2" s="1"/>
  <c r="F40" i="1"/>
  <c r="G41" i="1" s="1"/>
  <c r="G50" i="9" l="1"/>
  <c r="F50" i="9"/>
  <c r="F50" i="8"/>
  <c r="G51" i="8" s="1"/>
  <c r="F43" i="2"/>
  <c r="G44" i="2" s="1"/>
  <c r="C30" i="1"/>
  <c r="F41" i="1"/>
  <c r="G42" i="1" s="1"/>
  <c r="G51" i="9" l="1"/>
  <c r="F51" i="9"/>
  <c r="F51" i="8"/>
  <c r="G52" i="8" s="1"/>
  <c r="J41" i="1"/>
  <c r="D6" i="3" s="1"/>
  <c r="D8" i="3" s="1"/>
  <c r="D13" i="3" s="1"/>
  <c r="F44" i="2"/>
  <c r="G45" i="2" s="1"/>
  <c r="F42" i="1"/>
  <c r="G43" i="1" s="1"/>
  <c r="G52" i="9" l="1"/>
  <c r="F52" i="9"/>
  <c r="F52" i="8"/>
  <c r="G53" i="8" s="1"/>
  <c r="F45" i="2"/>
  <c r="G46" i="2" s="1"/>
  <c r="F43" i="1"/>
  <c r="G44" i="1" s="1"/>
  <c r="G53" i="9" l="1"/>
  <c r="C42" i="9" s="1"/>
  <c r="K53" i="9" s="1"/>
  <c r="F53" i="9"/>
  <c r="C42" i="8"/>
  <c r="J53" i="8" s="1"/>
  <c r="F53" i="8"/>
  <c r="G54" i="8" s="1"/>
  <c r="F46" i="2"/>
  <c r="G47" i="2" s="1"/>
  <c r="F44" i="1"/>
  <c r="G45" i="1" s="1"/>
  <c r="G54" i="9" l="1"/>
  <c r="F54" i="9"/>
  <c r="F54" i="8"/>
  <c r="G55" i="8" s="1"/>
  <c r="F47" i="2"/>
  <c r="G48" i="2" s="1"/>
  <c r="F45" i="1"/>
  <c r="G46" i="1" s="1"/>
  <c r="F55" i="9" l="1"/>
  <c r="G55" i="9"/>
  <c r="F55" i="8"/>
  <c r="G56" i="8" s="1"/>
  <c r="F48" i="2"/>
  <c r="G49" i="2" s="1"/>
  <c r="F46" i="1"/>
  <c r="G47" i="1" s="1"/>
  <c r="G56" i="9" l="1"/>
  <c r="F56" i="9"/>
  <c r="F56" i="8"/>
  <c r="G57" i="8" s="1"/>
  <c r="F49" i="2"/>
  <c r="G50" i="2" s="1"/>
  <c r="F47" i="1"/>
  <c r="G48" i="1" s="1"/>
  <c r="F57" i="9" l="1"/>
  <c r="G57" i="9"/>
  <c r="F57" i="8"/>
  <c r="G58" i="8" s="1"/>
  <c r="F50" i="2"/>
  <c r="G51" i="2" s="1"/>
  <c r="F48" i="1"/>
  <c r="G49" i="1" s="1"/>
  <c r="G58" i="9" l="1"/>
  <c r="F58" i="9"/>
  <c r="F58" i="8"/>
  <c r="G59" i="8" s="1"/>
  <c r="F51" i="2"/>
  <c r="G52" i="2" s="1"/>
  <c r="F49" i="1"/>
  <c r="G50" i="1" s="1"/>
  <c r="G59" i="9" l="1"/>
  <c r="F59" i="9"/>
  <c r="F59" i="8"/>
  <c r="G60" i="8" s="1"/>
  <c r="F52" i="2"/>
  <c r="G53" i="2" s="1"/>
  <c r="F50" i="1"/>
  <c r="G51" i="1" s="1"/>
  <c r="G60" i="9" l="1"/>
  <c r="F60" i="9"/>
  <c r="F60" i="8"/>
  <c r="G61" i="8" s="1"/>
  <c r="C42" i="2"/>
  <c r="F53" i="2"/>
  <c r="G54" i="2" s="1"/>
  <c r="F51" i="1"/>
  <c r="G52" i="1" s="1"/>
  <c r="F61" i="9" l="1"/>
  <c r="G61" i="9"/>
  <c r="F61" i="8"/>
  <c r="G62" i="8" s="1"/>
  <c r="K53" i="2"/>
  <c r="E10" i="3" s="1"/>
  <c r="E12" i="3" s="1"/>
  <c r="F54" i="2"/>
  <c r="G55" i="2" s="1"/>
  <c r="F52" i="1"/>
  <c r="G53" i="1" s="1"/>
  <c r="G62" i="9" l="1"/>
  <c r="F62" i="9"/>
  <c r="F62" i="8"/>
  <c r="G63" i="8" s="1"/>
  <c r="F55" i="2"/>
  <c r="G56" i="2" s="1"/>
  <c r="C42" i="1"/>
  <c r="F53" i="1"/>
  <c r="G54" i="1" s="1"/>
  <c r="G63" i="9" l="1"/>
  <c r="F63" i="9"/>
  <c r="F63" i="8"/>
  <c r="G64" i="8" s="1"/>
  <c r="J53" i="1"/>
  <c r="E6" i="3" s="1"/>
  <c r="E8" i="3" s="1"/>
  <c r="E13" i="3" s="1"/>
  <c r="F56" i="2"/>
  <c r="G57" i="2" s="1"/>
  <c r="F54" i="1"/>
  <c r="G55" i="1" s="1"/>
  <c r="G64" i="9" l="1"/>
  <c r="F64" i="9"/>
  <c r="F64" i="8"/>
  <c r="G65" i="8" s="1"/>
  <c r="F57" i="2"/>
  <c r="G58" i="2" s="1"/>
  <c r="F55" i="1"/>
  <c r="G56" i="1" s="1"/>
  <c r="F65" i="9" l="1"/>
  <c r="G65" i="9"/>
  <c r="C54" i="9" s="1"/>
  <c r="K65" i="9" s="1"/>
  <c r="C54" i="8"/>
  <c r="J65" i="8" s="1"/>
  <c r="F65" i="8"/>
  <c r="G68" i="8" s="1"/>
  <c r="F58" i="2"/>
  <c r="G59" i="2" s="1"/>
  <c r="F56" i="1"/>
  <c r="G57" i="1" s="1"/>
  <c r="G68" i="9" l="1"/>
  <c r="F68" i="9"/>
  <c r="F68" i="8"/>
  <c r="G69" i="8" s="1"/>
  <c r="F59" i="2"/>
  <c r="G60" i="2" s="1"/>
  <c r="F57" i="1"/>
  <c r="G58" i="1" s="1"/>
  <c r="G69" i="9" l="1"/>
  <c r="F69" i="9"/>
  <c r="F69" i="8"/>
  <c r="G70" i="8" s="1"/>
  <c r="F60" i="2"/>
  <c r="G61" i="2" s="1"/>
  <c r="F58" i="1"/>
  <c r="G59" i="1" s="1"/>
  <c r="G70" i="9" l="1"/>
  <c r="F70" i="9"/>
  <c r="F70" i="8"/>
  <c r="G71" i="8" s="1"/>
  <c r="F61" i="2"/>
  <c r="G62" i="2" s="1"/>
  <c r="F59" i="1"/>
  <c r="G60" i="1" s="1"/>
  <c r="G71" i="9" l="1"/>
  <c r="F71" i="9"/>
  <c r="F71" i="8"/>
  <c r="G72" i="8" s="1"/>
  <c r="F62" i="2"/>
  <c r="G63" i="2" s="1"/>
  <c r="F60" i="1"/>
  <c r="G61" i="1" s="1"/>
  <c r="G72" i="9" l="1"/>
  <c r="F72" i="9"/>
  <c r="F72" i="8"/>
  <c r="G73" i="8" s="1"/>
  <c r="F63" i="2"/>
  <c r="G64" i="2" s="1"/>
  <c r="F61" i="1"/>
  <c r="G62" i="1" s="1"/>
  <c r="G73" i="9" l="1"/>
  <c r="F73" i="9"/>
  <c r="F73" i="8"/>
  <c r="G74" i="8" s="1"/>
  <c r="F64" i="2"/>
  <c r="G65" i="2" s="1"/>
  <c r="F62" i="1"/>
  <c r="G63" i="1" s="1"/>
  <c r="F74" i="9" l="1"/>
  <c r="G74" i="9"/>
  <c r="F74" i="8"/>
  <c r="G75" i="8" s="1"/>
  <c r="F65" i="2"/>
  <c r="G68" i="2" s="1"/>
  <c r="C54" i="2"/>
  <c r="F63" i="1"/>
  <c r="G64" i="1" s="1"/>
  <c r="G75" i="9" l="1"/>
  <c r="F75" i="9"/>
  <c r="F75" i="8"/>
  <c r="G76" i="8" s="1"/>
  <c r="K65" i="2"/>
  <c r="F10" i="3" s="1"/>
  <c r="F12" i="3" s="1"/>
  <c r="F68" i="2"/>
  <c r="G69" i="2" s="1"/>
  <c r="F64" i="1"/>
  <c r="G65" i="1" s="1"/>
  <c r="G76" i="9" l="1"/>
  <c r="F76" i="9"/>
  <c r="F76" i="8"/>
  <c r="G77" i="8" s="1"/>
  <c r="F69" i="2"/>
  <c r="G70" i="2" s="1"/>
  <c r="C54" i="1"/>
  <c r="F65" i="1"/>
  <c r="G68" i="1" s="1"/>
  <c r="G77" i="9" l="1"/>
  <c r="F77" i="9"/>
  <c r="F77" i="8"/>
  <c r="G78" i="8" s="1"/>
  <c r="J65" i="1"/>
  <c r="F6" i="3" s="1"/>
  <c r="F8" i="3" s="1"/>
  <c r="F13" i="3" s="1"/>
  <c r="F70" i="2"/>
  <c r="G71" i="2" s="1"/>
  <c r="F68" i="1"/>
  <c r="G69" i="1" s="1"/>
  <c r="G78" i="9" l="1"/>
  <c r="F78" i="9"/>
  <c r="F78" i="8"/>
  <c r="G79" i="8" s="1"/>
  <c r="F71" i="2"/>
  <c r="G72" i="2" s="1"/>
  <c r="F69" i="1"/>
  <c r="G70" i="1" s="1"/>
  <c r="G79" i="9" l="1"/>
  <c r="C68" i="9" s="1"/>
  <c r="K79" i="9" s="1"/>
  <c r="F79" i="9"/>
  <c r="C68" i="8"/>
  <c r="J79" i="8" s="1"/>
  <c r="F79" i="8"/>
  <c r="G80" i="8" s="1"/>
  <c r="F72" i="2"/>
  <c r="G73" i="2" s="1"/>
  <c r="F70" i="1"/>
  <c r="G71" i="1" s="1"/>
  <c r="G80" i="9" l="1"/>
  <c r="F80" i="9"/>
  <c r="F80" i="8"/>
  <c r="G81" i="8" s="1"/>
  <c r="F73" i="2"/>
  <c r="G74" i="2" s="1"/>
  <c r="F71" i="1"/>
  <c r="G72" i="1" s="1"/>
  <c r="F81" i="9" l="1"/>
  <c r="G81" i="9"/>
  <c r="F81" i="8"/>
  <c r="G82" i="8" s="1"/>
  <c r="F74" i="2"/>
  <c r="G75" i="2" s="1"/>
  <c r="F72" i="1"/>
  <c r="G73" i="1" s="1"/>
  <c r="G82" i="9" l="1"/>
  <c r="F82" i="9"/>
  <c r="F82" i="8"/>
  <c r="G83" i="8" s="1"/>
  <c r="F75" i="2"/>
  <c r="G76" i="2" s="1"/>
  <c r="F73" i="1"/>
  <c r="G74" i="1" s="1"/>
  <c r="G83" i="9" l="1"/>
  <c r="F83" i="9"/>
  <c r="F83" i="8"/>
  <c r="G84" i="8" s="1"/>
  <c r="F76" i="2"/>
  <c r="G77" i="2" s="1"/>
  <c r="F74" i="1"/>
  <c r="G75" i="1" s="1"/>
  <c r="G84" i="9" l="1"/>
  <c r="F84" i="9"/>
  <c r="F84" i="8"/>
  <c r="G85" i="8" s="1"/>
  <c r="F77" i="2"/>
  <c r="G78" i="2" s="1"/>
  <c r="F75" i="1"/>
  <c r="G76" i="1" s="1"/>
  <c r="F85" i="9" l="1"/>
  <c r="G85" i="9"/>
  <c r="F85" i="8"/>
  <c r="G86" i="8" s="1"/>
  <c r="F78" i="2"/>
  <c r="G79" i="2" s="1"/>
  <c r="F76" i="1"/>
  <c r="G77" i="1" s="1"/>
  <c r="G86" i="9" l="1"/>
  <c r="F86" i="9"/>
  <c r="F86" i="8"/>
  <c r="G87" i="8" s="1"/>
  <c r="C68" i="2"/>
  <c r="F79" i="2"/>
  <c r="G80" i="2" s="1"/>
  <c r="F77" i="1"/>
  <c r="G78" i="1" s="1"/>
  <c r="G87" i="9" l="1"/>
  <c r="F87" i="9"/>
  <c r="F87" i="8"/>
  <c r="G88" i="8" s="1"/>
  <c r="K79" i="2"/>
  <c r="F80" i="2"/>
  <c r="G81" i="2" s="1"/>
  <c r="F78" i="1"/>
  <c r="G79" i="1" s="1"/>
  <c r="G10" i="3" l="1"/>
  <c r="G12" i="3" s="1"/>
  <c r="G88" i="9"/>
  <c r="F88" i="9"/>
  <c r="F88" i="8"/>
  <c r="G89" i="8" s="1"/>
  <c r="F81" i="2"/>
  <c r="G82" i="2" s="1"/>
  <c r="C68" i="1"/>
  <c r="F79" i="1"/>
  <c r="G80" i="1" s="1"/>
  <c r="F89" i="9" l="1"/>
  <c r="G89" i="9"/>
  <c r="F89" i="8"/>
  <c r="G90" i="8" s="1"/>
  <c r="J79" i="1"/>
  <c r="G6" i="3" s="1"/>
  <c r="G8" i="3" s="1"/>
  <c r="G13" i="3" s="1"/>
  <c r="F82" i="2"/>
  <c r="G83" i="2" s="1"/>
  <c r="F80" i="1"/>
  <c r="G81" i="1" s="1"/>
  <c r="G90" i="9" l="1"/>
  <c r="F90" i="9"/>
  <c r="F90" i="8"/>
  <c r="G91" i="8" s="1"/>
  <c r="F83" i="2"/>
  <c r="G84" i="2" s="1"/>
  <c r="F81" i="1"/>
  <c r="G82" i="1" s="1"/>
  <c r="G91" i="9" l="1"/>
  <c r="C80" i="9" s="1"/>
  <c r="K91" i="9" s="1"/>
  <c r="F91" i="9"/>
  <c r="C80" i="8"/>
  <c r="J91" i="8" s="1"/>
  <c r="F91" i="8"/>
  <c r="G92" i="8" s="1"/>
  <c r="F84" i="2"/>
  <c r="G85" i="2" s="1"/>
  <c r="F82" i="1"/>
  <c r="G83" i="1" s="1"/>
  <c r="F92" i="9" l="1"/>
  <c r="G92" i="9"/>
  <c r="F92" i="8"/>
  <c r="G93" i="8" s="1"/>
  <c r="F85" i="2"/>
  <c r="G86" i="2" s="1"/>
  <c r="F83" i="1"/>
  <c r="G84" i="1" s="1"/>
  <c r="G93" i="9" l="1"/>
  <c r="F93" i="9"/>
  <c r="F93" i="8"/>
  <c r="G94" i="8" s="1"/>
  <c r="F86" i="2"/>
  <c r="G87" i="2" s="1"/>
  <c r="F84" i="1"/>
  <c r="G85" i="1" s="1"/>
  <c r="G94" i="9" l="1"/>
  <c r="F94" i="9"/>
  <c r="F94" i="8"/>
  <c r="G95" i="8" s="1"/>
  <c r="F87" i="2"/>
  <c r="G88" i="2" s="1"/>
  <c r="F85" i="1"/>
  <c r="G86" i="1" s="1"/>
  <c r="G95" i="9" l="1"/>
  <c r="F95" i="9"/>
  <c r="F95" i="8"/>
  <c r="G96" i="8" s="1"/>
  <c r="F88" i="2"/>
  <c r="G89" i="2" s="1"/>
  <c r="F86" i="1"/>
  <c r="G87" i="1" s="1"/>
  <c r="F96" i="9" l="1"/>
  <c r="G96" i="9"/>
  <c r="F96" i="8"/>
  <c r="G97" i="8" s="1"/>
  <c r="F89" i="2"/>
  <c r="G90" i="2" s="1"/>
  <c r="F87" i="1"/>
  <c r="G88" i="1" s="1"/>
  <c r="G97" i="9" l="1"/>
  <c r="F97" i="9"/>
  <c r="F97" i="8"/>
  <c r="G98" i="8" s="1"/>
  <c r="F90" i="2"/>
  <c r="G91" i="2" s="1"/>
  <c r="F88" i="1"/>
  <c r="G89" i="1" s="1"/>
  <c r="G98" i="9" l="1"/>
  <c r="F98" i="9"/>
  <c r="F98" i="8"/>
  <c r="G99" i="8" s="1"/>
  <c r="C80" i="2"/>
  <c r="F91" i="2"/>
  <c r="G92" i="2" s="1"/>
  <c r="F89" i="1"/>
  <c r="G90" i="1" s="1"/>
  <c r="G99" i="9" l="1"/>
  <c r="F99" i="9"/>
  <c r="F99" i="8"/>
  <c r="G100" i="8" s="1"/>
  <c r="K91" i="2"/>
  <c r="F92" i="2"/>
  <c r="G93" i="2" s="1"/>
  <c r="F90" i="1"/>
  <c r="G91" i="1" s="1"/>
  <c r="H10" i="3" l="1"/>
  <c r="H12" i="3" s="1"/>
  <c r="F100" i="9"/>
  <c r="G100" i="9"/>
  <c r="F100" i="8"/>
  <c r="G101" i="8" s="1"/>
  <c r="F93" i="2"/>
  <c r="G94" i="2" s="1"/>
  <c r="C80" i="1"/>
  <c r="F91" i="1"/>
  <c r="G92" i="1" s="1"/>
  <c r="G101" i="9" l="1"/>
  <c r="F101" i="9"/>
  <c r="F101" i="8"/>
  <c r="G102" i="8" s="1"/>
  <c r="J91" i="1"/>
  <c r="H6" i="3" s="1"/>
  <c r="H8" i="3" s="1"/>
  <c r="H13" i="3" s="1"/>
  <c r="F94" i="2"/>
  <c r="G95" i="2" s="1"/>
  <c r="F92" i="1"/>
  <c r="G93" i="1" s="1"/>
  <c r="G102" i="9" l="1"/>
  <c r="F102" i="9"/>
  <c r="F102" i="8"/>
  <c r="G103" i="8" s="1"/>
  <c r="F95" i="2"/>
  <c r="G96" i="2" s="1"/>
  <c r="F93" i="1"/>
  <c r="G94" i="1" s="1"/>
  <c r="G103" i="9" l="1"/>
  <c r="C92" i="9" s="1"/>
  <c r="K103" i="9" s="1"/>
  <c r="F103" i="9"/>
  <c r="C92" i="8"/>
  <c r="J103" i="8" s="1"/>
  <c r="F103" i="8"/>
  <c r="F96" i="2"/>
  <c r="G97" i="2" s="1"/>
  <c r="F94" i="1"/>
  <c r="G95" i="1" s="1"/>
  <c r="F97" i="2" l="1"/>
  <c r="G98" i="2" s="1"/>
  <c r="F95" i="1"/>
  <c r="G96" i="1" s="1"/>
  <c r="F98" i="2" l="1"/>
  <c r="G99" i="2" s="1"/>
  <c r="F96" i="1"/>
  <c r="G97" i="1" s="1"/>
  <c r="F99" i="2" l="1"/>
  <c r="G100" i="2" s="1"/>
  <c r="F97" i="1"/>
  <c r="G98" i="1" s="1"/>
  <c r="F100" i="2" l="1"/>
  <c r="G101" i="2" s="1"/>
  <c r="F98" i="1"/>
  <c r="G99" i="1" s="1"/>
  <c r="F101" i="2" l="1"/>
  <c r="G102" i="2" s="1"/>
  <c r="F99" i="1"/>
  <c r="G100" i="1" s="1"/>
  <c r="F102" i="2" l="1"/>
  <c r="F100" i="1"/>
  <c r="G101" i="1" s="1"/>
  <c r="F103" i="2" l="1"/>
  <c r="G103" i="2"/>
  <c r="C92" i="2" s="1"/>
  <c r="F101" i="1"/>
  <c r="G102" i="1" s="1"/>
  <c r="K103" i="2" l="1"/>
  <c r="F102" i="1"/>
  <c r="G103" i="1" s="1"/>
  <c r="I10" i="3" l="1"/>
  <c r="J10" i="3" s="1"/>
  <c r="J12" i="3" s="1"/>
  <c r="I12" i="3"/>
  <c r="C92" i="1"/>
  <c r="F103" i="1"/>
  <c r="J103" i="1" l="1"/>
  <c r="I6" i="3" l="1"/>
  <c r="I8" i="3" s="1"/>
  <c r="I13" i="3" s="1"/>
  <c r="J6" i="3" l="1"/>
  <c r="J8" i="3" s="1"/>
  <c r="J13" i="3" s="1"/>
</calcChain>
</file>

<file path=xl/sharedStrings.xml><?xml version="1.0" encoding="utf-8"?>
<sst xmlns="http://schemas.openxmlformats.org/spreadsheetml/2006/main" count="80" uniqueCount="34">
  <si>
    <t>Տարիներ</t>
  </si>
  <si>
    <t>Տարեկան սուբսիդիա</t>
  </si>
  <si>
    <t>Ամիսներ</t>
  </si>
  <si>
    <t>Ընդամենը</t>
  </si>
  <si>
    <t>Սուբսիդիա</t>
  </si>
  <si>
    <t>Կաթիլային</t>
  </si>
  <si>
    <t>Ամբողջը</t>
  </si>
  <si>
    <t>Անձրևացում</t>
  </si>
  <si>
    <t>Սուբսիդիա (2018 թ.)</t>
  </si>
  <si>
    <t>Ոռոգման արդիական համակարգերի ներդրման համաֆինանսավորում</t>
  </si>
  <si>
    <t xml:space="preserve">Աղյուսակ 1
</t>
  </si>
  <si>
    <t xml:space="preserve">Աղյուսակ 2
</t>
  </si>
  <si>
    <t xml:space="preserve">Աղյուսակ 3
</t>
  </si>
  <si>
    <t>Փոխհատուցման դրույք․</t>
  </si>
  <si>
    <t>ՀԱ</t>
  </si>
  <si>
    <t>Հա</t>
  </si>
  <si>
    <t>Առավել․ գումար</t>
  </si>
  <si>
    <t>Արժեք 1 հա</t>
  </si>
  <si>
    <t>Միավոր ժամանակահատվածում տրամադրված վարկերի քանակը (հա)</t>
  </si>
  <si>
    <t>Միավոր ժամանակահատվածում տրամադրված վարկերի արժեքը (դրամ)</t>
  </si>
  <si>
    <t>Կուտակված վարկերի արժեքը ժամկետի վերջում (դրամ)</t>
  </si>
  <si>
    <t>Կուտակված սուբսիդիա, որը պետք է վճարել միավոր ժամանակահատվածում (դրամ)</t>
  </si>
  <si>
    <t xml:space="preserve">Փոխհատուցում </t>
  </si>
  <si>
    <t>10 տոկոսային կետի սուբսիդավորման հաշվարկը (կաթիլային ոռոգում` տարեկան 1100 հա)*</t>
  </si>
  <si>
    <t>* - Հաշվարկի պայմանները՝ 1. Վարկի մարման ժամկետայնություն՝ 36 ամիս
2. Վճարումները կատարվում են կիսամյակային պարբերականությամբ
3. Ամսական տրամադրվում է հավասարաչափ վարկ</t>
  </si>
  <si>
    <t>12 տոկոսային կետի սուբսիդավորման հաշվարկը (կաթիլային ոռոգում` տարեկան 200 հա)*</t>
  </si>
  <si>
    <t>10 տոկոսային կետի սուբսիդավորման հաշվարկը (անձրևացում` տարեկան 100 հա)*</t>
  </si>
  <si>
    <t>12 տոկոսային կետի սուբսիդավորման հաշվարկը (անձրևացում` տարեկան 20 հա)*</t>
  </si>
  <si>
    <t xml:space="preserve">Աղյուսակ 4
</t>
  </si>
  <si>
    <t xml:space="preserve">Աղյուսակ 5
</t>
  </si>
  <si>
    <t>Աղյուսակ 6</t>
  </si>
  <si>
    <t>Ոռոգման արդիական համակարգերի ներդրման համար կատարված ծախսերի փոխհատուցման հաշվարկը (16 կամ 18 %)</t>
  </si>
  <si>
    <t>Կաթիլային կոոպ․</t>
  </si>
  <si>
    <t>Անձրևացում կոոպ.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</si>
</sst>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դ_ր_._-;\-* #,##0.00\ _դ_ր_._-;_-* &quot;-&quot;??\ _դ_ր_._-;_-@_-"/>
    <numFmt numFmtId="165" formatCode="_-* #,##0.0\ _դ_ր_._-;\-* #,##0.0\ _դ_ր_._-;_-* &quot;-&quot;??\ _դ_ր_._-;_-@_-"/>
    <numFmt numFmtId="166" formatCode="_-* #,##0\ _դ_ր_._-;\-* #,##0\ _դ_ր_._-;_-* &quot;-&quot;??\ _դ_ր_._-;_-@_-"/>
    <numFmt numFmtId="167" formatCode="0.0"/>
    <numFmt numFmtId="168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rgb="FF000000"/>
      <name val="GHEA Grapalat"/>
      <family val="3"/>
    </font>
    <font>
      <sz val="8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7" fontId="0" fillId="0" borderId="0" xfId="0" applyNumberFormat="1" applyBorder="1"/>
    <xf numFmtId="165" fontId="0" fillId="0" borderId="0" xfId="1" applyNumberFormat="1" applyFont="1" applyBorder="1"/>
    <xf numFmtId="164" fontId="0" fillId="0" borderId="0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166" fontId="0" fillId="0" borderId="0" xfId="0" applyNumberFormat="1"/>
    <xf numFmtId="168" fontId="0" fillId="0" borderId="0" xfId="0" applyNumberFormat="1"/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0" xfId="0" applyFont="1" applyAlignment="1"/>
    <xf numFmtId="0" fontId="10" fillId="0" borderId="0" xfId="0" applyFont="1"/>
    <xf numFmtId="0" fontId="8" fillId="0" borderId="0" xfId="0" applyFont="1"/>
    <xf numFmtId="1" fontId="7" fillId="0" borderId="1" xfId="0" applyNumberFormat="1" applyFont="1" applyBorder="1"/>
    <xf numFmtId="1" fontId="7" fillId="0" borderId="0" xfId="0" applyNumberFormat="1" applyFont="1"/>
    <xf numFmtId="9" fontId="7" fillId="0" borderId="0" xfId="0" applyNumberFormat="1" applyFont="1"/>
    <xf numFmtId="166" fontId="7" fillId="0" borderId="1" xfId="1" applyNumberFormat="1" applyFont="1" applyBorder="1"/>
    <xf numFmtId="166" fontId="8" fillId="0" borderId="1" xfId="1" applyNumberFormat="1" applyFont="1" applyBorder="1"/>
    <xf numFmtId="9" fontId="0" fillId="0" borderId="0" xfId="0" applyNumberFormat="1"/>
    <xf numFmtId="0" fontId="7" fillId="0" borderId="0" xfId="0" applyFont="1" applyBorder="1"/>
    <xf numFmtId="0" fontId="6" fillId="0" borderId="0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6" fontId="2" fillId="0" borderId="4" xfId="1" applyNumberFormat="1" applyFont="1" applyBorder="1" applyAlignment="1">
      <alignment horizontal="center" vertical="center"/>
    </xf>
    <xf numFmtId="166" fontId="2" fillId="0" borderId="5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60" zoomScaleNormal="100" workbookViewId="0">
      <selection sqref="A1:J1"/>
    </sheetView>
  </sheetViews>
  <sheetFormatPr defaultRowHeight="17.25" x14ac:dyDescent="0.3"/>
  <cols>
    <col min="1" max="1" width="23.140625" style="21" customWidth="1"/>
    <col min="2" max="2" width="18" style="21" customWidth="1"/>
    <col min="3" max="3" width="16.7109375" style="21" customWidth="1"/>
    <col min="4" max="4" width="16.5703125" style="21" customWidth="1"/>
    <col min="5" max="5" width="15.28515625" style="21" customWidth="1"/>
    <col min="6" max="6" width="16.42578125" style="21" customWidth="1"/>
    <col min="7" max="7" width="16" style="21" customWidth="1"/>
    <col min="8" max="8" width="18.85546875" style="21" bestFit="1" customWidth="1"/>
    <col min="9" max="9" width="16.28515625" style="21" customWidth="1"/>
    <col min="10" max="10" width="17.28515625" style="21" customWidth="1"/>
    <col min="11" max="11" width="19.140625" style="21" customWidth="1"/>
    <col min="12" max="16384" width="9.140625" style="21"/>
  </cols>
  <sheetData>
    <row r="1" spans="1:11" ht="17.25" customHeight="1" x14ac:dyDescent="0.3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30" customHeight="1" x14ac:dyDescent="0.3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x14ac:dyDescent="0.3">
      <c r="A3" s="25"/>
      <c r="B3" s="22">
        <v>2019</v>
      </c>
      <c r="C3" s="22">
        <v>2020</v>
      </c>
      <c r="D3" s="22">
        <v>2021</v>
      </c>
      <c r="E3" s="22">
        <v>2022</v>
      </c>
      <c r="F3" s="22">
        <v>2023</v>
      </c>
      <c r="G3" s="22">
        <v>2024</v>
      </c>
      <c r="H3" s="22">
        <v>2025</v>
      </c>
      <c r="I3" s="22">
        <v>2026</v>
      </c>
      <c r="J3" s="23" t="s">
        <v>3</v>
      </c>
    </row>
    <row r="4" spans="1:11" x14ac:dyDescent="0.3">
      <c r="A4" s="22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x14ac:dyDescent="0.3">
      <c r="A5" s="25" t="s">
        <v>8</v>
      </c>
      <c r="B5" s="25">
        <v>27127230</v>
      </c>
      <c r="C5" s="25">
        <v>16991498</v>
      </c>
      <c r="D5" s="25">
        <v>4449899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>SUM(B5:I5)</f>
        <v>48568627</v>
      </c>
    </row>
    <row r="6" spans="1:11" x14ac:dyDescent="0.3">
      <c r="A6" s="25" t="s">
        <v>4</v>
      </c>
      <c r="B6" s="29">
        <f>'Կաթիլ-սուբ'!J15+'Կաթիլ-սուբ կոոպ'!J15</f>
        <v>129998611.11111115</v>
      </c>
      <c r="C6" s="29">
        <f>'Կաթիլ-սուբ'!J27+'Կաթիլ-սուբ կոոպ'!J27</f>
        <v>355193055.55555546</v>
      </c>
      <c r="D6" s="25">
        <f>'Կաթիլ-սուբ'!J41+'Կաթիլ-սուբ կոոպ'!J41</f>
        <v>482120833.3333329</v>
      </c>
      <c r="E6" s="25">
        <f>'Կաթիլ-սուբ'!J53+'Կաթիլ-սուբ կոոպ'!J53</f>
        <v>515899999.99999952</v>
      </c>
      <c r="F6" s="25">
        <f>'Կաթիլ-սուբ'!J65+'Կաթիլ-սուբ կոոպ'!J65</f>
        <v>515899999.99999952</v>
      </c>
      <c r="G6" s="29">
        <f>'Կաթիլ-սուբ'!J79+'Կաթիլ-սուբ կոոպ'!J79</f>
        <v>385901388.88888866</v>
      </c>
      <c r="H6" s="25">
        <f>'Կաթիլ-սուբ'!J91+'Կաթիլ-սուբ կոոպ'!J91</f>
        <v>160706944.44444427</v>
      </c>
      <c r="I6" s="29">
        <f>'Կաթիլ-սուբ'!J103+'Կաթիլ-սուբ կոոպ'!J103</f>
        <v>33779166.666666485</v>
      </c>
      <c r="J6" s="25">
        <f>SUM(B6:I6)</f>
        <v>2579499999.9999981</v>
      </c>
    </row>
    <row r="7" spans="1:11" x14ac:dyDescent="0.3">
      <c r="A7" s="24" t="s">
        <v>22</v>
      </c>
      <c r="B7" s="25">
        <f>Դոտացիա!B4+Դոտացիա!B5</f>
        <v>105600000</v>
      </c>
      <c r="C7" s="25">
        <f>Դոտացիա!C4+Դոտացիա!C5</f>
        <v>105600000</v>
      </c>
      <c r="D7" s="25">
        <f>Դոտացիա!D4+Դոտացիա!D5</f>
        <v>105600000</v>
      </c>
      <c r="E7" s="25">
        <f>Դոտացիա!E4+Դոտացիա!E5</f>
        <v>105600000</v>
      </c>
      <c r="F7" s="25">
        <f>Դոտացիա!F4+Դոտացիա!F5</f>
        <v>105600000</v>
      </c>
      <c r="G7" s="25">
        <v>0</v>
      </c>
      <c r="H7" s="25">
        <f>Դոտացիա!H4</f>
        <v>0</v>
      </c>
      <c r="I7" s="25">
        <v>0</v>
      </c>
      <c r="J7" s="25">
        <f>SUM(B7:I7)</f>
        <v>528000000</v>
      </c>
    </row>
    <row r="8" spans="1:11" s="28" customFormat="1" x14ac:dyDescent="0.3">
      <c r="A8" s="22" t="s">
        <v>3</v>
      </c>
      <c r="B8" s="22">
        <f t="shared" ref="B8:J8" si="0">SUM(B5:B7)</f>
        <v>262725841.11111116</v>
      </c>
      <c r="C8" s="22">
        <f t="shared" si="0"/>
        <v>477784553.55555546</v>
      </c>
      <c r="D8" s="22">
        <f t="shared" si="0"/>
        <v>592170732.3333329</v>
      </c>
      <c r="E8" s="22">
        <f t="shared" si="0"/>
        <v>621499999.99999952</v>
      </c>
      <c r="F8" s="22">
        <f t="shared" si="0"/>
        <v>621499999.99999952</v>
      </c>
      <c r="G8" s="22">
        <f t="shared" si="0"/>
        <v>385901388.88888866</v>
      </c>
      <c r="H8" s="22">
        <f t="shared" si="0"/>
        <v>160706944.44444427</v>
      </c>
      <c r="I8" s="22">
        <f t="shared" si="0"/>
        <v>33779166.666666485</v>
      </c>
      <c r="J8" s="22">
        <f t="shared" si="0"/>
        <v>3156068626.9999981</v>
      </c>
    </row>
    <row r="9" spans="1:11" x14ac:dyDescent="0.3">
      <c r="A9" s="22" t="s">
        <v>7</v>
      </c>
      <c r="B9" s="25"/>
      <c r="C9" s="25"/>
      <c r="D9" s="25"/>
      <c r="E9" s="25"/>
      <c r="F9" s="25"/>
      <c r="G9" s="25"/>
      <c r="H9" s="25"/>
      <c r="I9" s="25"/>
      <c r="J9" s="22"/>
      <c r="K9" s="28"/>
    </row>
    <row r="10" spans="1:11" x14ac:dyDescent="0.3">
      <c r="A10" s="25" t="s">
        <v>4</v>
      </c>
      <c r="B10" s="25">
        <f>'Անձրև-սուբ'!K15+'Անձրև-սուբ կոոպ'!K15</f>
        <v>14763750</v>
      </c>
      <c r="C10" s="25">
        <f>'Անձրև-սուբ'!K27+'Անձրև-սուբ կոոպ'!K27</f>
        <v>40338750</v>
      </c>
      <c r="D10" s="25">
        <f>'Անձրև-սուբ'!K41+'Անձրև-սուբ կոոպ'!K41</f>
        <v>54753750</v>
      </c>
      <c r="E10" s="25">
        <f>'Անձրև-սուբ'!K53+'Անձրև-սուբ կոոպ'!K53</f>
        <v>58590000</v>
      </c>
      <c r="F10" s="25">
        <f>'Անձրև-սուբ'!K65+'Անձրև-սուբ կոոպ'!K65</f>
        <v>58590000</v>
      </c>
      <c r="G10" s="25">
        <f>'Անձրև-սուբ'!K79+'Անձրև-սուբ կոոպ'!K79</f>
        <v>43826250</v>
      </c>
      <c r="H10" s="25">
        <f>'Անձրև-սուբ'!K91+'Անձրև-սուբ կոոպ'!K91</f>
        <v>18251250</v>
      </c>
      <c r="I10" s="25">
        <f>'Անձրև-սուբ'!K103+'Անձրև-սուբ կոոպ'!K103</f>
        <v>3836250</v>
      </c>
      <c r="J10" s="22">
        <f>SUM(B10:I10)</f>
        <v>292950000</v>
      </c>
      <c r="K10" s="28"/>
    </row>
    <row r="11" spans="1:11" x14ac:dyDescent="0.3">
      <c r="A11" s="24" t="s">
        <v>22</v>
      </c>
      <c r="B11" s="25">
        <f>Դոտացիա!B6+Դոտացիա!B7</f>
        <v>34560000</v>
      </c>
      <c r="C11" s="25">
        <f>Դոտացիա!C6+Դոտացիա!C7</f>
        <v>34560000</v>
      </c>
      <c r="D11" s="25">
        <f>Դոտացիա!D6+Դոտացիա!D7</f>
        <v>34560000</v>
      </c>
      <c r="E11" s="25">
        <f>Դոտացիա!E6+Դոտացիա!E7</f>
        <v>34560000</v>
      </c>
      <c r="F11" s="25">
        <f>Դոտացիա!F6+Դոտացիա!F7</f>
        <v>34560000</v>
      </c>
      <c r="G11" s="25">
        <v>0</v>
      </c>
      <c r="H11" s="25">
        <f>Դոտացիա!H6</f>
        <v>0</v>
      </c>
      <c r="I11" s="25">
        <v>0</v>
      </c>
      <c r="J11" s="22">
        <f>SUM(B11:I11)</f>
        <v>172800000</v>
      </c>
      <c r="K11" s="28"/>
    </row>
    <row r="12" spans="1:11" s="28" customFormat="1" x14ac:dyDescent="0.3">
      <c r="A12" s="22" t="s">
        <v>3</v>
      </c>
      <c r="B12" s="22">
        <f t="shared" ref="B12:J12" si="1">SUM(B10:B11)</f>
        <v>49323750</v>
      </c>
      <c r="C12" s="22">
        <f t="shared" si="1"/>
        <v>74898750</v>
      </c>
      <c r="D12" s="22">
        <f t="shared" si="1"/>
        <v>89313750</v>
      </c>
      <c r="E12" s="22">
        <f t="shared" si="1"/>
        <v>93150000</v>
      </c>
      <c r="F12" s="22">
        <f t="shared" si="1"/>
        <v>93150000</v>
      </c>
      <c r="G12" s="22">
        <f t="shared" si="1"/>
        <v>43826250</v>
      </c>
      <c r="H12" s="22">
        <f t="shared" si="1"/>
        <v>18251250</v>
      </c>
      <c r="I12" s="22">
        <f t="shared" si="1"/>
        <v>3836250</v>
      </c>
      <c r="J12" s="22">
        <f t="shared" si="1"/>
        <v>465750000</v>
      </c>
    </row>
    <row r="13" spans="1:11" x14ac:dyDescent="0.3">
      <c r="A13" s="22" t="s">
        <v>6</v>
      </c>
      <c r="B13" s="22">
        <f t="shared" ref="B13:J13" si="2">B8+B12</f>
        <v>312049591.11111116</v>
      </c>
      <c r="C13" s="22">
        <f t="shared" si="2"/>
        <v>552683303.55555546</v>
      </c>
      <c r="D13" s="22">
        <f t="shared" si="2"/>
        <v>681484482.3333329</v>
      </c>
      <c r="E13" s="22">
        <f t="shared" si="2"/>
        <v>714649999.99999952</v>
      </c>
      <c r="F13" s="22">
        <f t="shared" si="2"/>
        <v>714649999.99999952</v>
      </c>
      <c r="G13" s="22">
        <f t="shared" si="2"/>
        <v>429727638.88888866</v>
      </c>
      <c r="H13" s="22">
        <f t="shared" si="2"/>
        <v>178958194.44444427</v>
      </c>
      <c r="I13" s="22">
        <f t="shared" si="2"/>
        <v>37615416.666666485</v>
      </c>
      <c r="J13" s="22">
        <f t="shared" si="2"/>
        <v>3621818626.9999981</v>
      </c>
    </row>
    <row r="16" spans="1:11" x14ac:dyDescent="0.3">
      <c r="F16" s="30"/>
      <c r="G16" s="30"/>
    </row>
    <row r="18" spans="1:9" x14ac:dyDescent="0.3">
      <c r="A18" s="27"/>
      <c r="B18" s="27"/>
      <c r="C18" s="27"/>
      <c r="D18" s="27"/>
      <c r="E18" s="27"/>
      <c r="F18" s="27"/>
      <c r="G18" s="27"/>
      <c r="H18" s="27"/>
      <c r="I18" s="27"/>
    </row>
    <row r="19" spans="1:9" x14ac:dyDescent="0.3">
      <c r="A19" s="27"/>
      <c r="B19" s="27"/>
      <c r="C19" s="27"/>
      <c r="D19" s="27"/>
      <c r="E19" s="27"/>
      <c r="F19" s="27"/>
      <c r="G19" s="27"/>
      <c r="H19" s="27"/>
      <c r="I19" s="27"/>
    </row>
    <row r="20" spans="1:9" x14ac:dyDescent="0.3">
      <c r="A20" s="27"/>
      <c r="B20" s="27"/>
      <c r="C20" s="27"/>
      <c r="D20" s="27"/>
      <c r="E20" s="27"/>
      <c r="F20" s="27"/>
      <c r="G20" s="27"/>
      <c r="H20" s="27"/>
      <c r="I20" s="27"/>
    </row>
    <row r="21" spans="1:9" x14ac:dyDescent="0.3">
      <c r="A21" s="27"/>
      <c r="B21" s="27"/>
      <c r="C21" s="27"/>
      <c r="D21" s="27"/>
      <c r="E21" s="27"/>
      <c r="F21" s="27"/>
      <c r="G21" s="27"/>
      <c r="H21" s="27"/>
      <c r="I21" s="27"/>
    </row>
    <row r="22" spans="1:9" x14ac:dyDescent="0.3">
      <c r="A22" s="27"/>
      <c r="B22" s="27"/>
      <c r="C22" s="27"/>
      <c r="D22" s="27"/>
      <c r="E22" s="27"/>
      <c r="F22" s="27"/>
      <c r="G22" s="27"/>
      <c r="H22" s="27"/>
      <c r="I22" s="27"/>
    </row>
    <row r="23" spans="1:9" x14ac:dyDescent="0.3">
      <c r="A23" s="27"/>
      <c r="B23" s="27"/>
      <c r="C23" s="27"/>
      <c r="D23" s="27"/>
      <c r="E23" s="27"/>
      <c r="F23" s="27"/>
      <c r="G23" s="27"/>
      <c r="H23" s="27"/>
      <c r="I23" s="27"/>
    </row>
    <row r="24" spans="1:9" x14ac:dyDescent="0.3">
      <c r="A24" s="27"/>
      <c r="B24" s="27"/>
      <c r="C24" s="27"/>
      <c r="D24" s="27"/>
      <c r="E24" s="27"/>
      <c r="F24" s="27"/>
      <c r="G24" s="27"/>
      <c r="H24" s="27"/>
      <c r="I24" s="27"/>
    </row>
    <row r="25" spans="1:9" x14ac:dyDescent="0.3">
      <c r="A25" s="27"/>
      <c r="B25" s="27"/>
      <c r="C25" s="27"/>
      <c r="D25" s="27"/>
      <c r="E25" s="27"/>
      <c r="F25" s="27"/>
      <c r="G25" s="27"/>
      <c r="H25" s="27"/>
      <c r="I25" s="27"/>
    </row>
  </sheetData>
  <mergeCells count="2">
    <mergeCell ref="A1:J1"/>
    <mergeCell ref="A2:J2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view="pageBreakPreview" zoomScale="60" zoomScaleNormal="100" workbookViewId="0">
      <selection activeCell="I1" sqref="I1:J1048576"/>
    </sheetView>
  </sheetViews>
  <sheetFormatPr defaultRowHeight="15" x14ac:dyDescent="0.25"/>
  <cols>
    <col min="1" max="1" width="11.28515625" customWidth="1"/>
    <col min="2" max="2" width="10.28515625" style="6" customWidth="1"/>
    <col min="3" max="3" width="16" customWidth="1"/>
    <col min="4" max="4" width="26.28515625" customWidth="1"/>
    <col min="5" max="5" width="29.42578125" customWidth="1"/>
    <col min="6" max="6" width="22.85546875" customWidth="1"/>
    <col min="7" max="7" width="30.7109375" customWidth="1"/>
    <col min="8" max="8" width="4.85546875" customWidth="1"/>
    <col min="9" max="9" width="18.42578125" hidden="1" customWidth="1"/>
    <col min="10" max="10" width="16.42578125" hidden="1" customWidth="1"/>
    <col min="11" max="11" width="15.42578125" customWidth="1"/>
  </cols>
  <sheetData>
    <row r="1" spans="1:11" ht="16.5" customHeight="1" x14ac:dyDescent="0.25">
      <c r="A1" s="39" t="s">
        <v>11</v>
      </c>
      <c r="B1" s="39"/>
      <c r="C1" s="39"/>
      <c r="D1" s="39"/>
      <c r="E1" s="39"/>
      <c r="F1" s="39"/>
      <c r="G1" s="39"/>
    </row>
    <row r="2" spans="1:11" ht="21" customHeight="1" x14ac:dyDescent="0.25">
      <c r="A2" s="40" t="s">
        <v>23</v>
      </c>
      <c r="B2" s="40"/>
      <c r="C2" s="40"/>
      <c r="D2" s="40"/>
      <c r="E2" s="40"/>
      <c r="F2" s="40"/>
      <c r="G2" s="40"/>
    </row>
    <row r="3" spans="1:11" ht="97.5" customHeight="1" x14ac:dyDescent="0.25">
      <c r="A3" s="13" t="s">
        <v>0</v>
      </c>
      <c r="B3" s="13" t="s">
        <v>2</v>
      </c>
      <c r="C3" s="15" t="s">
        <v>1</v>
      </c>
      <c r="D3" s="16" t="s">
        <v>18</v>
      </c>
      <c r="E3" s="16" t="s">
        <v>19</v>
      </c>
      <c r="F3" s="16" t="s">
        <v>20</v>
      </c>
      <c r="G3" s="16" t="s">
        <v>21</v>
      </c>
    </row>
    <row r="4" spans="1:11" ht="15" customHeight="1" x14ac:dyDescent="0.25">
      <c r="A4" s="41">
        <v>1</v>
      </c>
      <c r="B4" s="5">
        <v>1</v>
      </c>
      <c r="C4" s="38">
        <f>SUM(G4:G15)</f>
        <v>106715277.77777781</v>
      </c>
      <c r="D4" s="17">
        <f t="shared" ref="D4:D27" si="0">$J$4/12</f>
        <v>91.666666666666671</v>
      </c>
      <c r="E4" s="2">
        <f>D4*$J$5</f>
        <v>201666666.66666669</v>
      </c>
      <c r="F4" s="3">
        <f>E4</f>
        <v>201666666.66666669</v>
      </c>
      <c r="G4" s="14">
        <v>0</v>
      </c>
      <c r="I4" t="s">
        <v>15</v>
      </c>
      <c r="J4">
        <v>1100</v>
      </c>
    </row>
    <row r="5" spans="1:11" ht="15" customHeight="1" x14ac:dyDescent="0.25">
      <c r="A5" s="41"/>
      <c r="B5" s="5">
        <v>2</v>
      </c>
      <c r="C5" s="38"/>
      <c r="D5" s="17">
        <f t="shared" si="0"/>
        <v>91.666666666666671</v>
      </c>
      <c r="E5" s="2">
        <f t="shared" ref="E5:E27" si="1">D5*$J$5</f>
        <v>201666666.66666669</v>
      </c>
      <c r="F5" s="4">
        <f>F4+E5</f>
        <v>403333333.33333337</v>
      </c>
      <c r="G5" s="4">
        <f>F4*$J$6/12</f>
        <v>1680555.555555556</v>
      </c>
      <c r="I5" t="s">
        <v>16</v>
      </c>
      <c r="J5">
        <v>2200000</v>
      </c>
    </row>
    <row r="6" spans="1:11" x14ac:dyDescent="0.25">
      <c r="A6" s="41"/>
      <c r="B6" s="5">
        <v>3</v>
      </c>
      <c r="C6" s="38"/>
      <c r="D6" s="17">
        <f t="shared" si="0"/>
        <v>91.666666666666671</v>
      </c>
      <c r="E6" s="2">
        <f t="shared" si="1"/>
        <v>201666666.66666669</v>
      </c>
      <c r="F6" s="4">
        <f>F5+E6</f>
        <v>605000000</v>
      </c>
      <c r="G6" s="4">
        <f t="shared" ref="G6:G27" si="2">F5*$J$6/12</f>
        <v>3361111.1111111119</v>
      </c>
      <c r="I6" t="s">
        <v>4</v>
      </c>
      <c r="J6" s="34">
        <v>0.1</v>
      </c>
    </row>
    <row r="7" spans="1:11" x14ac:dyDescent="0.25">
      <c r="A7" s="41"/>
      <c r="B7" s="5">
        <v>4</v>
      </c>
      <c r="C7" s="38"/>
      <c r="D7" s="17">
        <f t="shared" si="0"/>
        <v>91.666666666666671</v>
      </c>
      <c r="E7" s="2">
        <f t="shared" si="1"/>
        <v>201666666.66666669</v>
      </c>
      <c r="F7" s="4">
        <f>F6+E7</f>
        <v>806666666.66666675</v>
      </c>
      <c r="G7" s="4">
        <f t="shared" si="2"/>
        <v>5041666.666666667</v>
      </c>
    </row>
    <row r="8" spans="1:11" x14ac:dyDescent="0.25">
      <c r="A8" s="41"/>
      <c r="B8" s="5">
        <v>5</v>
      </c>
      <c r="C8" s="38"/>
      <c r="D8" s="17">
        <f t="shared" si="0"/>
        <v>91.666666666666671</v>
      </c>
      <c r="E8" s="2">
        <f t="shared" si="1"/>
        <v>201666666.66666669</v>
      </c>
      <c r="F8" s="4">
        <f>F7+E8</f>
        <v>1008333333.3333335</v>
      </c>
      <c r="G8" s="4">
        <f t="shared" si="2"/>
        <v>6722222.2222222239</v>
      </c>
    </row>
    <row r="9" spans="1:11" x14ac:dyDescent="0.25">
      <c r="A9" s="41"/>
      <c r="B9" s="5">
        <v>6</v>
      </c>
      <c r="C9" s="38"/>
      <c r="D9" s="17">
        <f t="shared" si="0"/>
        <v>91.666666666666671</v>
      </c>
      <c r="E9" s="2">
        <f t="shared" si="1"/>
        <v>201666666.66666669</v>
      </c>
      <c r="F9" s="4">
        <f>F8+E9</f>
        <v>1210000000.0000002</v>
      </c>
      <c r="G9" s="4">
        <f t="shared" si="2"/>
        <v>8402777.7777777798</v>
      </c>
      <c r="J9" s="19"/>
    </row>
    <row r="10" spans="1:11" x14ac:dyDescent="0.25">
      <c r="A10" s="41"/>
      <c r="B10" s="5">
        <v>7</v>
      </c>
      <c r="C10" s="38"/>
      <c r="D10" s="17">
        <f t="shared" si="0"/>
        <v>91.666666666666671</v>
      </c>
      <c r="E10" s="2">
        <f t="shared" si="1"/>
        <v>201666666.66666669</v>
      </c>
      <c r="F10" s="4">
        <f>F9+E10-E4/6</f>
        <v>1378055555.5555558</v>
      </c>
      <c r="G10" s="4">
        <f t="shared" si="2"/>
        <v>10083333.333333336</v>
      </c>
    </row>
    <row r="11" spans="1:11" x14ac:dyDescent="0.25">
      <c r="A11" s="41"/>
      <c r="B11" s="5">
        <v>8</v>
      </c>
      <c r="C11" s="38"/>
      <c r="D11" s="17">
        <f t="shared" si="0"/>
        <v>91.666666666666671</v>
      </c>
      <c r="E11" s="2">
        <f t="shared" si="1"/>
        <v>201666666.66666669</v>
      </c>
      <c r="F11" s="4">
        <f t="shared" ref="F11:F14" si="3">F10+E11-E5/6</f>
        <v>1546111111.1111114</v>
      </c>
      <c r="G11" s="4">
        <f t="shared" si="2"/>
        <v>11483796.296296299</v>
      </c>
    </row>
    <row r="12" spans="1:11" x14ac:dyDescent="0.25">
      <c r="A12" s="41"/>
      <c r="B12" s="5">
        <v>9</v>
      </c>
      <c r="C12" s="38"/>
      <c r="D12" s="17">
        <f t="shared" si="0"/>
        <v>91.666666666666671</v>
      </c>
      <c r="E12" s="2">
        <f t="shared" si="1"/>
        <v>201666666.66666669</v>
      </c>
      <c r="F12" s="4">
        <f t="shared" si="3"/>
        <v>1714166666.666667</v>
      </c>
      <c r="G12" s="4">
        <f t="shared" si="2"/>
        <v>12884259.259259261</v>
      </c>
    </row>
    <row r="13" spans="1:11" x14ac:dyDescent="0.25">
      <c r="A13" s="41"/>
      <c r="B13" s="5">
        <v>10</v>
      </c>
      <c r="C13" s="38"/>
      <c r="D13" s="17">
        <f t="shared" si="0"/>
        <v>91.666666666666671</v>
      </c>
      <c r="E13" s="2">
        <f t="shared" si="1"/>
        <v>201666666.66666669</v>
      </c>
      <c r="F13" s="4">
        <f t="shared" si="3"/>
        <v>1882222222.2222226</v>
      </c>
      <c r="G13" s="4">
        <f t="shared" si="2"/>
        <v>14284722.222222226</v>
      </c>
    </row>
    <row r="14" spans="1:11" x14ac:dyDescent="0.25">
      <c r="A14" s="41"/>
      <c r="B14" s="5">
        <v>11</v>
      </c>
      <c r="C14" s="38"/>
      <c r="D14" s="17">
        <f t="shared" si="0"/>
        <v>91.666666666666671</v>
      </c>
      <c r="E14" s="2">
        <f t="shared" si="1"/>
        <v>201666666.66666669</v>
      </c>
      <c r="F14" s="4">
        <f t="shared" si="3"/>
        <v>2050277777.7777781</v>
      </c>
      <c r="G14" s="4">
        <f t="shared" si="2"/>
        <v>15685185.185185188</v>
      </c>
    </row>
    <row r="15" spans="1:11" x14ac:dyDescent="0.25">
      <c r="A15" s="41"/>
      <c r="B15" s="5">
        <v>12</v>
      </c>
      <c r="C15" s="38"/>
      <c r="D15" s="17">
        <f t="shared" si="0"/>
        <v>91.666666666666671</v>
      </c>
      <c r="E15" s="2">
        <f t="shared" si="1"/>
        <v>201666666.66666669</v>
      </c>
      <c r="F15" s="4">
        <f>F14+E15-E9/6</f>
        <v>2218333333.3333335</v>
      </c>
      <c r="G15" s="4">
        <f t="shared" si="2"/>
        <v>17085648.148148153</v>
      </c>
      <c r="J15" s="19">
        <f>C4</f>
        <v>106715277.77777781</v>
      </c>
    </row>
    <row r="16" spans="1:11" x14ac:dyDescent="0.25">
      <c r="A16" s="41">
        <v>2</v>
      </c>
      <c r="B16" s="5">
        <v>1</v>
      </c>
      <c r="C16" s="38">
        <f>SUM(G16:G27)</f>
        <v>291576388.88888878</v>
      </c>
      <c r="D16" s="17">
        <f t="shared" si="0"/>
        <v>91.666666666666671</v>
      </c>
      <c r="E16" s="2">
        <f t="shared" si="1"/>
        <v>201666666.66666669</v>
      </c>
      <c r="F16" s="4">
        <f t="shared" ref="F16:F21" si="4">F15+E16-E10/6*2</f>
        <v>2352777777.7777777</v>
      </c>
      <c r="G16" s="4">
        <f t="shared" si="2"/>
        <v>18486111.111111116</v>
      </c>
      <c r="J16" s="19"/>
      <c r="K16" s="20"/>
    </row>
    <row r="17" spans="1:10" x14ac:dyDescent="0.25">
      <c r="A17" s="41"/>
      <c r="B17" s="5">
        <v>2</v>
      </c>
      <c r="C17" s="38"/>
      <c r="D17" s="17">
        <f t="shared" si="0"/>
        <v>91.666666666666671</v>
      </c>
      <c r="E17" s="2">
        <f t="shared" si="1"/>
        <v>201666666.66666669</v>
      </c>
      <c r="F17" s="4">
        <f t="shared" si="4"/>
        <v>2487222222.2222219</v>
      </c>
      <c r="G17" s="4">
        <f t="shared" si="2"/>
        <v>19606481.481481481</v>
      </c>
      <c r="J17" s="19"/>
    </row>
    <row r="18" spans="1:10" x14ac:dyDescent="0.25">
      <c r="A18" s="41"/>
      <c r="B18" s="5">
        <v>3</v>
      </c>
      <c r="C18" s="38"/>
      <c r="D18" s="17">
        <f t="shared" si="0"/>
        <v>91.666666666666671</v>
      </c>
      <c r="E18" s="2">
        <f t="shared" si="1"/>
        <v>201666666.66666669</v>
      </c>
      <c r="F18" s="4">
        <f t="shared" si="4"/>
        <v>2621666666.666666</v>
      </c>
      <c r="G18" s="4">
        <f t="shared" si="2"/>
        <v>20726851.851851851</v>
      </c>
      <c r="J18" s="19"/>
    </row>
    <row r="19" spans="1:10" x14ac:dyDescent="0.25">
      <c r="A19" s="41"/>
      <c r="B19" s="5">
        <v>4</v>
      </c>
      <c r="C19" s="38"/>
      <c r="D19" s="17">
        <f t="shared" si="0"/>
        <v>91.666666666666671</v>
      </c>
      <c r="E19" s="2">
        <f t="shared" si="1"/>
        <v>201666666.66666669</v>
      </c>
      <c r="F19" s="4">
        <f t="shared" si="4"/>
        <v>2756111111.1111102</v>
      </c>
      <c r="G19" s="4">
        <f t="shared" si="2"/>
        <v>21847222.22222222</v>
      </c>
      <c r="J19" s="19"/>
    </row>
    <row r="20" spans="1:10" x14ac:dyDescent="0.25">
      <c r="A20" s="41"/>
      <c r="B20" s="5">
        <v>5</v>
      </c>
      <c r="C20" s="38"/>
      <c r="D20" s="17">
        <f t="shared" si="0"/>
        <v>91.666666666666671</v>
      </c>
      <c r="E20" s="2">
        <f t="shared" si="1"/>
        <v>201666666.66666669</v>
      </c>
      <c r="F20" s="4">
        <f t="shared" si="4"/>
        <v>2890555555.5555544</v>
      </c>
      <c r="G20" s="4">
        <f t="shared" si="2"/>
        <v>22967592.592592586</v>
      </c>
      <c r="J20" s="19"/>
    </row>
    <row r="21" spans="1:10" x14ac:dyDescent="0.25">
      <c r="A21" s="41"/>
      <c r="B21" s="5">
        <v>6</v>
      </c>
      <c r="C21" s="38"/>
      <c r="D21" s="17">
        <f t="shared" si="0"/>
        <v>91.666666666666671</v>
      </c>
      <c r="E21" s="2">
        <f t="shared" si="1"/>
        <v>201666666.66666669</v>
      </c>
      <c r="F21" s="4">
        <f t="shared" si="4"/>
        <v>3024999999.9999986</v>
      </c>
      <c r="G21" s="4">
        <f t="shared" si="2"/>
        <v>24087962.962962955</v>
      </c>
      <c r="J21" s="19"/>
    </row>
    <row r="22" spans="1:10" x14ac:dyDescent="0.25">
      <c r="A22" s="41"/>
      <c r="B22" s="5">
        <v>7</v>
      </c>
      <c r="C22" s="38"/>
      <c r="D22" s="17">
        <f t="shared" si="0"/>
        <v>91.666666666666671</v>
      </c>
      <c r="E22" s="2">
        <f t="shared" si="1"/>
        <v>201666666.66666669</v>
      </c>
      <c r="F22" s="4">
        <f t="shared" ref="F22:F27" si="5">F21+E22-E16/6*3</f>
        <v>3125833333.3333316</v>
      </c>
      <c r="G22" s="4">
        <f t="shared" si="2"/>
        <v>25208333.333333325</v>
      </c>
      <c r="J22" s="19"/>
    </row>
    <row r="23" spans="1:10" x14ac:dyDescent="0.25">
      <c r="A23" s="41"/>
      <c r="B23" s="5">
        <v>8</v>
      </c>
      <c r="C23" s="38"/>
      <c r="D23" s="17">
        <f t="shared" si="0"/>
        <v>91.666666666666671</v>
      </c>
      <c r="E23" s="2">
        <f t="shared" si="1"/>
        <v>201666666.66666669</v>
      </c>
      <c r="F23" s="4">
        <f t="shared" si="5"/>
        <v>3226666666.6666646</v>
      </c>
      <c r="G23" s="4">
        <f t="shared" si="2"/>
        <v>26048611.111111101</v>
      </c>
      <c r="J23" s="19"/>
    </row>
    <row r="24" spans="1:10" x14ac:dyDescent="0.25">
      <c r="A24" s="41"/>
      <c r="B24" s="5">
        <v>9</v>
      </c>
      <c r="C24" s="38"/>
      <c r="D24" s="17">
        <f t="shared" si="0"/>
        <v>91.666666666666671</v>
      </c>
      <c r="E24" s="2">
        <f t="shared" si="1"/>
        <v>201666666.66666669</v>
      </c>
      <c r="F24" s="4">
        <f t="shared" si="5"/>
        <v>3327499999.9999976</v>
      </c>
      <c r="G24" s="4">
        <f t="shared" si="2"/>
        <v>26888888.888888877</v>
      </c>
      <c r="J24" s="19"/>
    </row>
    <row r="25" spans="1:10" x14ac:dyDescent="0.25">
      <c r="A25" s="41"/>
      <c r="B25" s="5">
        <v>10</v>
      </c>
      <c r="C25" s="38"/>
      <c r="D25" s="17">
        <f t="shared" si="0"/>
        <v>91.666666666666671</v>
      </c>
      <c r="E25" s="2">
        <f t="shared" si="1"/>
        <v>201666666.66666669</v>
      </c>
      <c r="F25" s="4">
        <f t="shared" si="5"/>
        <v>3428333333.3333306</v>
      </c>
      <c r="G25" s="4">
        <f t="shared" si="2"/>
        <v>27729166.666666646</v>
      </c>
      <c r="J25" s="19"/>
    </row>
    <row r="26" spans="1:10" x14ac:dyDescent="0.25">
      <c r="A26" s="41"/>
      <c r="B26" s="5">
        <v>11</v>
      </c>
      <c r="C26" s="38"/>
      <c r="D26" s="17">
        <f t="shared" si="0"/>
        <v>91.666666666666671</v>
      </c>
      <c r="E26" s="2">
        <f t="shared" si="1"/>
        <v>201666666.66666669</v>
      </c>
      <c r="F26" s="4">
        <f t="shared" si="5"/>
        <v>3529166666.6666636</v>
      </c>
      <c r="G26" s="4">
        <f t="shared" si="2"/>
        <v>28569444.444444422</v>
      </c>
      <c r="J26" s="19"/>
    </row>
    <row r="27" spans="1:10" x14ac:dyDescent="0.25">
      <c r="A27" s="41"/>
      <c r="B27" s="5">
        <v>12</v>
      </c>
      <c r="C27" s="38"/>
      <c r="D27" s="17">
        <f t="shared" si="0"/>
        <v>91.666666666666671</v>
      </c>
      <c r="E27" s="2">
        <f t="shared" si="1"/>
        <v>201666666.66666669</v>
      </c>
      <c r="F27" s="4">
        <f t="shared" si="5"/>
        <v>3629999999.9999967</v>
      </c>
      <c r="G27" s="4">
        <f t="shared" si="2"/>
        <v>29409722.222222198</v>
      </c>
      <c r="J27" s="19">
        <f t="shared" ref="J27:J79" si="6">C16</f>
        <v>291576388.88888878</v>
      </c>
    </row>
    <row r="28" spans="1:10" ht="12.75" customHeight="1" x14ac:dyDescent="0.25">
      <c r="A28" s="7"/>
      <c r="B28" s="8"/>
      <c r="C28" s="9"/>
      <c r="D28" s="10"/>
      <c r="E28" s="11"/>
      <c r="F28" s="12"/>
      <c r="G28" s="12"/>
      <c r="J28" s="19"/>
    </row>
    <row r="29" spans="1:10" ht="59.25" customHeight="1" x14ac:dyDescent="0.25">
      <c r="A29" s="42" t="s">
        <v>24</v>
      </c>
      <c r="B29" s="42"/>
      <c r="C29" s="42"/>
      <c r="D29" s="42"/>
      <c r="E29" s="42"/>
      <c r="F29" s="42"/>
      <c r="G29" s="42"/>
      <c r="J29" s="19"/>
    </row>
    <row r="30" spans="1:10" ht="15" customHeight="1" x14ac:dyDescent="0.25">
      <c r="A30" s="41">
        <v>3</v>
      </c>
      <c r="B30" s="5">
        <v>1</v>
      </c>
      <c r="C30" s="38">
        <f>SUM(G30:G41)</f>
        <v>395770833.3333329</v>
      </c>
      <c r="D30" s="18">
        <f t="shared" ref="D30:D65" si="7">$J$4/12</f>
        <v>91.666666666666671</v>
      </c>
      <c r="E30" s="2">
        <f t="shared" ref="E30:E65" si="8">D30*$J$5</f>
        <v>201666666.66666669</v>
      </c>
      <c r="F30" s="4">
        <f>F27+E30-E22/6*4</f>
        <v>3697222222.2222185</v>
      </c>
      <c r="G30" s="4">
        <f>F27*$J$6/12</f>
        <v>30249999.999999974</v>
      </c>
      <c r="J30" s="19"/>
    </row>
    <row r="31" spans="1:10" ht="15" customHeight="1" x14ac:dyDescent="0.25">
      <c r="A31" s="41"/>
      <c r="B31" s="5">
        <v>2</v>
      </c>
      <c r="C31" s="38"/>
      <c r="D31" s="18">
        <f t="shared" si="7"/>
        <v>91.666666666666671</v>
      </c>
      <c r="E31" s="2">
        <f t="shared" si="8"/>
        <v>201666666.66666669</v>
      </c>
      <c r="F31" s="4">
        <f>F30+E31-E23/6*4</f>
        <v>3764444444.4444404</v>
      </c>
      <c r="G31" s="4">
        <f>F30*$J$6/12</f>
        <v>30810185.185185153</v>
      </c>
      <c r="J31" s="19"/>
    </row>
    <row r="32" spans="1:10" ht="15" customHeight="1" x14ac:dyDescent="0.25">
      <c r="A32" s="41"/>
      <c r="B32" s="5">
        <v>3</v>
      </c>
      <c r="C32" s="38"/>
      <c r="D32" s="18">
        <f t="shared" si="7"/>
        <v>91.666666666666671</v>
      </c>
      <c r="E32" s="2">
        <f t="shared" si="8"/>
        <v>201666666.66666669</v>
      </c>
      <c r="F32" s="4">
        <f>F31+E32-E24/6*4</f>
        <v>3831666666.6666622</v>
      </c>
      <c r="G32" s="4">
        <f t="shared" ref="G32:G65" si="9">F31*$J$6/12</f>
        <v>31370370.37037034</v>
      </c>
      <c r="J32" s="19"/>
    </row>
    <row r="33" spans="1:10" ht="15" customHeight="1" x14ac:dyDescent="0.25">
      <c r="A33" s="41"/>
      <c r="B33" s="5">
        <v>4</v>
      </c>
      <c r="C33" s="38"/>
      <c r="D33" s="18">
        <f t="shared" si="7"/>
        <v>91.666666666666671</v>
      </c>
      <c r="E33" s="2">
        <f t="shared" si="8"/>
        <v>201666666.66666669</v>
      </c>
      <c r="F33" s="4">
        <f>F32+E33-E25/6*4</f>
        <v>3898888888.8888841</v>
      </c>
      <c r="G33" s="4">
        <f t="shared" si="9"/>
        <v>31930555.555555522</v>
      </c>
      <c r="J33" s="19"/>
    </row>
    <row r="34" spans="1:10" ht="15" customHeight="1" x14ac:dyDescent="0.25">
      <c r="A34" s="41"/>
      <c r="B34" s="5">
        <v>5</v>
      </c>
      <c r="C34" s="38"/>
      <c r="D34" s="18">
        <f t="shared" si="7"/>
        <v>91.666666666666671</v>
      </c>
      <c r="E34" s="2">
        <f t="shared" si="8"/>
        <v>201666666.66666669</v>
      </c>
      <c r="F34" s="4">
        <f>F33+E34-E26/6*4</f>
        <v>3966111111.1111059</v>
      </c>
      <c r="G34" s="4">
        <f t="shared" si="9"/>
        <v>32490740.740740702</v>
      </c>
      <c r="J34" s="19"/>
    </row>
    <row r="35" spans="1:10" ht="15" customHeight="1" x14ac:dyDescent="0.25">
      <c r="A35" s="41"/>
      <c r="B35" s="5">
        <v>6</v>
      </c>
      <c r="C35" s="38"/>
      <c r="D35" s="18">
        <f t="shared" si="7"/>
        <v>91.666666666666671</v>
      </c>
      <c r="E35" s="2">
        <f t="shared" si="8"/>
        <v>201666666.66666669</v>
      </c>
      <c r="F35" s="4">
        <f>F34+E35-E27/6*4</f>
        <v>4033333333.3333278</v>
      </c>
      <c r="G35" s="4">
        <f t="shared" si="9"/>
        <v>33050925.925925884</v>
      </c>
      <c r="J35" s="19"/>
    </row>
    <row r="36" spans="1:10" ht="15" customHeight="1" x14ac:dyDescent="0.25">
      <c r="A36" s="41"/>
      <c r="B36" s="5">
        <v>7</v>
      </c>
      <c r="C36" s="38"/>
      <c r="D36" s="18">
        <f t="shared" si="7"/>
        <v>91.666666666666671</v>
      </c>
      <c r="E36" s="2">
        <f t="shared" si="8"/>
        <v>201666666.66666669</v>
      </c>
      <c r="F36" s="4">
        <f t="shared" ref="F36:F41" si="10">F35+E36-E30/6*5</f>
        <v>4066944444.4444389</v>
      </c>
      <c r="G36" s="4">
        <f t="shared" si="9"/>
        <v>33611111.111111067</v>
      </c>
      <c r="J36" s="19"/>
    </row>
    <row r="37" spans="1:10" ht="15" customHeight="1" x14ac:dyDescent="0.25">
      <c r="A37" s="41"/>
      <c r="B37" s="5">
        <v>8</v>
      </c>
      <c r="C37" s="38"/>
      <c r="D37" s="18">
        <f t="shared" si="7"/>
        <v>91.666666666666671</v>
      </c>
      <c r="E37" s="2">
        <f t="shared" si="8"/>
        <v>201666666.66666669</v>
      </c>
      <c r="F37" s="4">
        <f t="shared" si="10"/>
        <v>4100555555.5555501</v>
      </c>
      <c r="G37" s="4">
        <f t="shared" si="9"/>
        <v>33891203.703703664</v>
      </c>
      <c r="J37" s="19"/>
    </row>
    <row r="38" spans="1:10" ht="15" customHeight="1" x14ac:dyDescent="0.25">
      <c r="A38" s="41"/>
      <c r="B38" s="5">
        <v>9</v>
      </c>
      <c r="C38" s="38"/>
      <c r="D38" s="18">
        <f t="shared" si="7"/>
        <v>91.666666666666671</v>
      </c>
      <c r="E38" s="2">
        <f t="shared" si="8"/>
        <v>201666666.66666669</v>
      </c>
      <c r="F38" s="4">
        <f t="shared" si="10"/>
        <v>4134166666.6666613</v>
      </c>
      <c r="G38" s="4">
        <f t="shared" si="9"/>
        <v>34171296.296296254</v>
      </c>
      <c r="J38" s="19"/>
    </row>
    <row r="39" spans="1:10" ht="15" customHeight="1" x14ac:dyDescent="0.25">
      <c r="A39" s="41"/>
      <c r="B39" s="5">
        <v>10</v>
      </c>
      <c r="C39" s="38"/>
      <c r="D39" s="18">
        <f t="shared" si="7"/>
        <v>91.666666666666671</v>
      </c>
      <c r="E39" s="2">
        <f t="shared" si="8"/>
        <v>201666666.66666669</v>
      </c>
      <c r="F39" s="4">
        <f t="shared" si="10"/>
        <v>4167777777.7777729</v>
      </c>
      <c r="G39" s="4">
        <f t="shared" si="9"/>
        <v>34451388.888888843</v>
      </c>
      <c r="J39" s="19"/>
    </row>
    <row r="40" spans="1:10" ht="15" customHeight="1" x14ac:dyDescent="0.25">
      <c r="A40" s="41"/>
      <c r="B40" s="5">
        <v>11</v>
      </c>
      <c r="C40" s="38"/>
      <c r="D40" s="18">
        <f t="shared" si="7"/>
        <v>91.666666666666671</v>
      </c>
      <c r="E40" s="2">
        <f t="shared" si="8"/>
        <v>201666666.66666669</v>
      </c>
      <c r="F40" s="4">
        <f t="shared" si="10"/>
        <v>4201388888.8888845</v>
      </c>
      <c r="G40" s="4">
        <f t="shared" si="9"/>
        <v>34731481.48148144</v>
      </c>
      <c r="J40" s="19"/>
    </row>
    <row r="41" spans="1:10" ht="15" customHeight="1" x14ac:dyDescent="0.25">
      <c r="A41" s="41"/>
      <c r="B41" s="5">
        <v>12</v>
      </c>
      <c r="C41" s="38"/>
      <c r="D41" s="18">
        <f t="shared" si="7"/>
        <v>91.666666666666671</v>
      </c>
      <c r="E41" s="2">
        <f t="shared" si="8"/>
        <v>201666666.66666669</v>
      </c>
      <c r="F41" s="4">
        <f t="shared" si="10"/>
        <v>4234999999.9999962</v>
      </c>
      <c r="G41" s="4">
        <f t="shared" si="9"/>
        <v>35011574.074074037</v>
      </c>
      <c r="J41" s="19">
        <f t="shared" si="6"/>
        <v>395770833.3333329</v>
      </c>
    </row>
    <row r="42" spans="1:10" ht="15" customHeight="1" x14ac:dyDescent="0.25">
      <c r="A42" s="46">
        <v>4</v>
      </c>
      <c r="B42" s="5">
        <v>1</v>
      </c>
      <c r="C42" s="43">
        <f>SUM(G42:G53)</f>
        <v>423499999.99999958</v>
      </c>
      <c r="D42" s="18">
        <f t="shared" si="7"/>
        <v>91.666666666666671</v>
      </c>
      <c r="E42" s="2">
        <f t="shared" si="8"/>
        <v>201666666.66666669</v>
      </c>
      <c r="F42" s="4">
        <f t="shared" ref="F42:F64" si="11">F41+E42-E36/6*6</f>
        <v>4234999999.9999967</v>
      </c>
      <c r="G42" s="4">
        <f t="shared" si="9"/>
        <v>35291666.666666634</v>
      </c>
      <c r="J42" s="19"/>
    </row>
    <row r="43" spans="1:10" ht="15" customHeight="1" x14ac:dyDescent="0.25">
      <c r="A43" s="47"/>
      <c r="B43" s="5">
        <v>2</v>
      </c>
      <c r="C43" s="44"/>
      <c r="D43" s="18">
        <f t="shared" si="7"/>
        <v>91.666666666666671</v>
      </c>
      <c r="E43" s="2">
        <f t="shared" si="8"/>
        <v>201666666.66666669</v>
      </c>
      <c r="F43" s="4">
        <f t="shared" si="11"/>
        <v>4234999999.9999967</v>
      </c>
      <c r="G43" s="4">
        <f t="shared" si="9"/>
        <v>35291666.666666642</v>
      </c>
      <c r="J43" s="19"/>
    </row>
    <row r="44" spans="1:10" ht="15" customHeight="1" x14ac:dyDescent="0.25">
      <c r="A44" s="47"/>
      <c r="B44" s="5">
        <v>3</v>
      </c>
      <c r="C44" s="44"/>
      <c r="D44" s="18">
        <f t="shared" si="7"/>
        <v>91.666666666666671</v>
      </c>
      <c r="E44" s="2">
        <f t="shared" si="8"/>
        <v>201666666.66666669</v>
      </c>
      <c r="F44" s="4">
        <f t="shared" si="11"/>
        <v>4234999999.9999967</v>
      </c>
      <c r="G44" s="4">
        <f t="shared" si="9"/>
        <v>35291666.666666642</v>
      </c>
      <c r="J44" s="19"/>
    </row>
    <row r="45" spans="1:10" ht="15" customHeight="1" x14ac:dyDescent="0.25">
      <c r="A45" s="47"/>
      <c r="B45" s="5">
        <v>4</v>
      </c>
      <c r="C45" s="44"/>
      <c r="D45" s="18">
        <f t="shared" si="7"/>
        <v>91.666666666666671</v>
      </c>
      <c r="E45" s="2">
        <f t="shared" si="8"/>
        <v>201666666.66666669</v>
      </c>
      <c r="F45" s="4">
        <f t="shared" si="11"/>
        <v>4234999999.9999967</v>
      </c>
      <c r="G45" s="4">
        <f t="shared" si="9"/>
        <v>35291666.666666642</v>
      </c>
      <c r="J45" s="19"/>
    </row>
    <row r="46" spans="1:10" ht="15" customHeight="1" x14ac:dyDescent="0.25">
      <c r="A46" s="47"/>
      <c r="B46" s="5">
        <v>5</v>
      </c>
      <c r="C46" s="44"/>
      <c r="D46" s="18">
        <f t="shared" si="7"/>
        <v>91.666666666666671</v>
      </c>
      <c r="E46" s="2">
        <f t="shared" si="8"/>
        <v>201666666.66666669</v>
      </c>
      <c r="F46" s="4">
        <f t="shared" si="11"/>
        <v>4234999999.9999967</v>
      </c>
      <c r="G46" s="4">
        <f t="shared" si="9"/>
        <v>35291666.666666642</v>
      </c>
      <c r="J46" s="19"/>
    </row>
    <row r="47" spans="1:10" ht="15" customHeight="1" x14ac:dyDescent="0.25">
      <c r="A47" s="47"/>
      <c r="B47" s="5">
        <v>6</v>
      </c>
      <c r="C47" s="44"/>
      <c r="D47" s="18">
        <f t="shared" si="7"/>
        <v>91.666666666666671</v>
      </c>
      <c r="E47" s="2">
        <f t="shared" si="8"/>
        <v>201666666.66666669</v>
      </c>
      <c r="F47" s="4">
        <f t="shared" si="11"/>
        <v>4234999999.9999967</v>
      </c>
      <c r="G47" s="4">
        <f t="shared" si="9"/>
        <v>35291666.666666642</v>
      </c>
      <c r="J47" s="19"/>
    </row>
    <row r="48" spans="1:10" ht="15" customHeight="1" x14ac:dyDescent="0.25">
      <c r="A48" s="47"/>
      <c r="B48" s="5">
        <v>7</v>
      </c>
      <c r="C48" s="44"/>
      <c r="D48" s="18">
        <f t="shared" si="7"/>
        <v>91.666666666666671</v>
      </c>
      <c r="E48" s="2">
        <f t="shared" si="8"/>
        <v>201666666.66666669</v>
      </c>
      <c r="F48" s="4">
        <f t="shared" si="11"/>
        <v>4234999999.9999967</v>
      </c>
      <c r="G48" s="4">
        <f t="shared" si="9"/>
        <v>35291666.666666642</v>
      </c>
      <c r="J48" s="19"/>
    </row>
    <row r="49" spans="1:10" ht="15" customHeight="1" x14ac:dyDescent="0.25">
      <c r="A49" s="47"/>
      <c r="B49" s="5">
        <v>8</v>
      </c>
      <c r="C49" s="44"/>
      <c r="D49" s="18">
        <f t="shared" si="7"/>
        <v>91.666666666666671</v>
      </c>
      <c r="E49" s="2">
        <f t="shared" si="8"/>
        <v>201666666.66666669</v>
      </c>
      <c r="F49" s="4">
        <f>F48+E49-E43/6*6</f>
        <v>4234999999.9999967</v>
      </c>
      <c r="G49" s="4">
        <f t="shared" si="9"/>
        <v>35291666.666666642</v>
      </c>
      <c r="J49" s="19"/>
    </row>
    <row r="50" spans="1:10" ht="15" customHeight="1" x14ac:dyDescent="0.25">
      <c r="A50" s="47"/>
      <c r="B50" s="5">
        <v>9</v>
      </c>
      <c r="C50" s="44"/>
      <c r="D50" s="18">
        <f t="shared" si="7"/>
        <v>91.666666666666671</v>
      </c>
      <c r="E50" s="2">
        <f t="shared" si="8"/>
        <v>201666666.66666669</v>
      </c>
      <c r="F50" s="4">
        <f t="shared" si="11"/>
        <v>4234999999.9999967</v>
      </c>
      <c r="G50" s="4">
        <f t="shared" si="9"/>
        <v>35291666.666666642</v>
      </c>
      <c r="J50" s="19"/>
    </row>
    <row r="51" spans="1:10" ht="15" customHeight="1" x14ac:dyDescent="0.25">
      <c r="A51" s="47"/>
      <c r="B51" s="5">
        <v>10</v>
      </c>
      <c r="C51" s="44"/>
      <c r="D51" s="18">
        <f t="shared" si="7"/>
        <v>91.666666666666671</v>
      </c>
      <c r="E51" s="2">
        <f t="shared" si="8"/>
        <v>201666666.66666669</v>
      </c>
      <c r="F51" s="4">
        <f t="shared" si="11"/>
        <v>4234999999.9999967</v>
      </c>
      <c r="G51" s="4">
        <f t="shared" si="9"/>
        <v>35291666.666666642</v>
      </c>
      <c r="J51" s="19"/>
    </row>
    <row r="52" spans="1:10" ht="15" customHeight="1" x14ac:dyDescent="0.25">
      <c r="A52" s="47"/>
      <c r="B52" s="5">
        <v>11</v>
      </c>
      <c r="C52" s="44"/>
      <c r="D52" s="18">
        <f t="shared" si="7"/>
        <v>91.666666666666671</v>
      </c>
      <c r="E52" s="2">
        <f t="shared" si="8"/>
        <v>201666666.66666669</v>
      </c>
      <c r="F52" s="4">
        <f t="shared" si="11"/>
        <v>4234999999.9999967</v>
      </c>
      <c r="G52" s="4">
        <f t="shared" si="9"/>
        <v>35291666.666666642</v>
      </c>
      <c r="J52" s="19"/>
    </row>
    <row r="53" spans="1:10" ht="15" customHeight="1" x14ac:dyDescent="0.25">
      <c r="A53" s="48"/>
      <c r="B53" s="5">
        <v>12</v>
      </c>
      <c r="C53" s="45"/>
      <c r="D53" s="18">
        <f t="shared" si="7"/>
        <v>91.666666666666671</v>
      </c>
      <c r="E53" s="2">
        <f t="shared" si="8"/>
        <v>201666666.66666669</v>
      </c>
      <c r="F53" s="4">
        <f t="shared" si="11"/>
        <v>4234999999.9999967</v>
      </c>
      <c r="G53" s="4">
        <f t="shared" si="9"/>
        <v>35291666.666666642</v>
      </c>
      <c r="J53" s="19">
        <f t="shared" si="6"/>
        <v>423499999.99999958</v>
      </c>
    </row>
    <row r="54" spans="1:10" ht="15" customHeight="1" x14ac:dyDescent="0.25">
      <c r="A54" s="41">
        <v>5</v>
      </c>
      <c r="B54" s="5">
        <v>1</v>
      </c>
      <c r="C54" s="38">
        <f>SUM(G54:G65)</f>
        <v>423499999.99999958</v>
      </c>
      <c r="D54" s="18">
        <f t="shared" si="7"/>
        <v>91.666666666666671</v>
      </c>
      <c r="E54" s="2">
        <f t="shared" si="8"/>
        <v>201666666.66666669</v>
      </c>
      <c r="F54" s="4">
        <f t="shared" si="11"/>
        <v>4234999999.9999967</v>
      </c>
      <c r="G54" s="4">
        <f t="shared" si="9"/>
        <v>35291666.666666642</v>
      </c>
      <c r="J54" s="19"/>
    </row>
    <row r="55" spans="1:10" ht="15" customHeight="1" x14ac:dyDescent="0.25">
      <c r="A55" s="41"/>
      <c r="B55" s="5">
        <v>2</v>
      </c>
      <c r="C55" s="38"/>
      <c r="D55" s="18">
        <f t="shared" si="7"/>
        <v>91.666666666666671</v>
      </c>
      <c r="E55" s="2">
        <f t="shared" si="8"/>
        <v>201666666.66666669</v>
      </c>
      <c r="F55" s="4">
        <f>F54+E55-E49/6*6</f>
        <v>4234999999.9999967</v>
      </c>
      <c r="G55" s="4">
        <f t="shared" si="9"/>
        <v>35291666.666666642</v>
      </c>
      <c r="J55" s="19"/>
    </row>
    <row r="56" spans="1:10" ht="15" customHeight="1" x14ac:dyDescent="0.25">
      <c r="A56" s="41"/>
      <c r="B56" s="5">
        <v>3</v>
      </c>
      <c r="C56" s="38"/>
      <c r="D56" s="18">
        <f t="shared" si="7"/>
        <v>91.666666666666671</v>
      </c>
      <c r="E56" s="2">
        <f t="shared" si="8"/>
        <v>201666666.66666669</v>
      </c>
      <c r="F56" s="4">
        <f t="shared" si="11"/>
        <v>4234999999.9999967</v>
      </c>
      <c r="G56" s="4">
        <f t="shared" si="9"/>
        <v>35291666.666666642</v>
      </c>
      <c r="J56" s="19"/>
    </row>
    <row r="57" spans="1:10" ht="15" customHeight="1" x14ac:dyDescent="0.25">
      <c r="A57" s="41"/>
      <c r="B57" s="5">
        <v>4</v>
      </c>
      <c r="C57" s="38"/>
      <c r="D57" s="18">
        <f t="shared" si="7"/>
        <v>91.666666666666671</v>
      </c>
      <c r="E57" s="2">
        <f t="shared" si="8"/>
        <v>201666666.66666669</v>
      </c>
      <c r="F57" s="4">
        <f t="shared" si="11"/>
        <v>4234999999.9999967</v>
      </c>
      <c r="G57" s="4">
        <f t="shared" si="9"/>
        <v>35291666.666666642</v>
      </c>
      <c r="J57" s="19"/>
    </row>
    <row r="58" spans="1:10" ht="15" customHeight="1" x14ac:dyDescent="0.25">
      <c r="A58" s="41"/>
      <c r="B58" s="5">
        <v>5</v>
      </c>
      <c r="C58" s="38"/>
      <c r="D58" s="18">
        <f t="shared" si="7"/>
        <v>91.666666666666671</v>
      </c>
      <c r="E58" s="2">
        <f t="shared" si="8"/>
        <v>201666666.66666669</v>
      </c>
      <c r="F58" s="4">
        <f t="shared" si="11"/>
        <v>4234999999.9999967</v>
      </c>
      <c r="G58" s="4">
        <f t="shared" si="9"/>
        <v>35291666.666666642</v>
      </c>
      <c r="J58" s="19"/>
    </row>
    <row r="59" spans="1:10" ht="15" customHeight="1" x14ac:dyDescent="0.25">
      <c r="A59" s="41"/>
      <c r="B59" s="5">
        <v>6</v>
      </c>
      <c r="C59" s="38"/>
      <c r="D59" s="18">
        <f t="shared" si="7"/>
        <v>91.666666666666671</v>
      </c>
      <c r="E59" s="2">
        <f t="shared" si="8"/>
        <v>201666666.66666669</v>
      </c>
      <c r="F59" s="4">
        <f t="shared" si="11"/>
        <v>4234999999.9999967</v>
      </c>
      <c r="G59" s="4">
        <f t="shared" si="9"/>
        <v>35291666.666666642</v>
      </c>
      <c r="J59" s="19"/>
    </row>
    <row r="60" spans="1:10" ht="15" customHeight="1" x14ac:dyDescent="0.25">
      <c r="A60" s="41"/>
      <c r="B60" s="5">
        <v>7</v>
      </c>
      <c r="C60" s="38"/>
      <c r="D60" s="18">
        <f t="shared" si="7"/>
        <v>91.666666666666671</v>
      </c>
      <c r="E60" s="2">
        <f t="shared" si="8"/>
        <v>201666666.66666669</v>
      </c>
      <c r="F60" s="4">
        <f t="shared" si="11"/>
        <v>4234999999.9999967</v>
      </c>
      <c r="G60" s="4">
        <f t="shared" si="9"/>
        <v>35291666.666666642</v>
      </c>
      <c r="J60" s="19"/>
    </row>
    <row r="61" spans="1:10" ht="15" customHeight="1" x14ac:dyDescent="0.25">
      <c r="A61" s="41"/>
      <c r="B61" s="5">
        <v>8</v>
      </c>
      <c r="C61" s="38"/>
      <c r="D61" s="18">
        <f t="shared" si="7"/>
        <v>91.666666666666671</v>
      </c>
      <c r="E61" s="2">
        <f t="shared" si="8"/>
        <v>201666666.66666669</v>
      </c>
      <c r="F61" s="4">
        <f>F60+E61-E55/6*6</f>
        <v>4234999999.9999967</v>
      </c>
      <c r="G61" s="4">
        <f t="shared" si="9"/>
        <v>35291666.666666642</v>
      </c>
      <c r="J61" s="19"/>
    </row>
    <row r="62" spans="1:10" ht="15" customHeight="1" x14ac:dyDescent="0.25">
      <c r="A62" s="41"/>
      <c r="B62" s="5">
        <v>9</v>
      </c>
      <c r="C62" s="38"/>
      <c r="D62" s="18">
        <f t="shared" si="7"/>
        <v>91.666666666666671</v>
      </c>
      <c r="E62" s="2">
        <f t="shared" si="8"/>
        <v>201666666.66666669</v>
      </c>
      <c r="F62" s="4">
        <f t="shared" si="11"/>
        <v>4234999999.9999967</v>
      </c>
      <c r="G62" s="4">
        <f t="shared" si="9"/>
        <v>35291666.666666642</v>
      </c>
      <c r="J62" s="19"/>
    </row>
    <row r="63" spans="1:10" ht="15" customHeight="1" x14ac:dyDescent="0.25">
      <c r="A63" s="41"/>
      <c r="B63" s="5">
        <v>10</v>
      </c>
      <c r="C63" s="38"/>
      <c r="D63" s="18">
        <f t="shared" si="7"/>
        <v>91.666666666666671</v>
      </c>
      <c r="E63" s="2">
        <f t="shared" si="8"/>
        <v>201666666.66666669</v>
      </c>
      <c r="F63" s="4">
        <f t="shared" si="11"/>
        <v>4234999999.9999967</v>
      </c>
      <c r="G63" s="4">
        <f t="shared" si="9"/>
        <v>35291666.666666642</v>
      </c>
      <c r="J63" s="19"/>
    </row>
    <row r="64" spans="1:10" ht="15" customHeight="1" x14ac:dyDescent="0.25">
      <c r="A64" s="41"/>
      <c r="B64" s="5">
        <v>11</v>
      </c>
      <c r="C64" s="38"/>
      <c r="D64" s="18">
        <f t="shared" si="7"/>
        <v>91.666666666666671</v>
      </c>
      <c r="E64" s="2">
        <f t="shared" si="8"/>
        <v>201666666.66666669</v>
      </c>
      <c r="F64" s="4">
        <f t="shared" si="11"/>
        <v>4234999999.9999967</v>
      </c>
      <c r="G64" s="4">
        <f t="shared" si="9"/>
        <v>35291666.666666642</v>
      </c>
      <c r="J64" s="19"/>
    </row>
    <row r="65" spans="1:10" ht="15" customHeight="1" x14ac:dyDescent="0.25">
      <c r="A65" s="41"/>
      <c r="B65" s="5">
        <v>12</v>
      </c>
      <c r="C65" s="38"/>
      <c r="D65" s="18">
        <f t="shared" si="7"/>
        <v>91.666666666666671</v>
      </c>
      <c r="E65" s="2">
        <f t="shared" si="8"/>
        <v>201666666.66666669</v>
      </c>
      <c r="F65" s="4">
        <f t="shared" ref="F65:F73" si="12">F64+E65-$E$59/6*6</f>
        <v>4234999999.9999967</v>
      </c>
      <c r="G65" s="4">
        <f t="shared" si="9"/>
        <v>35291666.666666642</v>
      </c>
      <c r="J65" s="19">
        <f t="shared" si="6"/>
        <v>423499999.99999958</v>
      </c>
    </row>
    <row r="66" spans="1:10" ht="15" customHeight="1" x14ac:dyDescent="0.25">
      <c r="A66" s="7"/>
      <c r="B66" s="8"/>
      <c r="C66" s="9"/>
      <c r="D66" s="10"/>
      <c r="E66" s="11"/>
      <c r="F66" s="12"/>
      <c r="G66" s="12"/>
      <c r="J66" s="19"/>
    </row>
    <row r="67" spans="1:10" ht="15" customHeight="1" x14ac:dyDescent="0.25">
      <c r="A67" s="7"/>
      <c r="B67" s="8"/>
      <c r="C67" s="9"/>
      <c r="D67" s="10"/>
      <c r="E67" s="11"/>
      <c r="F67" s="12"/>
      <c r="G67" s="12"/>
      <c r="J67" s="19"/>
    </row>
    <row r="68" spans="1:10" ht="15" customHeight="1" x14ac:dyDescent="0.25">
      <c r="A68" s="41">
        <v>6</v>
      </c>
      <c r="B68" s="5">
        <v>1</v>
      </c>
      <c r="C68" s="38">
        <f>SUM(G68:G79)</f>
        <v>316784722.22222203</v>
      </c>
      <c r="D68" s="1"/>
      <c r="E68" s="1"/>
      <c r="F68" s="4">
        <f>F65+E68-$E$59/6*6</f>
        <v>4033333333.3333302</v>
      </c>
      <c r="G68" s="4">
        <f>F65*$J$6/12</f>
        <v>35291666.666666642</v>
      </c>
      <c r="J68" s="19"/>
    </row>
    <row r="69" spans="1:10" ht="15" customHeight="1" x14ac:dyDescent="0.25">
      <c r="A69" s="41"/>
      <c r="B69" s="5">
        <v>2</v>
      </c>
      <c r="C69" s="38"/>
      <c r="D69" s="1"/>
      <c r="E69" s="1"/>
      <c r="F69" s="4">
        <f t="shared" si="12"/>
        <v>3831666666.6666636</v>
      </c>
      <c r="G69" s="4">
        <f>F68*$J$6/12</f>
        <v>33611111.111111082</v>
      </c>
      <c r="J69" s="19"/>
    </row>
    <row r="70" spans="1:10" ht="15" customHeight="1" x14ac:dyDescent="0.25">
      <c r="A70" s="41"/>
      <c r="B70" s="5">
        <v>3</v>
      </c>
      <c r="C70" s="38"/>
      <c r="D70" s="1"/>
      <c r="E70" s="1"/>
      <c r="F70" s="4">
        <f t="shared" si="12"/>
        <v>3629999999.9999971</v>
      </c>
      <c r="G70" s="4">
        <f t="shared" ref="G70:G103" si="13">F69*$J$6/12</f>
        <v>31930555.555555534</v>
      </c>
      <c r="J70" s="19"/>
    </row>
    <row r="71" spans="1:10" ht="15" customHeight="1" x14ac:dyDescent="0.25">
      <c r="A71" s="41"/>
      <c r="B71" s="5">
        <v>4</v>
      </c>
      <c r="C71" s="38"/>
      <c r="D71" s="1"/>
      <c r="E71" s="1"/>
      <c r="F71" s="4">
        <f t="shared" si="12"/>
        <v>3428333333.3333306</v>
      </c>
      <c r="G71" s="4">
        <f t="shared" si="13"/>
        <v>30249999.999999981</v>
      </c>
      <c r="J71" s="19"/>
    </row>
    <row r="72" spans="1:10" ht="15" customHeight="1" x14ac:dyDescent="0.25">
      <c r="A72" s="41"/>
      <c r="B72" s="5">
        <v>5</v>
      </c>
      <c r="C72" s="38"/>
      <c r="D72" s="1"/>
      <c r="E72" s="1"/>
      <c r="F72" s="4">
        <f t="shared" si="12"/>
        <v>3226666666.6666641</v>
      </c>
      <c r="G72" s="4">
        <f t="shared" si="13"/>
        <v>28569444.444444422</v>
      </c>
      <c r="J72" s="19"/>
    </row>
    <row r="73" spans="1:10" ht="15" customHeight="1" x14ac:dyDescent="0.25">
      <c r="A73" s="41"/>
      <c r="B73" s="5">
        <v>6</v>
      </c>
      <c r="C73" s="38"/>
      <c r="D73" s="1"/>
      <c r="E73" s="1"/>
      <c r="F73" s="4">
        <f t="shared" si="12"/>
        <v>3024999999.9999976</v>
      </c>
      <c r="G73" s="4">
        <f t="shared" si="13"/>
        <v>26888888.888888869</v>
      </c>
      <c r="J73" s="19"/>
    </row>
    <row r="74" spans="1:10" ht="15" customHeight="1" x14ac:dyDescent="0.25">
      <c r="A74" s="41"/>
      <c r="B74" s="5">
        <v>7</v>
      </c>
      <c r="C74" s="38"/>
      <c r="D74" s="1"/>
      <c r="E74" s="1"/>
      <c r="F74" s="4">
        <f t="shared" ref="F74:F79" si="14">F73+E74-$E$59/6*5</f>
        <v>2856944444.4444423</v>
      </c>
      <c r="G74" s="4">
        <f t="shared" si="13"/>
        <v>25208333.333333313</v>
      </c>
      <c r="J74" s="19"/>
    </row>
    <row r="75" spans="1:10" ht="15" customHeight="1" x14ac:dyDescent="0.25">
      <c r="A75" s="41"/>
      <c r="B75" s="5">
        <v>8</v>
      </c>
      <c r="C75" s="38"/>
      <c r="D75" s="1"/>
      <c r="E75" s="1"/>
      <c r="F75" s="4">
        <f t="shared" si="14"/>
        <v>2688888888.8888869</v>
      </c>
      <c r="G75" s="4">
        <f t="shared" si="13"/>
        <v>23807870.370370355</v>
      </c>
      <c r="J75" s="19"/>
    </row>
    <row r="76" spans="1:10" ht="15" customHeight="1" x14ac:dyDescent="0.25">
      <c r="A76" s="41"/>
      <c r="B76" s="5">
        <v>9</v>
      </c>
      <c r="C76" s="38"/>
      <c r="D76" s="1"/>
      <c r="E76" s="1"/>
      <c r="F76" s="4">
        <f t="shared" si="14"/>
        <v>2520833333.3333316</v>
      </c>
      <c r="G76" s="4">
        <f t="shared" si="13"/>
        <v>22407407.407407392</v>
      </c>
      <c r="J76" s="19"/>
    </row>
    <row r="77" spans="1:10" ht="15" customHeight="1" x14ac:dyDescent="0.25">
      <c r="A77" s="41"/>
      <c r="B77" s="5">
        <v>10</v>
      </c>
      <c r="C77" s="38"/>
      <c r="D77" s="1"/>
      <c r="E77" s="1"/>
      <c r="F77" s="4">
        <f t="shared" si="14"/>
        <v>2352777777.7777762</v>
      </c>
      <c r="G77" s="4">
        <f t="shared" si="13"/>
        <v>21006944.444444429</v>
      </c>
      <c r="J77" s="19"/>
    </row>
    <row r="78" spans="1:10" ht="15" customHeight="1" x14ac:dyDescent="0.25">
      <c r="A78" s="41"/>
      <c r="B78" s="5">
        <v>11</v>
      </c>
      <c r="C78" s="38"/>
      <c r="D78" s="1"/>
      <c r="E78" s="1"/>
      <c r="F78" s="4">
        <f t="shared" si="14"/>
        <v>2184722222.2222209</v>
      </c>
      <c r="G78" s="4">
        <f t="shared" si="13"/>
        <v>19606481.48148147</v>
      </c>
      <c r="J78" s="19"/>
    </row>
    <row r="79" spans="1:10" ht="15" customHeight="1" x14ac:dyDescent="0.25">
      <c r="A79" s="41"/>
      <c r="B79" s="5">
        <v>12</v>
      </c>
      <c r="C79" s="38"/>
      <c r="D79" s="1"/>
      <c r="E79" s="1"/>
      <c r="F79" s="4">
        <f t="shared" si="14"/>
        <v>2016666666.6666653</v>
      </c>
      <c r="G79" s="4">
        <f t="shared" si="13"/>
        <v>18206018.518518507</v>
      </c>
      <c r="J79" s="19">
        <f t="shared" si="6"/>
        <v>316784722.22222203</v>
      </c>
    </row>
    <row r="80" spans="1:10" ht="15" customHeight="1" x14ac:dyDescent="0.25">
      <c r="A80" s="46">
        <v>7</v>
      </c>
      <c r="B80" s="5">
        <v>1</v>
      </c>
      <c r="C80" s="43">
        <f>SUM(G80:G91)</f>
        <v>131923611.11111099</v>
      </c>
      <c r="D80" s="1"/>
      <c r="E80" s="1"/>
      <c r="F80" s="4">
        <f t="shared" ref="F80:F85" si="15">F79+E80-$E$59/6*4</f>
        <v>1882222222.2222209</v>
      </c>
      <c r="G80" s="4">
        <f t="shared" si="13"/>
        <v>16805555.555555545</v>
      </c>
      <c r="J80" s="19"/>
    </row>
    <row r="81" spans="1:10" ht="15" customHeight="1" x14ac:dyDescent="0.25">
      <c r="A81" s="47"/>
      <c r="B81" s="5">
        <v>2</v>
      </c>
      <c r="C81" s="44"/>
      <c r="D81" s="1"/>
      <c r="E81" s="1"/>
      <c r="F81" s="4">
        <f t="shared" si="15"/>
        <v>1747777777.7777765</v>
      </c>
      <c r="G81" s="4">
        <f t="shared" si="13"/>
        <v>15685185.185185174</v>
      </c>
      <c r="J81" s="19"/>
    </row>
    <row r="82" spans="1:10" ht="15" customHeight="1" x14ac:dyDescent="0.25">
      <c r="A82" s="47"/>
      <c r="B82" s="5">
        <v>3</v>
      </c>
      <c r="C82" s="44"/>
      <c r="D82" s="1"/>
      <c r="E82" s="1"/>
      <c r="F82" s="4">
        <f t="shared" si="15"/>
        <v>1613333333.3333321</v>
      </c>
      <c r="G82" s="4">
        <f t="shared" si="13"/>
        <v>14564814.814814806</v>
      </c>
      <c r="J82" s="19"/>
    </row>
    <row r="83" spans="1:10" ht="15" customHeight="1" x14ac:dyDescent="0.25">
      <c r="A83" s="47"/>
      <c r="B83" s="5">
        <v>4</v>
      </c>
      <c r="C83" s="44"/>
      <c r="D83" s="1"/>
      <c r="E83" s="1"/>
      <c r="F83" s="4">
        <f t="shared" si="15"/>
        <v>1478888888.8888876</v>
      </c>
      <c r="G83" s="4">
        <f t="shared" si="13"/>
        <v>13444444.444444435</v>
      </c>
      <c r="J83" s="19"/>
    </row>
    <row r="84" spans="1:10" ht="15" customHeight="1" x14ac:dyDescent="0.25">
      <c r="A84" s="47"/>
      <c r="B84" s="5">
        <v>5</v>
      </c>
      <c r="C84" s="44"/>
      <c r="D84" s="1"/>
      <c r="E84" s="1"/>
      <c r="F84" s="4">
        <f t="shared" si="15"/>
        <v>1344444444.4444432</v>
      </c>
      <c r="G84" s="4">
        <f t="shared" si="13"/>
        <v>12324074.074074065</v>
      </c>
      <c r="J84" s="19"/>
    </row>
    <row r="85" spans="1:10" ht="15" customHeight="1" x14ac:dyDescent="0.25">
      <c r="A85" s="47"/>
      <c r="B85" s="5">
        <v>6</v>
      </c>
      <c r="C85" s="44"/>
      <c r="D85" s="1"/>
      <c r="E85" s="1"/>
      <c r="F85" s="4">
        <f t="shared" si="15"/>
        <v>1209999999.9999988</v>
      </c>
      <c r="G85" s="4">
        <f t="shared" si="13"/>
        <v>11203703.703703694</v>
      </c>
      <c r="J85" s="19"/>
    </row>
    <row r="86" spans="1:10" ht="15" customHeight="1" x14ac:dyDescent="0.25">
      <c r="A86" s="47"/>
      <c r="B86" s="5">
        <v>7</v>
      </c>
      <c r="C86" s="44"/>
      <c r="D86" s="1"/>
      <c r="E86" s="1"/>
      <c r="F86" s="4">
        <f t="shared" ref="F86:F91" si="16">F85+E86-$E$59/6*3</f>
        <v>1109166666.6666656</v>
      </c>
      <c r="G86" s="4">
        <f t="shared" si="13"/>
        <v>10083333.333333323</v>
      </c>
      <c r="J86" s="19"/>
    </row>
    <row r="87" spans="1:10" ht="15" customHeight="1" x14ac:dyDescent="0.25">
      <c r="A87" s="47"/>
      <c r="B87" s="5">
        <v>8</v>
      </c>
      <c r="C87" s="44"/>
      <c r="D87" s="1"/>
      <c r="E87" s="1"/>
      <c r="F87" s="4">
        <f t="shared" si="16"/>
        <v>1008333333.3333322</v>
      </c>
      <c r="G87" s="4">
        <f t="shared" si="13"/>
        <v>9243055.5555555467</v>
      </c>
      <c r="J87" s="19"/>
    </row>
    <row r="88" spans="1:10" ht="15" customHeight="1" x14ac:dyDescent="0.25">
      <c r="A88" s="47"/>
      <c r="B88" s="5">
        <v>9</v>
      </c>
      <c r="C88" s="44"/>
      <c r="D88" s="1"/>
      <c r="E88" s="1"/>
      <c r="F88" s="4">
        <f t="shared" si="16"/>
        <v>907499999.99999881</v>
      </c>
      <c r="G88" s="4">
        <f t="shared" si="13"/>
        <v>8402777.7777777687</v>
      </c>
      <c r="J88" s="19"/>
    </row>
    <row r="89" spans="1:10" ht="15" customHeight="1" x14ac:dyDescent="0.25">
      <c r="A89" s="47"/>
      <c r="B89" s="5">
        <v>10</v>
      </c>
      <c r="C89" s="44"/>
      <c r="D89" s="1"/>
      <c r="E89" s="1"/>
      <c r="F89" s="4">
        <f t="shared" si="16"/>
        <v>806666666.66666543</v>
      </c>
      <c r="G89" s="4">
        <f t="shared" si="13"/>
        <v>7562499.9999999898</v>
      </c>
      <c r="J89" s="19"/>
    </row>
    <row r="90" spans="1:10" ht="15" customHeight="1" x14ac:dyDescent="0.25">
      <c r="A90" s="47"/>
      <c r="B90" s="5">
        <v>11</v>
      </c>
      <c r="C90" s="44"/>
      <c r="D90" s="1"/>
      <c r="E90" s="1"/>
      <c r="F90" s="4">
        <f t="shared" si="16"/>
        <v>705833333.33333206</v>
      </c>
      <c r="G90" s="4">
        <f t="shared" si="13"/>
        <v>6722222.2222222127</v>
      </c>
      <c r="J90" s="19"/>
    </row>
    <row r="91" spans="1:10" ht="15" customHeight="1" x14ac:dyDescent="0.25">
      <c r="A91" s="48"/>
      <c r="B91" s="5">
        <v>12</v>
      </c>
      <c r="C91" s="45"/>
      <c r="D91" s="1"/>
      <c r="E91" s="1"/>
      <c r="F91" s="4">
        <f t="shared" si="16"/>
        <v>604999999.99999869</v>
      </c>
      <c r="G91" s="4">
        <f t="shared" si="13"/>
        <v>5881944.4444444338</v>
      </c>
      <c r="J91" s="19">
        <f t="shared" ref="J91:J103" si="17">C80</f>
        <v>131923611.11111099</v>
      </c>
    </row>
    <row r="92" spans="1:10" ht="15" customHeight="1" x14ac:dyDescent="0.25">
      <c r="A92" s="46">
        <v>8</v>
      </c>
      <c r="B92" s="5">
        <v>1</v>
      </c>
      <c r="C92" s="43">
        <f>SUM(G92:G103)</f>
        <v>27729166.666666545</v>
      </c>
      <c r="D92" s="1"/>
      <c r="E92" s="1"/>
      <c r="F92" s="4">
        <f t="shared" ref="F92:F97" si="18">F91+E92-$E$59/6*2</f>
        <v>537777777.77777648</v>
      </c>
      <c r="G92" s="4">
        <f t="shared" si="13"/>
        <v>5041666.6666666558</v>
      </c>
      <c r="J92" s="19"/>
    </row>
    <row r="93" spans="1:10" ht="15" customHeight="1" x14ac:dyDescent="0.25">
      <c r="A93" s="47"/>
      <c r="B93" s="5">
        <v>2</v>
      </c>
      <c r="C93" s="44"/>
      <c r="D93" s="1"/>
      <c r="E93" s="1"/>
      <c r="F93" s="4">
        <f t="shared" si="18"/>
        <v>470555555.55555427</v>
      </c>
      <c r="G93" s="4">
        <f t="shared" si="13"/>
        <v>4481481.4814814711</v>
      </c>
      <c r="J93" s="19"/>
    </row>
    <row r="94" spans="1:10" ht="15" customHeight="1" x14ac:dyDescent="0.25">
      <c r="A94" s="47"/>
      <c r="B94" s="5">
        <v>3</v>
      </c>
      <c r="C94" s="44"/>
      <c r="D94" s="1"/>
      <c r="E94" s="1"/>
      <c r="F94" s="4">
        <f t="shared" si="18"/>
        <v>403333333.33333206</v>
      </c>
      <c r="G94" s="4">
        <f t="shared" si="13"/>
        <v>3921296.2962962859</v>
      </c>
      <c r="J94" s="19"/>
    </row>
    <row r="95" spans="1:10" ht="15" customHeight="1" x14ac:dyDescent="0.25">
      <c r="A95" s="47"/>
      <c r="B95" s="5">
        <v>4</v>
      </c>
      <c r="C95" s="44"/>
      <c r="D95" s="1"/>
      <c r="E95" s="1"/>
      <c r="F95" s="4">
        <f t="shared" si="18"/>
        <v>336111111.11110985</v>
      </c>
      <c r="G95" s="4">
        <f t="shared" si="13"/>
        <v>3361111.1111111008</v>
      </c>
      <c r="J95" s="19"/>
    </row>
    <row r="96" spans="1:10" ht="15" customHeight="1" x14ac:dyDescent="0.25">
      <c r="A96" s="47"/>
      <c r="B96" s="5">
        <v>5</v>
      </c>
      <c r="C96" s="44"/>
      <c r="D96" s="1"/>
      <c r="E96" s="1"/>
      <c r="F96" s="4">
        <f t="shared" si="18"/>
        <v>268888888.88888764</v>
      </c>
      <c r="G96" s="4">
        <f t="shared" si="13"/>
        <v>2800925.9259259156</v>
      </c>
      <c r="J96" s="19"/>
    </row>
    <row r="97" spans="1:10" ht="15" customHeight="1" x14ac:dyDescent="0.25">
      <c r="A97" s="47"/>
      <c r="B97" s="5">
        <v>6</v>
      </c>
      <c r="C97" s="44"/>
      <c r="D97" s="1"/>
      <c r="E97" s="1"/>
      <c r="F97" s="4">
        <f t="shared" si="18"/>
        <v>201666666.66666543</v>
      </c>
      <c r="G97" s="4">
        <f t="shared" si="13"/>
        <v>2240740.7407407304</v>
      </c>
      <c r="J97" s="19"/>
    </row>
    <row r="98" spans="1:10" ht="15" customHeight="1" x14ac:dyDescent="0.25">
      <c r="A98" s="47"/>
      <c r="B98" s="5">
        <v>7</v>
      </c>
      <c r="C98" s="44"/>
      <c r="D98" s="1"/>
      <c r="E98" s="1"/>
      <c r="F98" s="4">
        <f t="shared" ref="F98:F103" si="19">F97+E98-$E$59/6*1</f>
        <v>168055555.55555433</v>
      </c>
      <c r="G98" s="4">
        <f t="shared" si="13"/>
        <v>1680555.5555555455</v>
      </c>
      <c r="J98" s="19"/>
    </row>
    <row r="99" spans="1:10" ht="15" customHeight="1" x14ac:dyDescent="0.25">
      <c r="A99" s="47"/>
      <c r="B99" s="5">
        <v>8</v>
      </c>
      <c r="C99" s="44"/>
      <c r="D99" s="1"/>
      <c r="E99" s="1"/>
      <c r="F99" s="4">
        <f t="shared" si="19"/>
        <v>134444444.44444323</v>
      </c>
      <c r="G99" s="4">
        <f t="shared" si="13"/>
        <v>1400462.9629629527</v>
      </c>
      <c r="J99" s="19"/>
    </row>
    <row r="100" spans="1:10" ht="15" customHeight="1" x14ac:dyDescent="0.25">
      <c r="A100" s="47"/>
      <c r="B100" s="5">
        <v>9</v>
      </c>
      <c r="C100" s="44"/>
      <c r="D100" s="1"/>
      <c r="E100" s="1"/>
      <c r="F100" s="4">
        <f t="shared" si="19"/>
        <v>100833333.33333212</v>
      </c>
      <c r="G100" s="4">
        <f t="shared" si="13"/>
        <v>1120370.3703703603</v>
      </c>
      <c r="J100" s="19"/>
    </row>
    <row r="101" spans="1:10" ht="15" customHeight="1" x14ac:dyDescent="0.25">
      <c r="A101" s="47"/>
      <c r="B101" s="5">
        <v>10</v>
      </c>
      <c r="C101" s="44"/>
      <c r="D101" s="1"/>
      <c r="E101" s="1"/>
      <c r="F101" s="4">
        <f t="shared" si="19"/>
        <v>67222222.222221017</v>
      </c>
      <c r="G101" s="4">
        <f t="shared" si="13"/>
        <v>840277.77777776774</v>
      </c>
      <c r="J101" s="19"/>
    </row>
    <row r="102" spans="1:10" ht="15" customHeight="1" x14ac:dyDescent="0.25">
      <c r="A102" s="47"/>
      <c r="B102" s="5">
        <v>11</v>
      </c>
      <c r="C102" s="44"/>
      <c r="D102" s="1"/>
      <c r="E102" s="1"/>
      <c r="F102" s="4">
        <f t="shared" si="19"/>
        <v>33611111.111109905</v>
      </c>
      <c r="G102" s="4">
        <f t="shared" si="13"/>
        <v>560185.18518517516</v>
      </c>
      <c r="J102" s="19"/>
    </row>
    <row r="103" spans="1:10" ht="15" customHeight="1" x14ac:dyDescent="0.25">
      <c r="A103" s="48"/>
      <c r="B103" s="5">
        <v>12</v>
      </c>
      <c r="C103" s="45"/>
      <c r="D103" s="1"/>
      <c r="E103" s="1"/>
      <c r="F103" s="4">
        <f t="shared" si="19"/>
        <v>-1.2069940567016602E-6</v>
      </c>
      <c r="G103" s="4">
        <f t="shared" si="13"/>
        <v>280092.59259258257</v>
      </c>
      <c r="J103" s="19">
        <f t="shared" si="17"/>
        <v>27729166.666666545</v>
      </c>
    </row>
    <row r="105" spans="1:10" x14ac:dyDescent="0.25">
      <c r="C105" s="19"/>
    </row>
    <row r="107" spans="1:10" x14ac:dyDescent="0.25">
      <c r="C107" s="19"/>
    </row>
  </sheetData>
  <mergeCells count="19">
    <mergeCell ref="C92:C103"/>
    <mergeCell ref="A42:A53"/>
    <mergeCell ref="A54:A65"/>
    <mergeCell ref="C42:C53"/>
    <mergeCell ref="C54:C65"/>
    <mergeCell ref="A80:A91"/>
    <mergeCell ref="A92:A103"/>
    <mergeCell ref="A68:A79"/>
    <mergeCell ref="C80:C91"/>
    <mergeCell ref="C30:C41"/>
    <mergeCell ref="C68:C79"/>
    <mergeCell ref="A1:G1"/>
    <mergeCell ref="A2:G2"/>
    <mergeCell ref="A4:A15"/>
    <mergeCell ref="A16:A27"/>
    <mergeCell ref="A30:A41"/>
    <mergeCell ref="C4:C15"/>
    <mergeCell ref="C16:C27"/>
    <mergeCell ref="A29:G29"/>
  </mergeCells>
  <pageMargins left="0.45" right="0.45" top="0.5" bottom="0.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view="pageBreakPreview" zoomScale="60" zoomScaleNormal="100" workbookViewId="0">
      <selection activeCell="I1" sqref="I1:J1048576"/>
    </sheetView>
  </sheetViews>
  <sheetFormatPr defaultRowHeight="15" x14ac:dyDescent="0.25"/>
  <cols>
    <col min="1" max="1" width="11.28515625" customWidth="1"/>
    <col min="2" max="2" width="10.28515625" style="6" customWidth="1"/>
    <col min="3" max="3" width="16" customWidth="1"/>
    <col min="4" max="4" width="26.28515625" customWidth="1"/>
    <col min="5" max="5" width="29.42578125" customWidth="1"/>
    <col min="6" max="6" width="22.85546875" customWidth="1"/>
    <col min="7" max="7" width="30.7109375" customWidth="1"/>
    <col min="8" max="8" width="4.85546875" customWidth="1"/>
    <col min="9" max="9" width="19" hidden="1" customWidth="1"/>
    <col min="10" max="10" width="15.5703125" hidden="1" customWidth="1"/>
    <col min="11" max="11" width="15.42578125" customWidth="1"/>
  </cols>
  <sheetData>
    <row r="1" spans="1:11" ht="16.5" customHeight="1" x14ac:dyDescent="0.25">
      <c r="A1" s="39" t="s">
        <v>12</v>
      </c>
      <c r="B1" s="39"/>
      <c r="C1" s="39"/>
      <c r="D1" s="39"/>
      <c r="E1" s="39"/>
      <c r="F1" s="39"/>
      <c r="G1" s="39"/>
    </row>
    <row r="2" spans="1:11" ht="21" customHeight="1" x14ac:dyDescent="0.25">
      <c r="A2" s="40" t="s">
        <v>25</v>
      </c>
      <c r="B2" s="40"/>
      <c r="C2" s="40"/>
      <c r="D2" s="40"/>
      <c r="E2" s="40"/>
      <c r="F2" s="40"/>
      <c r="G2" s="40"/>
    </row>
    <row r="3" spans="1:11" ht="97.5" customHeight="1" x14ac:dyDescent="0.25">
      <c r="A3" s="13" t="s">
        <v>0</v>
      </c>
      <c r="B3" s="13" t="s">
        <v>2</v>
      </c>
      <c r="C3" s="15" t="s">
        <v>1</v>
      </c>
      <c r="D3" s="16" t="s">
        <v>18</v>
      </c>
      <c r="E3" s="16" t="s">
        <v>19</v>
      </c>
      <c r="F3" s="16" t="s">
        <v>20</v>
      </c>
      <c r="G3" s="16" t="s">
        <v>21</v>
      </c>
    </row>
    <row r="4" spans="1:11" ht="15" customHeight="1" x14ac:dyDescent="0.25">
      <c r="A4" s="41">
        <v>1</v>
      </c>
      <c r="B4" s="5">
        <v>1</v>
      </c>
      <c r="C4" s="38">
        <f>SUM(G4:G15)</f>
        <v>23283333.33333334</v>
      </c>
      <c r="D4" s="17">
        <f>$J$4/12</f>
        <v>16.666666666666668</v>
      </c>
      <c r="E4" s="2">
        <f>D4*$J$5</f>
        <v>36666666.666666672</v>
      </c>
      <c r="F4" s="3">
        <f>E4</f>
        <v>36666666.666666672</v>
      </c>
      <c r="G4" s="14">
        <v>0</v>
      </c>
      <c r="I4" t="s">
        <v>15</v>
      </c>
      <c r="J4">
        <v>200</v>
      </c>
    </row>
    <row r="5" spans="1:11" ht="15" customHeight="1" x14ac:dyDescent="0.25">
      <c r="A5" s="41"/>
      <c r="B5" s="5">
        <v>2</v>
      </c>
      <c r="C5" s="38"/>
      <c r="D5" s="17">
        <f t="shared" ref="D5:D27" si="0">$J$4/12</f>
        <v>16.666666666666668</v>
      </c>
      <c r="E5" s="2">
        <f t="shared" ref="E5:E27" si="1">D5*$J$5</f>
        <v>36666666.666666672</v>
      </c>
      <c r="F5" s="4">
        <f>F4+E5</f>
        <v>73333333.333333343</v>
      </c>
      <c r="G5" s="4">
        <f>F4*$J$6/12</f>
        <v>366666.66666666669</v>
      </c>
      <c r="I5" t="s">
        <v>16</v>
      </c>
      <c r="J5">
        <v>2200000</v>
      </c>
    </row>
    <row r="6" spans="1:11" x14ac:dyDescent="0.25">
      <c r="A6" s="41"/>
      <c r="B6" s="5">
        <v>3</v>
      </c>
      <c r="C6" s="38"/>
      <c r="D6" s="17">
        <f t="shared" si="0"/>
        <v>16.666666666666668</v>
      </c>
      <c r="E6" s="2">
        <f t="shared" si="1"/>
        <v>36666666.666666672</v>
      </c>
      <c r="F6" s="4">
        <f>F5+E6</f>
        <v>110000000.00000001</v>
      </c>
      <c r="G6" s="4">
        <f t="shared" ref="G6:G27" si="2">F5*$J$6/12</f>
        <v>733333.33333333337</v>
      </c>
      <c r="I6" t="s">
        <v>4</v>
      </c>
      <c r="J6" s="34">
        <v>0.12</v>
      </c>
    </row>
    <row r="7" spans="1:11" x14ac:dyDescent="0.25">
      <c r="A7" s="41"/>
      <c r="B7" s="5">
        <v>4</v>
      </c>
      <c r="C7" s="38"/>
      <c r="D7" s="17">
        <f t="shared" si="0"/>
        <v>16.666666666666668</v>
      </c>
      <c r="E7" s="2">
        <f t="shared" si="1"/>
        <v>36666666.666666672</v>
      </c>
      <c r="F7" s="4">
        <f>F6+E7</f>
        <v>146666666.66666669</v>
      </c>
      <c r="G7" s="4">
        <f t="shared" si="2"/>
        <v>1100000.0000000002</v>
      </c>
    </row>
    <row r="8" spans="1:11" x14ac:dyDescent="0.25">
      <c r="A8" s="41"/>
      <c r="B8" s="5">
        <v>5</v>
      </c>
      <c r="C8" s="38"/>
      <c r="D8" s="17">
        <f t="shared" si="0"/>
        <v>16.666666666666668</v>
      </c>
      <c r="E8" s="2">
        <f t="shared" si="1"/>
        <v>36666666.666666672</v>
      </c>
      <c r="F8" s="4">
        <f>F7+E8</f>
        <v>183333333.33333337</v>
      </c>
      <c r="G8" s="4">
        <f t="shared" si="2"/>
        <v>1466666.6666666667</v>
      </c>
    </row>
    <row r="9" spans="1:11" x14ac:dyDescent="0.25">
      <c r="A9" s="41"/>
      <c r="B9" s="5">
        <v>6</v>
      </c>
      <c r="C9" s="38"/>
      <c r="D9" s="17">
        <f t="shared" si="0"/>
        <v>16.666666666666668</v>
      </c>
      <c r="E9" s="2">
        <f t="shared" si="1"/>
        <v>36666666.666666672</v>
      </c>
      <c r="F9" s="4">
        <f>F8+E9</f>
        <v>220000000.00000006</v>
      </c>
      <c r="G9" s="4">
        <f t="shared" si="2"/>
        <v>1833333.3333333337</v>
      </c>
      <c r="J9" s="19"/>
    </row>
    <row r="10" spans="1:11" x14ac:dyDescent="0.25">
      <c r="A10" s="41"/>
      <c r="B10" s="5">
        <v>7</v>
      </c>
      <c r="C10" s="38"/>
      <c r="D10" s="17">
        <f t="shared" si="0"/>
        <v>16.666666666666668</v>
      </c>
      <c r="E10" s="2">
        <f t="shared" si="1"/>
        <v>36666666.666666672</v>
      </c>
      <c r="F10" s="4">
        <f>F9+E10-E4/6</f>
        <v>250555555.55555564</v>
      </c>
      <c r="G10" s="4">
        <f t="shared" si="2"/>
        <v>2200000.0000000005</v>
      </c>
    </row>
    <row r="11" spans="1:11" x14ac:dyDescent="0.25">
      <c r="A11" s="41"/>
      <c r="B11" s="5">
        <v>8</v>
      </c>
      <c r="C11" s="38"/>
      <c r="D11" s="17">
        <f t="shared" si="0"/>
        <v>16.666666666666668</v>
      </c>
      <c r="E11" s="2">
        <f t="shared" si="1"/>
        <v>36666666.666666672</v>
      </c>
      <c r="F11" s="4">
        <f t="shared" ref="F11:F14" si="3">F10+E11-E5/6</f>
        <v>281111111.11111122</v>
      </c>
      <c r="G11" s="4">
        <f t="shared" si="2"/>
        <v>2505555.5555555564</v>
      </c>
    </row>
    <row r="12" spans="1:11" x14ac:dyDescent="0.25">
      <c r="A12" s="41"/>
      <c r="B12" s="5">
        <v>9</v>
      </c>
      <c r="C12" s="38"/>
      <c r="D12" s="17">
        <f t="shared" si="0"/>
        <v>16.666666666666668</v>
      </c>
      <c r="E12" s="2">
        <f t="shared" si="1"/>
        <v>36666666.666666672</v>
      </c>
      <c r="F12" s="4">
        <f t="shared" si="3"/>
        <v>311666666.66666681</v>
      </c>
      <c r="G12" s="4">
        <f t="shared" si="2"/>
        <v>2811111.1111111119</v>
      </c>
    </row>
    <row r="13" spans="1:11" x14ac:dyDescent="0.25">
      <c r="A13" s="41"/>
      <c r="B13" s="5">
        <v>10</v>
      </c>
      <c r="C13" s="38"/>
      <c r="D13" s="17">
        <f t="shared" si="0"/>
        <v>16.666666666666668</v>
      </c>
      <c r="E13" s="2">
        <f t="shared" si="1"/>
        <v>36666666.666666672</v>
      </c>
      <c r="F13" s="4">
        <f t="shared" si="3"/>
        <v>342222222.22222239</v>
      </c>
      <c r="G13" s="4">
        <f t="shared" si="2"/>
        <v>3116666.6666666679</v>
      </c>
    </row>
    <row r="14" spans="1:11" x14ac:dyDescent="0.25">
      <c r="A14" s="41"/>
      <c r="B14" s="5">
        <v>11</v>
      </c>
      <c r="C14" s="38"/>
      <c r="D14" s="17">
        <f t="shared" si="0"/>
        <v>16.666666666666668</v>
      </c>
      <c r="E14" s="2">
        <f t="shared" si="1"/>
        <v>36666666.666666672</v>
      </c>
      <c r="F14" s="4">
        <f t="shared" si="3"/>
        <v>372777777.77777797</v>
      </c>
      <c r="G14" s="4">
        <f t="shared" si="2"/>
        <v>3422222.2222222239</v>
      </c>
    </row>
    <row r="15" spans="1:11" x14ac:dyDescent="0.25">
      <c r="A15" s="41"/>
      <c r="B15" s="5">
        <v>12</v>
      </c>
      <c r="C15" s="38"/>
      <c r="D15" s="17">
        <f t="shared" si="0"/>
        <v>16.666666666666668</v>
      </c>
      <c r="E15" s="2">
        <f t="shared" si="1"/>
        <v>36666666.666666672</v>
      </c>
      <c r="F15" s="4">
        <f>F14+E15-E9/6</f>
        <v>403333333.33333355</v>
      </c>
      <c r="G15" s="4">
        <f t="shared" si="2"/>
        <v>3727777.7777777798</v>
      </c>
      <c r="J15" s="19">
        <f>C4</f>
        <v>23283333.33333334</v>
      </c>
    </row>
    <row r="16" spans="1:11" x14ac:dyDescent="0.25">
      <c r="A16" s="41">
        <v>2</v>
      </c>
      <c r="B16" s="5">
        <v>1</v>
      </c>
      <c r="C16" s="38">
        <f>SUM(G16:G27)</f>
        <v>63616666.666666687</v>
      </c>
      <c r="D16" s="17">
        <f t="shared" si="0"/>
        <v>16.666666666666668</v>
      </c>
      <c r="E16" s="2">
        <f t="shared" si="1"/>
        <v>36666666.666666672</v>
      </c>
      <c r="F16" s="4">
        <f t="shared" ref="F16:F21" si="4">F15+E16-E10/6*2</f>
        <v>427777777.77777803</v>
      </c>
      <c r="G16" s="4">
        <f t="shared" si="2"/>
        <v>4033333.3333333354</v>
      </c>
      <c r="J16" s="19"/>
      <c r="K16" s="20"/>
    </row>
    <row r="17" spans="1:10" x14ac:dyDescent="0.25">
      <c r="A17" s="41"/>
      <c r="B17" s="5">
        <v>2</v>
      </c>
      <c r="C17" s="38"/>
      <c r="D17" s="17">
        <f t="shared" si="0"/>
        <v>16.666666666666668</v>
      </c>
      <c r="E17" s="2">
        <f t="shared" si="1"/>
        <v>36666666.666666672</v>
      </c>
      <c r="F17" s="4">
        <f t="shared" si="4"/>
        <v>452222222.22222251</v>
      </c>
      <c r="G17" s="4">
        <f t="shared" si="2"/>
        <v>4277777.7777777798</v>
      </c>
      <c r="J17" s="19"/>
    </row>
    <row r="18" spans="1:10" x14ac:dyDescent="0.25">
      <c r="A18" s="41"/>
      <c r="B18" s="5">
        <v>3</v>
      </c>
      <c r="C18" s="38"/>
      <c r="D18" s="17">
        <f t="shared" si="0"/>
        <v>16.666666666666668</v>
      </c>
      <c r="E18" s="2">
        <f t="shared" si="1"/>
        <v>36666666.666666672</v>
      </c>
      <c r="F18" s="4">
        <f t="shared" si="4"/>
        <v>476666666.66666698</v>
      </c>
      <c r="G18" s="4">
        <f t="shared" si="2"/>
        <v>4522222.2222222248</v>
      </c>
      <c r="J18" s="19"/>
    </row>
    <row r="19" spans="1:10" x14ac:dyDescent="0.25">
      <c r="A19" s="41"/>
      <c r="B19" s="5">
        <v>4</v>
      </c>
      <c r="C19" s="38"/>
      <c r="D19" s="17">
        <f t="shared" si="0"/>
        <v>16.666666666666668</v>
      </c>
      <c r="E19" s="2">
        <f t="shared" si="1"/>
        <v>36666666.666666672</v>
      </c>
      <c r="F19" s="4">
        <f t="shared" si="4"/>
        <v>501111111.11111146</v>
      </c>
      <c r="G19" s="4">
        <f t="shared" si="2"/>
        <v>4766666.6666666698</v>
      </c>
      <c r="J19" s="19"/>
    </row>
    <row r="20" spans="1:10" x14ac:dyDescent="0.25">
      <c r="A20" s="41"/>
      <c r="B20" s="5">
        <v>5</v>
      </c>
      <c r="C20" s="38"/>
      <c r="D20" s="17">
        <f t="shared" si="0"/>
        <v>16.666666666666668</v>
      </c>
      <c r="E20" s="2">
        <f t="shared" si="1"/>
        <v>36666666.666666672</v>
      </c>
      <c r="F20" s="4">
        <f t="shared" si="4"/>
        <v>525555555.55555594</v>
      </c>
      <c r="G20" s="4">
        <f t="shared" si="2"/>
        <v>5011111.1111111147</v>
      </c>
      <c r="J20" s="19"/>
    </row>
    <row r="21" spans="1:10" x14ac:dyDescent="0.25">
      <c r="A21" s="41"/>
      <c r="B21" s="5">
        <v>6</v>
      </c>
      <c r="C21" s="38"/>
      <c r="D21" s="17">
        <f t="shared" si="0"/>
        <v>16.666666666666668</v>
      </c>
      <c r="E21" s="2">
        <f t="shared" si="1"/>
        <v>36666666.666666672</v>
      </c>
      <c r="F21" s="4">
        <f t="shared" si="4"/>
        <v>550000000.00000036</v>
      </c>
      <c r="G21" s="4">
        <f t="shared" si="2"/>
        <v>5255555.5555555588</v>
      </c>
      <c r="J21" s="19"/>
    </row>
    <row r="22" spans="1:10" x14ac:dyDescent="0.25">
      <c r="A22" s="41"/>
      <c r="B22" s="5">
        <v>7</v>
      </c>
      <c r="C22" s="38"/>
      <c r="D22" s="17">
        <f t="shared" si="0"/>
        <v>16.666666666666668</v>
      </c>
      <c r="E22" s="2">
        <f t="shared" si="1"/>
        <v>36666666.666666672</v>
      </c>
      <c r="F22" s="4">
        <f t="shared" ref="F22:F27" si="5">F21+E22-E16/6*3</f>
        <v>568333333.33333361</v>
      </c>
      <c r="G22" s="4">
        <f t="shared" si="2"/>
        <v>5500000.0000000028</v>
      </c>
      <c r="J22" s="19"/>
    </row>
    <row r="23" spans="1:10" x14ac:dyDescent="0.25">
      <c r="A23" s="41"/>
      <c r="B23" s="5">
        <v>8</v>
      </c>
      <c r="C23" s="38"/>
      <c r="D23" s="17">
        <f t="shared" si="0"/>
        <v>16.666666666666668</v>
      </c>
      <c r="E23" s="2">
        <f t="shared" si="1"/>
        <v>36666666.666666672</v>
      </c>
      <c r="F23" s="4">
        <f t="shared" si="5"/>
        <v>586666666.66666687</v>
      </c>
      <c r="G23" s="4">
        <f t="shared" si="2"/>
        <v>5683333.3333333358</v>
      </c>
      <c r="J23" s="19"/>
    </row>
    <row r="24" spans="1:10" x14ac:dyDescent="0.25">
      <c r="A24" s="41"/>
      <c r="B24" s="5">
        <v>9</v>
      </c>
      <c r="C24" s="38"/>
      <c r="D24" s="17">
        <f t="shared" si="0"/>
        <v>16.666666666666668</v>
      </c>
      <c r="E24" s="2">
        <f t="shared" si="1"/>
        <v>36666666.666666672</v>
      </c>
      <c r="F24" s="4">
        <f t="shared" si="5"/>
        <v>605000000.00000012</v>
      </c>
      <c r="G24" s="4">
        <f t="shared" si="2"/>
        <v>5866666.6666666679</v>
      </c>
      <c r="J24" s="19"/>
    </row>
    <row r="25" spans="1:10" x14ac:dyDescent="0.25">
      <c r="A25" s="41"/>
      <c r="B25" s="5">
        <v>10</v>
      </c>
      <c r="C25" s="38"/>
      <c r="D25" s="17">
        <f t="shared" si="0"/>
        <v>16.666666666666668</v>
      </c>
      <c r="E25" s="2">
        <f t="shared" si="1"/>
        <v>36666666.666666672</v>
      </c>
      <c r="F25" s="4">
        <f t="shared" si="5"/>
        <v>623333333.33333337</v>
      </c>
      <c r="G25" s="4">
        <f t="shared" si="2"/>
        <v>6050000.0000000009</v>
      </c>
      <c r="J25" s="19"/>
    </row>
    <row r="26" spans="1:10" x14ac:dyDescent="0.25">
      <c r="A26" s="41"/>
      <c r="B26" s="5">
        <v>11</v>
      </c>
      <c r="C26" s="38"/>
      <c r="D26" s="17">
        <f t="shared" si="0"/>
        <v>16.666666666666668</v>
      </c>
      <c r="E26" s="2">
        <f t="shared" si="1"/>
        <v>36666666.666666672</v>
      </c>
      <c r="F26" s="4">
        <f t="shared" si="5"/>
        <v>641666666.66666663</v>
      </c>
      <c r="G26" s="4">
        <f t="shared" si="2"/>
        <v>6233333.333333333</v>
      </c>
      <c r="J26" s="19"/>
    </row>
    <row r="27" spans="1:10" x14ac:dyDescent="0.25">
      <c r="A27" s="41"/>
      <c r="B27" s="5">
        <v>12</v>
      </c>
      <c r="C27" s="38"/>
      <c r="D27" s="17">
        <f t="shared" si="0"/>
        <v>16.666666666666668</v>
      </c>
      <c r="E27" s="2">
        <f t="shared" si="1"/>
        <v>36666666.666666672</v>
      </c>
      <c r="F27" s="4">
        <f t="shared" si="5"/>
        <v>659999999.99999988</v>
      </c>
      <c r="G27" s="4">
        <f t="shared" si="2"/>
        <v>6416666.6666666651</v>
      </c>
      <c r="J27" s="19">
        <f t="shared" ref="J27:J79" si="6">C16</f>
        <v>63616666.666666687</v>
      </c>
    </row>
    <row r="28" spans="1:10" ht="12.75" customHeight="1" x14ac:dyDescent="0.25">
      <c r="A28" s="7"/>
      <c r="B28" s="8"/>
      <c r="C28" s="9"/>
      <c r="D28" s="10"/>
      <c r="E28" s="11"/>
      <c r="F28" s="12"/>
      <c r="G28" s="12"/>
      <c r="J28" s="19"/>
    </row>
    <row r="29" spans="1:10" ht="59.25" customHeight="1" x14ac:dyDescent="0.25">
      <c r="A29" s="42" t="s">
        <v>24</v>
      </c>
      <c r="B29" s="42"/>
      <c r="C29" s="42"/>
      <c r="D29" s="42"/>
      <c r="E29" s="42"/>
      <c r="F29" s="42"/>
      <c r="G29" s="42"/>
      <c r="J29" s="19"/>
    </row>
    <row r="30" spans="1:10" ht="15" customHeight="1" x14ac:dyDescent="0.25">
      <c r="A30" s="41">
        <v>3</v>
      </c>
      <c r="B30" s="5">
        <v>1</v>
      </c>
      <c r="C30" s="38">
        <f>SUM(G30:G41)</f>
        <v>86349999.99999997</v>
      </c>
      <c r="D30" s="17">
        <f t="shared" ref="D30:D65" si="7">$J$4/12</f>
        <v>16.666666666666668</v>
      </c>
      <c r="E30" s="2">
        <f t="shared" ref="E30:E65" si="8">D30*$J$5</f>
        <v>36666666.666666672</v>
      </c>
      <c r="F30" s="4">
        <f>F27+E30-E22/6*4</f>
        <v>672222222.22222209</v>
      </c>
      <c r="G30" s="4">
        <f>F27*$J$6/12</f>
        <v>6599999.9999999991</v>
      </c>
      <c r="J30" s="19"/>
    </row>
    <row r="31" spans="1:10" ht="15" customHeight="1" x14ac:dyDescent="0.25">
      <c r="A31" s="41"/>
      <c r="B31" s="5">
        <v>2</v>
      </c>
      <c r="C31" s="38"/>
      <c r="D31" s="17">
        <f t="shared" si="7"/>
        <v>16.666666666666668</v>
      </c>
      <c r="E31" s="2">
        <f t="shared" si="8"/>
        <v>36666666.666666672</v>
      </c>
      <c r="F31" s="4">
        <f>F30+E31-E23/6*4</f>
        <v>684444444.4444443</v>
      </c>
      <c r="G31" s="4">
        <f>F30*$J$6/12</f>
        <v>6722222.2222222202</v>
      </c>
      <c r="J31" s="19"/>
    </row>
    <row r="32" spans="1:10" ht="15" customHeight="1" x14ac:dyDescent="0.25">
      <c r="A32" s="41"/>
      <c r="B32" s="5">
        <v>3</v>
      </c>
      <c r="C32" s="38"/>
      <c r="D32" s="17">
        <f t="shared" si="7"/>
        <v>16.666666666666668</v>
      </c>
      <c r="E32" s="2">
        <f t="shared" si="8"/>
        <v>36666666.666666672</v>
      </c>
      <c r="F32" s="4">
        <f>F31+E32-E24/6*4</f>
        <v>696666666.66666651</v>
      </c>
      <c r="G32" s="4">
        <f t="shared" ref="G32:G65" si="9">F31*$J$6/12</f>
        <v>6844444.4444444431</v>
      </c>
      <c r="J32" s="19"/>
    </row>
    <row r="33" spans="1:10" ht="15" customHeight="1" x14ac:dyDescent="0.25">
      <c r="A33" s="41"/>
      <c r="B33" s="5">
        <v>4</v>
      </c>
      <c r="C33" s="38"/>
      <c r="D33" s="17">
        <f t="shared" si="7"/>
        <v>16.666666666666668</v>
      </c>
      <c r="E33" s="2">
        <f t="shared" si="8"/>
        <v>36666666.666666672</v>
      </c>
      <c r="F33" s="4">
        <f>F32+E33-E25/6*4</f>
        <v>708888888.88888872</v>
      </c>
      <c r="G33" s="4">
        <f t="shared" si="9"/>
        <v>6966666.6666666651</v>
      </c>
      <c r="J33" s="19"/>
    </row>
    <row r="34" spans="1:10" ht="15" customHeight="1" x14ac:dyDescent="0.25">
      <c r="A34" s="41"/>
      <c r="B34" s="5">
        <v>5</v>
      </c>
      <c r="C34" s="38"/>
      <c r="D34" s="17">
        <f t="shared" si="7"/>
        <v>16.666666666666668</v>
      </c>
      <c r="E34" s="2">
        <f t="shared" si="8"/>
        <v>36666666.666666672</v>
      </c>
      <c r="F34" s="4">
        <f>F33+E34-E26/6*4</f>
        <v>721111111.11111093</v>
      </c>
      <c r="G34" s="4">
        <f t="shared" si="9"/>
        <v>7088888.8888888871</v>
      </c>
      <c r="J34" s="19"/>
    </row>
    <row r="35" spans="1:10" ht="15" customHeight="1" x14ac:dyDescent="0.25">
      <c r="A35" s="41"/>
      <c r="B35" s="5">
        <v>6</v>
      </c>
      <c r="C35" s="38"/>
      <c r="D35" s="17">
        <f t="shared" si="7"/>
        <v>16.666666666666668</v>
      </c>
      <c r="E35" s="2">
        <f t="shared" si="8"/>
        <v>36666666.666666672</v>
      </c>
      <c r="F35" s="4">
        <f>F34+E35-E27/6*4</f>
        <v>733333333.33333313</v>
      </c>
      <c r="G35" s="4">
        <f t="shared" si="9"/>
        <v>7211111.1111111091</v>
      </c>
      <c r="J35" s="19"/>
    </row>
    <row r="36" spans="1:10" ht="15" customHeight="1" x14ac:dyDescent="0.25">
      <c r="A36" s="41"/>
      <c r="B36" s="5">
        <v>7</v>
      </c>
      <c r="C36" s="38"/>
      <c r="D36" s="17">
        <f t="shared" si="7"/>
        <v>16.666666666666668</v>
      </c>
      <c r="E36" s="2">
        <f t="shared" si="8"/>
        <v>36666666.666666672</v>
      </c>
      <c r="F36" s="4">
        <f t="shared" ref="F36:F41" si="10">F35+E36-E30/6*5</f>
        <v>739444444.44444418</v>
      </c>
      <c r="G36" s="4">
        <f t="shared" si="9"/>
        <v>7333333.3333333312</v>
      </c>
      <c r="J36" s="19"/>
    </row>
    <row r="37" spans="1:10" ht="15" customHeight="1" x14ac:dyDescent="0.25">
      <c r="A37" s="41"/>
      <c r="B37" s="5">
        <v>8</v>
      </c>
      <c r="C37" s="38"/>
      <c r="D37" s="17">
        <f t="shared" si="7"/>
        <v>16.666666666666668</v>
      </c>
      <c r="E37" s="2">
        <f t="shared" si="8"/>
        <v>36666666.666666672</v>
      </c>
      <c r="F37" s="4">
        <f t="shared" si="10"/>
        <v>745555555.55555522</v>
      </c>
      <c r="G37" s="4">
        <f t="shared" si="9"/>
        <v>7394444.4444444412</v>
      </c>
      <c r="J37" s="19"/>
    </row>
    <row r="38" spans="1:10" ht="15" customHeight="1" x14ac:dyDescent="0.25">
      <c r="A38" s="41"/>
      <c r="B38" s="5">
        <v>9</v>
      </c>
      <c r="C38" s="38"/>
      <c r="D38" s="17">
        <f t="shared" si="7"/>
        <v>16.666666666666668</v>
      </c>
      <c r="E38" s="2">
        <f t="shared" si="8"/>
        <v>36666666.666666672</v>
      </c>
      <c r="F38" s="4">
        <f t="shared" si="10"/>
        <v>751666666.66666627</v>
      </c>
      <c r="G38" s="4">
        <f t="shared" si="9"/>
        <v>7455555.5555555522</v>
      </c>
      <c r="J38" s="19"/>
    </row>
    <row r="39" spans="1:10" ht="15" customHeight="1" x14ac:dyDescent="0.25">
      <c r="A39" s="41"/>
      <c r="B39" s="5">
        <v>10</v>
      </c>
      <c r="C39" s="38"/>
      <c r="D39" s="17">
        <f t="shared" si="7"/>
        <v>16.666666666666668</v>
      </c>
      <c r="E39" s="2">
        <f t="shared" si="8"/>
        <v>36666666.666666672</v>
      </c>
      <c r="F39" s="4">
        <f t="shared" si="10"/>
        <v>757777777.77777731</v>
      </c>
      <c r="G39" s="4">
        <f t="shared" si="9"/>
        <v>7516666.6666666633</v>
      </c>
      <c r="J39" s="19"/>
    </row>
    <row r="40" spans="1:10" ht="15" customHeight="1" x14ac:dyDescent="0.25">
      <c r="A40" s="41"/>
      <c r="B40" s="5">
        <v>11</v>
      </c>
      <c r="C40" s="38"/>
      <c r="D40" s="17">
        <f t="shared" si="7"/>
        <v>16.666666666666668</v>
      </c>
      <c r="E40" s="2">
        <f t="shared" si="8"/>
        <v>36666666.666666672</v>
      </c>
      <c r="F40" s="4">
        <f t="shared" si="10"/>
        <v>763888888.88888836</v>
      </c>
      <c r="G40" s="4">
        <f t="shared" si="9"/>
        <v>7577777.7777777724</v>
      </c>
      <c r="J40" s="19"/>
    </row>
    <row r="41" spans="1:10" ht="15" customHeight="1" x14ac:dyDescent="0.25">
      <c r="A41" s="41"/>
      <c r="B41" s="5">
        <v>12</v>
      </c>
      <c r="C41" s="38"/>
      <c r="D41" s="17">
        <f t="shared" si="7"/>
        <v>16.666666666666668</v>
      </c>
      <c r="E41" s="2">
        <f t="shared" si="8"/>
        <v>36666666.666666672</v>
      </c>
      <c r="F41" s="4">
        <f t="shared" si="10"/>
        <v>769999999.9999994</v>
      </c>
      <c r="G41" s="4">
        <f t="shared" si="9"/>
        <v>7638888.8888888834</v>
      </c>
      <c r="J41" s="19">
        <f t="shared" si="6"/>
        <v>86349999.99999997</v>
      </c>
    </row>
    <row r="42" spans="1:10" ht="15" customHeight="1" x14ac:dyDescent="0.25">
      <c r="A42" s="46">
        <v>4</v>
      </c>
      <c r="B42" s="5">
        <v>1</v>
      </c>
      <c r="C42" s="43">
        <f>SUM(G42:G53)</f>
        <v>92399999.99999994</v>
      </c>
      <c r="D42" s="17">
        <f t="shared" si="7"/>
        <v>16.666666666666668</v>
      </c>
      <c r="E42" s="2">
        <f t="shared" si="8"/>
        <v>36666666.666666672</v>
      </c>
      <c r="F42" s="4">
        <f t="shared" ref="F42:F64" si="11">F41+E42-E36/6*6</f>
        <v>769999999.9999994</v>
      </c>
      <c r="G42" s="4">
        <f t="shared" si="9"/>
        <v>7699999.9999999935</v>
      </c>
      <c r="J42" s="19"/>
    </row>
    <row r="43" spans="1:10" ht="15" customHeight="1" x14ac:dyDescent="0.25">
      <c r="A43" s="47"/>
      <c r="B43" s="5">
        <v>2</v>
      </c>
      <c r="C43" s="44"/>
      <c r="D43" s="17">
        <f t="shared" si="7"/>
        <v>16.666666666666668</v>
      </c>
      <c r="E43" s="2">
        <f t="shared" si="8"/>
        <v>36666666.666666672</v>
      </c>
      <c r="F43" s="4">
        <f t="shared" si="11"/>
        <v>769999999.9999994</v>
      </c>
      <c r="G43" s="4">
        <f t="shared" si="9"/>
        <v>7699999.9999999935</v>
      </c>
      <c r="J43" s="19"/>
    </row>
    <row r="44" spans="1:10" ht="15" customHeight="1" x14ac:dyDescent="0.25">
      <c r="A44" s="47"/>
      <c r="B44" s="5">
        <v>3</v>
      </c>
      <c r="C44" s="44"/>
      <c r="D44" s="17">
        <f t="shared" si="7"/>
        <v>16.666666666666668</v>
      </c>
      <c r="E44" s="2">
        <f t="shared" si="8"/>
        <v>36666666.666666672</v>
      </c>
      <c r="F44" s="4">
        <f t="shared" si="11"/>
        <v>769999999.9999994</v>
      </c>
      <c r="G44" s="4">
        <f t="shared" si="9"/>
        <v>7699999.9999999935</v>
      </c>
      <c r="J44" s="19"/>
    </row>
    <row r="45" spans="1:10" ht="15" customHeight="1" x14ac:dyDescent="0.25">
      <c r="A45" s="47"/>
      <c r="B45" s="5">
        <v>4</v>
      </c>
      <c r="C45" s="44"/>
      <c r="D45" s="17">
        <f t="shared" si="7"/>
        <v>16.666666666666668</v>
      </c>
      <c r="E45" s="2">
        <f t="shared" si="8"/>
        <v>36666666.666666672</v>
      </c>
      <c r="F45" s="4">
        <f t="shared" si="11"/>
        <v>769999999.9999994</v>
      </c>
      <c r="G45" s="4">
        <f t="shared" si="9"/>
        <v>7699999.9999999935</v>
      </c>
      <c r="J45" s="19"/>
    </row>
    <row r="46" spans="1:10" ht="15" customHeight="1" x14ac:dyDescent="0.25">
      <c r="A46" s="47"/>
      <c r="B46" s="5">
        <v>5</v>
      </c>
      <c r="C46" s="44"/>
      <c r="D46" s="17">
        <f t="shared" si="7"/>
        <v>16.666666666666668</v>
      </c>
      <c r="E46" s="2">
        <f t="shared" si="8"/>
        <v>36666666.666666672</v>
      </c>
      <c r="F46" s="4">
        <f t="shared" si="11"/>
        <v>769999999.9999994</v>
      </c>
      <c r="G46" s="4">
        <f t="shared" si="9"/>
        <v>7699999.9999999935</v>
      </c>
      <c r="J46" s="19"/>
    </row>
    <row r="47" spans="1:10" ht="15" customHeight="1" x14ac:dyDescent="0.25">
      <c r="A47" s="47"/>
      <c r="B47" s="5">
        <v>6</v>
      </c>
      <c r="C47" s="44"/>
      <c r="D47" s="17">
        <f t="shared" si="7"/>
        <v>16.666666666666668</v>
      </c>
      <c r="E47" s="2">
        <f t="shared" si="8"/>
        <v>36666666.666666672</v>
      </c>
      <c r="F47" s="4">
        <f t="shared" si="11"/>
        <v>769999999.9999994</v>
      </c>
      <c r="G47" s="4">
        <f t="shared" si="9"/>
        <v>7699999.9999999935</v>
      </c>
      <c r="J47" s="19"/>
    </row>
    <row r="48" spans="1:10" ht="15" customHeight="1" x14ac:dyDescent="0.25">
      <c r="A48" s="47"/>
      <c r="B48" s="5">
        <v>7</v>
      </c>
      <c r="C48" s="44"/>
      <c r="D48" s="17">
        <f t="shared" si="7"/>
        <v>16.666666666666668</v>
      </c>
      <c r="E48" s="2">
        <f t="shared" si="8"/>
        <v>36666666.666666672</v>
      </c>
      <c r="F48" s="4">
        <f t="shared" si="11"/>
        <v>769999999.9999994</v>
      </c>
      <c r="G48" s="4">
        <f t="shared" si="9"/>
        <v>7699999.9999999935</v>
      </c>
      <c r="J48" s="19"/>
    </row>
    <row r="49" spans="1:10" ht="15" customHeight="1" x14ac:dyDescent="0.25">
      <c r="A49" s="47"/>
      <c r="B49" s="5">
        <v>8</v>
      </c>
      <c r="C49" s="44"/>
      <c r="D49" s="17">
        <f t="shared" si="7"/>
        <v>16.666666666666668</v>
      </c>
      <c r="E49" s="2">
        <f t="shared" si="8"/>
        <v>36666666.666666672</v>
      </c>
      <c r="F49" s="4">
        <f>F48+E49-E43/6*6</f>
        <v>769999999.9999994</v>
      </c>
      <c r="G49" s="4">
        <f t="shared" si="9"/>
        <v>7699999.9999999935</v>
      </c>
      <c r="J49" s="19"/>
    </row>
    <row r="50" spans="1:10" ht="15" customHeight="1" x14ac:dyDescent="0.25">
      <c r="A50" s="47"/>
      <c r="B50" s="5">
        <v>9</v>
      </c>
      <c r="C50" s="44"/>
      <c r="D50" s="17">
        <f t="shared" si="7"/>
        <v>16.666666666666668</v>
      </c>
      <c r="E50" s="2">
        <f t="shared" si="8"/>
        <v>36666666.666666672</v>
      </c>
      <c r="F50" s="4">
        <f t="shared" si="11"/>
        <v>769999999.9999994</v>
      </c>
      <c r="G50" s="4">
        <f t="shared" si="9"/>
        <v>7699999.9999999935</v>
      </c>
      <c r="J50" s="19"/>
    </row>
    <row r="51" spans="1:10" ht="15" customHeight="1" x14ac:dyDescent="0.25">
      <c r="A51" s="47"/>
      <c r="B51" s="5">
        <v>10</v>
      </c>
      <c r="C51" s="44"/>
      <c r="D51" s="17">
        <f t="shared" si="7"/>
        <v>16.666666666666668</v>
      </c>
      <c r="E51" s="2">
        <f t="shared" si="8"/>
        <v>36666666.666666672</v>
      </c>
      <c r="F51" s="4">
        <f t="shared" si="11"/>
        <v>769999999.9999994</v>
      </c>
      <c r="G51" s="4">
        <f t="shared" si="9"/>
        <v>7699999.9999999935</v>
      </c>
      <c r="J51" s="19"/>
    </row>
    <row r="52" spans="1:10" ht="15" customHeight="1" x14ac:dyDescent="0.25">
      <c r="A52" s="47"/>
      <c r="B52" s="5">
        <v>11</v>
      </c>
      <c r="C52" s="44"/>
      <c r="D52" s="17">
        <f t="shared" si="7"/>
        <v>16.666666666666668</v>
      </c>
      <c r="E52" s="2">
        <f t="shared" si="8"/>
        <v>36666666.666666672</v>
      </c>
      <c r="F52" s="4">
        <f t="shared" si="11"/>
        <v>769999999.9999994</v>
      </c>
      <c r="G52" s="4">
        <f t="shared" si="9"/>
        <v>7699999.9999999935</v>
      </c>
      <c r="J52" s="19"/>
    </row>
    <row r="53" spans="1:10" ht="15" customHeight="1" x14ac:dyDescent="0.25">
      <c r="A53" s="48"/>
      <c r="B53" s="5">
        <v>12</v>
      </c>
      <c r="C53" s="45"/>
      <c r="D53" s="17">
        <f t="shared" si="7"/>
        <v>16.666666666666668</v>
      </c>
      <c r="E53" s="2">
        <f t="shared" si="8"/>
        <v>36666666.666666672</v>
      </c>
      <c r="F53" s="4">
        <f t="shared" si="11"/>
        <v>769999999.9999994</v>
      </c>
      <c r="G53" s="4">
        <f t="shared" si="9"/>
        <v>7699999.9999999935</v>
      </c>
      <c r="J53" s="19">
        <f t="shared" si="6"/>
        <v>92399999.99999994</v>
      </c>
    </row>
    <row r="54" spans="1:10" ht="15" customHeight="1" x14ac:dyDescent="0.25">
      <c r="A54" s="41">
        <v>5</v>
      </c>
      <c r="B54" s="5">
        <v>1</v>
      </c>
      <c r="C54" s="38">
        <f>SUM(G54:G65)</f>
        <v>92399999.99999994</v>
      </c>
      <c r="D54" s="17">
        <f t="shared" si="7"/>
        <v>16.666666666666668</v>
      </c>
      <c r="E54" s="2">
        <f t="shared" si="8"/>
        <v>36666666.666666672</v>
      </c>
      <c r="F54" s="4">
        <f t="shared" si="11"/>
        <v>769999999.9999994</v>
      </c>
      <c r="G54" s="4">
        <f t="shared" si="9"/>
        <v>7699999.9999999935</v>
      </c>
      <c r="J54" s="19"/>
    </row>
    <row r="55" spans="1:10" ht="15" customHeight="1" x14ac:dyDescent="0.25">
      <c r="A55" s="41"/>
      <c r="B55" s="5">
        <v>2</v>
      </c>
      <c r="C55" s="38"/>
      <c r="D55" s="17">
        <f t="shared" si="7"/>
        <v>16.666666666666668</v>
      </c>
      <c r="E55" s="2">
        <f t="shared" si="8"/>
        <v>36666666.666666672</v>
      </c>
      <c r="F55" s="4">
        <f>F54+E55-E49/6*6</f>
        <v>769999999.9999994</v>
      </c>
      <c r="G55" s="4">
        <f t="shared" si="9"/>
        <v>7699999.9999999935</v>
      </c>
      <c r="J55" s="19"/>
    </row>
    <row r="56" spans="1:10" ht="15" customHeight="1" x14ac:dyDescent="0.25">
      <c r="A56" s="41"/>
      <c r="B56" s="5">
        <v>3</v>
      </c>
      <c r="C56" s="38"/>
      <c r="D56" s="17">
        <f t="shared" si="7"/>
        <v>16.666666666666668</v>
      </c>
      <c r="E56" s="2">
        <f t="shared" si="8"/>
        <v>36666666.666666672</v>
      </c>
      <c r="F56" s="4">
        <f t="shared" si="11"/>
        <v>769999999.9999994</v>
      </c>
      <c r="G56" s="4">
        <f t="shared" si="9"/>
        <v>7699999.9999999935</v>
      </c>
      <c r="J56" s="19"/>
    </row>
    <row r="57" spans="1:10" ht="15" customHeight="1" x14ac:dyDescent="0.25">
      <c r="A57" s="41"/>
      <c r="B57" s="5">
        <v>4</v>
      </c>
      <c r="C57" s="38"/>
      <c r="D57" s="17">
        <f t="shared" si="7"/>
        <v>16.666666666666668</v>
      </c>
      <c r="E57" s="2">
        <f t="shared" si="8"/>
        <v>36666666.666666672</v>
      </c>
      <c r="F57" s="4">
        <f t="shared" si="11"/>
        <v>769999999.9999994</v>
      </c>
      <c r="G57" s="4">
        <f t="shared" si="9"/>
        <v>7699999.9999999935</v>
      </c>
      <c r="J57" s="19"/>
    </row>
    <row r="58" spans="1:10" ht="15" customHeight="1" x14ac:dyDescent="0.25">
      <c r="A58" s="41"/>
      <c r="B58" s="5">
        <v>5</v>
      </c>
      <c r="C58" s="38"/>
      <c r="D58" s="17">
        <f t="shared" si="7"/>
        <v>16.666666666666668</v>
      </c>
      <c r="E58" s="2">
        <f t="shared" si="8"/>
        <v>36666666.666666672</v>
      </c>
      <c r="F58" s="4">
        <f t="shared" si="11"/>
        <v>769999999.9999994</v>
      </c>
      <c r="G58" s="4">
        <f t="shared" si="9"/>
        <v>7699999.9999999935</v>
      </c>
      <c r="J58" s="19"/>
    </row>
    <row r="59" spans="1:10" ht="15" customHeight="1" x14ac:dyDescent="0.25">
      <c r="A59" s="41"/>
      <c r="B59" s="5">
        <v>6</v>
      </c>
      <c r="C59" s="38"/>
      <c r="D59" s="17">
        <f t="shared" si="7"/>
        <v>16.666666666666668</v>
      </c>
      <c r="E59" s="2">
        <f t="shared" si="8"/>
        <v>36666666.666666672</v>
      </c>
      <c r="F59" s="4">
        <f t="shared" si="11"/>
        <v>769999999.9999994</v>
      </c>
      <c r="G59" s="4">
        <f t="shared" si="9"/>
        <v>7699999.9999999935</v>
      </c>
      <c r="J59" s="19"/>
    </row>
    <row r="60" spans="1:10" ht="15" customHeight="1" x14ac:dyDescent="0.25">
      <c r="A60" s="41"/>
      <c r="B60" s="5">
        <v>7</v>
      </c>
      <c r="C60" s="38"/>
      <c r="D60" s="17">
        <f t="shared" si="7"/>
        <v>16.666666666666668</v>
      </c>
      <c r="E60" s="2">
        <f t="shared" si="8"/>
        <v>36666666.666666672</v>
      </c>
      <c r="F60" s="4">
        <f t="shared" si="11"/>
        <v>769999999.9999994</v>
      </c>
      <c r="G60" s="4">
        <f t="shared" si="9"/>
        <v>7699999.9999999935</v>
      </c>
      <c r="J60" s="19"/>
    </row>
    <row r="61" spans="1:10" ht="15" customHeight="1" x14ac:dyDescent="0.25">
      <c r="A61" s="41"/>
      <c r="B61" s="5">
        <v>8</v>
      </c>
      <c r="C61" s="38"/>
      <c r="D61" s="17">
        <f t="shared" si="7"/>
        <v>16.666666666666668</v>
      </c>
      <c r="E61" s="2">
        <f t="shared" si="8"/>
        <v>36666666.666666672</v>
      </c>
      <c r="F61" s="4">
        <f>F60+E61-E55/6*6</f>
        <v>769999999.9999994</v>
      </c>
      <c r="G61" s="4">
        <f t="shared" si="9"/>
        <v>7699999.9999999935</v>
      </c>
      <c r="J61" s="19"/>
    </row>
    <row r="62" spans="1:10" ht="15" customHeight="1" x14ac:dyDescent="0.25">
      <c r="A62" s="41"/>
      <c r="B62" s="5">
        <v>9</v>
      </c>
      <c r="C62" s="38"/>
      <c r="D62" s="17">
        <f t="shared" si="7"/>
        <v>16.666666666666668</v>
      </c>
      <c r="E62" s="2">
        <f t="shared" si="8"/>
        <v>36666666.666666672</v>
      </c>
      <c r="F62" s="4">
        <f t="shared" si="11"/>
        <v>769999999.9999994</v>
      </c>
      <c r="G62" s="4">
        <f t="shared" si="9"/>
        <v>7699999.9999999935</v>
      </c>
      <c r="J62" s="19"/>
    </row>
    <row r="63" spans="1:10" ht="15" customHeight="1" x14ac:dyDescent="0.25">
      <c r="A63" s="41"/>
      <c r="B63" s="5">
        <v>10</v>
      </c>
      <c r="C63" s="38"/>
      <c r="D63" s="17">
        <f t="shared" si="7"/>
        <v>16.666666666666668</v>
      </c>
      <c r="E63" s="2">
        <f t="shared" si="8"/>
        <v>36666666.666666672</v>
      </c>
      <c r="F63" s="4">
        <f t="shared" si="11"/>
        <v>769999999.9999994</v>
      </c>
      <c r="G63" s="4">
        <f t="shared" si="9"/>
        <v>7699999.9999999935</v>
      </c>
      <c r="J63" s="19"/>
    </row>
    <row r="64" spans="1:10" ht="15" customHeight="1" x14ac:dyDescent="0.25">
      <c r="A64" s="41"/>
      <c r="B64" s="5">
        <v>11</v>
      </c>
      <c r="C64" s="38"/>
      <c r="D64" s="17">
        <f t="shared" si="7"/>
        <v>16.666666666666668</v>
      </c>
      <c r="E64" s="2">
        <f t="shared" si="8"/>
        <v>36666666.666666672</v>
      </c>
      <c r="F64" s="4">
        <f t="shared" si="11"/>
        <v>769999999.9999994</v>
      </c>
      <c r="G64" s="4">
        <f t="shared" si="9"/>
        <v>7699999.9999999935</v>
      </c>
      <c r="J64" s="19"/>
    </row>
    <row r="65" spans="1:10" ht="15" customHeight="1" x14ac:dyDescent="0.25">
      <c r="A65" s="41"/>
      <c r="B65" s="5">
        <v>12</v>
      </c>
      <c r="C65" s="38"/>
      <c r="D65" s="17">
        <f t="shared" si="7"/>
        <v>16.666666666666668</v>
      </c>
      <c r="E65" s="2">
        <f t="shared" si="8"/>
        <v>36666666.666666672</v>
      </c>
      <c r="F65" s="4">
        <f t="shared" ref="F65:F73" si="12">F64+E65-$E$59/6*6</f>
        <v>769999999.9999994</v>
      </c>
      <c r="G65" s="4">
        <f t="shared" si="9"/>
        <v>7699999.9999999935</v>
      </c>
      <c r="J65" s="19">
        <f t="shared" si="6"/>
        <v>92399999.99999994</v>
      </c>
    </row>
    <row r="66" spans="1:10" ht="15" customHeight="1" x14ac:dyDescent="0.25">
      <c r="A66" s="7"/>
      <c r="B66" s="8"/>
      <c r="C66" s="9"/>
      <c r="D66" s="10"/>
      <c r="E66" s="11"/>
      <c r="F66" s="12"/>
      <c r="G66" s="12"/>
      <c r="J66" s="19"/>
    </row>
    <row r="67" spans="1:10" ht="15" customHeight="1" x14ac:dyDescent="0.25">
      <c r="A67" s="7"/>
      <c r="B67" s="8"/>
      <c r="C67" s="9"/>
      <c r="D67" s="10"/>
      <c r="E67" s="11"/>
      <c r="F67" s="12"/>
      <c r="G67" s="12"/>
      <c r="J67" s="19"/>
    </row>
    <row r="68" spans="1:10" ht="15" customHeight="1" x14ac:dyDescent="0.25">
      <c r="A68" s="41">
        <v>6</v>
      </c>
      <c r="B68" s="5">
        <v>1</v>
      </c>
      <c r="C68" s="38">
        <f>SUM(G68:G79)</f>
        <v>69116666.666666627</v>
      </c>
      <c r="D68" s="1"/>
      <c r="E68" s="1"/>
      <c r="F68" s="4">
        <f>F65+E68-$E$59/6*6</f>
        <v>733333333.33333278</v>
      </c>
      <c r="G68" s="4">
        <f>F65*$J$6/12</f>
        <v>7699999.9999999935</v>
      </c>
      <c r="J68" s="19"/>
    </row>
    <row r="69" spans="1:10" ht="15" customHeight="1" x14ac:dyDescent="0.25">
      <c r="A69" s="41"/>
      <c r="B69" s="5">
        <v>2</v>
      </c>
      <c r="C69" s="38"/>
      <c r="D69" s="1"/>
      <c r="E69" s="1"/>
      <c r="F69" s="4">
        <f t="shared" si="12"/>
        <v>696666666.66666615</v>
      </c>
      <c r="G69" s="4">
        <f>F68*$J$6/12</f>
        <v>7333333.3333333274</v>
      </c>
      <c r="J69" s="19"/>
    </row>
    <row r="70" spans="1:10" ht="15" customHeight="1" x14ac:dyDescent="0.25">
      <c r="A70" s="41"/>
      <c r="B70" s="5">
        <v>3</v>
      </c>
      <c r="C70" s="38"/>
      <c r="D70" s="1"/>
      <c r="E70" s="1"/>
      <c r="F70" s="4">
        <f t="shared" si="12"/>
        <v>659999999.99999952</v>
      </c>
      <c r="G70" s="4">
        <f t="shared" ref="G70:G103" si="13">F69*$J$6/12</f>
        <v>6966666.6666666614</v>
      </c>
      <c r="J70" s="19"/>
    </row>
    <row r="71" spans="1:10" ht="15" customHeight="1" x14ac:dyDescent="0.25">
      <c r="A71" s="41"/>
      <c r="B71" s="5">
        <v>4</v>
      </c>
      <c r="C71" s="38"/>
      <c r="D71" s="1"/>
      <c r="E71" s="1"/>
      <c r="F71" s="4">
        <f t="shared" si="12"/>
        <v>623333333.3333329</v>
      </c>
      <c r="G71" s="4">
        <f t="shared" si="13"/>
        <v>6599999.9999999953</v>
      </c>
      <c r="J71" s="19"/>
    </row>
    <row r="72" spans="1:10" ht="15" customHeight="1" x14ac:dyDescent="0.25">
      <c r="A72" s="41"/>
      <c r="B72" s="5">
        <v>5</v>
      </c>
      <c r="C72" s="38"/>
      <c r="D72" s="1"/>
      <c r="E72" s="1"/>
      <c r="F72" s="4">
        <f t="shared" si="12"/>
        <v>586666666.66666627</v>
      </c>
      <c r="G72" s="4">
        <f t="shared" si="13"/>
        <v>6233333.3333333284</v>
      </c>
      <c r="J72" s="19"/>
    </row>
    <row r="73" spans="1:10" ht="15" customHeight="1" x14ac:dyDescent="0.25">
      <c r="A73" s="41"/>
      <c r="B73" s="5">
        <v>6</v>
      </c>
      <c r="C73" s="38"/>
      <c r="D73" s="1"/>
      <c r="E73" s="1"/>
      <c r="F73" s="4">
        <f t="shared" si="12"/>
        <v>549999999.99999964</v>
      </c>
      <c r="G73" s="4">
        <f t="shared" si="13"/>
        <v>5866666.6666666633</v>
      </c>
      <c r="J73" s="19"/>
    </row>
    <row r="74" spans="1:10" ht="15" customHeight="1" x14ac:dyDescent="0.25">
      <c r="A74" s="41"/>
      <c r="B74" s="5">
        <v>7</v>
      </c>
      <c r="C74" s="38"/>
      <c r="D74" s="1"/>
      <c r="E74" s="1"/>
      <c r="F74" s="4">
        <f t="shared" ref="F74:F79" si="14">F73+E74-$E$59/6*5</f>
        <v>519444444.44444406</v>
      </c>
      <c r="G74" s="4">
        <f t="shared" si="13"/>
        <v>5499999.9999999963</v>
      </c>
      <c r="J74" s="19"/>
    </row>
    <row r="75" spans="1:10" ht="15" customHeight="1" x14ac:dyDescent="0.25">
      <c r="A75" s="41"/>
      <c r="B75" s="5">
        <v>8</v>
      </c>
      <c r="C75" s="38"/>
      <c r="D75" s="1"/>
      <c r="E75" s="1"/>
      <c r="F75" s="4">
        <f t="shared" si="14"/>
        <v>488888888.88888848</v>
      </c>
      <c r="G75" s="4">
        <f t="shared" si="13"/>
        <v>5194444.4444444403</v>
      </c>
      <c r="J75" s="19"/>
    </row>
    <row r="76" spans="1:10" ht="15" customHeight="1" x14ac:dyDescent="0.25">
      <c r="A76" s="41"/>
      <c r="B76" s="5">
        <v>9</v>
      </c>
      <c r="C76" s="38"/>
      <c r="D76" s="1"/>
      <c r="E76" s="1"/>
      <c r="F76" s="4">
        <f t="shared" si="14"/>
        <v>458333333.3333329</v>
      </c>
      <c r="G76" s="4">
        <f t="shared" si="13"/>
        <v>4888888.8888888843</v>
      </c>
      <c r="J76" s="19"/>
    </row>
    <row r="77" spans="1:10" ht="15" customHeight="1" x14ac:dyDescent="0.25">
      <c r="A77" s="41"/>
      <c r="B77" s="5">
        <v>10</v>
      </c>
      <c r="C77" s="38"/>
      <c r="D77" s="1"/>
      <c r="E77" s="1"/>
      <c r="F77" s="4">
        <f t="shared" si="14"/>
        <v>427777777.77777731</v>
      </c>
      <c r="G77" s="4">
        <f t="shared" si="13"/>
        <v>4583333.3333333293</v>
      </c>
      <c r="J77" s="19"/>
    </row>
    <row r="78" spans="1:10" ht="15" customHeight="1" x14ac:dyDescent="0.25">
      <c r="A78" s="41"/>
      <c r="B78" s="5">
        <v>11</v>
      </c>
      <c r="C78" s="38"/>
      <c r="D78" s="1"/>
      <c r="E78" s="1"/>
      <c r="F78" s="4">
        <f t="shared" si="14"/>
        <v>397222222.22222173</v>
      </c>
      <c r="G78" s="4">
        <f t="shared" si="13"/>
        <v>4277777.7777777733</v>
      </c>
      <c r="J78" s="19"/>
    </row>
    <row r="79" spans="1:10" ht="15" customHeight="1" x14ac:dyDescent="0.25">
      <c r="A79" s="41"/>
      <c r="B79" s="5">
        <v>12</v>
      </c>
      <c r="C79" s="38"/>
      <c r="D79" s="1"/>
      <c r="E79" s="1"/>
      <c r="F79" s="4">
        <f t="shared" si="14"/>
        <v>366666666.66666615</v>
      </c>
      <c r="G79" s="4">
        <f t="shared" si="13"/>
        <v>3972222.2222222169</v>
      </c>
      <c r="J79" s="19">
        <f t="shared" si="6"/>
        <v>69116666.666666627</v>
      </c>
    </row>
    <row r="80" spans="1:10" ht="15" customHeight="1" x14ac:dyDescent="0.25">
      <c r="A80" s="46">
        <v>7</v>
      </c>
      <c r="B80" s="5">
        <v>1</v>
      </c>
      <c r="C80" s="43">
        <f>SUM(G80:G91)</f>
        <v>28783333.333333276</v>
      </c>
      <c r="D80" s="1"/>
      <c r="E80" s="1"/>
      <c r="F80" s="4">
        <f t="shared" ref="F80:F85" si="15">F79+E80-$E$59/6*4</f>
        <v>342222222.22222173</v>
      </c>
      <c r="G80" s="4">
        <f t="shared" si="13"/>
        <v>3666666.6666666609</v>
      </c>
      <c r="J80" s="19"/>
    </row>
    <row r="81" spans="1:10" ht="15" customHeight="1" x14ac:dyDescent="0.25">
      <c r="A81" s="47"/>
      <c r="B81" s="5">
        <v>2</v>
      </c>
      <c r="C81" s="44"/>
      <c r="D81" s="1"/>
      <c r="E81" s="1"/>
      <c r="F81" s="4">
        <f t="shared" si="15"/>
        <v>317777777.77777731</v>
      </c>
      <c r="G81" s="4">
        <f t="shared" si="13"/>
        <v>3422222.2222222169</v>
      </c>
      <c r="J81" s="19"/>
    </row>
    <row r="82" spans="1:10" ht="15" customHeight="1" x14ac:dyDescent="0.25">
      <c r="A82" s="47"/>
      <c r="B82" s="5">
        <v>3</v>
      </c>
      <c r="C82" s="44"/>
      <c r="D82" s="1"/>
      <c r="E82" s="1"/>
      <c r="F82" s="4">
        <f t="shared" si="15"/>
        <v>293333333.3333329</v>
      </c>
      <c r="G82" s="4">
        <f t="shared" si="13"/>
        <v>3177777.7777777729</v>
      </c>
      <c r="J82" s="19"/>
    </row>
    <row r="83" spans="1:10" ht="15" customHeight="1" x14ac:dyDescent="0.25">
      <c r="A83" s="47"/>
      <c r="B83" s="5">
        <v>4</v>
      </c>
      <c r="C83" s="44"/>
      <c r="D83" s="1"/>
      <c r="E83" s="1"/>
      <c r="F83" s="4">
        <f t="shared" si="15"/>
        <v>268888888.88888848</v>
      </c>
      <c r="G83" s="4">
        <f t="shared" si="13"/>
        <v>2933333.3333333288</v>
      </c>
      <c r="J83" s="19"/>
    </row>
    <row r="84" spans="1:10" ht="15" customHeight="1" x14ac:dyDescent="0.25">
      <c r="A84" s="47"/>
      <c r="B84" s="5">
        <v>5</v>
      </c>
      <c r="C84" s="44"/>
      <c r="D84" s="1"/>
      <c r="E84" s="1"/>
      <c r="F84" s="4">
        <f t="shared" si="15"/>
        <v>244444444.44444403</v>
      </c>
      <c r="G84" s="4">
        <f t="shared" si="13"/>
        <v>2688888.8888888848</v>
      </c>
      <c r="J84" s="19"/>
    </row>
    <row r="85" spans="1:10" ht="15" customHeight="1" x14ac:dyDescent="0.25">
      <c r="A85" s="47"/>
      <c r="B85" s="5">
        <v>6</v>
      </c>
      <c r="C85" s="44"/>
      <c r="D85" s="1"/>
      <c r="E85" s="1"/>
      <c r="F85" s="4">
        <f t="shared" si="15"/>
        <v>219999999.99999958</v>
      </c>
      <c r="G85" s="4">
        <f t="shared" si="13"/>
        <v>2444444.4444444403</v>
      </c>
      <c r="J85" s="19"/>
    </row>
    <row r="86" spans="1:10" ht="15" customHeight="1" x14ac:dyDescent="0.25">
      <c r="A86" s="47"/>
      <c r="B86" s="5">
        <v>7</v>
      </c>
      <c r="C86" s="44"/>
      <c r="D86" s="1"/>
      <c r="E86" s="1"/>
      <c r="F86" s="4">
        <f t="shared" ref="F86:F91" si="16">F85+E86-$E$59/6*3</f>
        <v>201666666.66666624</v>
      </c>
      <c r="G86" s="4">
        <f t="shared" si="13"/>
        <v>2199999.9999999958</v>
      </c>
      <c r="J86" s="19"/>
    </row>
    <row r="87" spans="1:10" ht="15" customHeight="1" x14ac:dyDescent="0.25">
      <c r="A87" s="47"/>
      <c r="B87" s="5">
        <v>8</v>
      </c>
      <c r="C87" s="44"/>
      <c r="D87" s="1"/>
      <c r="E87" s="1"/>
      <c r="F87" s="4">
        <f t="shared" si="16"/>
        <v>183333333.3333329</v>
      </c>
      <c r="G87" s="4">
        <f t="shared" si="13"/>
        <v>2016666.6666666623</v>
      </c>
      <c r="J87" s="19"/>
    </row>
    <row r="88" spans="1:10" ht="15" customHeight="1" x14ac:dyDescent="0.25">
      <c r="A88" s="47"/>
      <c r="B88" s="5">
        <v>9</v>
      </c>
      <c r="C88" s="44"/>
      <c r="D88" s="1"/>
      <c r="E88" s="1"/>
      <c r="F88" s="4">
        <f t="shared" si="16"/>
        <v>164999999.99999955</v>
      </c>
      <c r="G88" s="4">
        <f t="shared" si="13"/>
        <v>1833333.3333333291</v>
      </c>
      <c r="J88" s="19"/>
    </row>
    <row r="89" spans="1:10" ht="15" customHeight="1" x14ac:dyDescent="0.25">
      <c r="A89" s="47"/>
      <c r="B89" s="5">
        <v>10</v>
      </c>
      <c r="C89" s="44"/>
      <c r="D89" s="1"/>
      <c r="E89" s="1"/>
      <c r="F89" s="4">
        <f t="shared" si="16"/>
        <v>146666666.66666621</v>
      </c>
      <c r="G89" s="4">
        <f t="shared" si="13"/>
        <v>1649999.9999999953</v>
      </c>
      <c r="J89" s="19"/>
    </row>
    <row r="90" spans="1:10" ht="15" customHeight="1" x14ac:dyDescent="0.25">
      <c r="A90" s="47"/>
      <c r="B90" s="5">
        <v>11</v>
      </c>
      <c r="C90" s="44"/>
      <c r="D90" s="1"/>
      <c r="E90" s="1"/>
      <c r="F90" s="4">
        <f t="shared" si="16"/>
        <v>128333333.33333287</v>
      </c>
      <c r="G90" s="4">
        <f t="shared" si="13"/>
        <v>1466666.6666666621</v>
      </c>
      <c r="J90" s="19"/>
    </row>
    <row r="91" spans="1:10" ht="15" customHeight="1" x14ac:dyDescent="0.25">
      <c r="A91" s="48"/>
      <c r="B91" s="5">
        <v>12</v>
      </c>
      <c r="C91" s="45"/>
      <c r="D91" s="1"/>
      <c r="E91" s="1"/>
      <c r="F91" s="4">
        <f t="shared" si="16"/>
        <v>109999999.99999952</v>
      </c>
      <c r="G91" s="4">
        <f t="shared" si="13"/>
        <v>1283333.3333333286</v>
      </c>
      <c r="J91" s="19">
        <f t="shared" ref="J91:J103" si="17">C80</f>
        <v>28783333.333333276</v>
      </c>
    </row>
    <row r="92" spans="1:10" ht="15" customHeight="1" x14ac:dyDescent="0.25">
      <c r="A92" s="46">
        <v>8</v>
      </c>
      <c r="B92" s="5">
        <v>1</v>
      </c>
      <c r="C92" s="43">
        <f>SUM(G92:G103)</f>
        <v>6049999.9999999413</v>
      </c>
      <c r="D92" s="1"/>
      <c r="E92" s="1"/>
      <c r="F92" s="4">
        <f t="shared" ref="F92:F97" si="18">F91+E92-$E$59/6*2</f>
        <v>97777777.777777299</v>
      </c>
      <c r="G92" s="4">
        <f t="shared" si="13"/>
        <v>1099999.9999999951</v>
      </c>
      <c r="J92" s="19"/>
    </row>
    <row r="93" spans="1:10" ht="15" customHeight="1" x14ac:dyDescent="0.25">
      <c r="A93" s="47"/>
      <c r="B93" s="5">
        <v>2</v>
      </c>
      <c r="C93" s="44"/>
      <c r="D93" s="1"/>
      <c r="E93" s="1"/>
      <c r="F93" s="4">
        <f t="shared" si="18"/>
        <v>85555555.555555075</v>
      </c>
      <c r="G93" s="4">
        <f t="shared" si="13"/>
        <v>977777.77777777298</v>
      </c>
      <c r="J93" s="19"/>
    </row>
    <row r="94" spans="1:10" ht="15" customHeight="1" x14ac:dyDescent="0.25">
      <c r="A94" s="47"/>
      <c r="B94" s="5">
        <v>3</v>
      </c>
      <c r="C94" s="44"/>
      <c r="D94" s="1"/>
      <c r="E94" s="1"/>
      <c r="F94" s="4">
        <f t="shared" si="18"/>
        <v>73333333.333332852</v>
      </c>
      <c r="G94" s="4">
        <f t="shared" si="13"/>
        <v>855555.55555555073</v>
      </c>
      <c r="J94" s="19"/>
    </row>
    <row r="95" spans="1:10" ht="15" customHeight="1" x14ac:dyDescent="0.25">
      <c r="A95" s="47"/>
      <c r="B95" s="5">
        <v>4</v>
      </c>
      <c r="C95" s="44"/>
      <c r="D95" s="1"/>
      <c r="E95" s="1"/>
      <c r="F95" s="4">
        <f t="shared" si="18"/>
        <v>61111111.111110628</v>
      </c>
      <c r="G95" s="4">
        <f t="shared" si="13"/>
        <v>733333.33333332848</v>
      </c>
      <c r="J95" s="19"/>
    </row>
    <row r="96" spans="1:10" ht="15" customHeight="1" x14ac:dyDescent="0.25">
      <c r="A96" s="47"/>
      <c r="B96" s="5">
        <v>5</v>
      </c>
      <c r="C96" s="44"/>
      <c r="D96" s="1"/>
      <c r="E96" s="1"/>
      <c r="F96" s="4">
        <f t="shared" si="18"/>
        <v>48888888.888888404</v>
      </c>
      <c r="G96" s="4">
        <f t="shared" si="13"/>
        <v>611111.11111110623</v>
      </c>
      <c r="J96" s="19"/>
    </row>
    <row r="97" spans="1:10" ht="15" customHeight="1" x14ac:dyDescent="0.25">
      <c r="A97" s="47"/>
      <c r="B97" s="5">
        <v>6</v>
      </c>
      <c r="C97" s="44"/>
      <c r="D97" s="1"/>
      <c r="E97" s="1"/>
      <c r="F97" s="4">
        <f t="shared" si="18"/>
        <v>36666666.66666618</v>
      </c>
      <c r="G97" s="4">
        <f t="shared" si="13"/>
        <v>488888.88888888404</v>
      </c>
      <c r="J97" s="19"/>
    </row>
    <row r="98" spans="1:10" ht="15" customHeight="1" x14ac:dyDescent="0.25">
      <c r="A98" s="47"/>
      <c r="B98" s="5">
        <v>7</v>
      </c>
      <c r="C98" s="44"/>
      <c r="D98" s="1"/>
      <c r="E98" s="1"/>
      <c r="F98" s="4">
        <f t="shared" ref="F98:F103" si="19">F97+E98-$E$59/6*1</f>
        <v>30555555.555555068</v>
      </c>
      <c r="G98" s="4">
        <f t="shared" si="13"/>
        <v>366666.6666666618</v>
      </c>
      <c r="J98" s="19"/>
    </row>
    <row r="99" spans="1:10" ht="15" customHeight="1" x14ac:dyDescent="0.25">
      <c r="A99" s="47"/>
      <c r="B99" s="5">
        <v>8</v>
      </c>
      <c r="C99" s="44"/>
      <c r="D99" s="1"/>
      <c r="E99" s="1"/>
      <c r="F99" s="4">
        <f t="shared" si="19"/>
        <v>24444444.444443956</v>
      </c>
      <c r="G99" s="4">
        <f t="shared" si="13"/>
        <v>305555.55555555067</v>
      </c>
      <c r="J99" s="19"/>
    </row>
    <row r="100" spans="1:10" ht="15" customHeight="1" x14ac:dyDescent="0.25">
      <c r="A100" s="47"/>
      <c r="B100" s="5">
        <v>9</v>
      </c>
      <c r="C100" s="44"/>
      <c r="D100" s="1"/>
      <c r="E100" s="1"/>
      <c r="F100" s="4">
        <f t="shared" si="19"/>
        <v>18333333.333332844</v>
      </c>
      <c r="G100" s="4">
        <f t="shared" si="13"/>
        <v>244444.44444443958</v>
      </c>
      <c r="J100" s="19"/>
    </row>
    <row r="101" spans="1:10" ht="15" customHeight="1" x14ac:dyDescent="0.25">
      <c r="A101" s="47"/>
      <c r="B101" s="5">
        <v>10</v>
      </c>
      <c r="C101" s="44"/>
      <c r="D101" s="1"/>
      <c r="E101" s="1"/>
      <c r="F101" s="4">
        <f t="shared" si="19"/>
        <v>12222222.222221732</v>
      </c>
      <c r="G101" s="4">
        <f t="shared" si="13"/>
        <v>183333.33333332845</v>
      </c>
      <c r="J101" s="19"/>
    </row>
    <row r="102" spans="1:10" ht="15" customHeight="1" x14ac:dyDescent="0.25">
      <c r="A102" s="47"/>
      <c r="B102" s="5">
        <v>11</v>
      </c>
      <c r="C102" s="44"/>
      <c r="D102" s="1"/>
      <c r="E102" s="1"/>
      <c r="F102" s="4">
        <f t="shared" si="19"/>
        <v>6111111.1111106202</v>
      </c>
      <c r="G102" s="4">
        <f t="shared" si="13"/>
        <v>122222.22222221731</v>
      </c>
      <c r="J102" s="19"/>
    </row>
    <row r="103" spans="1:10" ht="15" customHeight="1" x14ac:dyDescent="0.25">
      <c r="A103" s="48"/>
      <c r="B103" s="5">
        <v>12</v>
      </c>
      <c r="C103" s="45"/>
      <c r="D103" s="1"/>
      <c r="E103" s="1"/>
      <c r="F103" s="4">
        <f t="shared" si="19"/>
        <v>-4.9173831939697266E-7</v>
      </c>
      <c r="G103" s="4">
        <f t="shared" si="13"/>
        <v>61111.111111106198</v>
      </c>
      <c r="J103" s="19">
        <f t="shared" si="17"/>
        <v>6049999.9999999413</v>
      </c>
    </row>
    <row r="105" spans="1:10" x14ac:dyDescent="0.25">
      <c r="C105" s="19"/>
    </row>
    <row r="107" spans="1:10" x14ac:dyDescent="0.25">
      <c r="C107" s="19"/>
    </row>
  </sheetData>
  <mergeCells count="19">
    <mergeCell ref="A68:A79"/>
    <mergeCell ref="C68:C79"/>
    <mergeCell ref="A80:A91"/>
    <mergeCell ref="C80:C91"/>
    <mergeCell ref="A92:A103"/>
    <mergeCell ref="C92:C103"/>
    <mergeCell ref="A54:A65"/>
    <mergeCell ref="C54:C65"/>
    <mergeCell ref="A1:G1"/>
    <mergeCell ref="A2:G2"/>
    <mergeCell ref="A4:A15"/>
    <mergeCell ref="C4:C15"/>
    <mergeCell ref="A16:A27"/>
    <mergeCell ref="C16:C27"/>
    <mergeCell ref="A29:G29"/>
    <mergeCell ref="A30:A41"/>
    <mergeCell ref="C30:C41"/>
    <mergeCell ref="A42:A53"/>
    <mergeCell ref="C42:C53"/>
  </mergeCells>
  <pageMargins left="0.45" right="0.45" top="0.5" bottom="0.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view="pageBreakPreview" zoomScale="60" zoomScaleNormal="100" workbookViewId="0">
      <selection activeCell="I1" sqref="I1:K1048576"/>
    </sheetView>
  </sheetViews>
  <sheetFormatPr defaultRowHeight="15" x14ac:dyDescent="0.25"/>
  <cols>
    <col min="1" max="1" width="11.28515625" customWidth="1"/>
    <col min="2" max="2" width="10.28515625" style="6" customWidth="1"/>
    <col min="3" max="3" width="16" customWidth="1"/>
    <col min="4" max="4" width="26.28515625" customWidth="1"/>
    <col min="5" max="5" width="29.42578125" customWidth="1"/>
    <col min="6" max="6" width="22.85546875" customWidth="1"/>
    <col min="7" max="7" width="30.7109375" customWidth="1"/>
    <col min="8" max="8" width="4.85546875" customWidth="1"/>
    <col min="9" max="9" width="17.28515625" hidden="1" customWidth="1"/>
    <col min="10" max="10" width="0" hidden="1" customWidth="1"/>
    <col min="11" max="11" width="15.42578125" hidden="1" customWidth="1"/>
  </cols>
  <sheetData>
    <row r="1" spans="1:11" ht="16.5" customHeight="1" x14ac:dyDescent="0.25">
      <c r="A1" s="39" t="s">
        <v>28</v>
      </c>
      <c r="B1" s="39"/>
      <c r="C1" s="39"/>
      <c r="D1" s="39"/>
      <c r="E1" s="39"/>
      <c r="F1" s="39"/>
      <c r="G1" s="39"/>
    </row>
    <row r="2" spans="1:11" ht="21" customHeight="1" x14ac:dyDescent="0.25">
      <c r="A2" s="40" t="s">
        <v>26</v>
      </c>
      <c r="B2" s="40"/>
      <c r="C2" s="40"/>
      <c r="D2" s="40"/>
      <c r="E2" s="40"/>
      <c r="F2" s="40"/>
      <c r="G2" s="40"/>
    </row>
    <row r="3" spans="1:11" ht="97.5" customHeight="1" x14ac:dyDescent="0.25">
      <c r="A3" s="13" t="s">
        <v>0</v>
      </c>
      <c r="B3" s="13" t="s">
        <v>2</v>
      </c>
      <c r="C3" s="15" t="s">
        <v>1</v>
      </c>
      <c r="D3" s="16" t="s">
        <v>18</v>
      </c>
      <c r="E3" s="16" t="s">
        <v>19</v>
      </c>
      <c r="F3" s="16" t="s">
        <v>20</v>
      </c>
      <c r="G3" s="16" t="s">
        <v>21</v>
      </c>
    </row>
    <row r="4" spans="1:11" ht="15" customHeight="1" x14ac:dyDescent="0.25">
      <c r="A4" s="41">
        <v>1</v>
      </c>
      <c r="B4" s="5">
        <v>1</v>
      </c>
      <c r="C4" s="38">
        <f>SUM(G4:G15)</f>
        <v>11906250</v>
      </c>
      <c r="D4" s="17">
        <f>$J$4/12</f>
        <v>8.3333333333333339</v>
      </c>
      <c r="E4" s="2">
        <f>D4*$J$5</f>
        <v>22500000</v>
      </c>
      <c r="F4" s="3">
        <f>E4</f>
        <v>22500000</v>
      </c>
      <c r="G4" s="14">
        <v>0</v>
      </c>
      <c r="I4" t="s">
        <v>15</v>
      </c>
      <c r="J4">
        <v>100</v>
      </c>
    </row>
    <row r="5" spans="1:11" ht="15" customHeight="1" x14ac:dyDescent="0.25">
      <c r="A5" s="41"/>
      <c r="B5" s="5">
        <v>2</v>
      </c>
      <c r="C5" s="38"/>
      <c r="D5" s="17">
        <f t="shared" ref="D5:D27" si="0">$J$4/12</f>
        <v>8.3333333333333339</v>
      </c>
      <c r="E5" s="2">
        <f t="shared" ref="E5:E27" si="1">D5*$J$5</f>
        <v>22500000</v>
      </c>
      <c r="F5" s="4">
        <f>F4+E5</f>
        <v>45000000</v>
      </c>
      <c r="G5" s="4">
        <f>F4*$J$6/12</f>
        <v>187500</v>
      </c>
      <c r="I5" t="s">
        <v>16</v>
      </c>
      <c r="J5">
        <v>2700000</v>
      </c>
    </row>
    <row r="6" spans="1:11" x14ac:dyDescent="0.25">
      <c r="A6" s="41"/>
      <c r="B6" s="5">
        <v>3</v>
      </c>
      <c r="C6" s="38"/>
      <c r="D6" s="17">
        <f t="shared" si="0"/>
        <v>8.3333333333333339</v>
      </c>
      <c r="E6" s="2">
        <f t="shared" si="1"/>
        <v>22500000</v>
      </c>
      <c r="F6" s="4">
        <f>F5+E6</f>
        <v>67500000</v>
      </c>
      <c r="G6" s="4">
        <f t="shared" ref="G6:G27" si="2">F5*$J$6/12</f>
        <v>375000</v>
      </c>
      <c r="I6" t="s">
        <v>4</v>
      </c>
      <c r="J6" s="34">
        <v>0.1</v>
      </c>
    </row>
    <row r="7" spans="1:11" x14ac:dyDescent="0.25">
      <c r="A7" s="41"/>
      <c r="B7" s="5">
        <v>4</v>
      </c>
      <c r="C7" s="38"/>
      <c r="D7" s="17">
        <f t="shared" si="0"/>
        <v>8.3333333333333339</v>
      </c>
      <c r="E7" s="2">
        <f t="shared" si="1"/>
        <v>22500000</v>
      </c>
      <c r="F7" s="4">
        <f>F6+E7</f>
        <v>90000000</v>
      </c>
      <c r="G7" s="4">
        <f t="shared" si="2"/>
        <v>562500</v>
      </c>
    </row>
    <row r="8" spans="1:11" x14ac:dyDescent="0.25">
      <c r="A8" s="41"/>
      <c r="B8" s="5">
        <v>5</v>
      </c>
      <c r="C8" s="38"/>
      <c r="D8" s="17">
        <f t="shared" si="0"/>
        <v>8.3333333333333339</v>
      </c>
      <c r="E8" s="2">
        <f t="shared" si="1"/>
        <v>22500000</v>
      </c>
      <c r="F8" s="4">
        <f>F7+E8</f>
        <v>112500000</v>
      </c>
      <c r="G8" s="4">
        <f t="shared" si="2"/>
        <v>750000</v>
      </c>
    </row>
    <row r="9" spans="1:11" x14ac:dyDescent="0.25">
      <c r="A9" s="41"/>
      <c r="B9" s="5">
        <v>6</v>
      </c>
      <c r="C9" s="38"/>
      <c r="D9" s="17">
        <f t="shared" si="0"/>
        <v>8.3333333333333339</v>
      </c>
      <c r="E9" s="2">
        <f t="shared" si="1"/>
        <v>22500000</v>
      </c>
      <c r="F9" s="4">
        <f>F8+E9</f>
        <v>135000000</v>
      </c>
      <c r="G9" s="4">
        <f t="shared" si="2"/>
        <v>937500</v>
      </c>
    </row>
    <row r="10" spans="1:11" x14ac:dyDescent="0.25">
      <c r="A10" s="41"/>
      <c r="B10" s="5">
        <v>7</v>
      </c>
      <c r="C10" s="38"/>
      <c r="D10" s="17">
        <f t="shared" si="0"/>
        <v>8.3333333333333339</v>
      </c>
      <c r="E10" s="2">
        <f t="shared" si="1"/>
        <v>22500000</v>
      </c>
      <c r="F10" s="4">
        <f>F9+E10-E4/6</f>
        <v>153750000</v>
      </c>
      <c r="G10" s="4">
        <f t="shared" si="2"/>
        <v>1125000</v>
      </c>
    </row>
    <row r="11" spans="1:11" x14ac:dyDescent="0.25">
      <c r="A11" s="41"/>
      <c r="B11" s="5">
        <v>8</v>
      </c>
      <c r="C11" s="38"/>
      <c r="D11" s="17">
        <f t="shared" si="0"/>
        <v>8.3333333333333339</v>
      </c>
      <c r="E11" s="2">
        <f t="shared" si="1"/>
        <v>22500000</v>
      </c>
      <c r="F11" s="4">
        <f t="shared" ref="F11:F14" si="3">F10+E11-E5/6</f>
        <v>172500000</v>
      </c>
      <c r="G11" s="4">
        <f t="shared" si="2"/>
        <v>1281250</v>
      </c>
    </row>
    <row r="12" spans="1:11" x14ac:dyDescent="0.25">
      <c r="A12" s="41"/>
      <c r="B12" s="5">
        <v>9</v>
      </c>
      <c r="C12" s="38"/>
      <c r="D12" s="17">
        <f t="shared" si="0"/>
        <v>8.3333333333333339</v>
      </c>
      <c r="E12" s="2">
        <f t="shared" si="1"/>
        <v>22500000</v>
      </c>
      <c r="F12" s="4">
        <f t="shared" si="3"/>
        <v>191250000</v>
      </c>
      <c r="G12" s="4">
        <f t="shared" si="2"/>
        <v>1437500</v>
      </c>
    </row>
    <row r="13" spans="1:11" x14ac:dyDescent="0.25">
      <c r="A13" s="41"/>
      <c r="B13" s="5">
        <v>10</v>
      </c>
      <c r="C13" s="38"/>
      <c r="D13" s="17">
        <f t="shared" si="0"/>
        <v>8.3333333333333339</v>
      </c>
      <c r="E13" s="2">
        <f t="shared" si="1"/>
        <v>22500000</v>
      </c>
      <c r="F13" s="4">
        <f t="shared" si="3"/>
        <v>210000000</v>
      </c>
      <c r="G13" s="4">
        <f t="shared" si="2"/>
        <v>1593750</v>
      </c>
    </row>
    <row r="14" spans="1:11" x14ac:dyDescent="0.25">
      <c r="A14" s="41"/>
      <c r="B14" s="5">
        <v>11</v>
      </c>
      <c r="C14" s="38"/>
      <c r="D14" s="17">
        <f t="shared" si="0"/>
        <v>8.3333333333333339</v>
      </c>
      <c r="E14" s="2">
        <f t="shared" si="1"/>
        <v>22500000</v>
      </c>
      <c r="F14" s="4">
        <f t="shared" si="3"/>
        <v>228750000</v>
      </c>
      <c r="G14" s="4">
        <f t="shared" si="2"/>
        <v>1750000</v>
      </c>
    </row>
    <row r="15" spans="1:11" x14ac:dyDescent="0.25">
      <c r="A15" s="41"/>
      <c r="B15" s="5">
        <v>12</v>
      </c>
      <c r="C15" s="38"/>
      <c r="D15" s="17">
        <f t="shared" si="0"/>
        <v>8.3333333333333339</v>
      </c>
      <c r="E15" s="2">
        <f t="shared" si="1"/>
        <v>22500000</v>
      </c>
      <c r="F15" s="4">
        <f>F14+E15-E9/6</f>
        <v>247500000</v>
      </c>
      <c r="G15" s="4">
        <f t="shared" si="2"/>
        <v>1906250</v>
      </c>
      <c r="K15" s="19">
        <f>C4</f>
        <v>11906250</v>
      </c>
    </row>
    <row r="16" spans="1:11" x14ac:dyDescent="0.25">
      <c r="A16" s="41">
        <v>2</v>
      </c>
      <c r="B16" s="5">
        <v>1</v>
      </c>
      <c r="C16" s="38">
        <f>SUM(G16:G27)</f>
        <v>32531250</v>
      </c>
      <c r="D16" s="17">
        <f t="shared" si="0"/>
        <v>8.3333333333333339</v>
      </c>
      <c r="E16" s="2">
        <f t="shared" si="1"/>
        <v>22500000</v>
      </c>
      <c r="F16" s="4">
        <f t="shared" ref="F16:F21" si="4">F15+E16-E10/6*2</f>
        <v>262500000</v>
      </c>
      <c r="G16" s="4">
        <f t="shared" si="2"/>
        <v>2062500</v>
      </c>
      <c r="K16" s="19"/>
    </row>
    <row r="17" spans="1:11" x14ac:dyDescent="0.25">
      <c r="A17" s="41"/>
      <c r="B17" s="5">
        <v>2</v>
      </c>
      <c r="C17" s="38"/>
      <c r="D17" s="17">
        <f t="shared" si="0"/>
        <v>8.3333333333333339</v>
      </c>
      <c r="E17" s="2">
        <f t="shared" si="1"/>
        <v>22500000</v>
      </c>
      <c r="F17" s="4">
        <f t="shared" si="4"/>
        <v>277500000</v>
      </c>
      <c r="G17" s="4">
        <f t="shared" si="2"/>
        <v>2187500</v>
      </c>
      <c r="K17" s="19"/>
    </row>
    <row r="18" spans="1:11" x14ac:dyDescent="0.25">
      <c r="A18" s="41"/>
      <c r="B18" s="5">
        <v>3</v>
      </c>
      <c r="C18" s="38"/>
      <c r="D18" s="17">
        <f t="shared" si="0"/>
        <v>8.3333333333333339</v>
      </c>
      <c r="E18" s="2">
        <f t="shared" si="1"/>
        <v>22500000</v>
      </c>
      <c r="F18" s="4">
        <f t="shared" si="4"/>
        <v>292500000</v>
      </c>
      <c r="G18" s="4">
        <f t="shared" si="2"/>
        <v>2312500</v>
      </c>
      <c r="K18" s="19"/>
    </row>
    <row r="19" spans="1:11" x14ac:dyDescent="0.25">
      <c r="A19" s="41"/>
      <c r="B19" s="5">
        <v>4</v>
      </c>
      <c r="C19" s="38"/>
      <c r="D19" s="17">
        <f t="shared" si="0"/>
        <v>8.3333333333333339</v>
      </c>
      <c r="E19" s="2">
        <f t="shared" si="1"/>
        <v>22500000</v>
      </c>
      <c r="F19" s="4">
        <f t="shared" si="4"/>
        <v>307500000</v>
      </c>
      <c r="G19" s="4">
        <f t="shared" si="2"/>
        <v>2437500</v>
      </c>
      <c r="K19" s="19"/>
    </row>
    <row r="20" spans="1:11" x14ac:dyDescent="0.25">
      <c r="A20" s="41"/>
      <c r="B20" s="5">
        <v>5</v>
      </c>
      <c r="C20" s="38"/>
      <c r="D20" s="17">
        <f t="shared" si="0"/>
        <v>8.3333333333333339</v>
      </c>
      <c r="E20" s="2">
        <f t="shared" si="1"/>
        <v>22500000</v>
      </c>
      <c r="F20" s="4">
        <f t="shared" si="4"/>
        <v>322500000</v>
      </c>
      <c r="G20" s="4">
        <f t="shared" si="2"/>
        <v>2562500</v>
      </c>
      <c r="K20" s="19"/>
    </row>
    <row r="21" spans="1:11" x14ac:dyDescent="0.25">
      <c r="A21" s="41"/>
      <c r="B21" s="5">
        <v>6</v>
      </c>
      <c r="C21" s="38"/>
      <c r="D21" s="17">
        <f t="shared" si="0"/>
        <v>8.3333333333333339</v>
      </c>
      <c r="E21" s="2">
        <f t="shared" si="1"/>
        <v>22500000</v>
      </c>
      <c r="F21" s="4">
        <f t="shared" si="4"/>
        <v>337500000</v>
      </c>
      <c r="G21" s="4">
        <f t="shared" si="2"/>
        <v>2687500</v>
      </c>
      <c r="K21" s="19"/>
    </row>
    <row r="22" spans="1:11" x14ac:dyDescent="0.25">
      <c r="A22" s="41"/>
      <c r="B22" s="5">
        <v>7</v>
      </c>
      <c r="C22" s="38"/>
      <c r="D22" s="17">
        <f t="shared" si="0"/>
        <v>8.3333333333333339</v>
      </c>
      <c r="E22" s="2">
        <f t="shared" si="1"/>
        <v>22500000</v>
      </c>
      <c r="F22" s="4">
        <f t="shared" ref="F22:F27" si="5">F21+E22-E16/6*3</f>
        <v>348750000</v>
      </c>
      <c r="G22" s="4">
        <f t="shared" si="2"/>
        <v>2812500</v>
      </c>
      <c r="K22" s="19"/>
    </row>
    <row r="23" spans="1:11" x14ac:dyDescent="0.25">
      <c r="A23" s="41"/>
      <c r="B23" s="5">
        <v>8</v>
      </c>
      <c r="C23" s="38"/>
      <c r="D23" s="17">
        <f t="shared" si="0"/>
        <v>8.3333333333333339</v>
      </c>
      <c r="E23" s="2">
        <f t="shared" si="1"/>
        <v>22500000</v>
      </c>
      <c r="F23" s="4">
        <f t="shared" si="5"/>
        <v>360000000</v>
      </c>
      <c r="G23" s="4">
        <f t="shared" si="2"/>
        <v>2906250</v>
      </c>
      <c r="K23" s="19"/>
    </row>
    <row r="24" spans="1:11" x14ac:dyDescent="0.25">
      <c r="A24" s="41"/>
      <c r="B24" s="5">
        <v>9</v>
      </c>
      <c r="C24" s="38"/>
      <c r="D24" s="17">
        <f t="shared" si="0"/>
        <v>8.3333333333333339</v>
      </c>
      <c r="E24" s="2">
        <f t="shared" si="1"/>
        <v>22500000</v>
      </c>
      <c r="F24" s="4">
        <f t="shared" si="5"/>
        <v>371250000</v>
      </c>
      <c r="G24" s="4">
        <f t="shared" si="2"/>
        <v>3000000</v>
      </c>
      <c r="K24" s="19"/>
    </row>
    <row r="25" spans="1:11" x14ac:dyDescent="0.25">
      <c r="A25" s="41"/>
      <c r="B25" s="5">
        <v>10</v>
      </c>
      <c r="C25" s="38"/>
      <c r="D25" s="17">
        <f t="shared" si="0"/>
        <v>8.3333333333333339</v>
      </c>
      <c r="E25" s="2">
        <f t="shared" si="1"/>
        <v>22500000</v>
      </c>
      <c r="F25" s="4">
        <f t="shared" si="5"/>
        <v>382500000</v>
      </c>
      <c r="G25" s="4">
        <f t="shared" si="2"/>
        <v>3093750</v>
      </c>
      <c r="K25" s="19"/>
    </row>
    <row r="26" spans="1:11" x14ac:dyDescent="0.25">
      <c r="A26" s="41"/>
      <c r="B26" s="5">
        <v>11</v>
      </c>
      <c r="C26" s="38"/>
      <c r="D26" s="17">
        <f t="shared" si="0"/>
        <v>8.3333333333333339</v>
      </c>
      <c r="E26" s="2">
        <f t="shared" si="1"/>
        <v>22500000</v>
      </c>
      <c r="F26" s="4">
        <f t="shared" si="5"/>
        <v>393750000</v>
      </c>
      <c r="G26" s="4">
        <f t="shared" si="2"/>
        <v>3187500</v>
      </c>
      <c r="K26" s="19"/>
    </row>
    <row r="27" spans="1:11" x14ac:dyDescent="0.25">
      <c r="A27" s="41"/>
      <c r="B27" s="5">
        <v>12</v>
      </c>
      <c r="C27" s="38"/>
      <c r="D27" s="17">
        <f t="shared" si="0"/>
        <v>8.3333333333333339</v>
      </c>
      <c r="E27" s="2">
        <f t="shared" si="1"/>
        <v>22500000</v>
      </c>
      <c r="F27" s="4">
        <f t="shared" si="5"/>
        <v>405000000</v>
      </c>
      <c r="G27" s="4">
        <f t="shared" si="2"/>
        <v>3281250</v>
      </c>
      <c r="K27" s="19">
        <f t="shared" ref="K27:K79" si="6">C16</f>
        <v>32531250</v>
      </c>
    </row>
    <row r="28" spans="1:11" ht="12.75" customHeight="1" x14ac:dyDescent="0.25">
      <c r="A28" s="7"/>
      <c r="B28" s="8"/>
      <c r="C28" s="9"/>
      <c r="D28" s="10"/>
      <c r="E28" s="11"/>
      <c r="F28" s="12"/>
      <c r="G28" s="12"/>
      <c r="K28" s="19"/>
    </row>
    <row r="29" spans="1:11" ht="59.25" customHeight="1" x14ac:dyDescent="0.25">
      <c r="A29" s="42" t="s">
        <v>24</v>
      </c>
      <c r="B29" s="42"/>
      <c r="C29" s="42"/>
      <c r="D29" s="42"/>
      <c r="E29" s="42"/>
      <c r="F29" s="42"/>
      <c r="G29" s="42"/>
      <c r="K29" s="19"/>
    </row>
    <row r="30" spans="1:11" ht="15" customHeight="1" x14ac:dyDescent="0.25">
      <c r="A30" s="41">
        <v>3</v>
      </c>
      <c r="B30" s="5">
        <v>1</v>
      </c>
      <c r="C30" s="38">
        <f>SUM(G30:G41)</f>
        <v>44156250</v>
      </c>
      <c r="D30" s="17">
        <f t="shared" ref="D30:D65" si="7">$J$4/12</f>
        <v>8.3333333333333339</v>
      </c>
      <c r="E30" s="2">
        <f t="shared" ref="E30:E65" si="8">D30*$J$5</f>
        <v>22500000</v>
      </c>
      <c r="F30" s="4">
        <f>F27+E30-E22/6*4</f>
        <v>412500000</v>
      </c>
      <c r="G30" s="4">
        <f>F27*$J$6/12</f>
        <v>3375000</v>
      </c>
      <c r="K30" s="19"/>
    </row>
    <row r="31" spans="1:11" ht="15" customHeight="1" x14ac:dyDescent="0.25">
      <c r="A31" s="41"/>
      <c r="B31" s="5">
        <v>2</v>
      </c>
      <c r="C31" s="38"/>
      <c r="D31" s="17">
        <f t="shared" si="7"/>
        <v>8.3333333333333339</v>
      </c>
      <c r="E31" s="2">
        <f t="shared" si="8"/>
        <v>22500000</v>
      </c>
      <c r="F31" s="4">
        <f>F30+E31-E23/6*4</f>
        <v>420000000</v>
      </c>
      <c r="G31" s="4">
        <f>F30*$J$6/12</f>
        <v>3437500</v>
      </c>
      <c r="K31" s="19"/>
    </row>
    <row r="32" spans="1:11" ht="15" customHeight="1" x14ac:dyDescent="0.25">
      <c r="A32" s="41"/>
      <c r="B32" s="5">
        <v>3</v>
      </c>
      <c r="C32" s="38"/>
      <c r="D32" s="17">
        <f t="shared" si="7"/>
        <v>8.3333333333333339</v>
      </c>
      <c r="E32" s="2">
        <f t="shared" si="8"/>
        <v>22500000</v>
      </c>
      <c r="F32" s="4">
        <f>F31+E32-E24/6*4</f>
        <v>427500000</v>
      </c>
      <c r="G32" s="4">
        <f t="shared" ref="G32:G65" si="9">F31*$J$6/12</f>
        <v>3500000</v>
      </c>
      <c r="K32" s="19"/>
    </row>
    <row r="33" spans="1:11" ht="15" customHeight="1" x14ac:dyDescent="0.25">
      <c r="A33" s="41"/>
      <c r="B33" s="5">
        <v>4</v>
      </c>
      <c r="C33" s="38"/>
      <c r="D33" s="17">
        <f t="shared" si="7"/>
        <v>8.3333333333333339</v>
      </c>
      <c r="E33" s="2">
        <f t="shared" si="8"/>
        <v>22500000</v>
      </c>
      <c r="F33" s="4">
        <f>F32+E33-E25/6*4</f>
        <v>435000000</v>
      </c>
      <c r="G33" s="4">
        <f t="shared" si="9"/>
        <v>3562500</v>
      </c>
      <c r="K33" s="19"/>
    </row>
    <row r="34" spans="1:11" ht="15" customHeight="1" x14ac:dyDescent="0.25">
      <c r="A34" s="41"/>
      <c r="B34" s="5">
        <v>5</v>
      </c>
      <c r="C34" s="38"/>
      <c r="D34" s="17">
        <f t="shared" si="7"/>
        <v>8.3333333333333339</v>
      </c>
      <c r="E34" s="2">
        <f t="shared" si="8"/>
        <v>22500000</v>
      </c>
      <c r="F34" s="4">
        <f>F33+E34-E26/6*4</f>
        <v>442500000</v>
      </c>
      <c r="G34" s="4">
        <f t="shared" si="9"/>
        <v>3625000</v>
      </c>
      <c r="K34" s="19"/>
    </row>
    <row r="35" spans="1:11" ht="15" customHeight="1" x14ac:dyDescent="0.25">
      <c r="A35" s="41"/>
      <c r="B35" s="5">
        <v>6</v>
      </c>
      <c r="C35" s="38"/>
      <c r="D35" s="17">
        <f t="shared" si="7"/>
        <v>8.3333333333333339</v>
      </c>
      <c r="E35" s="2">
        <f t="shared" si="8"/>
        <v>22500000</v>
      </c>
      <c r="F35" s="4">
        <f>F34+E35-E27/6*4</f>
        <v>450000000</v>
      </c>
      <c r="G35" s="4">
        <f t="shared" si="9"/>
        <v>3687500</v>
      </c>
      <c r="K35" s="19"/>
    </row>
    <row r="36" spans="1:11" ht="15" customHeight="1" x14ac:dyDescent="0.25">
      <c r="A36" s="41"/>
      <c r="B36" s="5">
        <v>7</v>
      </c>
      <c r="C36" s="38"/>
      <c r="D36" s="17">
        <f t="shared" si="7"/>
        <v>8.3333333333333339</v>
      </c>
      <c r="E36" s="2">
        <f t="shared" si="8"/>
        <v>22500000</v>
      </c>
      <c r="F36" s="4">
        <f t="shared" ref="F36:F41" si="10">F35+E36-E30/6*5</f>
        <v>453750000</v>
      </c>
      <c r="G36" s="4">
        <f t="shared" si="9"/>
        <v>3750000</v>
      </c>
      <c r="K36" s="19"/>
    </row>
    <row r="37" spans="1:11" ht="15" customHeight="1" x14ac:dyDescent="0.25">
      <c r="A37" s="41"/>
      <c r="B37" s="5">
        <v>8</v>
      </c>
      <c r="C37" s="38"/>
      <c r="D37" s="17">
        <f t="shared" si="7"/>
        <v>8.3333333333333339</v>
      </c>
      <c r="E37" s="2">
        <f t="shared" si="8"/>
        <v>22500000</v>
      </c>
      <c r="F37" s="4">
        <f t="shared" si="10"/>
        <v>457500000</v>
      </c>
      <c r="G37" s="4">
        <f t="shared" si="9"/>
        <v>3781250</v>
      </c>
      <c r="K37" s="19"/>
    </row>
    <row r="38" spans="1:11" ht="15" customHeight="1" x14ac:dyDescent="0.25">
      <c r="A38" s="41"/>
      <c r="B38" s="5">
        <v>9</v>
      </c>
      <c r="C38" s="38"/>
      <c r="D38" s="17">
        <f t="shared" si="7"/>
        <v>8.3333333333333339</v>
      </c>
      <c r="E38" s="2">
        <f t="shared" si="8"/>
        <v>22500000</v>
      </c>
      <c r="F38" s="4">
        <f t="shared" si="10"/>
        <v>461250000</v>
      </c>
      <c r="G38" s="4">
        <f t="shared" si="9"/>
        <v>3812500</v>
      </c>
      <c r="K38" s="19"/>
    </row>
    <row r="39" spans="1:11" ht="15" customHeight="1" x14ac:dyDescent="0.25">
      <c r="A39" s="41"/>
      <c r="B39" s="5">
        <v>10</v>
      </c>
      <c r="C39" s="38"/>
      <c r="D39" s="17">
        <f t="shared" si="7"/>
        <v>8.3333333333333339</v>
      </c>
      <c r="E39" s="2">
        <f t="shared" si="8"/>
        <v>22500000</v>
      </c>
      <c r="F39" s="4">
        <f t="shared" si="10"/>
        <v>465000000</v>
      </c>
      <c r="G39" s="4">
        <f t="shared" si="9"/>
        <v>3843750</v>
      </c>
      <c r="K39" s="19"/>
    </row>
    <row r="40" spans="1:11" ht="15" customHeight="1" x14ac:dyDescent="0.25">
      <c r="A40" s="41"/>
      <c r="B40" s="5">
        <v>11</v>
      </c>
      <c r="C40" s="38"/>
      <c r="D40" s="17">
        <f t="shared" si="7"/>
        <v>8.3333333333333339</v>
      </c>
      <c r="E40" s="2">
        <f t="shared" si="8"/>
        <v>22500000</v>
      </c>
      <c r="F40" s="4">
        <f t="shared" si="10"/>
        <v>468750000</v>
      </c>
      <c r="G40" s="4">
        <f t="shared" si="9"/>
        <v>3875000</v>
      </c>
      <c r="K40" s="19"/>
    </row>
    <row r="41" spans="1:11" ht="15" customHeight="1" x14ac:dyDescent="0.25">
      <c r="A41" s="41"/>
      <c r="B41" s="5">
        <v>12</v>
      </c>
      <c r="C41" s="38"/>
      <c r="D41" s="17">
        <f t="shared" si="7"/>
        <v>8.3333333333333339</v>
      </c>
      <c r="E41" s="2">
        <f t="shared" si="8"/>
        <v>22500000</v>
      </c>
      <c r="F41" s="4">
        <f t="shared" si="10"/>
        <v>472500000</v>
      </c>
      <c r="G41" s="4">
        <f t="shared" si="9"/>
        <v>3906250</v>
      </c>
      <c r="K41" s="19">
        <f t="shared" si="6"/>
        <v>44156250</v>
      </c>
    </row>
    <row r="42" spans="1:11" ht="15" customHeight="1" x14ac:dyDescent="0.25">
      <c r="A42" s="46">
        <v>4</v>
      </c>
      <c r="B42" s="5">
        <v>1</v>
      </c>
      <c r="C42" s="43">
        <f>SUM(G42:G53)</f>
        <v>47250000</v>
      </c>
      <c r="D42" s="17">
        <f t="shared" si="7"/>
        <v>8.3333333333333339</v>
      </c>
      <c r="E42" s="2">
        <f t="shared" si="8"/>
        <v>22500000</v>
      </c>
      <c r="F42" s="4">
        <f t="shared" ref="F42:F64" si="11">F41+E42-E36/6*6</f>
        <v>472500000</v>
      </c>
      <c r="G42" s="4">
        <f t="shared" si="9"/>
        <v>3937500</v>
      </c>
      <c r="K42" s="19"/>
    </row>
    <row r="43" spans="1:11" ht="15" customHeight="1" x14ac:dyDescent="0.25">
      <c r="A43" s="47"/>
      <c r="B43" s="5">
        <v>2</v>
      </c>
      <c r="C43" s="44"/>
      <c r="D43" s="17">
        <f t="shared" si="7"/>
        <v>8.3333333333333339</v>
      </c>
      <c r="E43" s="2">
        <f t="shared" si="8"/>
        <v>22500000</v>
      </c>
      <c r="F43" s="4">
        <f t="shared" si="11"/>
        <v>472500000</v>
      </c>
      <c r="G43" s="4">
        <f t="shared" si="9"/>
        <v>3937500</v>
      </c>
      <c r="K43" s="19"/>
    </row>
    <row r="44" spans="1:11" ht="15" customHeight="1" x14ac:dyDescent="0.25">
      <c r="A44" s="47"/>
      <c r="B44" s="5">
        <v>3</v>
      </c>
      <c r="C44" s="44"/>
      <c r="D44" s="17">
        <f t="shared" si="7"/>
        <v>8.3333333333333339</v>
      </c>
      <c r="E44" s="2">
        <f t="shared" si="8"/>
        <v>22500000</v>
      </c>
      <c r="F44" s="4">
        <f t="shared" si="11"/>
        <v>472500000</v>
      </c>
      <c r="G44" s="4">
        <f t="shared" si="9"/>
        <v>3937500</v>
      </c>
      <c r="K44" s="19"/>
    </row>
    <row r="45" spans="1:11" ht="15" customHeight="1" x14ac:dyDescent="0.25">
      <c r="A45" s="47"/>
      <c r="B45" s="5">
        <v>4</v>
      </c>
      <c r="C45" s="44"/>
      <c r="D45" s="17">
        <f t="shared" si="7"/>
        <v>8.3333333333333339</v>
      </c>
      <c r="E45" s="2">
        <f t="shared" si="8"/>
        <v>22500000</v>
      </c>
      <c r="F45" s="4">
        <f t="shared" si="11"/>
        <v>472500000</v>
      </c>
      <c r="G45" s="4">
        <f t="shared" si="9"/>
        <v>3937500</v>
      </c>
      <c r="K45" s="19"/>
    </row>
    <row r="46" spans="1:11" ht="15" customHeight="1" x14ac:dyDescent="0.25">
      <c r="A46" s="47"/>
      <c r="B46" s="5">
        <v>5</v>
      </c>
      <c r="C46" s="44"/>
      <c r="D46" s="17">
        <f t="shared" si="7"/>
        <v>8.3333333333333339</v>
      </c>
      <c r="E46" s="2">
        <f t="shared" si="8"/>
        <v>22500000</v>
      </c>
      <c r="F46" s="4">
        <f t="shared" si="11"/>
        <v>472500000</v>
      </c>
      <c r="G46" s="4">
        <f t="shared" si="9"/>
        <v>3937500</v>
      </c>
      <c r="K46" s="19"/>
    </row>
    <row r="47" spans="1:11" ht="15" customHeight="1" x14ac:dyDescent="0.25">
      <c r="A47" s="47"/>
      <c r="B47" s="5">
        <v>6</v>
      </c>
      <c r="C47" s="44"/>
      <c r="D47" s="17">
        <f t="shared" si="7"/>
        <v>8.3333333333333339</v>
      </c>
      <c r="E47" s="2">
        <f t="shared" si="8"/>
        <v>22500000</v>
      </c>
      <c r="F47" s="4">
        <f t="shared" si="11"/>
        <v>472500000</v>
      </c>
      <c r="G47" s="4">
        <f t="shared" si="9"/>
        <v>3937500</v>
      </c>
      <c r="K47" s="19"/>
    </row>
    <row r="48" spans="1:11" ht="15" customHeight="1" x14ac:dyDescent="0.25">
      <c r="A48" s="47"/>
      <c r="B48" s="5">
        <v>7</v>
      </c>
      <c r="C48" s="44"/>
      <c r="D48" s="17">
        <f t="shared" si="7"/>
        <v>8.3333333333333339</v>
      </c>
      <c r="E48" s="2">
        <f t="shared" si="8"/>
        <v>22500000</v>
      </c>
      <c r="F48" s="4">
        <f t="shared" si="11"/>
        <v>472500000</v>
      </c>
      <c r="G48" s="4">
        <f t="shared" si="9"/>
        <v>3937500</v>
      </c>
      <c r="K48" s="19"/>
    </row>
    <row r="49" spans="1:11" ht="15" customHeight="1" x14ac:dyDescent="0.25">
      <c r="A49" s="47"/>
      <c r="B49" s="5">
        <v>8</v>
      </c>
      <c r="C49" s="44"/>
      <c r="D49" s="17">
        <f t="shared" si="7"/>
        <v>8.3333333333333339</v>
      </c>
      <c r="E49" s="2">
        <f t="shared" si="8"/>
        <v>22500000</v>
      </c>
      <c r="F49" s="4">
        <f>F48+E49-E43/6*6</f>
        <v>472500000</v>
      </c>
      <c r="G49" s="4">
        <f t="shared" si="9"/>
        <v>3937500</v>
      </c>
      <c r="K49" s="19"/>
    </row>
    <row r="50" spans="1:11" ht="15" customHeight="1" x14ac:dyDescent="0.25">
      <c r="A50" s="47"/>
      <c r="B50" s="5">
        <v>9</v>
      </c>
      <c r="C50" s="44"/>
      <c r="D50" s="17">
        <f t="shared" si="7"/>
        <v>8.3333333333333339</v>
      </c>
      <c r="E50" s="2">
        <f t="shared" si="8"/>
        <v>22500000</v>
      </c>
      <c r="F50" s="4">
        <f t="shared" si="11"/>
        <v>472500000</v>
      </c>
      <c r="G50" s="4">
        <f t="shared" si="9"/>
        <v>3937500</v>
      </c>
      <c r="K50" s="19"/>
    </row>
    <row r="51" spans="1:11" ht="15" customHeight="1" x14ac:dyDescent="0.25">
      <c r="A51" s="47"/>
      <c r="B51" s="5">
        <v>10</v>
      </c>
      <c r="C51" s="44"/>
      <c r="D51" s="17">
        <f t="shared" si="7"/>
        <v>8.3333333333333339</v>
      </c>
      <c r="E51" s="2">
        <f t="shared" si="8"/>
        <v>22500000</v>
      </c>
      <c r="F51" s="4">
        <f t="shared" si="11"/>
        <v>472500000</v>
      </c>
      <c r="G51" s="4">
        <f t="shared" si="9"/>
        <v>3937500</v>
      </c>
      <c r="K51" s="19"/>
    </row>
    <row r="52" spans="1:11" ht="15" customHeight="1" x14ac:dyDescent="0.25">
      <c r="A52" s="47"/>
      <c r="B52" s="5">
        <v>11</v>
      </c>
      <c r="C52" s="44"/>
      <c r="D52" s="17">
        <f t="shared" si="7"/>
        <v>8.3333333333333339</v>
      </c>
      <c r="E52" s="2">
        <f t="shared" si="8"/>
        <v>22500000</v>
      </c>
      <c r="F52" s="4">
        <f t="shared" si="11"/>
        <v>472500000</v>
      </c>
      <c r="G52" s="4">
        <f t="shared" si="9"/>
        <v>3937500</v>
      </c>
      <c r="K52" s="19"/>
    </row>
    <row r="53" spans="1:11" ht="15" customHeight="1" x14ac:dyDescent="0.25">
      <c r="A53" s="48"/>
      <c r="B53" s="5">
        <v>12</v>
      </c>
      <c r="C53" s="45"/>
      <c r="D53" s="17">
        <f t="shared" si="7"/>
        <v>8.3333333333333339</v>
      </c>
      <c r="E53" s="2">
        <f t="shared" si="8"/>
        <v>22500000</v>
      </c>
      <c r="F53" s="4">
        <f t="shared" si="11"/>
        <v>472500000</v>
      </c>
      <c r="G53" s="4">
        <f t="shared" si="9"/>
        <v>3937500</v>
      </c>
      <c r="K53" s="19">
        <f t="shared" si="6"/>
        <v>47250000</v>
      </c>
    </row>
    <row r="54" spans="1:11" ht="15" customHeight="1" x14ac:dyDescent="0.25">
      <c r="A54" s="41">
        <v>5</v>
      </c>
      <c r="B54" s="5">
        <v>1</v>
      </c>
      <c r="C54" s="38">
        <f>SUM(G54:G65)</f>
        <v>47250000</v>
      </c>
      <c r="D54" s="17">
        <f t="shared" si="7"/>
        <v>8.3333333333333339</v>
      </c>
      <c r="E54" s="2">
        <f t="shared" si="8"/>
        <v>22500000</v>
      </c>
      <c r="F54" s="4">
        <f t="shared" si="11"/>
        <v>472500000</v>
      </c>
      <c r="G54" s="4">
        <f t="shared" si="9"/>
        <v>3937500</v>
      </c>
      <c r="K54" s="19"/>
    </row>
    <row r="55" spans="1:11" ht="15" customHeight="1" x14ac:dyDescent="0.25">
      <c r="A55" s="41"/>
      <c r="B55" s="5">
        <v>2</v>
      </c>
      <c r="C55" s="38"/>
      <c r="D55" s="17">
        <f t="shared" si="7"/>
        <v>8.3333333333333339</v>
      </c>
      <c r="E55" s="2">
        <f t="shared" si="8"/>
        <v>22500000</v>
      </c>
      <c r="F55" s="4">
        <f>F54+E55-E49/6*6</f>
        <v>472500000</v>
      </c>
      <c r="G55" s="4">
        <f t="shared" si="9"/>
        <v>3937500</v>
      </c>
      <c r="K55" s="19"/>
    </row>
    <row r="56" spans="1:11" ht="15" customHeight="1" x14ac:dyDescent="0.25">
      <c r="A56" s="41"/>
      <c r="B56" s="5">
        <v>3</v>
      </c>
      <c r="C56" s="38"/>
      <c r="D56" s="17">
        <f t="shared" si="7"/>
        <v>8.3333333333333339</v>
      </c>
      <c r="E56" s="2">
        <f t="shared" si="8"/>
        <v>22500000</v>
      </c>
      <c r="F56" s="4">
        <f t="shared" si="11"/>
        <v>472500000</v>
      </c>
      <c r="G56" s="4">
        <f t="shared" si="9"/>
        <v>3937500</v>
      </c>
      <c r="K56" s="19"/>
    </row>
    <row r="57" spans="1:11" ht="15" customHeight="1" x14ac:dyDescent="0.25">
      <c r="A57" s="41"/>
      <c r="B57" s="5">
        <v>4</v>
      </c>
      <c r="C57" s="38"/>
      <c r="D57" s="17">
        <f t="shared" si="7"/>
        <v>8.3333333333333339</v>
      </c>
      <c r="E57" s="2">
        <f t="shared" si="8"/>
        <v>22500000</v>
      </c>
      <c r="F57" s="4">
        <f t="shared" si="11"/>
        <v>472500000</v>
      </c>
      <c r="G57" s="4">
        <f t="shared" si="9"/>
        <v>3937500</v>
      </c>
      <c r="K57" s="19"/>
    </row>
    <row r="58" spans="1:11" ht="15" customHeight="1" x14ac:dyDescent="0.25">
      <c r="A58" s="41"/>
      <c r="B58" s="5">
        <v>5</v>
      </c>
      <c r="C58" s="38"/>
      <c r="D58" s="17">
        <f t="shared" si="7"/>
        <v>8.3333333333333339</v>
      </c>
      <c r="E58" s="2">
        <f t="shared" si="8"/>
        <v>22500000</v>
      </c>
      <c r="F58" s="4">
        <f t="shared" si="11"/>
        <v>472500000</v>
      </c>
      <c r="G58" s="4">
        <f t="shared" si="9"/>
        <v>3937500</v>
      </c>
      <c r="K58" s="19"/>
    </row>
    <row r="59" spans="1:11" ht="15" customHeight="1" x14ac:dyDescent="0.25">
      <c r="A59" s="41"/>
      <c r="B59" s="5">
        <v>6</v>
      </c>
      <c r="C59" s="38"/>
      <c r="D59" s="17">
        <f t="shared" si="7"/>
        <v>8.3333333333333339</v>
      </c>
      <c r="E59" s="2">
        <f t="shared" si="8"/>
        <v>22500000</v>
      </c>
      <c r="F59" s="4">
        <f t="shared" si="11"/>
        <v>472500000</v>
      </c>
      <c r="G59" s="4">
        <f t="shared" si="9"/>
        <v>3937500</v>
      </c>
      <c r="K59" s="19"/>
    </row>
    <row r="60" spans="1:11" ht="15" customHeight="1" x14ac:dyDescent="0.25">
      <c r="A60" s="41"/>
      <c r="B60" s="5">
        <v>7</v>
      </c>
      <c r="C60" s="38"/>
      <c r="D60" s="17">
        <f t="shared" si="7"/>
        <v>8.3333333333333339</v>
      </c>
      <c r="E60" s="2">
        <f t="shared" si="8"/>
        <v>22500000</v>
      </c>
      <c r="F60" s="4">
        <f t="shared" si="11"/>
        <v>472500000</v>
      </c>
      <c r="G60" s="4">
        <f t="shared" si="9"/>
        <v>3937500</v>
      </c>
      <c r="K60" s="19"/>
    </row>
    <row r="61" spans="1:11" ht="15" customHeight="1" x14ac:dyDescent="0.25">
      <c r="A61" s="41"/>
      <c r="B61" s="5">
        <v>8</v>
      </c>
      <c r="C61" s="38"/>
      <c r="D61" s="17">
        <f t="shared" si="7"/>
        <v>8.3333333333333339</v>
      </c>
      <c r="E61" s="2">
        <f t="shared" si="8"/>
        <v>22500000</v>
      </c>
      <c r="F61" s="4">
        <f>F60+E61-E55/6*6</f>
        <v>472500000</v>
      </c>
      <c r="G61" s="4">
        <f t="shared" si="9"/>
        <v>3937500</v>
      </c>
      <c r="K61" s="19"/>
    </row>
    <row r="62" spans="1:11" ht="15" customHeight="1" x14ac:dyDescent="0.25">
      <c r="A62" s="41"/>
      <c r="B62" s="5">
        <v>9</v>
      </c>
      <c r="C62" s="38"/>
      <c r="D62" s="17">
        <f t="shared" si="7"/>
        <v>8.3333333333333339</v>
      </c>
      <c r="E62" s="2">
        <f t="shared" si="8"/>
        <v>22500000</v>
      </c>
      <c r="F62" s="4">
        <f t="shared" si="11"/>
        <v>472500000</v>
      </c>
      <c r="G62" s="4">
        <f t="shared" si="9"/>
        <v>3937500</v>
      </c>
      <c r="K62" s="19"/>
    </row>
    <row r="63" spans="1:11" ht="15" customHeight="1" x14ac:dyDescent="0.25">
      <c r="A63" s="41"/>
      <c r="B63" s="5">
        <v>10</v>
      </c>
      <c r="C63" s="38"/>
      <c r="D63" s="17">
        <f t="shared" si="7"/>
        <v>8.3333333333333339</v>
      </c>
      <c r="E63" s="2">
        <f t="shared" si="8"/>
        <v>22500000</v>
      </c>
      <c r="F63" s="4">
        <f t="shared" si="11"/>
        <v>472500000</v>
      </c>
      <c r="G63" s="4">
        <f t="shared" si="9"/>
        <v>3937500</v>
      </c>
      <c r="K63" s="19"/>
    </row>
    <row r="64" spans="1:11" ht="15" customHeight="1" x14ac:dyDescent="0.25">
      <c r="A64" s="41"/>
      <c r="B64" s="5">
        <v>11</v>
      </c>
      <c r="C64" s="38"/>
      <c r="D64" s="17">
        <f t="shared" si="7"/>
        <v>8.3333333333333339</v>
      </c>
      <c r="E64" s="2">
        <f t="shared" si="8"/>
        <v>22500000</v>
      </c>
      <c r="F64" s="4">
        <f t="shared" si="11"/>
        <v>472500000</v>
      </c>
      <c r="G64" s="4">
        <f t="shared" si="9"/>
        <v>3937500</v>
      </c>
      <c r="K64" s="19"/>
    </row>
    <row r="65" spans="1:11" ht="15" customHeight="1" x14ac:dyDescent="0.25">
      <c r="A65" s="41"/>
      <c r="B65" s="5">
        <v>12</v>
      </c>
      <c r="C65" s="38"/>
      <c r="D65" s="17">
        <f t="shared" si="7"/>
        <v>8.3333333333333339</v>
      </c>
      <c r="E65" s="2">
        <f t="shared" si="8"/>
        <v>22500000</v>
      </c>
      <c r="F65" s="4">
        <f t="shared" ref="F65:F73" si="12">F64+E65-$E$59/6*6</f>
        <v>472500000</v>
      </c>
      <c r="G65" s="4">
        <f t="shared" si="9"/>
        <v>3937500</v>
      </c>
      <c r="K65" s="19">
        <f t="shared" si="6"/>
        <v>47250000</v>
      </c>
    </row>
    <row r="66" spans="1:11" ht="15" customHeight="1" x14ac:dyDescent="0.25">
      <c r="A66" s="7"/>
      <c r="B66" s="8"/>
      <c r="C66" s="9"/>
      <c r="D66" s="10"/>
      <c r="E66" s="11"/>
      <c r="F66" s="12"/>
      <c r="G66" s="12"/>
      <c r="K66" s="19"/>
    </row>
    <row r="67" spans="1:11" ht="15" customHeight="1" x14ac:dyDescent="0.25">
      <c r="A67" s="7"/>
      <c r="B67" s="8"/>
      <c r="C67" s="9"/>
      <c r="D67" s="10"/>
      <c r="E67" s="11"/>
      <c r="F67" s="12"/>
      <c r="G67" s="12"/>
      <c r="K67" s="19"/>
    </row>
    <row r="68" spans="1:11" ht="15" customHeight="1" x14ac:dyDescent="0.25">
      <c r="A68" s="41">
        <v>6</v>
      </c>
      <c r="B68" s="5">
        <v>1</v>
      </c>
      <c r="C68" s="38">
        <f>SUM(G68:G79)</f>
        <v>35343750</v>
      </c>
      <c r="D68" s="1"/>
      <c r="E68" s="1"/>
      <c r="F68" s="4">
        <f>F65+E68-$E$59/6*6</f>
        <v>450000000</v>
      </c>
      <c r="G68" s="4">
        <f>F65*$J$6/12</f>
        <v>3937500</v>
      </c>
      <c r="K68" s="19"/>
    </row>
    <row r="69" spans="1:11" ht="15" customHeight="1" x14ac:dyDescent="0.25">
      <c r="A69" s="41"/>
      <c r="B69" s="5">
        <v>2</v>
      </c>
      <c r="C69" s="38"/>
      <c r="D69" s="1"/>
      <c r="E69" s="1"/>
      <c r="F69" s="4">
        <f t="shared" si="12"/>
        <v>427500000</v>
      </c>
      <c r="G69" s="4">
        <f>F68*$J$6/12</f>
        <v>3750000</v>
      </c>
      <c r="K69" s="19"/>
    </row>
    <row r="70" spans="1:11" ht="15" customHeight="1" x14ac:dyDescent="0.25">
      <c r="A70" s="41"/>
      <c r="B70" s="5">
        <v>3</v>
      </c>
      <c r="C70" s="38"/>
      <c r="D70" s="1"/>
      <c r="E70" s="1"/>
      <c r="F70" s="4">
        <f t="shared" si="12"/>
        <v>405000000</v>
      </c>
      <c r="G70" s="4">
        <f t="shared" ref="G70:G103" si="13">F69*$J$6/12</f>
        <v>3562500</v>
      </c>
      <c r="K70" s="19"/>
    </row>
    <row r="71" spans="1:11" ht="15" customHeight="1" x14ac:dyDescent="0.25">
      <c r="A71" s="41"/>
      <c r="B71" s="5">
        <v>4</v>
      </c>
      <c r="C71" s="38"/>
      <c r="D71" s="1"/>
      <c r="E71" s="1"/>
      <c r="F71" s="4">
        <f t="shared" si="12"/>
        <v>382500000</v>
      </c>
      <c r="G71" s="4">
        <f t="shared" si="13"/>
        <v>3375000</v>
      </c>
      <c r="K71" s="19"/>
    </row>
    <row r="72" spans="1:11" ht="15" customHeight="1" x14ac:dyDescent="0.25">
      <c r="A72" s="41"/>
      <c r="B72" s="5">
        <v>5</v>
      </c>
      <c r="C72" s="38"/>
      <c r="D72" s="1"/>
      <c r="E72" s="1"/>
      <c r="F72" s="4">
        <f t="shared" si="12"/>
        <v>360000000</v>
      </c>
      <c r="G72" s="4">
        <f t="shared" si="13"/>
        <v>3187500</v>
      </c>
      <c r="K72" s="19"/>
    </row>
    <row r="73" spans="1:11" ht="15" customHeight="1" x14ac:dyDescent="0.25">
      <c r="A73" s="41"/>
      <c r="B73" s="5">
        <v>6</v>
      </c>
      <c r="C73" s="38"/>
      <c r="D73" s="1"/>
      <c r="E73" s="1"/>
      <c r="F73" s="4">
        <f t="shared" si="12"/>
        <v>337500000</v>
      </c>
      <c r="G73" s="4">
        <f t="shared" si="13"/>
        <v>3000000</v>
      </c>
      <c r="K73" s="19"/>
    </row>
    <row r="74" spans="1:11" ht="15" customHeight="1" x14ac:dyDescent="0.25">
      <c r="A74" s="41"/>
      <c r="B74" s="5">
        <v>7</v>
      </c>
      <c r="C74" s="38"/>
      <c r="D74" s="1"/>
      <c r="E74" s="1"/>
      <c r="F74" s="4">
        <f t="shared" ref="F74:F79" si="14">F73+E74-$E$59/6*5</f>
        <v>318750000</v>
      </c>
      <c r="G74" s="4">
        <f t="shared" si="13"/>
        <v>2812500</v>
      </c>
      <c r="K74" s="19"/>
    </row>
    <row r="75" spans="1:11" ht="15" customHeight="1" x14ac:dyDescent="0.25">
      <c r="A75" s="41"/>
      <c r="B75" s="5">
        <v>8</v>
      </c>
      <c r="C75" s="38"/>
      <c r="D75" s="1"/>
      <c r="E75" s="1"/>
      <c r="F75" s="4">
        <f t="shared" si="14"/>
        <v>300000000</v>
      </c>
      <c r="G75" s="4">
        <f t="shared" si="13"/>
        <v>2656250</v>
      </c>
      <c r="K75" s="19"/>
    </row>
    <row r="76" spans="1:11" ht="15" customHeight="1" x14ac:dyDescent="0.25">
      <c r="A76" s="41"/>
      <c r="B76" s="5">
        <v>9</v>
      </c>
      <c r="C76" s="38"/>
      <c r="D76" s="1"/>
      <c r="E76" s="1"/>
      <c r="F76" s="4">
        <f t="shared" si="14"/>
        <v>281250000</v>
      </c>
      <c r="G76" s="4">
        <f t="shared" si="13"/>
        <v>2500000</v>
      </c>
      <c r="K76" s="19"/>
    </row>
    <row r="77" spans="1:11" ht="15" customHeight="1" x14ac:dyDescent="0.25">
      <c r="A77" s="41"/>
      <c r="B77" s="5">
        <v>10</v>
      </c>
      <c r="C77" s="38"/>
      <c r="D77" s="1"/>
      <c r="E77" s="1"/>
      <c r="F77" s="4">
        <f t="shared" si="14"/>
        <v>262500000</v>
      </c>
      <c r="G77" s="4">
        <f t="shared" si="13"/>
        <v>2343750</v>
      </c>
      <c r="K77" s="19"/>
    </row>
    <row r="78" spans="1:11" ht="15" customHeight="1" x14ac:dyDescent="0.25">
      <c r="A78" s="41"/>
      <c r="B78" s="5">
        <v>11</v>
      </c>
      <c r="C78" s="38"/>
      <c r="D78" s="1"/>
      <c r="E78" s="1"/>
      <c r="F78" s="4">
        <f t="shared" si="14"/>
        <v>243750000</v>
      </c>
      <c r="G78" s="4">
        <f t="shared" si="13"/>
        <v>2187500</v>
      </c>
      <c r="K78" s="19"/>
    </row>
    <row r="79" spans="1:11" ht="15" customHeight="1" x14ac:dyDescent="0.25">
      <c r="A79" s="41"/>
      <c r="B79" s="5">
        <v>12</v>
      </c>
      <c r="C79" s="38"/>
      <c r="D79" s="1"/>
      <c r="E79" s="1"/>
      <c r="F79" s="4">
        <f t="shared" si="14"/>
        <v>225000000</v>
      </c>
      <c r="G79" s="4">
        <f t="shared" si="13"/>
        <v>2031250</v>
      </c>
      <c r="K79" s="19">
        <f t="shared" si="6"/>
        <v>35343750</v>
      </c>
    </row>
    <row r="80" spans="1:11" ht="15" customHeight="1" x14ac:dyDescent="0.25">
      <c r="A80" s="46">
        <v>7</v>
      </c>
      <c r="B80" s="5">
        <v>1</v>
      </c>
      <c r="C80" s="43">
        <f>SUM(G80:G91)</f>
        <v>14718750</v>
      </c>
      <c r="D80" s="1"/>
      <c r="E80" s="1"/>
      <c r="F80" s="4">
        <f t="shared" ref="F80:F85" si="15">F79+E80-$E$59/6*4</f>
        <v>210000000</v>
      </c>
      <c r="G80" s="4">
        <f t="shared" si="13"/>
        <v>1875000</v>
      </c>
      <c r="K80" s="19"/>
    </row>
    <row r="81" spans="1:11" ht="15" customHeight="1" x14ac:dyDescent="0.25">
      <c r="A81" s="47"/>
      <c r="B81" s="5">
        <v>2</v>
      </c>
      <c r="C81" s="44"/>
      <c r="D81" s="1"/>
      <c r="E81" s="1"/>
      <c r="F81" s="4">
        <f t="shared" si="15"/>
        <v>195000000</v>
      </c>
      <c r="G81" s="4">
        <f t="shared" si="13"/>
        <v>1750000</v>
      </c>
      <c r="K81" s="19"/>
    </row>
    <row r="82" spans="1:11" ht="15" customHeight="1" x14ac:dyDescent="0.25">
      <c r="A82" s="47"/>
      <c r="B82" s="5">
        <v>3</v>
      </c>
      <c r="C82" s="44"/>
      <c r="D82" s="1"/>
      <c r="E82" s="1"/>
      <c r="F82" s="4">
        <f t="shared" si="15"/>
        <v>180000000</v>
      </c>
      <c r="G82" s="4">
        <f t="shared" si="13"/>
        <v>1625000</v>
      </c>
      <c r="K82" s="19"/>
    </row>
    <row r="83" spans="1:11" ht="15" customHeight="1" x14ac:dyDescent="0.25">
      <c r="A83" s="47"/>
      <c r="B83" s="5">
        <v>4</v>
      </c>
      <c r="C83" s="44"/>
      <c r="D83" s="1"/>
      <c r="E83" s="1"/>
      <c r="F83" s="4">
        <f t="shared" si="15"/>
        <v>165000000</v>
      </c>
      <c r="G83" s="4">
        <f t="shared" si="13"/>
        <v>1500000</v>
      </c>
      <c r="K83" s="19"/>
    </row>
    <row r="84" spans="1:11" ht="15" customHeight="1" x14ac:dyDescent="0.25">
      <c r="A84" s="47"/>
      <c r="B84" s="5">
        <v>5</v>
      </c>
      <c r="C84" s="44"/>
      <c r="D84" s="1"/>
      <c r="E84" s="1"/>
      <c r="F84" s="4">
        <f t="shared" si="15"/>
        <v>150000000</v>
      </c>
      <c r="G84" s="4">
        <f t="shared" si="13"/>
        <v>1375000</v>
      </c>
      <c r="K84" s="19"/>
    </row>
    <row r="85" spans="1:11" ht="15" customHeight="1" x14ac:dyDescent="0.25">
      <c r="A85" s="47"/>
      <c r="B85" s="5">
        <v>6</v>
      </c>
      <c r="C85" s="44"/>
      <c r="D85" s="1"/>
      <c r="E85" s="1"/>
      <c r="F85" s="4">
        <f t="shared" si="15"/>
        <v>135000000</v>
      </c>
      <c r="G85" s="4">
        <f t="shared" si="13"/>
        <v>1250000</v>
      </c>
      <c r="K85" s="19"/>
    </row>
    <row r="86" spans="1:11" ht="15" customHeight="1" x14ac:dyDescent="0.25">
      <c r="A86" s="47"/>
      <c r="B86" s="5">
        <v>7</v>
      </c>
      <c r="C86" s="44"/>
      <c r="D86" s="1"/>
      <c r="E86" s="1"/>
      <c r="F86" s="4">
        <f t="shared" ref="F86:F91" si="16">F85+E86-$E$59/6*3</f>
        <v>123750000</v>
      </c>
      <c r="G86" s="4">
        <f t="shared" si="13"/>
        <v>1125000</v>
      </c>
      <c r="K86" s="19"/>
    </row>
    <row r="87" spans="1:11" ht="15" customHeight="1" x14ac:dyDescent="0.25">
      <c r="A87" s="47"/>
      <c r="B87" s="5">
        <v>8</v>
      </c>
      <c r="C87" s="44"/>
      <c r="D87" s="1"/>
      <c r="E87" s="1"/>
      <c r="F87" s="4">
        <f t="shared" si="16"/>
        <v>112500000</v>
      </c>
      <c r="G87" s="4">
        <f t="shared" si="13"/>
        <v>1031250</v>
      </c>
      <c r="K87" s="19"/>
    </row>
    <row r="88" spans="1:11" ht="15" customHeight="1" x14ac:dyDescent="0.25">
      <c r="A88" s="47"/>
      <c r="B88" s="5">
        <v>9</v>
      </c>
      <c r="C88" s="44"/>
      <c r="D88" s="1"/>
      <c r="E88" s="1"/>
      <c r="F88" s="4">
        <f t="shared" si="16"/>
        <v>101250000</v>
      </c>
      <c r="G88" s="4">
        <f t="shared" si="13"/>
        <v>937500</v>
      </c>
      <c r="K88" s="19"/>
    </row>
    <row r="89" spans="1:11" ht="15" customHeight="1" x14ac:dyDescent="0.25">
      <c r="A89" s="47"/>
      <c r="B89" s="5">
        <v>10</v>
      </c>
      <c r="C89" s="44"/>
      <c r="D89" s="1"/>
      <c r="E89" s="1"/>
      <c r="F89" s="4">
        <f t="shared" si="16"/>
        <v>90000000</v>
      </c>
      <c r="G89" s="4">
        <f t="shared" si="13"/>
        <v>843750</v>
      </c>
      <c r="K89" s="19"/>
    </row>
    <row r="90" spans="1:11" ht="15" customHeight="1" x14ac:dyDescent="0.25">
      <c r="A90" s="47"/>
      <c r="B90" s="5">
        <v>11</v>
      </c>
      <c r="C90" s="44"/>
      <c r="D90" s="1"/>
      <c r="E90" s="1"/>
      <c r="F90" s="4">
        <f t="shared" si="16"/>
        <v>78750000</v>
      </c>
      <c r="G90" s="4">
        <f t="shared" si="13"/>
        <v>750000</v>
      </c>
      <c r="K90" s="19"/>
    </row>
    <row r="91" spans="1:11" ht="15" customHeight="1" x14ac:dyDescent="0.25">
      <c r="A91" s="48"/>
      <c r="B91" s="5">
        <v>12</v>
      </c>
      <c r="C91" s="45"/>
      <c r="D91" s="1"/>
      <c r="E91" s="1"/>
      <c r="F91" s="4">
        <f t="shared" si="16"/>
        <v>67500000</v>
      </c>
      <c r="G91" s="4">
        <f t="shared" si="13"/>
        <v>656250</v>
      </c>
      <c r="K91" s="19">
        <f t="shared" ref="K91:K103" si="17">C80</f>
        <v>14718750</v>
      </c>
    </row>
    <row r="92" spans="1:11" ht="15" customHeight="1" x14ac:dyDescent="0.25">
      <c r="A92" s="46">
        <v>8</v>
      </c>
      <c r="B92" s="5">
        <v>1</v>
      </c>
      <c r="C92" s="43">
        <f>SUM(G92:G103)</f>
        <v>3093750</v>
      </c>
      <c r="D92" s="1"/>
      <c r="E92" s="1"/>
      <c r="F92" s="4">
        <f t="shared" ref="F92:F97" si="18">F91+E92-$E$59/6*2</f>
        <v>60000000</v>
      </c>
      <c r="G92" s="4">
        <f t="shared" si="13"/>
        <v>562500</v>
      </c>
      <c r="K92" s="19"/>
    </row>
    <row r="93" spans="1:11" ht="15" customHeight="1" x14ac:dyDescent="0.25">
      <c r="A93" s="47"/>
      <c r="B93" s="5">
        <v>2</v>
      </c>
      <c r="C93" s="44"/>
      <c r="D93" s="1"/>
      <c r="E93" s="1"/>
      <c r="F93" s="4">
        <f t="shared" si="18"/>
        <v>52500000</v>
      </c>
      <c r="G93" s="4">
        <f t="shared" si="13"/>
        <v>500000</v>
      </c>
      <c r="K93" s="19"/>
    </row>
    <row r="94" spans="1:11" ht="15" customHeight="1" x14ac:dyDescent="0.25">
      <c r="A94" s="47"/>
      <c r="B94" s="5">
        <v>3</v>
      </c>
      <c r="C94" s="44"/>
      <c r="D94" s="1"/>
      <c r="E94" s="1"/>
      <c r="F94" s="4">
        <f t="shared" si="18"/>
        <v>45000000</v>
      </c>
      <c r="G94" s="4">
        <f t="shared" si="13"/>
        <v>437500</v>
      </c>
      <c r="K94" s="19"/>
    </row>
    <row r="95" spans="1:11" ht="15" customHeight="1" x14ac:dyDescent="0.25">
      <c r="A95" s="47"/>
      <c r="B95" s="5">
        <v>4</v>
      </c>
      <c r="C95" s="44"/>
      <c r="D95" s="1"/>
      <c r="E95" s="1"/>
      <c r="F95" s="4">
        <f t="shared" si="18"/>
        <v>37500000</v>
      </c>
      <c r="G95" s="4">
        <f t="shared" si="13"/>
        <v>375000</v>
      </c>
      <c r="K95" s="19"/>
    </row>
    <row r="96" spans="1:11" ht="15" customHeight="1" x14ac:dyDescent="0.25">
      <c r="A96" s="47"/>
      <c r="B96" s="5">
        <v>5</v>
      </c>
      <c r="C96" s="44"/>
      <c r="D96" s="1"/>
      <c r="E96" s="1"/>
      <c r="F96" s="4">
        <f t="shared" si="18"/>
        <v>30000000</v>
      </c>
      <c r="G96" s="4">
        <f t="shared" si="13"/>
        <v>312500</v>
      </c>
      <c r="K96" s="19"/>
    </row>
    <row r="97" spans="1:11" ht="15" customHeight="1" x14ac:dyDescent="0.25">
      <c r="A97" s="47"/>
      <c r="B97" s="5">
        <v>6</v>
      </c>
      <c r="C97" s="44"/>
      <c r="D97" s="1"/>
      <c r="E97" s="1"/>
      <c r="F97" s="4">
        <f t="shared" si="18"/>
        <v>22500000</v>
      </c>
      <c r="G97" s="4">
        <f t="shared" si="13"/>
        <v>250000</v>
      </c>
      <c r="K97" s="19"/>
    </row>
    <row r="98" spans="1:11" ht="15" customHeight="1" x14ac:dyDescent="0.25">
      <c r="A98" s="47"/>
      <c r="B98" s="5">
        <v>7</v>
      </c>
      <c r="C98" s="44"/>
      <c r="D98" s="1"/>
      <c r="E98" s="1"/>
      <c r="F98" s="4">
        <f t="shared" ref="F98:F103" si="19">F97+E98-$E$59/6*1</f>
        <v>18750000</v>
      </c>
      <c r="G98" s="4">
        <f t="shared" si="13"/>
        <v>187500</v>
      </c>
      <c r="K98" s="19"/>
    </row>
    <row r="99" spans="1:11" ht="15" customHeight="1" x14ac:dyDescent="0.25">
      <c r="A99" s="47"/>
      <c r="B99" s="5">
        <v>8</v>
      </c>
      <c r="C99" s="44"/>
      <c r="D99" s="1"/>
      <c r="E99" s="1"/>
      <c r="F99" s="4">
        <f t="shared" si="19"/>
        <v>15000000</v>
      </c>
      <c r="G99" s="4">
        <f t="shared" si="13"/>
        <v>156250</v>
      </c>
      <c r="K99" s="19"/>
    </row>
    <row r="100" spans="1:11" ht="15" customHeight="1" x14ac:dyDescent="0.25">
      <c r="A100" s="47"/>
      <c r="B100" s="5">
        <v>9</v>
      </c>
      <c r="C100" s="44"/>
      <c r="D100" s="1"/>
      <c r="E100" s="1"/>
      <c r="F100" s="4">
        <f t="shared" si="19"/>
        <v>11250000</v>
      </c>
      <c r="G100" s="4">
        <f t="shared" si="13"/>
        <v>125000</v>
      </c>
      <c r="K100" s="19"/>
    </row>
    <row r="101" spans="1:11" ht="15" customHeight="1" x14ac:dyDescent="0.25">
      <c r="A101" s="47"/>
      <c r="B101" s="5">
        <v>10</v>
      </c>
      <c r="C101" s="44"/>
      <c r="D101" s="1"/>
      <c r="E101" s="1"/>
      <c r="F101" s="4">
        <f t="shared" si="19"/>
        <v>7500000</v>
      </c>
      <c r="G101" s="4">
        <f t="shared" si="13"/>
        <v>93750</v>
      </c>
      <c r="K101" s="19"/>
    </row>
    <row r="102" spans="1:11" ht="15" customHeight="1" x14ac:dyDescent="0.25">
      <c r="A102" s="47"/>
      <c r="B102" s="5">
        <v>11</v>
      </c>
      <c r="C102" s="44"/>
      <c r="D102" s="1"/>
      <c r="E102" s="1"/>
      <c r="F102" s="4">
        <f t="shared" si="19"/>
        <v>3750000</v>
      </c>
      <c r="G102" s="4">
        <f t="shared" si="13"/>
        <v>62500</v>
      </c>
      <c r="K102" s="19"/>
    </row>
    <row r="103" spans="1:11" ht="15" customHeight="1" x14ac:dyDescent="0.25">
      <c r="A103" s="48"/>
      <c r="B103" s="5">
        <v>12</v>
      </c>
      <c r="C103" s="45"/>
      <c r="D103" s="1"/>
      <c r="E103" s="1"/>
      <c r="F103" s="4">
        <f t="shared" si="19"/>
        <v>0</v>
      </c>
      <c r="G103" s="4">
        <f t="shared" si="13"/>
        <v>31250</v>
      </c>
      <c r="K103" s="19">
        <f t="shared" si="17"/>
        <v>3093750</v>
      </c>
    </row>
    <row r="105" spans="1:11" x14ac:dyDescent="0.25">
      <c r="C105" s="19"/>
    </row>
    <row r="107" spans="1:11" x14ac:dyDescent="0.25">
      <c r="C107" s="19"/>
    </row>
  </sheetData>
  <mergeCells count="19">
    <mergeCell ref="A54:A65"/>
    <mergeCell ref="C54:C65"/>
    <mergeCell ref="A1:G1"/>
    <mergeCell ref="A2:G2"/>
    <mergeCell ref="A4:A15"/>
    <mergeCell ref="C4:C15"/>
    <mergeCell ref="A16:A27"/>
    <mergeCell ref="C16:C27"/>
    <mergeCell ref="A29:G29"/>
    <mergeCell ref="A30:A41"/>
    <mergeCell ref="C30:C41"/>
    <mergeCell ref="A42:A53"/>
    <mergeCell ref="C42:C53"/>
    <mergeCell ref="A68:A79"/>
    <mergeCell ref="C68:C79"/>
    <mergeCell ref="A80:A91"/>
    <mergeCell ref="C80:C91"/>
    <mergeCell ref="A92:A103"/>
    <mergeCell ref="C92:C103"/>
  </mergeCells>
  <pageMargins left="0.45" right="0.45" top="0.5" bottom="0.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view="pageBreakPreview" zoomScale="60" zoomScaleNormal="100" workbookViewId="0">
      <selection activeCell="I1" sqref="I1:K1048576"/>
    </sheetView>
  </sheetViews>
  <sheetFormatPr defaultRowHeight="15" x14ac:dyDescent="0.25"/>
  <cols>
    <col min="1" max="1" width="11.28515625" customWidth="1"/>
    <col min="2" max="2" width="10.28515625" style="6" customWidth="1"/>
    <col min="3" max="3" width="16" customWidth="1"/>
    <col min="4" max="4" width="26.28515625" customWidth="1"/>
    <col min="5" max="5" width="29.42578125" customWidth="1"/>
    <col min="6" max="6" width="22.85546875" customWidth="1"/>
    <col min="7" max="7" width="30.7109375" customWidth="1"/>
    <col min="8" max="8" width="4.85546875" customWidth="1"/>
    <col min="9" max="9" width="16.5703125" hidden="1" customWidth="1"/>
    <col min="10" max="10" width="0" hidden="1" customWidth="1"/>
    <col min="11" max="11" width="15.42578125" hidden="1" customWidth="1"/>
  </cols>
  <sheetData>
    <row r="1" spans="1:11" ht="16.5" customHeight="1" x14ac:dyDescent="0.25">
      <c r="A1" s="39" t="s">
        <v>29</v>
      </c>
      <c r="B1" s="39"/>
      <c r="C1" s="39"/>
      <c r="D1" s="39"/>
      <c r="E1" s="39"/>
      <c r="F1" s="39"/>
      <c r="G1" s="39"/>
    </row>
    <row r="2" spans="1:11" ht="21" customHeight="1" x14ac:dyDescent="0.25">
      <c r="A2" s="40" t="s">
        <v>27</v>
      </c>
      <c r="B2" s="40"/>
      <c r="C2" s="40"/>
      <c r="D2" s="40"/>
      <c r="E2" s="40"/>
      <c r="F2" s="40"/>
      <c r="G2" s="40"/>
    </row>
    <row r="3" spans="1:11" ht="97.5" customHeight="1" x14ac:dyDescent="0.25">
      <c r="A3" s="13" t="s">
        <v>0</v>
      </c>
      <c r="B3" s="13" t="s">
        <v>2</v>
      </c>
      <c r="C3" s="15" t="s">
        <v>1</v>
      </c>
      <c r="D3" s="16" t="s">
        <v>18</v>
      </c>
      <c r="E3" s="16" t="s">
        <v>19</v>
      </c>
      <c r="F3" s="16" t="s">
        <v>20</v>
      </c>
      <c r="G3" s="16" t="s">
        <v>21</v>
      </c>
    </row>
    <row r="4" spans="1:11" ht="15" customHeight="1" x14ac:dyDescent="0.25">
      <c r="A4" s="41">
        <v>1</v>
      </c>
      <c r="B4" s="5">
        <v>1</v>
      </c>
      <c r="C4" s="38">
        <f>SUM(G4:G15)</f>
        <v>2857500</v>
      </c>
      <c r="D4" s="17">
        <f>$J$4/12</f>
        <v>1.6666666666666667</v>
      </c>
      <c r="E4" s="2">
        <f>D4*$J$5</f>
        <v>4500000</v>
      </c>
      <c r="F4" s="3">
        <f>E4</f>
        <v>4500000</v>
      </c>
      <c r="G4" s="14">
        <v>0</v>
      </c>
      <c r="I4" t="s">
        <v>15</v>
      </c>
      <c r="J4">
        <v>20</v>
      </c>
    </row>
    <row r="5" spans="1:11" ht="15" customHeight="1" x14ac:dyDescent="0.25">
      <c r="A5" s="41"/>
      <c r="B5" s="5">
        <v>2</v>
      </c>
      <c r="C5" s="38"/>
      <c r="D5" s="17">
        <f t="shared" ref="D5:D27" si="0">$J$4/12</f>
        <v>1.6666666666666667</v>
      </c>
      <c r="E5" s="2">
        <f t="shared" ref="E5:E27" si="1">D5*$J$5</f>
        <v>4500000</v>
      </c>
      <c r="F5" s="4">
        <f>F4+E5</f>
        <v>9000000</v>
      </c>
      <c r="G5" s="4">
        <f>F4*$J$6/12</f>
        <v>45000</v>
      </c>
      <c r="I5" t="s">
        <v>16</v>
      </c>
      <c r="J5">
        <v>2700000</v>
      </c>
    </row>
    <row r="6" spans="1:11" x14ac:dyDescent="0.25">
      <c r="A6" s="41"/>
      <c r="B6" s="5">
        <v>3</v>
      </c>
      <c r="C6" s="38"/>
      <c r="D6" s="17">
        <f t="shared" si="0"/>
        <v>1.6666666666666667</v>
      </c>
      <c r="E6" s="2">
        <f t="shared" si="1"/>
        <v>4500000</v>
      </c>
      <c r="F6" s="4">
        <f>F5+E6</f>
        <v>13500000</v>
      </c>
      <c r="G6" s="4">
        <f t="shared" ref="G6:G27" si="2">F5*$J$6/12</f>
        <v>90000</v>
      </c>
      <c r="I6" t="s">
        <v>4</v>
      </c>
      <c r="J6" s="34">
        <v>0.12</v>
      </c>
    </row>
    <row r="7" spans="1:11" x14ac:dyDescent="0.25">
      <c r="A7" s="41"/>
      <c r="B7" s="5">
        <v>4</v>
      </c>
      <c r="C7" s="38"/>
      <c r="D7" s="17">
        <f t="shared" si="0"/>
        <v>1.6666666666666667</v>
      </c>
      <c r="E7" s="2">
        <f t="shared" si="1"/>
        <v>4500000</v>
      </c>
      <c r="F7" s="4">
        <f>F6+E7</f>
        <v>18000000</v>
      </c>
      <c r="G7" s="4">
        <f t="shared" si="2"/>
        <v>135000</v>
      </c>
    </row>
    <row r="8" spans="1:11" x14ac:dyDescent="0.25">
      <c r="A8" s="41"/>
      <c r="B8" s="5">
        <v>5</v>
      </c>
      <c r="C8" s="38"/>
      <c r="D8" s="17">
        <f t="shared" si="0"/>
        <v>1.6666666666666667</v>
      </c>
      <c r="E8" s="2">
        <f t="shared" si="1"/>
        <v>4500000</v>
      </c>
      <c r="F8" s="4">
        <f>F7+E8</f>
        <v>22500000</v>
      </c>
      <c r="G8" s="4">
        <f t="shared" si="2"/>
        <v>180000</v>
      </c>
    </row>
    <row r="9" spans="1:11" x14ac:dyDescent="0.25">
      <c r="A9" s="41"/>
      <c r="B9" s="5">
        <v>6</v>
      </c>
      <c r="C9" s="38"/>
      <c r="D9" s="17">
        <f t="shared" si="0"/>
        <v>1.6666666666666667</v>
      </c>
      <c r="E9" s="2">
        <f t="shared" si="1"/>
        <v>4500000</v>
      </c>
      <c r="F9" s="4">
        <f>F8+E9</f>
        <v>27000000</v>
      </c>
      <c r="G9" s="4">
        <f t="shared" si="2"/>
        <v>225000</v>
      </c>
    </row>
    <row r="10" spans="1:11" x14ac:dyDescent="0.25">
      <c r="A10" s="41"/>
      <c r="B10" s="5">
        <v>7</v>
      </c>
      <c r="C10" s="38"/>
      <c r="D10" s="17">
        <f t="shared" si="0"/>
        <v>1.6666666666666667</v>
      </c>
      <c r="E10" s="2">
        <f t="shared" si="1"/>
        <v>4500000</v>
      </c>
      <c r="F10" s="4">
        <f>F9+E10-E4/6</f>
        <v>30750000</v>
      </c>
      <c r="G10" s="4">
        <f t="shared" si="2"/>
        <v>270000</v>
      </c>
    </row>
    <row r="11" spans="1:11" x14ac:dyDescent="0.25">
      <c r="A11" s="41"/>
      <c r="B11" s="5">
        <v>8</v>
      </c>
      <c r="C11" s="38"/>
      <c r="D11" s="17">
        <f t="shared" si="0"/>
        <v>1.6666666666666667</v>
      </c>
      <c r="E11" s="2">
        <f t="shared" si="1"/>
        <v>4500000</v>
      </c>
      <c r="F11" s="4">
        <f t="shared" ref="F11:F14" si="3">F10+E11-E5/6</f>
        <v>34500000</v>
      </c>
      <c r="G11" s="4">
        <f t="shared" si="2"/>
        <v>307500</v>
      </c>
    </row>
    <row r="12" spans="1:11" x14ac:dyDescent="0.25">
      <c r="A12" s="41"/>
      <c r="B12" s="5">
        <v>9</v>
      </c>
      <c r="C12" s="38"/>
      <c r="D12" s="17">
        <f t="shared" si="0"/>
        <v>1.6666666666666667</v>
      </c>
      <c r="E12" s="2">
        <f t="shared" si="1"/>
        <v>4500000</v>
      </c>
      <c r="F12" s="4">
        <f t="shared" si="3"/>
        <v>38250000</v>
      </c>
      <c r="G12" s="4">
        <f t="shared" si="2"/>
        <v>345000</v>
      </c>
    </row>
    <row r="13" spans="1:11" x14ac:dyDescent="0.25">
      <c r="A13" s="41"/>
      <c r="B13" s="5">
        <v>10</v>
      </c>
      <c r="C13" s="38"/>
      <c r="D13" s="17">
        <f t="shared" si="0"/>
        <v>1.6666666666666667</v>
      </c>
      <c r="E13" s="2">
        <f t="shared" si="1"/>
        <v>4500000</v>
      </c>
      <c r="F13" s="4">
        <f t="shared" si="3"/>
        <v>42000000</v>
      </c>
      <c r="G13" s="4">
        <f t="shared" si="2"/>
        <v>382500</v>
      </c>
    </row>
    <row r="14" spans="1:11" x14ac:dyDescent="0.25">
      <c r="A14" s="41"/>
      <c r="B14" s="5">
        <v>11</v>
      </c>
      <c r="C14" s="38"/>
      <c r="D14" s="17">
        <f t="shared" si="0"/>
        <v>1.6666666666666667</v>
      </c>
      <c r="E14" s="2">
        <f t="shared" si="1"/>
        <v>4500000</v>
      </c>
      <c r="F14" s="4">
        <f t="shared" si="3"/>
        <v>45750000</v>
      </c>
      <c r="G14" s="4">
        <f t="shared" si="2"/>
        <v>420000</v>
      </c>
    </row>
    <row r="15" spans="1:11" x14ac:dyDescent="0.25">
      <c r="A15" s="41"/>
      <c r="B15" s="5">
        <v>12</v>
      </c>
      <c r="C15" s="38"/>
      <c r="D15" s="17">
        <f t="shared" si="0"/>
        <v>1.6666666666666667</v>
      </c>
      <c r="E15" s="2">
        <f t="shared" si="1"/>
        <v>4500000</v>
      </c>
      <c r="F15" s="4">
        <f>F14+E15-E9/6</f>
        <v>49500000</v>
      </c>
      <c r="G15" s="4">
        <f t="shared" si="2"/>
        <v>457500</v>
      </c>
      <c r="K15" s="19">
        <f>C4</f>
        <v>2857500</v>
      </c>
    </row>
    <row r="16" spans="1:11" x14ac:dyDescent="0.25">
      <c r="A16" s="41">
        <v>2</v>
      </c>
      <c r="B16" s="5">
        <v>1</v>
      </c>
      <c r="C16" s="38">
        <f>SUM(G16:G27)</f>
        <v>7807500</v>
      </c>
      <c r="D16" s="17">
        <f t="shared" si="0"/>
        <v>1.6666666666666667</v>
      </c>
      <c r="E16" s="2">
        <f t="shared" si="1"/>
        <v>4500000</v>
      </c>
      <c r="F16" s="4">
        <f t="shared" ref="F16:F21" si="4">F15+E16-E10/6*2</f>
        <v>52500000</v>
      </c>
      <c r="G16" s="4">
        <f t="shared" si="2"/>
        <v>495000</v>
      </c>
      <c r="K16" s="19"/>
    </row>
    <row r="17" spans="1:11" x14ac:dyDescent="0.25">
      <c r="A17" s="41"/>
      <c r="B17" s="5">
        <v>2</v>
      </c>
      <c r="C17" s="38"/>
      <c r="D17" s="17">
        <f t="shared" si="0"/>
        <v>1.6666666666666667</v>
      </c>
      <c r="E17" s="2">
        <f t="shared" si="1"/>
        <v>4500000</v>
      </c>
      <c r="F17" s="4">
        <f t="shared" si="4"/>
        <v>55500000</v>
      </c>
      <c r="G17" s="4">
        <f t="shared" si="2"/>
        <v>525000</v>
      </c>
      <c r="K17" s="19"/>
    </row>
    <row r="18" spans="1:11" x14ac:dyDescent="0.25">
      <c r="A18" s="41"/>
      <c r="B18" s="5">
        <v>3</v>
      </c>
      <c r="C18" s="38"/>
      <c r="D18" s="17">
        <f t="shared" si="0"/>
        <v>1.6666666666666667</v>
      </c>
      <c r="E18" s="2">
        <f t="shared" si="1"/>
        <v>4500000</v>
      </c>
      <c r="F18" s="4">
        <f t="shared" si="4"/>
        <v>58500000</v>
      </c>
      <c r="G18" s="4">
        <f t="shared" si="2"/>
        <v>555000</v>
      </c>
      <c r="K18" s="19"/>
    </row>
    <row r="19" spans="1:11" x14ac:dyDescent="0.25">
      <c r="A19" s="41"/>
      <c r="B19" s="5">
        <v>4</v>
      </c>
      <c r="C19" s="38"/>
      <c r="D19" s="17">
        <f t="shared" si="0"/>
        <v>1.6666666666666667</v>
      </c>
      <c r="E19" s="2">
        <f t="shared" si="1"/>
        <v>4500000</v>
      </c>
      <c r="F19" s="4">
        <f t="shared" si="4"/>
        <v>61500000</v>
      </c>
      <c r="G19" s="4">
        <f t="shared" si="2"/>
        <v>585000</v>
      </c>
      <c r="K19" s="19"/>
    </row>
    <row r="20" spans="1:11" x14ac:dyDescent="0.25">
      <c r="A20" s="41"/>
      <c r="B20" s="5">
        <v>5</v>
      </c>
      <c r="C20" s="38"/>
      <c r="D20" s="17">
        <f t="shared" si="0"/>
        <v>1.6666666666666667</v>
      </c>
      <c r="E20" s="2">
        <f t="shared" si="1"/>
        <v>4500000</v>
      </c>
      <c r="F20" s="4">
        <f t="shared" si="4"/>
        <v>64500000</v>
      </c>
      <c r="G20" s="4">
        <f t="shared" si="2"/>
        <v>615000</v>
      </c>
      <c r="K20" s="19"/>
    </row>
    <row r="21" spans="1:11" x14ac:dyDescent="0.25">
      <c r="A21" s="41"/>
      <c r="B21" s="5">
        <v>6</v>
      </c>
      <c r="C21" s="38"/>
      <c r="D21" s="17">
        <f t="shared" si="0"/>
        <v>1.6666666666666667</v>
      </c>
      <c r="E21" s="2">
        <f t="shared" si="1"/>
        <v>4500000</v>
      </c>
      <c r="F21" s="4">
        <f t="shared" si="4"/>
        <v>67500000</v>
      </c>
      <c r="G21" s="4">
        <f t="shared" si="2"/>
        <v>645000</v>
      </c>
      <c r="K21" s="19"/>
    </row>
    <row r="22" spans="1:11" x14ac:dyDescent="0.25">
      <c r="A22" s="41"/>
      <c r="B22" s="5">
        <v>7</v>
      </c>
      <c r="C22" s="38"/>
      <c r="D22" s="17">
        <f t="shared" si="0"/>
        <v>1.6666666666666667</v>
      </c>
      <c r="E22" s="2">
        <f t="shared" si="1"/>
        <v>4500000</v>
      </c>
      <c r="F22" s="4">
        <f t="shared" ref="F22:F27" si="5">F21+E22-E16/6*3</f>
        <v>69750000</v>
      </c>
      <c r="G22" s="4">
        <f t="shared" si="2"/>
        <v>675000</v>
      </c>
      <c r="K22" s="19"/>
    </row>
    <row r="23" spans="1:11" x14ac:dyDescent="0.25">
      <c r="A23" s="41"/>
      <c r="B23" s="5">
        <v>8</v>
      </c>
      <c r="C23" s="38"/>
      <c r="D23" s="17">
        <f t="shared" si="0"/>
        <v>1.6666666666666667</v>
      </c>
      <c r="E23" s="2">
        <f t="shared" si="1"/>
        <v>4500000</v>
      </c>
      <c r="F23" s="4">
        <f t="shared" si="5"/>
        <v>72000000</v>
      </c>
      <c r="G23" s="4">
        <f t="shared" si="2"/>
        <v>697500</v>
      </c>
      <c r="K23" s="19"/>
    </row>
    <row r="24" spans="1:11" x14ac:dyDescent="0.25">
      <c r="A24" s="41"/>
      <c r="B24" s="5">
        <v>9</v>
      </c>
      <c r="C24" s="38"/>
      <c r="D24" s="17">
        <f t="shared" si="0"/>
        <v>1.6666666666666667</v>
      </c>
      <c r="E24" s="2">
        <f t="shared" si="1"/>
        <v>4500000</v>
      </c>
      <c r="F24" s="4">
        <f t="shared" si="5"/>
        <v>74250000</v>
      </c>
      <c r="G24" s="4">
        <f t="shared" si="2"/>
        <v>720000</v>
      </c>
      <c r="K24" s="19"/>
    </row>
    <row r="25" spans="1:11" x14ac:dyDescent="0.25">
      <c r="A25" s="41"/>
      <c r="B25" s="5">
        <v>10</v>
      </c>
      <c r="C25" s="38"/>
      <c r="D25" s="17">
        <f t="shared" si="0"/>
        <v>1.6666666666666667</v>
      </c>
      <c r="E25" s="2">
        <f t="shared" si="1"/>
        <v>4500000</v>
      </c>
      <c r="F25" s="4">
        <f t="shared" si="5"/>
        <v>76500000</v>
      </c>
      <c r="G25" s="4">
        <f t="shared" si="2"/>
        <v>742500</v>
      </c>
      <c r="K25" s="19"/>
    </row>
    <row r="26" spans="1:11" x14ac:dyDescent="0.25">
      <c r="A26" s="41"/>
      <c r="B26" s="5">
        <v>11</v>
      </c>
      <c r="C26" s="38"/>
      <c r="D26" s="17">
        <f t="shared" si="0"/>
        <v>1.6666666666666667</v>
      </c>
      <c r="E26" s="2">
        <f t="shared" si="1"/>
        <v>4500000</v>
      </c>
      <c r="F26" s="4">
        <f t="shared" si="5"/>
        <v>78750000</v>
      </c>
      <c r="G26" s="4">
        <f t="shared" si="2"/>
        <v>765000</v>
      </c>
      <c r="K26" s="19"/>
    </row>
    <row r="27" spans="1:11" x14ac:dyDescent="0.25">
      <c r="A27" s="41"/>
      <c r="B27" s="5">
        <v>12</v>
      </c>
      <c r="C27" s="38"/>
      <c r="D27" s="17">
        <f t="shared" si="0"/>
        <v>1.6666666666666667</v>
      </c>
      <c r="E27" s="2">
        <f t="shared" si="1"/>
        <v>4500000</v>
      </c>
      <c r="F27" s="4">
        <f t="shared" si="5"/>
        <v>81000000</v>
      </c>
      <c r="G27" s="4">
        <f t="shared" si="2"/>
        <v>787500</v>
      </c>
      <c r="K27" s="19">
        <f t="shared" ref="K27:K79" si="6">C16</f>
        <v>7807500</v>
      </c>
    </row>
    <row r="28" spans="1:11" ht="12.75" customHeight="1" x14ac:dyDescent="0.25">
      <c r="A28" s="7"/>
      <c r="B28" s="8"/>
      <c r="C28" s="9"/>
      <c r="D28" s="10"/>
      <c r="E28" s="11"/>
      <c r="F28" s="12"/>
      <c r="G28" s="12"/>
      <c r="K28" s="19"/>
    </row>
    <row r="29" spans="1:11" ht="59.25" customHeight="1" x14ac:dyDescent="0.25">
      <c r="A29" s="42" t="s">
        <v>24</v>
      </c>
      <c r="B29" s="42"/>
      <c r="C29" s="42"/>
      <c r="D29" s="42"/>
      <c r="E29" s="42"/>
      <c r="F29" s="42"/>
      <c r="G29" s="42"/>
      <c r="K29" s="19"/>
    </row>
    <row r="30" spans="1:11" ht="15" customHeight="1" x14ac:dyDescent="0.25">
      <c r="A30" s="41">
        <v>3</v>
      </c>
      <c r="B30" s="5">
        <v>1</v>
      </c>
      <c r="C30" s="38">
        <f>SUM(G30:G41)</f>
        <v>10597500</v>
      </c>
      <c r="D30" s="17">
        <f t="shared" ref="D30:D65" si="7">$J$4/12</f>
        <v>1.6666666666666667</v>
      </c>
      <c r="E30" s="2">
        <f t="shared" ref="E30:E65" si="8">D30*$J$5</f>
        <v>4500000</v>
      </c>
      <c r="F30" s="4">
        <f>F27+E30-E22/6*4</f>
        <v>82500000</v>
      </c>
      <c r="G30" s="4">
        <f>F27*$J$6/12</f>
        <v>810000</v>
      </c>
      <c r="K30" s="19"/>
    </row>
    <row r="31" spans="1:11" ht="15" customHeight="1" x14ac:dyDescent="0.25">
      <c r="A31" s="41"/>
      <c r="B31" s="5">
        <v>2</v>
      </c>
      <c r="C31" s="38"/>
      <c r="D31" s="17">
        <f t="shared" si="7"/>
        <v>1.6666666666666667</v>
      </c>
      <c r="E31" s="2">
        <f t="shared" si="8"/>
        <v>4500000</v>
      </c>
      <c r="F31" s="4">
        <f>F30+E31-E23/6*4</f>
        <v>84000000</v>
      </c>
      <c r="G31" s="4">
        <f>F30*$J$6/12</f>
        <v>825000</v>
      </c>
      <c r="K31" s="19"/>
    </row>
    <row r="32" spans="1:11" ht="15" customHeight="1" x14ac:dyDescent="0.25">
      <c r="A32" s="41"/>
      <c r="B32" s="5">
        <v>3</v>
      </c>
      <c r="C32" s="38"/>
      <c r="D32" s="17">
        <f t="shared" si="7"/>
        <v>1.6666666666666667</v>
      </c>
      <c r="E32" s="2">
        <f t="shared" si="8"/>
        <v>4500000</v>
      </c>
      <c r="F32" s="4">
        <f>F31+E32-E24/6*4</f>
        <v>85500000</v>
      </c>
      <c r="G32" s="4">
        <f t="shared" ref="G32:G65" si="9">F31*$J$6/12</f>
        <v>840000</v>
      </c>
      <c r="K32" s="19"/>
    </row>
    <row r="33" spans="1:11" ht="15" customHeight="1" x14ac:dyDescent="0.25">
      <c r="A33" s="41"/>
      <c r="B33" s="5">
        <v>4</v>
      </c>
      <c r="C33" s="38"/>
      <c r="D33" s="17">
        <f t="shared" si="7"/>
        <v>1.6666666666666667</v>
      </c>
      <c r="E33" s="2">
        <f t="shared" si="8"/>
        <v>4500000</v>
      </c>
      <c r="F33" s="4">
        <f>F32+E33-E25/6*4</f>
        <v>87000000</v>
      </c>
      <c r="G33" s="4">
        <f t="shared" si="9"/>
        <v>855000</v>
      </c>
      <c r="K33" s="19"/>
    </row>
    <row r="34" spans="1:11" ht="15" customHeight="1" x14ac:dyDescent="0.25">
      <c r="A34" s="41"/>
      <c r="B34" s="5">
        <v>5</v>
      </c>
      <c r="C34" s="38"/>
      <c r="D34" s="17">
        <f t="shared" si="7"/>
        <v>1.6666666666666667</v>
      </c>
      <c r="E34" s="2">
        <f t="shared" si="8"/>
        <v>4500000</v>
      </c>
      <c r="F34" s="4">
        <f>F33+E34-E26/6*4</f>
        <v>88500000</v>
      </c>
      <c r="G34" s="4">
        <f t="shared" si="9"/>
        <v>870000</v>
      </c>
      <c r="K34" s="19"/>
    </row>
    <row r="35" spans="1:11" ht="15" customHeight="1" x14ac:dyDescent="0.25">
      <c r="A35" s="41"/>
      <c r="B35" s="5">
        <v>6</v>
      </c>
      <c r="C35" s="38"/>
      <c r="D35" s="17">
        <f t="shared" si="7"/>
        <v>1.6666666666666667</v>
      </c>
      <c r="E35" s="2">
        <f t="shared" si="8"/>
        <v>4500000</v>
      </c>
      <c r="F35" s="4">
        <f>F34+E35-E27/6*4</f>
        <v>90000000</v>
      </c>
      <c r="G35" s="4">
        <f t="shared" si="9"/>
        <v>885000</v>
      </c>
      <c r="K35" s="19"/>
    </row>
    <row r="36" spans="1:11" ht="15" customHeight="1" x14ac:dyDescent="0.25">
      <c r="A36" s="41"/>
      <c r="B36" s="5">
        <v>7</v>
      </c>
      <c r="C36" s="38"/>
      <c r="D36" s="17">
        <f t="shared" si="7"/>
        <v>1.6666666666666667</v>
      </c>
      <c r="E36" s="2">
        <f t="shared" si="8"/>
        <v>4500000</v>
      </c>
      <c r="F36" s="4">
        <f t="shared" ref="F36:F41" si="10">F35+E36-E30/6*5</f>
        <v>90750000</v>
      </c>
      <c r="G36" s="4">
        <f t="shared" si="9"/>
        <v>900000</v>
      </c>
      <c r="K36" s="19"/>
    </row>
    <row r="37" spans="1:11" ht="15" customHeight="1" x14ac:dyDescent="0.25">
      <c r="A37" s="41"/>
      <c r="B37" s="5">
        <v>8</v>
      </c>
      <c r="C37" s="38"/>
      <c r="D37" s="17">
        <f t="shared" si="7"/>
        <v>1.6666666666666667</v>
      </c>
      <c r="E37" s="2">
        <f t="shared" si="8"/>
        <v>4500000</v>
      </c>
      <c r="F37" s="4">
        <f t="shared" si="10"/>
        <v>91500000</v>
      </c>
      <c r="G37" s="4">
        <f t="shared" si="9"/>
        <v>907500</v>
      </c>
      <c r="K37" s="19"/>
    </row>
    <row r="38" spans="1:11" ht="15" customHeight="1" x14ac:dyDescent="0.25">
      <c r="A38" s="41"/>
      <c r="B38" s="5">
        <v>9</v>
      </c>
      <c r="C38" s="38"/>
      <c r="D38" s="17">
        <f t="shared" si="7"/>
        <v>1.6666666666666667</v>
      </c>
      <c r="E38" s="2">
        <f t="shared" si="8"/>
        <v>4500000</v>
      </c>
      <c r="F38" s="4">
        <f t="shared" si="10"/>
        <v>92250000</v>
      </c>
      <c r="G38" s="4">
        <f t="shared" si="9"/>
        <v>915000</v>
      </c>
      <c r="K38" s="19"/>
    </row>
    <row r="39" spans="1:11" ht="15" customHeight="1" x14ac:dyDescent="0.25">
      <c r="A39" s="41"/>
      <c r="B39" s="5">
        <v>10</v>
      </c>
      <c r="C39" s="38"/>
      <c r="D39" s="17">
        <f t="shared" si="7"/>
        <v>1.6666666666666667</v>
      </c>
      <c r="E39" s="2">
        <f t="shared" si="8"/>
        <v>4500000</v>
      </c>
      <c r="F39" s="4">
        <f t="shared" si="10"/>
        <v>93000000</v>
      </c>
      <c r="G39" s="4">
        <f t="shared" si="9"/>
        <v>922500</v>
      </c>
      <c r="K39" s="19"/>
    </row>
    <row r="40" spans="1:11" ht="15" customHeight="1" x14ac:dyDescent="0.25">
      <c r="A40" s="41"/>
      <c r="B40" s="5">
        <v>11</v>
      </c>
      <c r="C40" s="38"/>
      <c r="D40" s="17">
        <f t="shared" si="7"/>
        <v>1.6666666666666667</v>
      </c>
      <c r="E40" s="2">
        <f t="shared" si="8"/>
        <v>4500000</v>
      </c>
      <c r="F40" s="4">
        <f t="shared" si="10"/>
        <v>93750000</v>
      </c>
      <c r="G40" s="4">
        <f t="shared" si="9"/>
        <v>930000</v>
      </c>
      <c r="K40" s="19"/>
    </row>
    <row r="41" spans="1:11" ht="15" customHeight="1" x14ac:dyDescent="0.25">
      <c r="A41" s="41"/>
      <c r="B41" s="5">
        <v>12</v>
      </c>
      <c r="C41" s="38"/>
      <c r="D41" s="17">
        <f t="shared" si="7"/>
        <v>1.6666666666666667</v>
      </c>
      <c r="E41" s="2">
        <f t="shared" si="8"/>
        <v>4500000</v>
      </c>
      <c r="F41" s="4">
        <f t="shared" si="10"/>
        <v>94500000</v>
      </c>
      <c r="G41" s="4">
        <f t="shared" si="9"/>
        <v>937500</v>
      </c>
      <c r="K41" s="19">
        <f t="shared" si="6"/>
        <v>10597500</v>
      </c>
    </row>
    <row r="42" spans="1:11" ht="15" customHeight="1" x14ac:dyDescent="0.25">
      <c r="A42" s="46">
        <v>4</v>
      </c>
      <c r="B42" s="5">
        <v>1</v>
      </c>
      <c r="C42" s="43">
        <f>SUM(G42:G53)</f>
        <v>11340000</v>
      </c>
      <c r="D42" s="17">
        <f t="shared" si="7"/>
        <v>1.6666666666666667</v>
      </c>
      <c r="E42" s="2">
        <f t="shared" si="8"/>
        <v>4500000</v>
      </c>
      <c r="F42" s="4">
        <f t="shared" ref="F42:F64" si="11">F41+E42-E36/6*6</f>
        <v>94500000</v>
      </c>
      <c r="G42" s="4">
        <f t="shared" si="9"/>
        <v>945000</v>
      </c>
      <c r="K42" s="19"/>
    </row>
    <row r="43" spans="1:11" ht="15" customHeight="1" x14ac:dyDescent="0.25">
      <c r="A43" s="47"/>
      <c r="B43" s="5">
        <v>2</v>
      </c>
      <c r="C43" s="44"/>
      <c r="D43" s="17">
        <f t="shared" si="7"/>
        <v>1.6666666666666667</v>
      </c>
      <c r="E43" s="2">
        <f t="shared" si="8"/>
        <v>4500000</v>
      </c>
      <c r="F43" s="4">
        <f t="shared" si="11"/>
        <v>94500000</v>
      </c>
      <c r="G43" s="4">
        <f t="shared" si="9"/>
        <v>945000</v>
      </c>
      <c r="K43" s="19"/>
    </row>
    <row r="44" spans="1:11" ht="15" customHeight="1" x14ac:dyDescent="0.25">
      <c r="A44" s="47"/>
      <c r="B44" s="5">
        <v>3</v>
      </c>
      <c r="C44" s="44"/>
      <c r="D44" s="17">
        <f t="shared" si="7"/>
        <v>1.6666666666666667</v>
      </c>
      <c r="E44" s="2">
        <f t="shared" si="8"/>
        <v>4500000</v>
      </c>
      <c r="F44" s="4">
        <f t="shared" si="11"/>
        <v>94500000</v>
      </c>
      <c r="G44" s="4">
        <f t="shared" si="9"/>
        <v>945000</v>
      </c>
      <c r="K44" s="19"/>
    </row>
    <row r="45" spans="1:11" ht="15" customHeight="1" x14ac:dyDescent="0.25">
      <c r="A45" s="47"/>
      <c r="B45" s="5">
        <v>4</v>
      </c>
      <c r="C45" s="44"/>
      <c r="D45" s="17">
        <f t="shared" si="7"/>
        <v>1.6666666666666667</v>
      </c>
      <c r="E45" s="2">
        <f t="shared" si="8"/>
        <v>4500000</v>
      </c>
      <c r="F45" s="4">
        <f t="shared" si="11"/>
        <v>94500000</v>
      </c>
      <c r="G45" s="4">
        <f t="shared" si="9"/>
        <v>945000</v>
      </c>
      <c r="K45" s="19"/>
    </row>
    <row r="46" spans="1:11" ht="15" customHeight="1" x14ac:dyDescent="0.25">
      <c r="A46" s="47"/>
      <c r="B46" s="5">
        <v>5</v>
      </c>
      <c r="C46" s="44"/>
      <c r="D46" s="17">
        <f t="shared" si="7"/>
        <v>1.6666666666666667</v>
      </c>
      <c r="E46" s="2">
        <f t="shared" si="8"/>
        <v>4500000</v>
      </c>
      <c r="F46" s="4">
        <f t="shared" si="11"/>
        <v>94500000</v>
      </c>
      <c r="G46" s="4">
        <f t="shared" si="9"/>
        <v>945000</v>
      </c>
      <c r="K46" s="19"/>
    </row>
    <row r="47" spans="1:11" ht="15" customHeight="1" x14ac:dyDescent="0.25">
      <c r="A47" s="47"/>
      <c r="B47" s="5">
        <v>6</v>
      </c>
      <c r="C47" s="44"/>
      <c r="D47" s="17">
        <f t="shared" si="7"/>
        <v>1.6666666666666667</v>
      </c>
      <c r="E47" s="2">
        <f t="shared" si="8"/>
        <v>4500000</v>
      </c>
      <c r="F47" s="4">
        <f t="shared" si="11"/>
        <v>94500000</v>
      </c>
      <c r="G47" s="4">
        <f t="shared" si="9"/>
        <v>945000</v>
      </c>
      <c r="K47" s="19"/>
    </row>
    <row r="48" spans="1:11" ht="15" customHeight="1" x14ac:dyDescent="0.25">
      <c r="A48" s="47"/>
      <c r="B48" s="5">
        <v>7</v>
      </c>
      <c r="C48" s="44"/>
      <c r="D48" s="17">
        <f t="shared" si="7"/>
        <v>1.6666666666666667</v>
      </c>
      <c r="E48" s="2">
        <f t="shared" si="8"/>
        <v>4500000</v>
      </c>
      <c r="F48" s="4">
        <f t="shared" si="11"/>
        <v>94500000</v>
      </c>
      <c r="G48" s="4">
        <f t="shared" si="9"/>
        <v>945000</v>
      </c>
      <c r="K48" s="19"/>
    </row>
    <row r="49" spans="1:11" ht="15" customHeight="1" x14ac:dyDescent="0.25">
      <c r="A49" s="47"/>
      <c r="B49" s="5">
        <v>8</v>
      </c>
      <c r="C49" s="44"/>
      <c r="D49" s="17">
        <f t="shared" si="7"/>
        <v>1.6666666666666667</v>
      </c>
      <c r="E49" s="2">
        <f t="shared" si="8"/>
        <v>4500000</v>
      </c>
      <c r="F49" s="4">
        <f>F48+E49-E43/6*6</f>
        <v>94500000</v>
      </c>
      <c r="G49" s="4">
        <f t="shared" si="9"/>
        <v>945000</v>
      </c>
      <c r="K49" s="19"/>
    </row>
    <row r="50" spans="1:11" ht="15" customHeight="1" x14ac:dyDescent="0.25">
      <c r="A50" s="47"/>
      <c r="B50" s="5">
        <v>9</v>
      </c>
      <c r="C50" s="44"/>
      <c r="D50" s="17">
        <f t="shared" si="7"/>
        <v>1.6666666666666667</v>
      </c>
      <c r="E50" s="2">
        <f t="shared" si="8"/>
        <v>4500000</v>
      </c>
      <c r="F50" s="4">
        <f t="shared" si="11"/>
        <v>94500000</v>
      </c>
      <c r="G50" s="4">
        <f t="shared" si="9"/>
        <v>945000</v>
      </c>
      <c r="K50" s="19"/>
    </row>
    <row r="51" spans="1:11" ht="15" customHeight="1" x14ac:dyDescent="0.25">
      <c r="A51" s="47"/>
      <c r="B51" s="5">
        <v>10</v>
      </c>
      <c r="C51" s="44"/>
      <c r="D51" s="17">
        <f t="shared" si="7"/>
        <v>1.6666666666666667</v>
      </c>
      <c r="E51" s="2">
        <f t="shared" si="8"/>
        <v>4500000</v>
      </c>
      <c r="F51" s="4">
        <f t="shared" si="11"/>
        <v>94500000</v>
      </c>
      <c r="G51" s="4">
        <f t="shared" si="9"/>
        <v>945000</v>
      </c>
      <c r="K51" s="19"/>
    </row>
    <row r="52" spans="1:11" ht="15" customHeight="1" x14ac:dyDescent="0.25">
      <c r="A52" s="47"/>
      <c r="B52" s="5">
        <v>11</v>
      </c>
      <c r="C52" s="44"/>
      <c r="D52" s="17">
        <f t="shared" si="7"/>
        <v>1.6666666666666667</v>
      </c>
      <c r="E52" s="2">
        <f t="shared" si="8"/>
        <v>4500000</v>
      </c>
      <c r="F52" s="4">
        <f t="shared" si="11"/>
        <v>94500000</v>
      </c>
      <c r="G52" s="4">
        <f t="shared" si="9"/>
        <v>945000</v>
      </c>
      <c r="K52" s="19"/>
    </row>
    <row r="53" spans="1:11" ht="15" customHeight="1" x14ac:dyDescent="0.25">
      <c r="A53" s="48"/>
      <c r="B53" s="5">
        <v>12</v>
      </c>
      <c r="C53" s="45"/>
      <c r="D53" s="17">
        <f t="shared" si="7"/>
        <v>1.6666666666666667</v>
      </c>
      <c r="E53" s="2">
        <f t="shared" si="8"/>
        <v>4500000</v>
      </c>
      <c r="F53" s="4">
        <f t="shared" si="11"/>
        <v>94500000</v>
      </c>
      <c r="G53" s="4">
        <f t="shared" si="9"/>
        <v>945000</v>
      </c>
      <c r="K53" s="19">
        <f t="shared" si="6"/>
        <v>11340000</v>
      </c>
    </row>
    <row r="54" spans="1:11" ht="15" customHeight="1" x14ac:dyDescent="0.25">
      <c r="A54" s="41">
        <v>5</v>
      </c>
      <c r="B54" s="5">
        <v>1</v>
      </c>
      <c r="C54" s="38">
        <f>SUM(G54:G65)</f>
        <v>11340000</v>
      </c>
      <c r="D54" s="17">
        <f t="shared" si="7"/>
        <v>1.6666666666666667</v>
      </c>
      <c r="E54" s="2">
        <f t="shared" si="8"/>
        <v>4500000</v>
      </c>
      <c r="F54" s="4">
        <f t="shared" si="11"/>
        <v>94500000</v>
      </c>
      <c r="G54" s="4">
        <f t="shared" si="9"/>
        <v>945000</v>
      </c>
      <c r="K54" s="19"/>
    </row>
    <row r="55" spans="1:11" ht="15" customHeight="1" x14ac:dyDescent="0.25">
      <c r="A55" s="41"/>
      <c r="B55" s="5">
        <v>2</v>
      </c>
      <c r="C55" s="38"/>
      <c r="D55" s="17">
        <f t="shared" si="7"/>
        <v>1.6666666666666667</v>
      </c>
      <c r="E55" s="2">
        <f t="shared" si="8"/>
        <v>4500000</v>
      </c>
      <c r="F55" s="4">
        <f>F54+E55-E49/6*6</f>
        <v>94500000</v>
      </c>
      <c r="G55" s="4">
        <f t="shared" si="9"/>
        <v>945000</v>
      </c>
      <c r="K55" s="19"/>
    </row>
    <row r="56" spans="1:11" ht="15" customHeight="1" x14ac:dyDescent="0.25">
      <c r="A56" s="41"/>
      <c r="B56" s="5">
        <v>3</v>
      </c>
      <c r="C56" s="38"/>
      <c r="D56" s="17">
        <f t="shared" si="7"/>
        <v>1.6666666666666667</v>
      </c>
      <c r="E56" s="2">
        <f t="shared" si="8"/>
        <v>4500000</v>
      </c>
      <c r="F56" s="4">
        <f t="shared" si="11"/>
        <v>94500000</v>
      </c>
      <c r="G56" s="4">
        <f t="shared" si="9"/>
        <v>945000</v>
      </c>
      <c r="K56" s="19"/>
    </row>
    <row r="57" spans="1:11" ht="15" customHeight="1" x14ac:dyDescent="0.25">
      <c r="A57" s="41"/>
      <c r="B57" s="5">
        <v>4</v>
      </c>
      <c r="C57" s="38"/>
      <c r="D57" s="17">
        <f t="shared" si="7"/>
        <v>1.6666666666666667</v>
      </c>
      <c r="E57" s="2">
        <f t="shared" si="8"/>
        <v>4500000</v>
      </c>
      <c r="F57" s="4">
        <f t="shared" si="11"/>
        <v>94500000</v>
      </c>
      <c r="G57" s="4">
        <f t="shared" si="9"/>
        <v>945000</v>
      </c>
      <c r="K57" s="19"/>
    </row>
    <row r="58" spans="1:11" ht="15" customHeight="1" x14ac:dyDescent="0.25">
      <c r="A58" s="41"/>
      <c r="B58" s="5">
        <v>5</v>
      </c>
      <c r="C58" s="38"/>
      <c r="D58" s="17">
        <f t="shared" si="7"/>
        <v>1.6666666666666667</v>
      </c>
      <c r="E58" s="2">
        <f t="shared" si="8"/>
        <v>4500000</v>
      </c>
      <c r="F58" s="4">
        <f t="shared" si="11"/>
        <v>94500000</v>
      </c>
      <c r="G58" s="4">
        <f t="shared" si="9"/>
        <v>945000</v>
      </c>
      <c r="K58" s="19"/>
    </row>
    <row r="59" spans="1:11" ht="15" customHeight="1" x14ac:dyDescent="0.25">
      <c r="A59" s="41"/>
      <c r="B59" s="5">
        <v>6</v>
      </c>
      <c r="C59" s="38"/>
      <c r="D59" s="17">
        <f t="shared" si="7"/>
        <v>1.6666666666666667</v>
      </c>
      <c r="E59" s="2">
        <f t="shared" si="8"/>
        <v>4500000</v>
      </c>
      <c r="F59" s="4">
        <f t="shared" si="11"/>
        <v>94500000</v>
      </c>
      <c r="G59" s="4">
        <f t="shared" si="9"/>
        <v>945000</v>
      </c>
      <c r="K59" s="19"/>
    </row>
    <row r="60" spans="1:11" ht="15" customHeight="1" x14ac:dyDescent="0.25">
      <c r="A60" s="41"/>
      <c r="B60" s="5">
        <v>7</v>
      </c>
      <c r="C60" s="38"/>
      <c r="D60" s="17">
        <f t="shared" si="7"/>
        <v>1.6666666666666667</v>
      </c>
      <c r="E60" s="2">
        <f t="shared" si="8"/>
        <v>4500000</v>
      </c>
      <c r="F60" s="4">
        <f t="shared" si="11"/>
        <v>94500000</v>
      </c>
      <c r="G60" s="4">
        <f t="shared" si="9"/>
        <v>945000</v>
      </c>
      <c r="K60" s="19"/>
    </row>
    <row r="61" spans="1:11" ht="15" customHeight="1" x14ac:dyDescent="0.25">
      <c r="A61" s="41"/>
      <c r="B61" s="5">
        <v>8</v>
      </c>
      <c r="C61" s="38"/>
      <c r="D61" s="17">
        <f t="shared" si="7"/>
        <v>1.6666666666666667</v>
      </c>
      <c r="E61" s="2">
        <f t="shared" si="8"/>
        <v>4500000</v>
      </c>
      <c r="F61" s="4">
        <f>F60+E61-E55/6*6</f>
        <v>94500000</v>
      </c>
      <c r="G61" s="4">
        <f t="shared" si="9"/>
        <v>945000</v>
      </c>
      <c r="K61" s="19"/>
    </row>
    <row r="62" spans="1:11" ht="15" customHeight="1" x14ac:dyDescent="0.25">
      <c r="A62" s="41"/>
      <c r="B62" s="5">
        <v>9</v>
      </c>
      <c r="C62" s="38"/>
      <c r="D62" s="17">
        <f t="shared" si="7"/>
        <v>1.6666666666666667</v>
      </c>
      <c r="E62" s="2">
        <f t="shared" si="8"/>
        <v>4500000</v>
      </c>
      <c r="F62" s="4">
        <f t="shared" si="11"/>
        <v>94500000</v>
      </c>
      <c r="G62" s="4">
        <f t="shared" si="9"/>
        <v>945000</v>
      </c>
      <c r="K62" s="19"/>
    </row>
    <row r="63" spans="1:11" ht="15" customHeight="1" x14ac:dyDescent="0.25">
      <c r="A63" s="41"/>
      <c r="B63" s="5">
        <v>10</v>
      </c>
      <c r="C63" s="38"/>
      <c r="D63" s="17">
        <f t="shared" si="7"/>
        <v>1.6666666666666667</v>
      </c>
      <c r="E63" s="2">
        <f t="shared" si="8"/>
        <v>4500000</v>
      </c>
      <c r="F63" s="4">
        <f t="shared" si="11"/>
        <v>94500000</v>
      </c>
      <c r="G63" s="4">
        <f t="shared" si="9"/>
        <v>945000</v>
      </c>
      <c r="K63" s="19"/>
    </row>
    <row r="64" spans="1:11" ht="15" customHeight="1" x14ac:dyDescent="0.25">
      <c r="A64" s="41"/>
      <c r="B64" s="5">
        <v>11</v>
      </c>
      <c r="C64" s="38"/>
      <c r="D64" s="17">
        <f t="shared" si="7"/>
        <v>1.6666666666666667</v>
      </c>
      <c r="E64" s="2">
        <f t="shared" si="8"/>
        <v>4500000</v>
      </c>
      <c r="F64" s="4">
        <f t="shared" si="11"/>
        <v>94500000</v>
      </c>
      <c r="G64" s="4">
        <f t="shared" si="9"/>
        <v>945000</v>
      </c>
      <c r="K64" s="19"/>
    </row>
    <row r="65" spans="1:11" ht="15" customHeight="1" x14ac:dyDescent="0.25">
      <c r="A65" s="41"/>
      <c r="B65" s="5">
        <v>12</v>
      </c>
      <c r="C65" s="38"/>
      <c r="D65" s="17">
        <f t="shared" si="7"/>
        <v>1.6666666666666667</v>
      </c>
      <c r="E65" s="2">
        <f t="shared" si="8"/>
        <v>4500000</v>
      </c>
      <c r="F65" s="4">
        <f t="shared" ref="F65:F73" si="12">F64+E65-$E$59/6*6</f>
        <v>94500000</v>
      </c>
      <c r="G65" s="4">
        <f t="shared" si="9"/>
        <v>945000</v>
      </c>
      <c r="K65" s="19">
        <f t="shared" si="6"/>
        <v>11340000</v>
      </c>
    </row>
    <row r="66" spans="1:11" ht="15" customHeight="1" x14ac:dyDescent="0.25">
      <c r="A66" s="7"/>
      <c r="B66" s="8"/>
      <c r="C66" s="9"/>
      <c r="D66" s="10"/>
      <c r="E66" s="11"/>
      <c r="F66" s="12"/>
      <c r="G66" s="12"/>
      <c r="K66" s="19"/>
    </row>
    <row r="67" spans="1:11" ht="15" customHeight="1" x14ac:dyDescent="0.25">
      <c r="A67" s="7"/>
      <c r="B67" s="8"/>
      <c r="C67" s="9"/>
      <c r="D67" s="10"/>
      <c r="E67" s="11"/>
      <c r="F67" s="12"/>
      <c r="G67" s="12"/>
      <c r="K67" s="19"/>
    </row>
    <row r="68" spans="1:11" ht="15" customHeight="1" x14ac:dyDescent="0.25">
      <c r="A68" s="41">
        <v>6</v>
      </c>
      <c r="B68" s="5">
        <v>1</v>
      </c>
      <c r="C68" s="38">
        <f>SUM(G68:G79)</f>
        <v>8482500</v>
      </c>
      <c r="D68" s="1"/>
      <c r="E68" s="1"/>
      <c r="F68" s="4">
        <f>F65+E68-$E$59/6*6</f>
        <v>90000000</v>
      </c>
      <c r="G68" s="4">
        <f>F65*$J$6/12</f>
        <v>945000</v>
      </c>
      <c r="K68" s="19"/>
    </row>
    <row r="69" spans="1:11" ht="15" customHeight="1" x14ac:dyDescent="0.25">
      <c r="A69" s="41"/>
      <c r="B69" s="5">
        <v>2</v>
      </c>
      <c r="C69" s="38"/>
      <c r="D69" s="1"/>
      <c r="E69" s="1"/>
      <c r="F69" s="4">
        <f t="shared" si="12"/>
        <v>85500000</v>
      </c>
      <c r="G69" s="4">
        <f>F68*$J$6/12</f>
        <v>900000</v>
      </c>
      <c r="K69" s="19"/>
    </row>
    <row r="70" spans="1:11" ht="15" customHeight="1" x14ac:dyDescent="0.25">
      <c r="A70" s="41"/>
      <c r="B70" s="5">
        <v>3</v>
      </c>
      <c r="C70" s="38"/>
      <c r="D70" s="1"/>
      <c r="E70" s="1"/>
      <c r="F70" s="4">
        <f t="shared" si="12"/>
        <v>81000000</v>
      </c>
      <c r="G70" s="4">
        <f t="shared" ref="G70:G103" si="13">F69*$J$6/12</f>
        <v>855000</v>
      </c>
      <c r="K70" s="19"/>
    </row>
    <row r="71" spans="1:11" ht="15" customHeight="1" x14ac:dyDescent="0.25">
      <c r="A71" s="41"/>
      <c r="B71" s="5">
        <v>4</v>
      </c>
      <c r="C71" s="38"/>
      <c r="D71" s="1"/>
      <c r="E71" s="1"/>
      <c r="F71" s="4">
        <f t="shared" si="12"/>
        <v>76500000</v>
      </c>
      <c r="G71" s="4">
        <f t="shared" si="13"/>
        <v>810000</v>
      </c>
      <c r="K71" s="19"/>
    </row>
    <row r="72" spans="1:11" ht="15" customHeight="1" x14ac:dyDescent="0.25">
      <c r="A72" s="41"/>
      <c r="B72" s="5">
        <v>5</v>
      </c>
      <c r="C72" s="38"/>
      <c r="D72" s="1"/>
      <c r="E72" s="1"/>
      <c r="F72" s="4">
        <f t="shared" si="12"/>
        <v>72000000</v>
      </c>
      <c r="G72" s="4">
        <f t="shared" si="13"/>
        <v>765000</v>
      </c>
      <c r="K72" s="19"/>
    </row>
    <row r="73" spans="1:11" ht="15" customHeight="1" x14ac:dyDescent="0.25">
      <c r="A73" s="41"/>
      <c r="B73" s="5">
        <v>6</v>
      </c>
      <c r="C73" s="38"/>
      <c r="D73" s="1"/>
      <c r="E73" s="1"/>
      <c r="F73" s="4">
        <f t="shared" si="12"/>
        <v>67500000</v>
      </c>
      <c r="G73" s="4">
        <f t="shared" si="13"/>
        <v>720000</v>
      </c>
      <c r="K73" s="19"/>
    </row>
    <row r="74" spans="1:11" ht="15" customHeight="1" x14ac:dyDescent="0.25">
      <c r="A74" s="41"/>
      <c r="B74" s="5">
        <v>7</v>
      </c>
      <c r="C74" s="38"/>
      <c r="D74" s="1"/>
      <c r="E74" s="1"/>
      <c r="F74" s="4">
        <f t="shared" ref="F74:F79" si="14">F73+E74-$E$59/6*5</f>
        <v>63750000</v>
      </c>
      <c r="G74" s="4">
        <f t="shared" si="13"/>
        <v>675000</v>
      </c>
      <c r="K74" s="19"/>
    </row>
    <row r="75" spans="1:11" ht="15" customHeight="1" x14ac:dyDescent="0.25">
      <c r="A75" s="41"/>
      <c r="B75" s="5">
        <v>8</v>
      </c>
      <c r="C75" s="38"/>
      <c r="D75" s="1"/>
      <c r="E75" s="1"/>
      <c r="F75" s="4">
        <f t="shared" si="14"/>
        <v>60000000</v>
      </c>
      <c r="G75" s="4">
        <f t="shared" si="13"/>
        <v>637500</v>
      </c>
      <c r="K75" s="19"/>
    </row>
    <row r="76" spans="1:11" ht="15" customHeight="1" x14ac:dyDescent="0.25">
      <c r="A76" s="41"/>
      <c r="B76" s="5">
        <v>9</v>
      </c>
      <c r="C76" s="38"/>
      <c r="D76" s="1"/>
      <c r="E76" s="1"/>
      <c r="F76" s="4">
        <f t="shared" si="14"/>
        <v>56250000</v>
      </c>
      <c r="G76" s="4">
        <f t="shared" si="13"/>
        <v>600000</v>
      </c>
      <c r="K76" s="19"/>
    </row>
    <row r="77" spans="1:11" ht="15" customHeight="1" x14ac:dyDescent="0.25">
      <c r="A77" s="41"/>
      <c r="B77" s="5">
        <v>10</v>
      </c>
      <c r="C77" s="38"/>
      <c r="D77" s="1"/>
      <c r="E77" s="1"/>
      <c r="F77" s="4">
        <f t="shared" si="14"/>
        <v>52500000</v>
      </c>
      <c r="G77" s="4">
        <f t="shared" si="13"/>
        <v>562500</v>
      </c>
      <c r="K77" s="19"/>
    </row>
    <row r="78" spans="1:11" ht="15" customHeight="1" x14ac:dyDescent="0.25">
      <c r="A78" s="41"/>
      <c r="B78" s="5">
        <v>11</v>
      </c>
      <c r="C78" s="38"/>
      <c r="D78" s="1"/>
      <c r="E78" s="1"/>
      <c r="F78" s="4">
        <f t="shared" si="14"/>
        <v>48750000</v>
      </c>
      <c r="G78" s="4">
        <f t="shared" si="13"/>
        <v>525000</v>
      </c>
      <c r="K78" s="19"/>
    </row>
    <row r="79" spans="1:11" ht="15" customHeight="1" x14ac:dyDescent="0.25">
      <c r="A79" s="41"/>
      <c r="B79" s="5">
        <v>12</v>
      </c>
      <c r="C79" s="38"/>
      <c r="D79" s="1"/>
      <c r="E79" s="1"/>
      <c r="F79" s="4">
        <f t="shared" si="14"/>
        <v>45000000</v>
      </c>
      <c r="G79" s="4">
        <f t="shared" si="13"/>
        <v>487500</v>
      </c>
      <c r="K79" s="19">
        <f t="shared" si="6"/>
        <v>8482500</v>
      </c>
    </row>
    <row r="80" spans="1:11" ht="15" customHeight="1" x14ac:dyDescent="0.25">
      <c r="A80" s="46">
        <v>7</v>
      </c>
      <c r="B80" s="5">
        <v>1</v>
      </c>
      <c r="C80" s="43">
        <f>SUM(G80:G91)</f>
        <v>3532500</v>
      </c>
      <c r="D80" s="1"/>
      <c r="E80" s="1"/>
      <c r="F80" s="4">
        <f t="shared" ref="F80:F85" si="15">F79+E80-$E$59/6*4</f>
        <v>42000000</v>
      </c>
      <c r="G80" s="4">
        <f t="shared" si="13"/>
        <v>450000</v>
      </c>
      <c r="K80" s="19"/>
    </row>
    <row r="81" spans="1:11" ht="15" customHeight="1" x14ac:dyDescent="0.25">
      <c r="A81" s="47"/>
      <c r="B81" s="5">
        <v>2</v>
      </c>
      <c r="C81" s="44"/>
      <c r="D81" s="1"/>
      <c r="E81" s="1"/>
      <c r="F81" s="4">
        <f t="shared" si="15"/>
        <v>39000000</v>
      </c>
      <c r="G81" s="4">
        <f t="shared" si="13"/>
        <v>420000</v>
      </c>
      <c r="K81" s="19"/>
    </row>
    <row r="82" spans="1:11" ht="15" customHeight="1" x14ac:dyDescent="0.25">
      <c r="A82" s="47"/>
      <c r="B82" s="5">
        <v>3</v>
      </c>
      <c r="C82" s="44"/>
      <c r="D82" s="1"/>
      <c r="E82" s="1"/>
      <c r="F82" s="4">
        <f t="shared" si="15"/>
        <v>36000000</v>
      </c>
      <c r="G82" s="4">
        <f t="shared" si="13"/>
        <v>390000</v>
      </c>
      <c r="K82" s="19"/>
    </row>
    <row r="83" spans="1:11" ht="15" customHeight="1" x14ac:dyDescent="0.25">
      <c r="A83" s="47"/>
      <c r="B83" s="5">
        <v>4</v>
      </c>
      <c r="C83" s="44"/>
      <c r="D83" s="1"/>
      <c r="E83" s="1"/>
      <c r="F83" s="4">
        <f t="shared" si="15"/>
        <v>33000000</v>
      </c>
      <c r="G83" s="4">
        <f t="shared" si="13"/>
        <v>360000</v>
      </c>
      <c r="K83" s="19"/>
    </row>
    <row r="84" spans="1:11" ht="15" customHeight="1" x14ac:dyDescent="0.25">
      <c r="A84" s="47"/>
      <c r="B84" s="5">
        <v>5</v>
      </c>
      <c r="C84" s="44"/>
      <c r="D84" s="1"/>
      <c r="E84" s="1"/>
      <c r="F84" s="4">
        <f t="shared" si="15"/>
        <v>30000000</v>
      </c>
      <c r="G84" s="4">
        <f t="shared" si="13"/>
        <v>330000</v>
      </c>
      <c r="K84" s="19"/>
    </row>
    <row r="85" spans="1:11" ht="15" customHeight="1" x14ac:dyDescent="0.25">
      <c r="A85" s="47"/>
      <c r="B85" s="5">
        <v>6</v>
      </c>
      <c r="C85" s="44"/>
      <c r="D85" s="1"/>
      <c r="E85" s="1"/>
      <c r="F85" s="4">
        <f t="shared" si="15"/>
        <v>27000000</v>
      </c>
      <c r="G85" s="4">
        <f t="shared" si="13"/>
        <v>300000</v>
      </c>
      <c r="K85" s="19"/>
    </row>
    <row r="86" spans="1:11" ht="15" customHeight="1" x14ac:dyDescent="0.25">
      <c r="A86" s="47"/>
      <c r="B86" s="5">
        <v>7</v>
      </c>
      <c r="C86" s="44"/>
      <c r="D86" s="1"/>
      <c r="E86" s="1"/>
      <c r="F86" s="4">
        <f t="shared" ref="F86:F91" si="16">F85+E86-$E$59/6*3</f>
        <v>24750000</v>
      </c>
      <c r="G86" s="4">
        <f t="shared" si="13"/>
        <v>270000</v>
      </c>
      <c r="K86" s="19"/>
    </row>
    <row r="87" spans="1:11" ht="15" customHeight="1" x14ac:dyDescent="0.25">
      <c r="A87" s="47"/>
      <c r="B87" s="5">
        <v>8</v>
      </c>
      <c r="C87" s="44"/>
      <c r="D87" s="1"/>
      <c r="E87" s="1"/>
      <c r="F87" s="4">
        <f t="shared" si="16"/>
        <v>22500000</v>
      </c>
      <c r="G87" s="4">
        <f t="shared" si="13"/>
        <v>247500</v>
      </c>
      <c r="K87" s="19"/>
    </row>
    <row r="88" spans="1:11" ht="15" customHeight="1" x14ac:dyDescent="0.25">
      <c r="A88" s="47"/>
      <c r="B88" s="5">
        <v>9</v>
      </c>
      <c r="C88" s="44"/>
      <c r="D88" s="1"/>
      <c r="E88" s="1"/>
      <c r="F88" s="4">
        <f t="shared" si="16"/>
        <v>20250000</v>
      </c>
      <c r="G88" s="4">
        <f t="shared" si="13"/>
        <v>225000</v>
      </c>
      <c r="K88" s="19"/>
    </row>
    <row r="89" spans="1:11" ht="15" customHeight="1" x14ac:dyDescent="0.25">
      <c r="A89" s="47"/>
      <c r="B89" s="5">
        <v>10</v>
      </c>
      <c r="C89" s="44"/>
      <c r="D89" s="1"/>
      <c r="E89" s="1"/>
      <c r="F89" s="4">
        <f t="shared" si="16"/>
        <v>18000000</v>
      </c>
      <c r="G89" s="4">
        <f t="shared" si="13"/>
        <v>202500</v>
      </c>
      <c r="K89" s="19"/>
    </row>
    <row r="90" spans="1:11" ht="15" customHeight="1" x14ac:dyDescent="0.25">
      <c r="A90" s="47"/>
      <c r="B90" s="5">
        <v>11</v>
      </c>
      <c r="C90" s="44"/>
      <c r="D90" s="1"/>
      <c r="E90" s="1"/>
      <c r="F90" s="4">
        <f t="shared" si="16"/>
        <v>15750000</v>
      </c>
      <c r="G90" s="4">
        <f t="shared" si="13"/>
        <v>180000</v>
      </c>
      <c r="K90" s="19"/>
    </row>
    <row r="91" spans="1:11" ht="15" customHeight="1" x14ac:dyDescent="0.25">
      <c r="A91" s="48"/>
      <c r="B91" s="5">
        <v>12</v>
      </c>
      <c r="C91" s="45"/>
      <c r="D91" s="1"/>
      <c r="E91" s="1"/>
      <c r="F91" s="4">
        <f t="shared" si="16"/>
        <v>13500000</v>
      </c>
      <c r="G91" s="4">
        <f t="shared" si="13"/>
        <v>157500</v>
      </c>
      <c r="K91" s="19">
        <f t="shared" ref="K91:K103" si="17">C80</f>
        <v>3532500</v>
      </c>
    </row>
    <row r="92" spans="1:11" ht="15" customHeight="1" x14ac:dyDescent="0.25">
      <c r="A92" s="46">
        <v>8</v>
      </c>
      <c r="B92" s="5">
        <v>1</v>
      </c>
      <c r="C92" s="43">
        <f>SUM(G92:G103)</f>
        <v>742500</v>
      </c>
      <c r="D92" s="1"/>
      <c r="E92" s="1"/>
      <c r="F92" s="4">
        <f t="shared" ref="F92:F97" si="18">F91+E92-$E$59/6*2</f>
        <v>12000000</v>
      </c>
      <c r="G92" s="4">
        <f t="shared" si="13"/>
        <v>135000</v>
      </c>
      <c r="K92" s="19"/>
    </row>
    <row r="93" spans="1:11" ht="15" customHeight="1" x14ac:dyDescent="0.25">
      <c r="A93" s="47"/>
      <c r="B93" s="5">
        <v>2</v>
      </c>
      <c r="C93" s="44"/>
      <c r="D93" s="1"/>
      <c r="E93" s="1"/>
      <c r="F93" s="4">
        <f t="shared" si="18"/>
        <v>10500000</v>
      </c>
      <c r="G93" s="4">
        <f t="shared" si="13"/>
        <v>120000</v>
      </c>
      <c r="K93" s="19"/>
    </row>
    <row r="94" spans="1:11" ht="15" customHeight="1" x14ac:dyDescent="0.25">
      <c r="A94" s="47"/>
      <c r="B94" s="5">
        <v>3</v>
      </c>
      <c r="C94" s="44"/>
      <c r="D94" s="1"/>
      <c r="E94" s="1"/>
      <c r="F94" s="4">
        <f t="shared" si="18"/>
        <v>9000000</v>
      </c>
      <c r="G94" s="4">
        <f t="shared" si="13"/>
        <v>105000</v>
      </c>
      <c r="K94" s="19"/>
    </row>
    <row r="95" spans="1:11" ht="15" customHeight="1" x14ac:dyDescent="0.25">
      <c r="A95" s="47"/>
      <c r="B95" s="5">
        <v>4</v>
      </c>
      <c r="C95" s="44"/>
      <c r="D95" s="1"/>
      <c r="E95" s="1"/>
      <c r="F95" s="4">
        <f t="shared" si="18"/>
        <v>7500000</v>
      </c>
      <c r="G95" s="4">
        <f t="shared" si="13"/>
        <v>90000</v>
      </c>
      <c r="K95" s="19"/>
    </row>
    <row r="96" spans="1:11" ht="15" customHeight="1" x14ac:dyDescent="0.25">
      <c r="A96" s="47"/>
      <c r="B96" s="5">
        <v>5</v>
      </c>
      <c r="C96" s="44"/>
      <c r="D96" s="1"/>
      <c r="E96" s="1"/>
      <c r="F96" s="4">
        <f t="shared" si="18"/>
        <v>6000000</v>
      </c>
      <c r="G96" s="4">
        <f t="shared" si="13"/>
        <v>75000</v>
      </c>
      <c r="K96" s="19"/>
    </row>
    <row r="97" spans="1:11" ht="15" customHeight="1" x14ac:dyDescent="0.25">
      <c r="A97" s="47"/>
      <c r="B97" s="5">
        <v>6</v>
      </c>
      <c r="C97" s="44"/>
      <c r="D97" s="1"/>
      <c r="E97" s="1"/>
      <c r="F97" s="4">
        <f t="shared" si="18"/>
        <v>4500000</v>
      </c>
      <c r="G97" s="4">
        <f t="shared" si="13"/>
        <v>60000</v>
      </c>
      <c r="K97" s="19"/>
    </row>
    <row r="98" spans="1:11" ht="15" customHeight="1" x14ac:dyDescent="0.25">
      <c r="A98" s="47"/>
      <c r="B98" s="5">
        <v>7</v>
      </c>
      <c r="C98" s="44"/>
      <c r="D98" s="1"/>
      <c r="E98" s="1"/>
      <c r="F98" s="4">
        <f t="shared" ref="F98:F103" si="19">F97+E98-$E$59/6*1</f>
        <v>3750000</v>
      </c>
      <c r="G98" s="4">
        <f t="shared" si="13"/>
        <v>45000</v>
      </c>
      <c r="K98" s="19"/>
    </row>
    <row r="99" spans="1:11" ht="15" customHeight="1" x14ac:dyDescent="0.25">
      <c r="A99" s="47"/>
      <c r="B99" s="5">
        <v>8</v>
      </c>
      <c r="C99" s="44"/>
      <c r="D99" s="1"/>
      <c r="E99" s="1"/>
      <c r="F99" s="4">
        <f t="shared" si="19"/>
        <v>3000000</v>
      </c>
      <c r="G99" s="4">
        <f t="shared" si="13"/>
        <v>37500</v>
      </c>
      <c r="K99" s="19"/>
    </row>
    <row r="100" spans="1:11" ht="15" customHeight="1" x14ac:dyDescent="0.25">
      <c r="A100" s="47"/>
      <c r="B100" s="5">
        <v>9</v>
      </c>
      <c r="C100" s="44"/>
      <c r="D100" s="1"/>
      <c r="E100" s="1"/>
      <c r="F100" s="4">
        <f t="shared" si="19"/>
        <v>2250000</v>
      </c>
      <c r="G100" s="4">
        <f t="shared" si="13"/>
        <v>30000</v>
      </c>
      <c r="K100" s="19"/>
    </row>
    <row r="101" spans="1:11" ht="15" customHeight="1" x14ac:dyDescent="0.25">
      <c r="A101" s="47"/>
      <c r="B101" s="5">
        <v>10</v>
      </c>
      <c r="C101" s="44"/>
      <c r="D101" s="1"/>
      <c r="E101" s="1"/>
      <c r="F101" s="4">
        <f t="shared" si="19"/>
        <v>1500000</v>
      </c>
      <c r="G101" s="4">
        <f t="shared" si="13"/>
        <v>22500</v>
      </c>
      <c r="K101" s="19"/>
    </row>
    <row r="102" spans="1:11" ht="15" customHeight="1" x14ac:dyDescent="0.25">
      <c r="A102" s="47"/>
      <c r="B102" s="5">
        <v>11</v>
      </c>
      <c r="C102" s="44"/>
      <c r="D102" s="1"/>
      <c r="E102" s="1"/>
      <c r="F102" s="4">
        <f t="shared" si="19"/>
        <v>750000</v>
      </c>
      <c r="G102" s="4">
        <f t="shared" si="13"/>
        <v>15000</v>
      </c>
      <c r="K102" s="19"/>
    </row>
    <row r="103" spans="1:11" ht="15" customHeight="1" x14ac:dyDescent="0.25">
      <c r="A103" s="48"/>
      <c r="B103" s="5">
        <v>12</v>
      </c>
      <c r="C103" s="45"/>
      <c r="D103" s="1"/>
      <c r="E103" s="1"/>
      <c r="F103" s="4">
        <f t="shared" si="19"/>
        <v>0</v>
      </c>
      <c r="G103" s="4">
        <f t="shared" si="13"/>
        <v>7500</v>
      </c>
      <c r="K103" s="19">
        <f t="shared" si="17"/>
        <v>742500</v>
      </c>
    </row>
    <row r="105" spans="1:11" x14ac:dyDescent="0.25">
      <c r="C105" s="19"/>
    </row>
    <row r="107" spans="1:11" x14ac:dyDescent="0.25">
      <c r="C107" s="19"/>
    </row>
  </sheetData>
  <mergeCells count="19">
    <mergeCell ref="A68:A79"/>
    <mergeCell ref="C68:C79"/>
    <mergeCell ref="A80:A91"/>
    <mergeCell ref="C80:C91"/>
    <mergeCell ref="A92:A103"/>
    <mergeCell ref="C92:C103"/>
    <mergeCell ref="A54:A65"/>
    <mergeCell ref="C54:C65"/>
    <mergeCell ref="A1:G1"/>
    <mergeCell ref="A2:G2"/>
    <mergeCell ref="A4:A15"/>
    <mergeCell ref="C4:C15"/>
    <mergeCell ref="A16:A27"/>
    <mergeCell ref="C16:C27"/>
    <mergeCell ref="A29:G29"/>
    <mergeCell ref="A30:A41"/>
    <mergeCell ref="C30:C41"/>
    <mergeCell ref="A42:A53"/>
    <mergeCell ref="C42:C53"/>
  </mergeCells>
  <pageMargins left="0.45" right="0.45" top="0.5" bottom="0.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BreakPreview" zoomScale="60" zoomScaleNormal="100" workbookViewId="0">
      <selection activeCell="F15" sqref="F15"/>
    </sheetView>
  </sheetViews>
  <sheetFormatPr defaultRowHeight="17.25" x14ac:dyDescent="0.3"/>
  <cols>
    <col min="1" max="1" width="24.7109375" style="21" customWidth="1"/>
    <col min="2" max="2" width="21.140625" style="21" customWidth="1"/>
    <col min="3" max="6" width="21.140625" style="21" bestFit="1" customWidth="1"/>
    <col min="7" max="7" width="23.140625" style="21" bestFit="1" customWidth="1"/>
    <col min="8" max="8" width="9.140625" style="21"/>
    <col min="9" max="9" width="27.42578125" style="21" hidden="1" customWidth="1"/>
    <col min="10" max="10" width="0" style="21" hidden="1" customWidth="1"/>
    <col min="11" max="11" width="5.5703125" style="21" hidden="1" customWidth="1"/>
    <col min="12" max="12" width="0" style="21" hidden="1" customWidth="1"/>
    <col min="13" max="13" width="11.28515625" style="21" hidden="1" customWidth="1"/>
    <col min="14" max="16" width="0" style="21" hidden="1" customWidth="1"/>
    <col min="17" max="16384" width="9.140625" style="21"/>
  </cols>
  <sheetData>
    <row r="1" spans="1:14" x14ac:dyDescent="0.3">
      <c r="A1" s="49" t="s">
        <v>30</v>
      </c>
      <c r="B1" s="49"/>
      <c r="C1" s="49"/>
      <c r="D1" s="49"/>
      <c r="E1" s="49"/>
      <c r="F1" s="49"/>
      <c r="G1" s="49"/>
    </row>
    <row r="2" spans="1:14" ht="21.75" customHeight="1" x14ac:dyDescent="0.3">
      <c r="A2" s="37" t="s">
        <v>31</v>
      </c>
      <c r="B2" s="37"/>
      <c r="C2" s="37"/>
      <c r="D2" s="37"/>
      <c r="E2" s="37"/>
      <c r="F2" s="37"/>
      <c r="G2" s="37"/>
      <c r="H2" s="26"/>
    </row>
    <row r="3" spans="1:14" x14ac:dyDescent="0.3">
      <c r="A3" s="22"/>
      <c r="B3" s="22">
        <v>2019</v>
      </c>
      <c r="C3" s="22">
        <v>2020</v>
      </c>
      <c r="D3" s="22">
        <v>2021</v>
      </c>
      <c r="E3" s="22">
        <v>2022</v>
      </c>
      <c r="F3" s="22">
        <v>2023</v>
      </c>
      <c r="G3" s="23" t="s">
        <v>3</v>
      </c>
      <c r="L3" s="21" t="s">
        <v>14</v>
      </c>
      <c r="M3" s="21" t="s">
        <v>17</v>
      </c>
      <c r="N3" s="21" t="s">
        <v>13</v>
      </c>
    </row>
    <row r="4" spans="1:14" x14ac:dyDescent="0.3">
      <c r="A4" s="25" t="s">
        <v>5</v>
      </c>
      <c r="B4" s="32">
        <f>$L4*$M4*$N$4</f>
        <v>84480000</v>
      </c>
      <c r="C4" s="32">
        <f t="shared" ref="C4:F4" si="0">$L4*$M4*$N$4</f>
        <v>84480000</v>
      </c>
      <c r="D4" s="32">
        <f t="shared" si="0"/>
        <v>84480000</v>
      </c>
      <c r="E4" s="32">
        <f t="shared" si="0"/>
        <v>84480000</v>
      </c>
      <c r="F4" s="32">
        <f t="shared" si="0"/>
        <v>84480000</v>
      </c>
      <c r="G4" s="32">
        <f>SUM(B4:F4)</f>
        <v>422400000</v>
      </c>
      <c r="I4" s="35" t="s">
        <v>5</v>
      </c>
      <c r="J4" s="31">
        <v>0.8</v>
      </c>
      <c r="K4" s="21">
        <v>300</v>
      </c>
      <c r="L4" s="21">
        <f>K4*J4</f>
        <v>240</v>
      </c>
      <c r="M4" s="21">
        <v>2200000</v>
      </c>
      <c r="N4" s="31">
        <v>0.16</v>
      </c>
    </row>
    <row r="5" spans="1:14" x14ac:dyDescent="0.3">
      <c r="A5" s="25" t="s">
        <v>32</v>
      </c>
      <c r="B5" s="32">
        <f t="shared" ref="B5:F7" si="1">$L5*$M5*$N$4</f>
        <v>21120000</v>
      </c>
      <c r="C5" s="32">
        <f t="shared" si="1"/>
        <v>21120000</v>
      </c>
      <c r="D5" s="32">
        <f t="shared" si="1"/>
        <v>21120000</v>
      </c>
      <c r="E5" s="32">
        <f t="shared" si="1"/>
        <v>21120000</v>
      </c>
      <c r="F5" s="32">
        <f t="shared" si="1"/>
        <v>21120000</v>
      </c>
      <c r="G5" s="32">
        <f>SUM(B5:F5)</f>
        <v>105600000</v>
      </c>
      <c r="I5" s="35" t="s">
        <v>32</v>
      </c>
      <c r="J5" s="31">
        <v>0.2</v>
      </c>
      <c r="K5" s="21">
        <v>300</v>
      </c>
      <c r="L5" s="21">
        <f t="shared" ref="L5:L7" si="2">K5*J5</f>
        <v>60</v>
      </c>
      <c r="M5" s="21">
        <v>2200000</v>
      </c>
      <c r="N5" s="31">
        <v>0.18</v>
      </c>
    </row>
    <row r="6" spans="1:14" x14ac:dyDescent="0.3">
      <c r="A6" s="25" t="s">
        <v>7</v>
      </c>
      <c r="B6" s="32">
        <f t="shared" si="1"/>
        <v>27648000</v>
      </c>
      <c r="C6" s="32">
        <f t="shared" si="1"/>
        <v>27648000</v>
      </c>
      <c r="D6" s="32">
        <f t="shared" si="1"/>
        <v>27648000</v>
      </c>
      <c r="E6" s="32">
        <f t="shared" si="1"/>
        <v>27648000</v>
      </c>
      <c r="F6" s="32">
        <f t="shared" si="1"/>
        <v>27648000</v>
      </c>
      <c r="G6" s="32">
        <f>SUM(B6:F6)</f>
        <v>138240000</v>
      </c>
      <c r="I6" s="35" t="s">
        <v>7</v>
      </c>
      <c r="J6" s="31">
        <v>0.8</v>
      </c>
      <c r="K6" s="21">
        <v>80</v>
      </c>
      <c r="L6" s="21">
        <f t="shared" si="2"/>
        <v>64</v>
      </c>
      <c r="M6" s="21">
        <v>2700000</v>
      </c>
      <c r="N6" s="31">
        <v>0.16</v>
      </c>
    </row>
    <row r="7" spans="1:14" x14ac:dyDescent="0.3">
      <c r="A7" s="25" t="s">
        <v>33</v>
      </c>
      <c r="B7" s="32">
        <f t="shared" si="1"/>
        <v>6912000</v>
      </c>
      <c r="C7" s="32">
        <f t="shared" si="1"/>
        <v>6912000</v>
      </c>
      <c r="D7" s="32">
        <f t="shared" si="1"/>
        <v>6912000</v>
      </c>
      <c r="E7" s="32">
        <f t="shared" si="1"/>
        <v>6912000</v>
      </c>
      <c r="F7" s="32">
        <f t="shared" si="1"/>
        <v>6912000</v>
      </c>
      <c r="G7" s="32">
        <f>SUM(B7:F7)</f>
        <v>34560000</v>
      </c>
      <c r="I7" s="35" t="s">
        <v>33</v>
      </c>
      <c r="J7" s="31">
        <v>0.2</v>
      </c>
      <c r="K7" s="21">
        <v>80</v>
      </c>
      <c r="L7" s="21">
        <f t="shared" si="2"/>
        <v>16</v>
      </c>
      <c r="M7" s="21">
        <v>2700000</v>
      </c>
      <c r="N7" s="31">
        <v>0.18</v>
      </c>
    </row>
    <row r="8" spans="1:14" x14ac:dyDescent="0.3">
      <c r="A8" s="22" t="s">
        <v>6</v>
      </c>
      <c r="B8" s="33">
        <f>SUM(B4:B7)</f>
        <v>140160000</v>
      </c>
      <c r="C8" s="33">
        <f t="shared" ref="C8:G8" si="3">SUM(C4:C7)</f>
        <v>140160000</v>
      </c>
      <c r="D8" s="33">
        <f t="shared" si="3"/>
        <v>140160000</v>
      </c>
      <c r="E8" s="33">
        <f t="shared" si="3"/>
        <v>140160000</v>
      </c>
      <c r="F8" s="33">
        <f t="shared" si="3"/>
        <v>140160000</v>
      </c>
      <c r="G8" s="33">
        <f t="shared" si="3"/>
        <v>700800000</v>
      </c>
    </row>
  </sheetData>
  <mergeCells count="2">
    <mergeCell ref="A2:G2"/>
    <mergeCell ref="A1:G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Ամփոփ</vt:lpstr>
      <vt:lpstr>Կաթիլ-սուբ</vt:lpstr>
      <vt:lpstr>Կաթիլ-սուբ կոոպ</vt:lpstr>
      <vt:lpstr>Անձրև-սուբ</vt:lpstr>
      <vt:lpstr>Անձրև-սուբ կոոպ</vt:lpstr>
      <vt:lpstr>Դոտացիա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keywords>Mulberry 2.0</cp:keywords>
  <cp:lastModifiedBy/>
  <dcterms:created xsi:type="dcterms:W3CDTF">2019-02-26T18:42:08Z</dcterms:created>
  <dcterms:modified xsi:type="dcterms:W3CDTF">2019-03-06T05:59:16Z</dcterms:modified>
</cp:coreProperties>
</file>