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Armavir" sheetId="1" r:id="rId1"/>
    <sheet name="Ararat" sheetId="2" r:id="rId2"/>
    <sheet name="Aragacotn" sheetId="3" r:id="rId3"/>
    <sheet name="Gegharkuniq" sheetId="4" r:id="rId4"/>
    <sheet name="Tavush" sheetId="5" r:id="rId5"/>
    <sheet name="Vayoc dzor" sheetId="6" r:id="rId6"/>
    <sheet name="Kotayq" sheetId="7" r:id="rId7"/>
    <sheet name="Lori" sheetId="8" r:id="rId8"/>
    <sheet name="Cragrain" sheetId="10" r:id="rId9"/>
  </sheets>
  <calcPr calcId="125725"/>
</workbook>
</file>

<file path=xl/calcChain.xml><?xml version="1.0" encoding="utf-8"?>
<calcChain xmlns="http://schemas.openxmlformats.org/spreadsheetml/2006/main">
  <c r="E231" i="10"/>
  <c r="E242"/>
  <c r="E219"/>
  <c r="E207"/>
  <c r="E195"/>
  <c r="E184"/>
  <c r="E172"/>
  <c r="E153"/>
  <c r="E137" l="1"/>
  <c r="G49" i="2"/>
  <c r="F49"/>
  <c r="E369" i="10" l="1"/>
  <c r="E405"/>
  <c r="E345"/>
  <c r="E419"/>
  <c r="E393"/>
  <c r="G100" i="5"/>
  <c r="F100"/>
  <c r="G80" l="1"/>
  <c r="F80"/>
  <c r="G132"/>
  <c r="F132"/>
  <c r="G50"/>
  <c r="F50"/>
  <c r="G164"/>
  <c r="F164"/>
  <c r="E516" i="10"/>
  <c r="G111" i="8" l="1"/>
  <c r="F111"/>
  <c r="G32"/>
  <c r="F32"/>
  <c r="G16"/>
  <c r="F16"/>
  <c r="F80"/>
  <c r="E714" i="10"/>
  <c r="E659"/>
  <c r="E670"/>
  <c r="E547"/>
  <c r="E617"/>
  <c r="G14" i="5"/>
  <c r="F14"/>
  <c r="E386" i="10" l="1"/>
  <c r="E399"/>
  <c r="E375"/>
  <c r="E363"/>
  <c r="E296" l="1"/>
  <c r="E106"/>
  <c r="E31"/>
  <c r="E43"/>
  <c r="G44" i="8"/>
  <c r="F44"/>
  <c r="F61"/>
  <c r="G80"/>
  <c r="G61" l="1"/>
  <c r="G144" i="7"/>
  <c r="F144"/>
  <c r="G128"/>
  <c r="F128"/>
  <c r="G112"/>
  <c r="F112"/>
  <c r="G97"/>
  <c r="F97"/>
  <c r="G81"/>
  <c r="F81"/>
  <c r="G65"/>
  <c r="F65"/>
  <c r="G49"/>
  <c r="F49"/>
  <c r="G27"/>
  <c r="F27"/>
  <c r="G13"/>
  <c r="F13"/>
  <c r="K129" i="6"/>
  <c r="J129"/>
  <c r="K34"/>
  <c r="J34"/>
  <c r="K113" l="1"/>
  <c r="J113"/>
  <c r="K97"/>
  <c r="J97"/>
  <c r="K81"/>
  <c r="J81"/>
  <c r="K66"/>
  <c r="J66"/>
  <c r="K50"/>
  <c r="J50"/>
  <c r="G148" i="5"/>
  <c r="F148"/>
  <c r="G66"/>
  <c r="F66"/>
  <c r="G30" i="4" l="1"/>
  <c r="F30"/>
  <c r="G13"/>
  <c r="F13"/>
  <c r="G46"/>
  <c r="F46"/>
  <c r="G84" i="3"/>
  <c r="F84"/>
  <c r="F116"/>
  <c r="G116"/>
  <c r="G132"/>
  <c r="F132"/>
  <c r="G100"/>
  <c r="F100"/>
  <c r="G69"/>
  <c r="F69"/>
  <c r="G53"/>
  <c r="F53"/>
  <c r="G37"/>
  <c r="F37"/>
  <c r="G15"/>
  <c r="F15"/>
  <c r="G34" i="2"/>
  <c r="F34"/>
  <c r="G67"/>
  <c r="F67"/>
  <c r="G17"/>
  <c r="F17"/>
  <c r="E702" i="10"/>
  <c r="E688"/>
  <c r="E676"/>
  <c r="E664"/>
  <c r="E653"/>
  <c r="E636"/>
  <c r="E601"/>
  <c r="E590"/>
  <c r="E578"/>
  <c r="E566"/>
  <c r="E535"/>
  <c r="E504"/>
  <c r="E492"/>
  <c r="E466"/>
  <c r="E455"/>
  <c r="E443"/>
  <c r="E410"/>
  <c r="E351"/>
  <c r="E339"/>
  <c r="E328"/>
  <c r="E314"/>
  <c r="E260"/>
  <c r="E125"/>
  <c r="E94"/>
  <c r="E75"/>
  <c r="E54"/>
  <c r="E12"/>
</calcChain>
</file>

<file path=xl/sharedStrings.xml><?xml version="1.0" encoding="utf-8"?>
<sst xmlns="http://schemas.openxmlformats.org/spreadsheetml/2006/main" count="2384" uniqueCount="333">
  <si>
    <t>ՀԱՅԱՍՏԱՆԻ ՀԱՆՐԱՊԵՏՈՒԹՅԱՆ ԿԱՌԱՎԱՐՈՒԹՅԱՆ 2016 ԹՎԱԿԱՆԻ ԴԵԿՏԵՄԲԵՐԻ 29-Ի N 1313-Ն ՈՐՈՇՄԱՆ N 11 ՀԱՎԵԼՎԱԾԻ N 11.54  ԱՂՅՈՒՍԱԿՈՒՄ  ԿԱՏԱՐՎՈՂ ԼՐԱՑՈՒՄՆԵՐԸ</t>
  </si>
  <si>
    <t>Չափորոշիչներ</t>
  </si>
  <si>
    <t>Ինն ամիս</t>
  </si>
  <si>
    <t>Տարի</t>
  </si>
  <si>
    <t>Ծրագրային դասիչը</t>
  </si>
  <si>
    <t>Անվանումը</t>
  </si>
  <si>
    <t>Աջակցություն համայնքներին կրթական հաստատությունների շենքային պայմանների բարելավման համար</t>
  </si>
  <si>
    <t>ԾՏ01</t>
  </si>
  <si>
    <t>Նկարագրություն՝</t>
  </si>
  <si>
    <t>Համայնքային ենթակայության մանկապարտեզների և այլ կրթական հաստատությունների վերանորոգում և կառուցում</t>
  </si>
  <si>
    <t>Շահառուների քանակը</t>
  </si>
  <si>
    <t>Գումարը (հազար դրամ)</t>
  </si>
  <si>
    <t>X</t>
  </si>
  <si>
    <t>Տրանսֆերտի վճարման հաճախականությունը</t>
  </si>
  <si>
    <t>Շահառուների ընտրության չափանիշները</t>
  </si>
  <si>
    <t>ՀՀ համայքների ենթակայության կրթական հաստատությունների շենքային պայմանների μարելավման անհրաժեշտություն</t>
  </si>
  <si>
    <t xml:space="preserve">Ծրագիրը (ծրագրերը), որի (որոնց) շրջանակներում իրականացվում է քաղաքականության միջոցառումը </t>
  </si>
  <si>
    <t>1146 Հանրակրթության ծրագիր</t>
  </si>
  <si>
    <t>Վերջնական արդյունքի նկարագրությունը</t>
  </si>
  <si>
    <t>Հանրակրթական մակարդակում սովորողների ընդգրկվածության, գրագիտության և համակողմանի զարգացման բարձր մակարդակի ապահովում</t>
  </si>
  <si>
    <t>Ներդրումներ կրթական ոլորտի օբյեկտներում (ՀՀ Արմավիրի մարզ)</t>
  </si>
  <si>
    <t>ԵԿ26</t>
  </si>
  <si>
    <t>ՀՀ Արմավիրի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բարեկարգում)</t>
  </si>
  <si>
    <t>Ծախսերը (հազար դրամ)</t>
  </si>
  <si>
    <t>Կազմակերպությունը, որտեղ կատարվում է ներդրումը`</t>
  </si>
  <si>
    <t>ՀՀ Արմավիրի մարզպետի ենթակայության հանրակրթական դպրոցներ</t>
  </si>
  <si>
    <t>Ներդրման հիմնավորումը, մասնավորապես, ազդեցությունը կարողությունների վրա`</t>
  </si>
  <si>
    <t xml:space="preserve">Քանակական, որակական, ժամկետայնության  և այլ չափորոշիչների փոփոխության վրա </t>
  </si>
  <si>
    <t>Կրթական ծառայությունների մատուցում կրթական
չափորոշիչներով սահմանված քանակական, որակական և
ժամկետային ցուցանիշներին համապատասխան</t>
  </si>
  <si>
    <t>Ծախսային արդյունավետության բարելավման վրա</t>
  </si>
  <si>
    <t>Մշակված չէ</t>
  </si>
  <si>
    <t>1.6.1. Հանրության կողմից օգտագործվող ոչ ֆինանսական ակտիվներ</t>
  </si>
  <si>
    <t>Առաջին կիսամյակ</t>
  </si>
  <si>
    <t xml:space="preserve">Բնակարանային ֆոնդ </t>
  </si>
  <si>
    <t>ԱՁ02</t>
  </si>
  <si>
    <t xml:space="preserve">ՀՀ Արմավիրի մարզի համայնքներում բազմաբնակարան բնակելի շենքերի տանիքների և վերելակների նորոգում </t>
  </si>
  <si>
    <t>Քանակական</t>
  </si>
  <si>
    <t>1. Հիմնանորոգվող բազմաբնակարան բնակելի շենքերի քանակը, միավոր</t>
  </si>
  <si>
    <t>2. Հիմնանորոգվող տանիքների մակերեսը, քառ. մ</t>
  </si>
  <si>
    <t>Որակական</t>
  </si>
  <si>
    <t>Ակտիվի ընդհանուր արժեքը  (հազ. դրամ)</t>
  </si>
  <si>
    <t xml:space="preserve">Տվյալ բյուջետային տարվան նախորդող բյուջետային տարիների ընթացքում ակտիվի վրա կատարված ծախսերը (հազ. դրամ) </t>
  </si>
  <si>
    <t>1098  Բնակարանային ապահովում</t>
  </si>
  <si>
    <t>Ծրագրի իրականացումը կնպաստի հանրապետությունում մշտական բնակության վայր չունեցող անօթևան անձանց μնակարանային ապահովմանը</t>
  </si>
  <si>
    <t>Աջակցություն խմելու ջրի մատակարարման և ջրահեռացման աշխատանքներին</t>
  </si>
  <si>
    <t>ԱՁ01</t>
  </si>
  <si>
    <t>Համայնքների թիվը, որտեղ կատարվում են ներդրումները</t>
  </si>
  <si>
    <t xml:space="preserve">1072 Աջակցություն խմելու ջրի մատակարարման և ջրահեռացման ծառայություններին </t>
  </si>
  <si>
    <t>Ջրամատակարարման ծառայությունների հուսալիության և մատչելիության ապահովում</t>
  </si>
  <si>
    <t>1.2. Տրանսֆերտներ</t>
  </si>
  <si>
    <t xml:space="preserve"> Արմավիրի մարզի մարզպետարանի շենքի ջեռուցման համակարգի վերանորոգում</t>
  </si>
  <si>
    <t>ԿՀ11</t>
  </si>
  <si>
    <t>Ակտիվն օգտագործող կազմակերպության անվանումը</t>
  </si>
  <si>
    <t>ՀՀ Արմավիրի մարզպետարան</t>
  </si>
  <si>
    <t>Ազդեցությունը կազմակերպության կարողությունների զարգացման վրա, մասնավորապես</t>
  </si>
  <si>
    <t>Քանակական, որակական,
ժամկետայնության և այլ
չափորոշիչների փոփոխության
վրա</t>
  </si>
  <si>
    <t>Ակտիվի ձեռքμերումը կնպաստի մարզպետարանի կողմից
իրականացվող տարածքային կառավարման
քաղաքականության իրականացման ծառայությունների
քանակական, որակական և ժամկետայնության
ցուցանիշների ապահովմանը</t>
  </si>
  <si>
    <t>Ծախսային 
արդյունավետության
μարելավման վրա</t>
  </si>
  <si>
    <t>Կիրառելի չէ</t>
  </si>
  <si>
    <t>1002 Տարածքային կառավարման ծառայություններ</t>
  </si>
  <si>
    <t>Նպաստում է մարզպետարանի կողմից իրականացվող այլ ծրագրերով սահմանված նպատակների իրականացմանը</t>
  </si>
  <si>
    <t>Համայնքների թիվ</t>
  </si>
  <si>
    <t>Գազատարների կառուցում</t>
  </si>
  <si>
    <t>ԱՁ04</t>
  </si>
  <si>
    <t>Համայնքների թիվը</t>
  </si>
  <si>
    <t>1047 Աջակցություն համայնքային, միջհամայնքային, ոչ կառավարական, մասնավոր և այլ կազմակերպություններին և անհատներին</t>
  </si>
  <si>
    <t>Համայնքներում կյանքի ստանդարտների բարելավում</t>
  </si>
  <si>
    <t xml:space="preserve">Ջրամատակարաման օբյեկտներ </t>
  </si>
  <si>
    <t>Ջրամատակարարման օբյեկտների կառուցում / ջրագծերի անցկացում, խորքային հորանծքների կառուցում/</t>
  </si>
  <si>
    <t>ՀԱՅԱՍՏԱՆԻ ՀԱՆՐԱՊԵՏՈՒԹՅԱՆ ԿԱՌԱՎԱՐՈՒԹՅԱՆ 2016 ԹՎԱԿԱՆԻ ԴԵԿՏԵՄԲԵՐԻ 29-Ի N 1313-Ն ՈՐՈՇՄԱՆ N 11 ՀԱՎԵԼՎԱԾԻ N 11.53  ԱՂՅՈՒՍԱԿՈՒՄ  ԿԱՏԱՐՎՈՂ ԼՐԱՑՈՒՄՆԵՐԸ</t>
  </si>
  <si>
    <t>1.4. Ներդրումներ լիազոր կառավարման ներքո գտնվող պետական կազմակերպություններում</t>
  </si>
  <si>
    <t>ԵԿ24</t>
  </si>
  <si>
    <t>ՀՀ Արարատի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μարեկարգում)</t>
  </si>
  <si>
    <t>ՀՀ Արարատի մարզպետի ենթակայության հանրակրթական դպրոցներ</t>
  </si>
  <si>
    <t>Ներդրումներ առողջապահական օբյեկտների շինարարության նպատակով</t>
  </si>
  <si>
    <t>ԵԿ03</t>
  </si>
  <si>
    <t>Առողջապահական օμյեկտների շենքերի (մասնաշենքերի) շինարարություն, (համաշինարարական աշխատանքներ, ջեռուցման համակարգի իրականացում, ներքին հարդարում, տարածքի բարեկարգում)</t>
  </si>
  <si>
    <t>1150   Հիվանդանոցային բուժօգնության ծրագիր</t>
  </si>
  <si>
    <t>Հիվանդացության և մահացության կրճատում</t>
  </si>
  <si>
    <t>Աջակցություն համայնքներին մշակութային հաստատությունների շենքային պայմանների բարելավման համար</t>
  </si>
  <si>
    <t>ԾՏ26</t>
  </si>
  <si>
    <t>ՀՀ համայքների ենթակայության մշակութային հաստատությունների շենքային պայմանների μարելավման անհրաժեշտություն</t>
  </si>
  <si>
    <t xml:space="preserve"> 1168 Արվեստի պահպանման և զարգացման ծրագիր</t>
  </si>
  <si>
    <t>Քաղաքացիական հասարակության տեղեկացվածության և հաղորդակցման μարձրացում արվեստի ոլորտում</t>
  </si>
  <si>
    <t>Աջակցություն համայնքներին կրթական հաստատությունների շենքային պայմանների μարելավման համար</t>
  </si>
  <si>
    <t>ԾՏ33</t>
  </si>
  <si>
    <t>Պետական նշանակության ավտոճանապարհների հիմնանորոգում</t>
  </si>
  <si>
    <t>ԱՁ13</t>
  </si>
  <si>
    <t>Միջպետական, հանրապետական և տեղական նշանակության ավտոճանապարհների քայքայված ծածկի վերանորոգում, մաշված ծածկի փոխարինում</t>
  </si>
  <si>
    <t>1049   Ճանապարհային ցանցի բարելավման և անվտանգ երթևեկության ապահովման ծառայություններ</t>
  </si>
  <si>
    <t>Ճանապարհների վիճակով պայմանավորված վթարների և դժբախտ պատահարների նվազում, ուղևորափոխադրումների և բեռնափոխադրումների ժամանակի կրճատում (միջին արագության բարձրացում), տրանսպորտային ծախսերի կրճատում</t>
  </si>
  <si>
    <t>ՀԱՅԱՍՏԱՆԻ ՀԱՆՐԱՊԵՏՈՒԹՅԱՆ ԿԱՌԱՎԱՐՈՒԹՅԱՆ 2016 ԹՎԱԿԱՆԻ ԴԵԿՏԵՄԲԵՐԻ 29-Ի N 1313-Ն ՈՐՈՇՄԱՆ N 11 ՀԱՎԵԼՎԱԾԻ N 11.52  ԱՂՅՈՒՍԱԿՈՒՄ  ԿԱՏԱՐՎՈՂ ԼՐԱՑՈՒՄՆԵՐԸ</t>
  </si>
  <si>
    <t>Ցուցանիշների փոփոխությունը (ավելացումները նշված են դրական նշանով)</t>
  </si>
  <si>
    <t xml:space="preserve">Ոչ ֆինանսական ցուցանիշներ </t>
  </si>
  <si>
    <t>Ներդրումներ կրթական ոլորտի օբյեկտներում (ՀՀ Արագածոտնի մարզ)</t>
  </si>
  <si>
    <t>ԵԿ41</t>
  </si>
  <si>
    <t>ՀՀ Արագածոտնի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բարեկարգում)</t>
  </si>
  <si>
    <t>ՀՀ Արագածոտնի մարզպետի ենթակայության հանրակրթական դպրոցներ</t>
  </si>
  <si>
    <t>ԱՁ20</t>
  </si>
  <si>
    <t xml:space="preserve">ՀՀ Արագածոտնի մարզի համայնքներում բազմաբնակարան բնակելի շենքերի տանիքների և վերելակների նորոգում </t>
  </si>
  <si>
    <t>ԱՁ12</t>
  </si>
  <si>
    <t>ԱՁ34</t>
  </si>
  <si>
    <t>ԾՏ29</t>
  </si>
  <si>
    <t>ՀՀ Արագածոտնի մարզի համայնքային ենթակայության մշակույթի տների, ակումբների և կենտրոնների վերանորոգում և կառուցում</t>
  </si>
  <si>
    <t>Աջակցություն Արագածոտնի մարզի համայնքներին</t>
  </si>
  <si>
    <t>Պետական անհատույց աջակցություն՝ համայնքային կենտրոնների  շենքային պայմանների բարելավման համար</t>
  </si>
  <si>
    <t>Համայնքի սոցիալական խնդիրների կարգավորման անհրաժեշտությունը</t>
  </si>
  <si>
    <t xml:space="preserve"> 1047 Աջակցություն համայնքային, միջհամայնքային, ոչ կառավարական, մասնավոր և այլ կազմակերպություններին և անհատներին</t>
  </si>
  <si>
    <t>ԾՏ21</t>
  </si>
  <si>
    <t>Պետական անհատույց աջակցություն՝ համայնքներում փողոցների լուսավորության համակարգի կառուցում</t>
  </si>
  <si>
    <t>ԾՏ06</t>
  </si>
  <si>
    <t>ԵԿ12</t>
  </si>
  <si>
    <t xml:space="preserve">Ոռոգման համակարգեր </t>
  </si>
  <si>
    <t>ԱՁ14</t>
  </si>
  <si>
    <t>Ոռոգման համակարգերի հիմնանորոգում</t>
  </si>
  <si>
    <t>ՀԱՅԱՍՏԱՆԻ ՀԱՆՐԱՊԵՏՈՒԹՅԱՆ ԿԱՌԱՎԱՐՈՒԹՅԱՆ 2016 ԹՎԱԿԱՆԻ ԴԵԿՏԵՄԲԵՐԻ 29-Ի N 1313-Ն ՈՐՈՇՄԱՆ N 11 ՀԱՎԵԼՎԱԾԻ N 11.55  ԱՂՅՈՒՍԱԿՈՒՄ  ԿԱՏԱՐՎՈՂ ԼՐԱՑՈՒՄՆԵՐԸ</t>
  </si>
  <si>
    <t>ՀԱՅԱՍՏԱՆԻ ՀԱՆՐԱՊԵՏՈՒԹՅԱՆ ԿԱՌԱՎԱՐՈՒԹՅԱՆ 2016 ԹՎԱԿԱՆԻ ԴԵԿՏԵՄԲԵՐԻ 29-Ի N 1313-Ն ՈՐՈՇՄԱՆ N 11 ՀԱՎԵԼՎԱԾԻ N 11.61  ԱՂՅՈՒՍԱԿՈՒՄ  ԿԱՏԱՐՎՈՂ ԼՐԱՑՈՒՄՆԵՐԸ</t>
  </si>
  <si>
    <t>Ներդրումներ կրթական ոլորտի օբյեկտներում (ՀՀ Տավուշի մարզ)</t>
  </si>
  <si>
    <t>ԵԿ11</t>
  </si>
  <si>
    <t>ՀՀ Տավուշի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բարեկարգում)</t>
  </si>
  <si>
    <t>ՀՀ Տավուշի մարզպետի ենթակայության հանրակրթական դպրոցներ</t>
  </si>
  <si>
    <t>ԵԿ05</t>
  </si>
  <si>
    <t xml:space="preserve">ՀՀ Տավուշի մարզի համայնքներում բազմաբնակարան բնակելի շենքերի տանիքների և վերելակների նորոգում </t>
  </si>
  <si>
    <t>ԱՁ07</t>
  </si>
  <si>
    <t>ԾՏ13</t>
  </si>
  <si>
    <t>ՀՀ Տավուշի մարզի համայնքային ենթակայության մշակույթի տների, ակումբների և կենտրոնների վերանորոգում և կառուցում</t>
  </si>
  <si>
    <t>Աջակցություն Տավուշի մարզի համայնքներին</t>
  </si>
  <si>
    <t>ԾՏ34</t>
  </si>
  <si>
    <t>Բարեկարգված համայնքների անհրաժեշտությունը</t>
  </si>
  <si>
    <t>ՀԱՅԱՍՏԱՆԻ ՀԱՆՐԱՊԵՏՈՒԹՅԱՆ ԿԱՌԱՎԱՐՈՒԹՅԱՆ 2016 ԹՎԱԿԱՆԻ ԴԵԿՏԵՄԲԵՐԻ 29-Ի N 1313-Ն ՈՐՈՇՄԱՆ N 11 ՀԱՎԵԼՎԱԾԻ N 11.60  ԱՂՅՈՒՍԱԿՈՒՄ  ԿԱՏԱՐՎՈՂ ԼՐԱՑՈՒՄՆԵՐԸ</t>
  </si>
  <si>
    <t xml:space="preserve"> ֆինանսական ցուցանիշներ </t>
  </si>
  <si>
    <t>ԱՁ18</t>
  </si>
  <si>
    <t>ԱՁ23</t>
  </si>
  <si>
    <t>ԱՁ26</t>
  </si>
  <si>
    <t>ԱՁ06</t>
  </si>
  <si>
    <t>ԾՏ12</t>
  </si>
  <si>
    <t>ՀՀ Վայոց ձորի մարզի համայնքային ենթակայության մշակույթի տների, ակումբների և կենտրոնների վերանորոգում և կառուցում</t>
  </si>
  <si>
    <t>ԾՏ32</t>
  </si>
  <si>
    <t>Աջակցություն Վայոց ձորի մարզի համայնքներին</t>
  </si>
  <si>
    <t>ԾՏ08</t>
  </si>
  <si>
    <t>Պետական անհատույց աջակցություն՝ Ելփին համայնքի փողոցային լուսավորության կառուցման նպատակով</t>
  </si>
  <si>
    <t xml:space="preserve">Մարզական օբյեկտների հիմնանորոգում </t>
  </si>
  <si>
    <t>ԵԿ16</t>
  </si>
  <si>
    <t xml:space="preserve"> Ներդրումներ ՀՀ Վայոց ձորի մարզպետի կառավարման լիազորությունների տակ գտնվող մարզական դպրոցների շենքերի կապիտալ վերանորոգման նպատակով</t>
  </si>
  <si>
    <t>ՀՀ Վայոց ձորի մարզպետի ենթակայության մարզական դպրոցներում</t>
  </si>
  <si>
    <t>Հիմնանորոգումն անհրաժեշտ է, որպեսզի դպրոցները կրթական ծառայությունները մատուցեն գործող չափորոշիչներին համապատասխան` անհրաժեշտ ծավալով և որակով</t>
  </si>
  <si>
    <t>1163 Մանկապատանեկան և մասսայական սպորտի ծրագիր</t>
  </si>
  <si>
    <t>Բնակչության առողջության ամրապնդում,անհատի ներդաշնակ զարգացում, առողջ ապրելակերպի ապահովում</t>
  </si>
  <si>
    <t>ՀԱՅԱՍՏԱՆԻ ՀԱՆՐԱՊԵՏՈՒԹՅԱՆ ԿԱՌԱՎԱՐՈՒԹՅԱՆ 2016 ԹՎԱԿԱՆԻ ԴԵԿՏԵՄԲԵՐԻ 29-Ի N 1313-Ն ՈՐՈՇՄԱՆ N 11 ՀԱՎԵԼՎԱԾԻ N 11.57  ԱՂՅՈՒՍԱԿՈՒՄ  ԿԱՏԱՐՎՈՂ ԼՐԱՑՈՒՄՆԵՐԸ</t>
  </si>
  <si>
    <t>ԵԿ04</t>
  </si>
  <si>
    <t>Ներդրումներ կրթական ոլորտի օբյեկտներում (ՀՀ Կոտայքի մարզ)</t>
  </si>
  <si>
    <t>ԵԿ25</t>
  </si>
  <si>
    <t>ՀՀ Կոտայքի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բարեկարգում)</t>
  </si>
  <si>
    <t>ՀՀ Կոտայքի մարզպետի ենթակայության հանրակրթական դպրոցներ</t>
  </si>
  <si>
    <t xml:space="preserve">ՀՀ Կոտայքի մարզի համայնքներում բազմաբնակարան բնակելի շենքերի տանիքների և վերելակների նորոգում </t>
  </si>
  <si>
    <t>Հիմնանորոգվող ավտոճանապարհների երկարությունը գծ</t>
  </si>
  <si>
    <t xml:space="preserve">Աբովյան համայնքի արտաքին ջրահեռացման համակարգի կառուցման </t>
  </si>
  <si>
    <t>ԱՁ47</t>
  </si>
  <si>
    <t>ԾՏ15</t>
  </si>
  <si>
    <t>ԾՏ27</t>
  </si>
  <si>
    <t>ՀՀ Կոտայքի մարզի համայնքային ենթակայության մշակույթի տների, ակումբների և կենտրոնների վերանորոգում և կառուցում</t>
  </si>
  <si>
    <t>Տրանսֆերտ ստացող ՏԻՄ-երի քանակը</t>
  </si>
  <si>
    <t>Աջակցություն Կոտայքի մարզի համայնքներին</t>
  </si>
  <si>
    <t>ԾՏ41</t>
  </si>
  <si>
    <t>ՀԱՅԱՍՏԱՆԻ ՀԱՆՐԱՊԵՏՈՒԹՅԱՆ ԿԱՌԱՎԱՐՈՒԹՅԱՆ 2016 ԹՎԱԿԱՆԻ ԴԵԿՏԵՄԲԵՐԻ 29-Ի N 1313-Ն ՈՐՈՇՄԱՆ N 11 ՀԱՎԵԼՎԱԾԻ N 11.56  ԱՂՅՈՒՍԱԿՈՒՄ  ԿԱՏԱՐՎՈՂ ԼՐԱՑՈՒՄՆԵՐԸ</t>
  </si>
  <si>
    <t>ԱՁ24</t>
  </si>
  <si>
    <t xml:space="preserve">ՀՀ Լոռու մարզի համայնքներում բազմաբնակարան բնակելի շենքերի տանիքների և վերելակների նորոգում </t>
  </si>
  <si>
    <t>ԱՁ03</t>
  </si>
  <si>
    <t>Հաղպատ համայնքի խմելու ջրագծի ներքին ցանցի, Օձուն համայնքի 31-րդ փողոցի կոյուղագծի և Վահագնի համայնքի սելավատարի կառուցման աշխատանքներ</t>
  </si>
  <si>
    <t>Աջակցություն Լոռու մարզի համայնքներին</t>
  </si>
  <si>
    <t>ԾՏ04</t>
  </si>
  <si>
    <t>ՀՀ Լոռու մարզի համայնքային ենթակայության մշակույթի տների, ակումբների և կենտրոնների վերանորոգում և կառուցում</t>
  </si>
  <si>
    <t>Ներդրումներ կրթական ոլորտի օբյեկտներում (ՀՀ Լոռու մարզ)</t>
  </si>
  <si>
    <t>ԵԿ06</t>
  </si>
  <si>
    <t>ՀՀ Լոռու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բարեկարգում)</t>
  </si>
  <si>
    <t>ՀՀ Լոռու մարզպետի ենթակայության հանրակրթական դպրոցներ</t>
  </si>
  <si>
    <t>ԵԿ15</t>
  </si>
  <si>
    <t>Առողջապահական օբյեկտների շենքերի (մասնաշենքերի) շինարարություն, (համաշինարարական աշխատանքներ, ջեռուցման համակարգի իրականացում, ներքին հարդարում, տարածքի բարեկարգում)</t>
  </si>
  <si>
    <t>ԾՏ11</t>
  </si>
  <si>
    <t>ՀԱՅԱՍՏԱՆԻ ՀԱՆՐԱՊԵՏՈՒԹՅԱՆ ԿԱՌԱՎԱՐՈՒԹՅԱՆ 2016 ԹՎԱԿԱՆԻ ԴԵԿՏԵՄԲԵՐԻ 29-Ի N 1313-Ն ՈՐՈՇՄԱՆ N 11 ՀԱՎԵԼՎԱԾԻ N 12 ԱՂՅՈՒՍԱԿՈՒՄ ԿԱՏԱՐՎՈՂ ԼՐԱՑՈՒՄՆԵՐԸ</t>
  </si>
  <si>
    <t>ՀՀ Արագածոտնի մարզպետարան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</si>
  <si>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</si>
  <si>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</si>
  <si>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</si>
  <si>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Ծրագիր/Քաղաքականության միջոցառում</t>
  </si>
  <si>
    <t>2017 Բյուջե</t>
  </si>
  <si>
    <t>Ծրագիրը</t>
  </si>
  <si>
    <t>Միջոցառումը</t>
  </si>
  <si>
    <t>(Բաժին/Խումբ/Դաս)</t>
  </si>
  <si>
    <t>(հազար դրամ)</t>
  </si>
  <si>
    <t>ԾՐԱԳԻՐ</t>
  </si>
  <si>
    <t xml:space="preserve">Հանրակրթության ծրագիր </t>
  </si>
  <si>
    <t>Ծրագրի նկարագրությունը</t>
  </si>
  <si>
    <t>Տարրական, հիմնական և միջնակարգ (լրիվ) ընդհանուր կրթության ծառայությունների մատուցում</t>
  </si>
  <si>
    <t>Հանրակրթական մակարդակում սովորողների ընդգրկվածության, գրագիտության և համակողմանի զարգացման μարձր մակարդակի ապահովում</t>
  </si>
  <si>
    <t>Այլ կառավարչական հիմնարկի կազմակերպություններում ներդրման պատվեր</t>
  </si>
  <si>
    <t>Ներդրման նկարագրությունը</t>
  </si>
  <si>
    <t>ՀՀ Արագածոտնի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μարեկարգում)</t>
  </si>
  <si>
    <t>Կազմակերպության անվանումը, որտեղ կատարվում է ներդրումը</t>
  </si>
  <si>
    <t>Տվյալ ներդրման հետ կապված ծրագիրը (ծրագրերը)</t>
  </si>
  <si>
    <t>1146. Հանրակրթության ծրագիր</t>
  </si>
  <si>
    <t>Տրանսֆերտի նկարագրությունը</t>
  </si>
  <si>
    <t>Ծրագիրը (ծրագրերը), որին (որոնց) առնչվում է ակտիվը</t>
  </si>
  <si>
    <t>Բնակարանային ապահովում</t>
  </si>
  <si>
    <t>Բնակության վայր չունեցող անօթևան անձանց բնակարանային ապահովման աջակցություն</t>
  </si>
  <si>
    <t>Ծրագրի իրականացումը կնպաստի հանրապետությունում մշտական վայր չունեցող անօթևան անձանց բնակարանային ապահովմանը</t>
  </si>
  <si>
    <t>Ոչ ֆինանսական ակտիվների գծով միջոցառումներ</t>
  </si>
  <si>
    <t>Բնակարանային ֆոնդ (ՀՀ Արագածոտնի մարզպետարան)</t>
  </si>
  <si>
    <t>Ակտիվի նկարագրությունը</t>
  </si>
  <si>
    <t xml:space="preserve">ՀՀ Արագածոտնի մարզի համայնքներում բազմաբնակարան բնակելի շենքերի տանիքների նորոգում </t>
  </si>
  <si>
    <t>1098 Բնակարանային ապահովում</t>
  </si>
  <si>
    <t>Արվեստի պահպանման և զարգացման ծրագիր</t>
  </si>
  <si>
    <t>Թատերարվեստի, երաժշտարվեստի, պարարվեստի,կերպարվեստի, ժողարվեստի ոլորտի ծառայություններ</t>
  </si>
  <si>
    <t>Քաղաքացիական հասարակության տեղեկացվածության և հաղորդակցման բարձրացում արվեստի ոլորտում</t>
  </si>
  <si>
    <t>Քաղաքականության միջոցառումներ. Տրանսֆերտներ</t>
  </si>
  <si>
    <t>Աջակցություն համայնքներին մշակութային հաստատությունների շենքային
պայմանների μարելավման համար</t>
  </si>
  <si>
    <t>Համայնքային ենթակայության մշակույթի տների, ակումμների և կենտրոնների
վերանորոգում և կառուցում</t>
  </si>
  <si>
    <t>Աջակցություն համայնքային, միջհամայնքային, ոչ կառավարական, մասնավոր և այլ կազմակերպություններին և անհատներին</t>
  </si>
  <si>
    <t>Աջակցություն համայնքներին համայնքային օբյեկտների շենքային պայմանների բարելավման համար</t>
  </si>
  <si>
    <t>ՀՀ  Արագածոտնի մարզի համայնքների բարեկարգում (ՀՀ Արագածոտնի մարզպետարան)</t>
  </si>
  <si>
    <t>Ֆինանսավորման ծախսի նկարագրությունը</t>
  </si>
  <si>
    <t>Պետական անհատույց աջակցություն ՀՀ Արագածոտնի մարզի համայնքների փողոցների լուսավորության համակարգի կառուցման նպատակով</t>
  </si>
  <si>
    <t>Աջակցություն ՀՀ Արագածոտնի մարզի համայնքներին (ՀՀ Արագածոտնի մարզպետարան)</t>
  </si>
  <si>
    <t>Ջրամատակարաման օբյեկտներ (ՀՀ Արագածոտնի մարզպետարան)</t>
  </si>
  <si>
    <t xml:space="preserve"> Ջրամատակարարման օբյեկտների կառուցում / ջրագծերի անցկացում, խորքային հորանծքների կառուցում/</t>
  </si>
  <si>
    <t>Ճանապարհային ցանցի բարելավման և անվտանգ երթևեկության ապահովման ծառայություններ</t>
  </si>
  <si>
    <t>ՀՀ պետական նշանակության ավտոմոբիլային ճանապարհների կառուցում,հիմնանորոգում և պահպանություն</t>
  </si>
  <si>
    <t>Ճանապարհների վիճակով պայմանավորված վթարների և դժμախտ պատահարների նվազում, ուղևորափոխադրումների և բեռնափոխադրումների ժամանակի կրճատում (միջին արագության μարձրացում), տրանսպորտային ծախսերի կրճատում</t>
  </si>
  <si>
    <t xml:space="preserve"> Միջպետական, հանրապետական և տեղական նշանակության ավտոճոնապարհների քայքայված ծածքի վերանորոգում, մաշված ծածքի փոխարինում</t>
  </si>
  <si>
    <t>1049. Ճանապարհային ցանցի բարելավման և անվտանգ երթևեկության ապահովման ծառայություններ</t>
  </si>
  <si>
    <t>ՀՀ Արարատի մարզպետարան</t>
  </si>
  <si>
    <t>ԾՏ03</t>
  </si>
  <si>
    <t>Ներդրումներ կրթական ոլորտի օμյեկտներում (ՀՀ Արմավիրի մարզ)</t>
  </si>
  <si>
    <t>ՀՀ Արմավիրի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μարեկարգում)</t>
  </si>
  <si>
    <t>Ներդրումներ կրթական ոլորտի օբյեկտներում (ՀՀ Արարատի մարզ)</t>
  </si>
  <si>
    <t>Ծրագիր</t>
  </si>
  <si>
    <t>Հիվանդանոցային բուժօգնության ծրագիր</t>
  </si>
  <si>
    <t>Սոցիալական նշանակության հիվանդությունների հիվանդանոցային բուժում, հարակից բժշկական և ախտորոշիչ ծառայությունների կարիք և իրավունք ունեցող անձանց հիվանդանոցային բուժում և ախտորոշիչ փորձաքննություն</t>
  </si>
  <si>
    <t>Ներդրումներ առողջապահական օμյեկտների շինարարության նպատակով</t>
  </si>
  <si>
    <t>Առողջապահական օμյեկտների շենքերի (մասնաշենքերի) շինարարություն,
 համաշինարարական աշխատանքներ, ջեռուցման համակարգի իրականացում, ներքին հարդարում, տարածքի μարեկարգում)</t>
  </si>
  <si>
    <t>1150 Հիվանդանոցային բուժօգնության ծրագիր</t>
  </si>
  <si>
    <t>Բնակարանային ֆոնդ (ՀՀ Արմավիրի մարզպետարան)</t>
  </si>
  <si>
    <t xml:space="preserve">ՀՀ Արմավիրի մարզի համայնքներում բազմաբնակարան բնակելի շենքերի տանիքների նորոգում </t>
  </si>
  <si>
    <t>Գազատարների կառուցում (ՀՀ Արմավիրի մարզպետարան)</t>
  </si>
  <si>
    <t>Աջակցություն խմելու ջրի մատակարարման և ջրահեռացման 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</si>
  <si>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</si>
  <si>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</si>
  <si>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Տարածքային կառավարման ծառայություններ</t>
  </si>
  <si>
    <t>ՀՀ մարզպետարանների կողմից տարածքային կառավարման քաղաքականության իրականացման ծառայություններ</t>
  </si>
  <si>
    <t>Նպաստում է ՀՀ մարզպետարանների այլ ծրագրերով սահմանված նպատակների իրականացմանը</t>
  </si>
  <si>
    <t>Կառավարչական հիմնարկի կողմից օգտագործվող ակտիվներ</t>
  </si>
  <si>
    <t>ՀՀ Արմավիրի մարզպետարանի շենքի ջեռուցման համակարգի վերանորոգում</t>
  </si>
  <si>
    <t>ՀՀ Գեղարքունիքի մարզպետարան</t>
  </si>
  <si>
    <t>ԾՏ28</t>
  </si>
  <si>
    <t>Աջակցություն ՀՀ Գեղարքունիքի մարզի համայնքներին (ՀՀ Գեղարքունիքի մարզպետարան)</t>
  </si>
  <si>
    <t>ԱՁ17</t>
  </si>
  <si>
    <t>Գազատարների կառուցում (ՀՀ Գեղարքունիքի մարզպետարան)</t>
  </si>
  <si>
    <t>Ոռոգման համակարգեր (ՀՀ Գեղարքունիքի մարզպետարան)</t>
  </si>
  <si>
    <t>Պետական անհատույց աջակցություն Սեմյոնովկա համայնքի արտաքին լուսավորության ցանցի կառուցման նպատակով</t>
  </si>
  <si>
    <t>Պետական անհատույց աջակցություն ՄԱԿ-ի զարգացման ծրագրով Կարճաղբյուր համայնքի խմելու ջրագծի կառուցման համաֆինանասավորման համար Կարճաղբյուր համայնքին աջակցության ցուցաբերման նպատակով</t>
  </si>
  <si>
    <t>Պետական անհատույց աջակցություն Սարուխան համայնքում կամուրջի կառուցման նպատակով</t>
  </si>
  <si>
    <t>ԱՁ21</t>
  </si>
  <si>
    <t>Ջրամատակարաման օբյեկտներ (ՀՀ Գեղարքունիքի մարզպետարան)</t>
  </si>
  <si>
    <t>ՀՀ Տավուշի մարզպետարան</t>
  </si>
  <si>
    <t>Ներդրումներ կրթական ոլորտի օμյեկտներում (ՀՀ Տավուշի մարզ)</t>
  </si>
  <si>
    <t>ՀՀ Տավուշի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μարեկարգում)</t>
  </si>
  <si>
    <t>Բնակարանային ֆոնդ (ՀՀ Տավուշի մարզպետարան)</t>
  </si>
  <si>
    <t xml:space="preserve">ՀՀ Տավուշի մարզի համայնքներում բազմաբնակարան բնակելի շենքերի տանիքների նորոգում </t>
  </si>
  <si>
    <t>ՀՀ  Տավուշի մարզի համայնքների բարեկարգում (ՀՀ Տավուշի մարզպետարան)</t>
  </si>
  <si>
    <t>Պետական անհատույց աջակցություն ՀՀ Տավուշի մարզի համայնքների փողոցների լուսավորության համակարգի կառուցման նպատակով</t>
  </si>
  <si>
    <t xml:space="preserve">Աչաջուր համայնքի կոյուղագծի կառուցում </t>
  </si>
  <si>
    <t>Աջակցություն ՀՀ Տավուշի մարզի համայնքներին (ՀՀ Տավուշի մարզպետարան)</t>
  </si>
  <si>
    <t xml:space="preserve"> Պետական անհատույց աջակցություն համայնքային կենտրոնների  շենքային պայմանների բարելավման համար</t>
  </si>
  <si>
    <t>Պետական անհատույց աջակցություն՝ Դիտավան համայնքի համար գյուղտեխնիկայի ձեռքբերման համաֆինանսավորման նպատակով Դիտավան համայնքին աջակցության ցուցաբերման նպատակով</t>
  </si>
  <si>
    <t>ԾՏ35</t>
  </si>
  <si>
    <t>ՀՀ Վայոց ձորի մարզպետարան</t>
  </si>
  <si>
    <t>Աջակցություն ՀՀ Վայոց ձորի մարզի համայնքներին (ՀՀ Վայոց ձորի մարզպետարան)</t>
  </si>
  <si>
    <t>Պետական անհատույց աջակցություն Ելփին համայնքի փողոցային լուսավորության կառուցման նպատակով</t>
  </si>
  <si>
    <t>Ջրամատակարաման օբյեկտներ (ՀՀ Վայոց ձորի մարզպետարան)</t>
  </si>
  <si>
    <t>Գազատարների կառուցում (ՀՀ Վայոց ձորի մարզպետարան)</t>
  </si>
  <si>
    <t>Ոռոգման համակարգեր (ՀՀ Վայոց ձորի մարզպետարան)</t>
  </si>
  <si>
    <t>Մանկապատանեկան և մասսայական սպորտի ծրագիր</t>
  </si>
  <si>
    <t>Ֆիզիկական կուլտուրայի և սպորտի քարոզչության և առողջ ապրելակերպի արմատավորմանն ուղղված միջոցառումների իրականացում, հանրապետական մակարդակով տարբեր մարզական խաղերի և փառատոնների կազմակերպում և անցկացում</t>
  </si>
  <si>
    <t>Ներդրումներ մարզական օբյեկտներում (ՀՀ Վայոց ձորի մարզպետարան)</t>
  </si>
  <si>
    <t xml:space="preserve"> ՀՀ Վայոց ձորի մարզի մարզական շենքերի կապիտալ վերանորոգում</t>
  </si>
  <si>
    <t xml:space="preserve"> 1163 Մանկապատանեկան և մասսայական սպորտի ծրագիր</t>
  </si>
  <si>
    <t>ՀՀ Կոտայքի մարզպետարան</t>
  </si>
  <si>
    <t>Ներդրումներ կրթական ոլորտի օμյեկտներում (ՀՀ Կոտայքի մարզ)</t>
  </si>
  <si>
    <t>ՀՀ Կոտայքի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μարեկարգում)</t>
  </si>
  <si>
    <t>ՀՀ  Կոտայքի մարզի համայնքների բարեկարգում (ՀՀ Կոտայքի մարզպետարան)</t>
  </si>
  <si>
    <t>Պետական անհատույց աջակցություն ՀՀ Կոտայքի մարզի համայնքների փողոցների լուսավորության համակարգի կառուցման նպատակով</t>
  </si>
  <si>
    <t>Բնակարանային ֆոնդ (ՀՀ Կոտայքի մարզպետարան)</t>
  </si>
  <si>
    <t xml:space="preserve">ՀՀ Կոտայքի մարզի համայնքներում բազմաբնակարան բնակելի շենքերի տանիքների նորոգում </t>
  </si>
  <si>
    <t>Գազատարների կառուցում (ՀՀ Կոտայքի մարզպետարան)</t>
  </si>
  <si>
    <t xml:space="preserve">Գազատարների կառուցում </t>
  </si>
  <si>
    <t xml:space="preserve">Աբովյան համայնքի արտաքին ջրահեռացման համակարգի կառուցման աշխատանքներ </t>
  </si>
  <si>
    <t>ՀՀ Լոռու մարզպետարան</t>
  </si>
  <si>
    <t>Ներդրումներ կրթական ոլորտի օμյեկտներում (ՀՀ Լոռու մարզ)</t>
  </si>
  <si>
    <t>ՀՀ Լոռու մարզպետի ենթակայության հանրակրթական դպրոցների շենքերի (մասնաշենքերի) հիմնանորոգում (համաշինարարական աշխատանքներ, ջեռուցման համակարգի իրականացում, ներքին հարդարում, տարածքի μարեկարգում)</t>
  </si>
  <si>
    <t>Բնակարանային ֆոնդ (ՀՀ Լոռու մարզպետարան)</t>
  </si>
  <si>
    <t xml:space="preserve">ՀՀ Լոռու մարզի համայնքներում բազմաբնակարան բնակելի շենքերի տանիքների նորոգում </t>
  </si>
  <si>
    <t>Պետական անհատույց աջակցություն՝ Ղուրսալի  համայնքի բնակչին բնակարանային ապահովման նպատակով</t>
  </si>
  <si>
    <t>Աջակցություն ՀՀ Լոռու մարզի համայնքներին (ՀՀ Լոռու մարզպետարան)</t>
  </si>
  <si>
    <t>ՀՀ  Լոռու մարզի համայնքների բարեկարգում (ՀՀ Լոռու մարզպետարան)</t>
  </si>
  <si>
    <t>Պետական անհատույց աջակցություն ՀՀ Լոռու մարզի համայնքների փողոցների լուսավորության համակարգի կառուցման նպատակով</t>
  </si>
  <si>
    <t>Գազատարների կառուցում (ՀՀ Լոռու մարզպետարան)</t>
  </si>
  <si>
    <t>Քաղաքականության միջոցառումներ. Ծառայություններ</t>
  </si>
  <si>
    <t>Մատոցվող ծառայության նկարագրությունը</t>
  </si>
  <si>
    <t>Ծառայություն մատուցողի անվանումը</t>
  </si>
  <si>
    <t>Հայաստանի տարածքային զարգացման հիմնադրամ</t>
  </si>
  <si>
    <t>Ձախափնյա թաղամասի բնակելի շենքերի տանիքածածկույթի շինվերանորոգման աշխատանքներ</t>
  </si>
  <si>
    <t>ՀՀ Վայոց ձորի մարզի Ջերմուկ համայնքի բնակելի շենքեր թվով շենքերի տանիքածածկույթի փոխարինում կավառամածի և հոծկավառամածի պրոֆիլավոր ցինկապատ թիթեղածածկույթով, ձնարգելներով: Փայտե կավարամածի ծպեղնաոտքերի, կանյոկների, թեքանների մասնակի փոխարինմամբ</t>
  </si>
  <si>
    <t>Քաղաքի բնակիչների սոցիալ-կենցաղային պայմանների բարելավում</t>
  </si>
  <si>
    <t>ՀՀ Վայոց ձորի մարզի Ջերմուկ համայնք</t>
  </si>
  <si>
    <t xml:space="preserve"> ՀՀ Վայոց ձորի մարզի Ջերմուկ համայնքի բնակելի շենքեր տանիքածածկույթի փոխարինում կավառամածի և հոծկավառամածի պրոֆիլավոր ցինկապատ թիթեղածածկույթով, ձնարգելներով: Փայտե կավարամածի ծպեղնաոտքերի, կանյոկների, թեքանների մասնակի փոխարինմամբ</t>
  </si>
  <si>
    <t xml:space="preserve"> 1168 Շենքերի և շինությունների վերանորոգում</t>
  </si>
  <si>
    <t>Հավելված N 15</t>
  </si>
  <si>
    <t xml:space="preserve"> </t>
  </si>
  <si>
    <t xml:space="preserve">     ՀՀ կառավարության 2017 թվականի օգոստոսի   -ի N   -Ն որոշման</t>
  </si>
  <si>
    <t>ԱՁ16</t>
  </si>
  <si>
    <t>Պետական անհատույց աջակցություն՝ Գանձաքար համայնքին գերեզմանատան ճանապարհի վերանորոգման նպատակով</t>
  </si>
  <si>
    <t>ԾՏ10</t>
  </si>
  <si>
    <t>ՀՀ Արմավիրի մարզի համայնքային ենթակայության մշակույթի տների, ակումբների և կենտրոնների վերանորոգում և կառուցում</t>
  </si>
  <si>
    <t>ՀՀ Արարատի մարզի համայնքային ենթակայության մշակույթի տների, ակումբների և կենտրոնների վերանորոգում և կառուցում</t>
  </si>
  <si>
    <t xml:space="preserve"> Ներդրումներ ՀՀ Արմավիրի մարզպետի կառավարման լիազորությունների տակ գտնվող մարզական դպրոցների շենքերի կապիտալ վերանորոգման նպատակով</t>
  </si>
  <si>
    <t>ՀՀ Արմավիրի մարզպետի ենթակայության մարզական դպրոցներում</t>
  </si>
  <si>
    <t>Լուկաշին համայնքի հանրակացարանի կոյուղու կեղտաջրերի  կուտակման հորի /սեպտիկի/ և կեղտաջրերի հեռացման համակարգի կառուցում</t>
  </si>
  <si>
    <t>Ներդրումներ մարզական օբյեկտներում (ՀՀ Արմավիրի մարզպետարան)</t>
  </si>
  <si>
    <t xml:space="preserve"> ՀՀ Արմավիրի մարզի մարզական շենքերի կապիտալ վերանորոգում</t>
  </si>
  <si>
    <t xml:space="preserve"> Հավելված N 15                                                  ՀՀ կառավարության 2017 թվականի օգոստոսի   -ի N   -Ն որոշման</t>
  </si>
  <si>
    <t>Հավելված N 15                                                  ՀՀ կառավարության 2017 թվականի օգոստոսի   -ի N   -Ն որոշման</t>
  </si>
  <si>
    <t>Միջպետական, հանրապետական և տեղական նշանակության ավտոճանապարհների քայքայված ծածկի վերանորոգում, մաշված ծածկի փոխարինում, Շահումյան և Մյասնիկյան փողոցներիի  բակային տարածքների բարեկարգում և բակային ճանապարհների ասֆալտապատում, եզրաքարերի տեղադրում,  Ձախափնյակ թաղամասում շենքերի սալվածքների և բակային ճանապարհների ասֆալտապատում, եզրաքարերի տեղադրում  հնի և նորի օգտագործմամբ:</t>
  </si>
  <si>
    <t>ԱՁ25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</si>
</sst>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0.0"/>
    <numFmt numFmtId="166" formatCode="#,##0.0_);\(#,##0.0\)"/>
    <numFmt numFmtId="167" formatCode="#,##0.0"/>
    <numFmt numFmtId="168" formatCode="0.0;[Red]0.0"/>
    <numFmt numFmtId="169" formatCode="_(* #,##0.0_);_(* \(#,##0.0\);_(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u/>
      <sz val="12"/>
      <color indexed="8"/>
      <name val="GHEA Grapalat"/>
      <family val="3"/>
    </font>
    <font>
      <sz val="11"/>
      <color indexed="8"/>
      <name val="Times Armenian"/>
      <family val="2"/>
    </font>
    <font>
      <i/>
      <sz val="12"/>
      <color indexed="8"/>
      <name val="GHEA Grapalat"/>
      <family val="3"/>
    </font>
    <font>
      <u/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u/>
      <sz val="12"/>
      <color rgb="FF000000"/>
      <name val="GHEA Grapalat"/>
      <family val="3"/>
    </font>
    <font>
      <sz val="10"/>
      <name val="Arial Armenian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u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10" fillId="0" borderId="0"/>
    <xf numFmtId="0" fontId="13" fillId="0" borderId="0"/>
  </cellStyleXfs>
  <cellXfs count="450">
    <xf numFmtId="0" fontId="0" fillId="0" borderId="0" xfId="0"/>
    <xf numFmtId="165" fontId="2" fillId="2" borderId="0" xfId="1" applyNumberFormat="1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165" fontId="2" fillId="2" borderId="10" xfId="0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vertical="center" wrapText="1"/>
    </xf>
    <xf numFmtId="166" fontId="2" fillId="2" borderId="4" xfId="2" applyNumberFormat="1" applyFont="1" applyFill="1" applyBorder="1" applyAlignment="1">
      <alignment horizontal="center" vertical="center" wrapText="1"/>
    </xf>
    <xf numFmtId="165" fontId="7" fillId="2" borderId="0" xfId="1" applyNumberFormat="1" applyFont="1" applyFill="1" applyBorder="1" applyAlignment="1">
      <alignment vertical="center" wrapText="1"/>
    </xf>
    <xf numFmtId="165" fontId="7" fillId="2" borderId="16" xfId="1" applyNumberFormat="1" applyFont="1" applyFill="1" applyBorder="1" applyAlignment="1">
      <alignment vertical="center" wrapText="1"/>
    </xf>
    <xf numFmtId="1" fontId="7" fillId="2" borderId="4" xfId="1" applyNumberFormat="1" applyFont="1" applyFill="1" applyBorder="1" applyAlignment="1">
      <alignment horizontal="center" vertical="center" wrapText="1"/>
    </xf>
    <xf numFmtId="165" fontId="2" fillId="2" borderId="23" xfId="1" applyNumberFormat="1" applyFont="1" applyFill="1" applyBorder="1" applyAlignment="1">
      <alignment vertical="center" wrapText="1"/>
    </xf>
    <xf numFmtId="165" fontId="8" fillId="2" borderId="5" xfId="1" applyNumberFormat="1" applyFont="1" applyFill="1" applyBorder="1" applyAlignment="1">
      <alignment vertical="center" wrapText="1"/>
    </xf>
    <xf numFmtId="165" fontId="8" fillId="2" borderId="6" xfId="1" applyNumberFormat="1" applyFont="1" applyFill="1" applyBorder="1" applyAlignment="1">
      <alignment vertical="center" wrapText="1"/>
    </xf>
    <xf numFmtId="165" fontId="2" fillId="2" borderId="0" xfId="1" applyNumberFormat="1" applyFont="1" applyFill="1" applyBorder="1" applyAlignment="1">
      <alignment vertical="center" wrapText="1"/>
    </xf>
    <xf numFmtId="0" fontId="9" fillId="2" borderId="32" xfId="0" applyFont="1" applyFill="1" applyBorder="1" applyAlignment="1">
      <alignment vertical="center" wrapText="1"/>
    </xf>
    <xf numFmtId="165" fontId="2" fillId="2" borderId="4" xfId="1" applyNumberFormat="1" applyFont="1" applyFill="1" applyBorder="1" applyAlignment="1">
      <alignment vertical="center" wrapText="1"/>
    </xf>
    <xf numFmtId="0" fontId="2" fillId="2" borderId="0" xfId="0" applyFont="1" applyFill="1"/>
    <xf numFmtId="167" fontId="2" fillId="2" borderId="0" xfId="0" applyNumberFormat="1" applyFont="1" applyFill="1"/>
    <xf numFmtId="165" fontId="7" fillId="2" borderId="8" xfId="1" applyNumberFormat="1" applyFont="1" applyFill="1" applyBorder="1" applyAlignment="1">
      <alignment vertical="center" wrapText="1"/>
    </xf>
    <xf numFmtId="165" fontId="7" fillId="2" borderId="9" xfId="1" applyNumberFormat="1" applyFont="1" applyFill="1" applyBorder="1" applyAlignment="1">
      <alignment vertical="center" wrapText="1"/>
    </xf>
    <xf numFmtId="165" fontId="7" fillId="2" borderId="10" xfId="1" applyNumberFormat="1" applyFont="1" applyFill="1" applyBorder="1" applyAlignment="1">
      <alignment vertical="center" wrapText="1"/>
    </xf>
    <xf numFmtId="166" fontId="2" fillId="2" borderId="28" xfId="2" applyNumberFormat="1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vertical="center" wrapText="1"/>
    </xf>
    <xf numFmtId="0" fontId="9" fillId="2" borderId="31" xfId="0" applyFont="1" applyFill="1" applyBorder="1" applyAlignment="1">
      <alignment vertical="center" wrapText="1"/>
    </xf>
    <xf numFmtId="165" fontId="2" fillId="2" borderId="10" xfId="1" applyNumberFormat="1" applyFont="1" applyFill="1" applyBorder="1" applyAlignment="1">
      <alignment vertical="top" wrapText="1"/>
    </xf>
    <xf numFmtId="165" fontId="2" fillId="2" borderId="4" xfId="1" applyNumberFormat="1" applyFont="1" applyFill="1" applyBorder="1" applyAlignment="1">
      <alignment horizontal="left" vertical="center" wrapText="1"/>
    </xf>
    <xf numFmtId="165" fontId="7" fillId="2" borderId="5" xfId="1" applyNumberFormat="1" applyFont="1" applyFill="1" applyBorder="1" applyAlignment="1">
      <alignment horizontal="left" vertical="center" wrapText="1"/>
    </xf>
    <xf numFmtId="165" fontId="7" fillId="2" borderId="4" xfId="1" applyNumberFormat="1" applyFont="1" applyFill="1" applyBorder="1" applyAlignment="1">
      <alignment vertical="center" wrapText="1"/>
    </xf>
    <xf numFmtId="165" fontId="2" fillId="2" borderId="11" xfId="1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165" fontId="2" fillId="2" borderId="0" xfId="1" applyNumberFormat="1" applyFont="1" applyFill="1" applyBorder="1" applyAlignment="1">
      <alignment horizontal="left" vertical="center" wrapText="1"/>
    </xf>
    <xf numFmtId="165" fontId="2" fillId="2" borderId="16" xfId="1" applyNumberFormat="1" applyFont="1" applyFill="1" applyBorder="1" applyAlignment="1">
      <alignment horizontal="left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5" fontId="2" fillId="2" borderId="6" xfId="1" applyNumberFormat="1" applyFont="1" applyFill="1" applyBorder="1" applyAlignment="1">
      <alignment horizontal="left" vertical="center" wrapText="1"/>
    </xf>
    <xf numFmtId="165" fontId="2" fillId="2" borderId="14" xfId="1" applyNumberFormat="1" applyFont="1" applyFill="1" applyBorder="1" applyAlignment="1">
      <alignment horizontal="left" vertical="center" wrapText="1"/>
    </xf>
    <xf numFmtId="1" fontId="2" fillId="2" borderId="4" xfId="1" applyNumberFormat="1" applyFont="1" applyFill="1" applyBorder="1" applyAlignment="1">
      <alignment horizontal="center" vertical="center" wrapText="1"/>
    </xf>
    <xf numFmtId="165" fontId="2" fillId="2" borderId="0" xfId="1" applyNumberFormat="1" applyFont="1" applyFill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165" fontId="2" fillId="2" borderId="23" xfId="0" applyNumberFormat="1" applyFont="1" applyFill="1" applyBorder="1" applyAlignment="1">
      <alignment horizontal="center" vertical="center" wrapText="1"/>
    </xf>
    <xf numFmtId="165" fontId="7" fillId="2" borderId="5" xfId="1" applyNumberFormat="1" applyFont="1" applyFill="1" applyBorder="1" applyAlignment="1">
      <alignment vertical="center" wrapText="1"/>
    </xf>
    <xf numFmtId="165" fontId="7" fillId="2" borderId="6" xfId="1" applyNumberFormat="1" applyFont="1" applyFill="1" applyBorder="1" applyAlignment="1">
      <alignment vertical="center" wrapText="1"/>
    </xf>
    <xf numFmtId="0" fontId="11" fillId="2" borderId="0" xfId="0" applyFont="1" applyFill="1" applyBorder="1"/>
    <xf numFmtId="0" fontId="11" fillId="2" borderId="0" xfId="0" applyFont="1" applyFill="1" applyBorder="1" applyAlignment="1"/>
    <xf numFmtId="0" fontId="14" fillId="2" borderId="0" xfId="0" applyFont="1" applyFill="1" applyBorder="1" applyAlignment="1">
      <alignment horizontal="left" indent="15"/>
    </xf>
    <xf numFmtId="0" fontId="14" fillId="2" borderId="0" xfId="0" applyFont="1" applyFill="1" applyBorder="1"/>
    <xf numFmtId="165" fontId="2" fillId="2" borderId="14" xfId="1" applyNumberFormat="1" applyFont="1" applyFill="1" applyBorder="1" applyAlignment="1">
      <alignment horizontal="left" vertical="center" wrapText="1"/>
    </xf>
    <xf numFmtId="165" fontId="2" fillId="2" borderId="0" xfId="1" applyNumberFormat="1" applyFont="1" applyFill="1" applyBorder="1" applyAlignment="1">
      <alignment horizontal="left" vertical="center" wrapText="1"/>
    </xf>
    <xf numFmtId="165" fontId="2" fillId="2" borderId="16" xfId="1" applyNumberFormat="1" applyFont="1" applyFill="1" applyBorder="1" applyAlignment="1">
      <alignment horizontal="left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5" fontId="7" fillId="2" borderId="5" xfId="1" applyNumberFormat="1" applyFont="1" applyFill="1" applyBorder="1" applyAlignment="1">
      <alignment horizontal="left" vertical="center" wrapText="1"/>
    </xf>
    <xf numFmtId="165" fontId="2" fillId="2" borderId="6" xfId="1" applyNumberFormat="1" applyFont="1" applyFill="1" applyBorder="1" applyAlignment="1">
      <alignment horizontal="left" vertical="center" wrapText="1"/>
    </xf>
    <xf numFmtId="165" fontId="7" fillId="2" borderId="5" xfId="1" applyNumberFormat="1" applyFont="1" applyFill="1" applyBorder="1" applyAlignment="1">
      <alignment vertical="center" wrapText="1"/>
    </xf>
    <xf numFmtId="165" fontId="7" fillId="2" borderId="6" xfId="1" applyNumberFormat="1" applyFont="1" applyFill="1" applyBorder="1" applyAlignment="1">
      <alignment vertical="center" wrapText="1"/>
    </xf>
    <xf numFmtId="165" fontId="11" fillId="2" borderId="0" xfId="0" applyNumberFormat="1" applyFont="1" applyFill="1" applyBorder="1"/>
    <xf numFmtId="165" fontId="14" fillId="2" borderId="0" xfId="0" applyNumberFormat="1" applyFont="1" applyFill="1" applyBorder="1"/>
    <xf numFmtId="165" fontId="2" fillId="2" borderId="0" xfId="0" applyNumberFormat="1" applyFont="1" applyFill="1" applyAlignment="1">
      <alignment vertical="center"/>
    </xf>
    <xf numFmtId="165" fontId="2" fillId="2" borderId="0" xfId="0" applyNumberFormat="1" applyFont="1" applyFill="1"/>
    <xf numFmtId="166" fontId="2" fillId="0" borderId="4" xfId="2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1" fillId="0" borderId="0" xfId="0" applyFont="1" applyFill="1" applyBorder="1" applyAlignment="1"/>
    <xf numFmtId="0" fontId="14" fillId="0" borderId="0" xfId="0" applyFont="1" applyFill="1" applyBorder="1" applyAlignment="1">
      <alignment horizontal="left" indent="15"/>
    </xf>
    <xf numFmtId="0" fontId="14" fillId="0" borderId="0" xfId="0" applyFont="1" applyFill="1" applyBorder="1"/>
    <xf numFmtId="165" fontId="2" fillId="0" borderId="0" xfId="1" applyNumberFormat="1" applyFont="1" applyFill="1" applyAlignment="1">
      <alignment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165" fontId="2" fillId="0" borderId="11" xfId="1" applyNumberFormat="1" applyFont="1" applyFill="1" applyBorder="1" applyAlignment="1">
      <alignment horizontal="center" vertical="center" wrapText="1"/>
    </xf>
    <xf numFmtId="165" fontId="2" fillId="0" borderId="10" xfId="1" applyNumberFormat="1" applyFont="1" applyFill="1" applyBorder="1" applyAlignment="1">
      <alignment vertical="center" wrapText="1"/>
    </xf>
    <xf numFmtId="165" fontId="2" fillId="0" borderId="10" xfId="1" applyNumberFormat="1" applyFont="1" applyFill="1" applyBorder="1" applyAlignment="1">
      <alignment horizontal="center" vertical="center" wrapText="1"/>
    </xf>
    <xf numFmtId="166" fontId="2" fillId="0" borderId="28" xfId="2" applyNumberFormat="1" applyFont="1" applyFill="1" applyBorder="1" applyAlignment="1">
      <alignment horizontal="center" vertical="center" wrapText="1"/>
    </xf>
    <xf numFmtId="165" fontId="2" fillId="0" borderId="23" xfId="1" applyNumberFormat="1" applyFont="1" applyFill="1" applyBorder="1" applyAlignment="1">
      <alignment vertical="center" wrapText="1"/>
    </xf>
    <xf numFmtId="165" fontId="8" fillId="0" borderId="5" xfId="1" applyNumberFormat="1" applyFont="1" applyFill="1" applyBorder="1" applyAlignment="1">
      <alignment vertical="center" wrapText="1"/>
    </xf>
    <xf numFmtId="165" fontId="8" fillId="0" borderId="6" xfId="1" applyNumberFormat="1" applyFont="1" applyFill="1" applyBorder="1" applyAlignment="1">
      <alignment vertical="center" wrapText="1"/>
    </xf>
    <xf numFmtId="165" fontId="7" fillId="0" borderId="5" xfId="1" applyNumberFormat="1" applyFont="1" applyFill="1" applyBorder="1" applyAlignment="1">
      <alignment horizontal="left" vertical="center" wrapText="1"/>
    </xf>
    <xf numFmtId="165" fontId="7" fillId="0" borderId="5" xfId="1" applyNumberFormat="1" applyFont="1" applyFill="1" applyBorder="1" applyAlignment="1">
      <alignment vertical="center" wrapText="1"/>
    </xf>
    <xf numFmtId="165" fontId="7" fillId="0" borderId="6" xfId="1" applyNumberFormat="1" applyFont="1" applyFill="1" applyBorder="1" applyAlignment="1">
      <alignment vertical="center" wrapText="1"/>
    </xf>
    <xf numFmtId="165" fontId="2" fillId="0" borderId="0" xfId="1" applyNumberFormat="1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wrapText="1"/>
    </xf>
    <xf numFmtId="165" fontId="2" fillId="0" borderId="4" xfId="1" applyNumberFormat="1" applyFont="1" applyFill="1" applyBorder="1" applyAlignment="1">
      <alignment vertical="center" wrapText="1"/>
    </xf>
    <xf numFmtId="165" fontId="2" fillId="0" borderId="14" xfId="1" applyNumberFormat="1" applyFont="1" applyFill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left" vertical="center" wrapText="1"/>
    </xf>
    <xf numFmtId="165" fontId="2" fillId="0" borderId="16" xfId="1" applyNumberFormat="1" applyFont="1" applyFill="1" applyBorder="1" applyAlignment="1">
      <alignment horizontal="left" vertical="center" wrapText="1"/>
    </xf>
    <xf numFmtId="165" fontId="2" fillId="0" borderId="6" xfId="1" applyNumberFormat="1" applyFont="1" applyFill="1" applyBorder="1" applyAlignment="1">
      <alignment horizontal="left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165" fontId="7" fillId="0" borderId="8" xfId="1" applyNumberFormat="1" applyFont="1" applyFill="1" applyBorder="1" applyAlignment="1">
      <alignment vertical="center" wrapText="1"/>
    </xf>
    <xf numFmtId="165" fontId="7" fillId="0" borderId="9" xfId="1" applyNumberFormat="1" applyFont="1" applyFill="1" applyBorder="1" applyAlignment="1">
      <alignment vertical="center" wrapText="1"/>
    </xf>
    <xf numFmtId="165" fontId="7" fillId="0" borderId="4" xfId="1" applyNumberFormat="1" applyFont="1" applyFill="1" applyBorder="1" applyAlignment="1">
      <alignment vertical="center" wrapText="1"/>
    </xf>
    <xf numFmtId="165" fontId="7" fillId="0" borderId="10" xfId="1" applyNumberFormat="1" applyFont="1" applyFill="1" applyBorder="1" applyAlignment="1">
      <alignment vertical="center" wrapText="1"/>
    </xf>
    <xf numFmtId="1" fontId="2" fillId="0" borderId="10" xfId="1" applyNumberFormat="1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vertical="center" wrapText="1"/>
    </xf>
    <xf numFmtId="165" fontId="7" fillId="0" borderId="16" xfId="1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166" fontId="2" fillId="0" borderId="14" xfId="2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wrapText="1"/>
    </xf>
    <xf numFmtId="165" fontId="3" fillId="0" borderId="0" xfId="1" applyNumberFormat="1" applyFont="1" applyFill="1" applyAlignment="1">
      <alignment horizontal="center" vertical="center" wrapText="1"/>
    </xf>
    <xf numFmtId="165" fontId="2" fillId="0" borderId="3" xfId="1" applyNumberFormat="1" applyFont="1" applyFill="1" applyBorder="1" applyAlignment="1">
      <alignment horizontal="left" vertical="center" wrapText="1"/>
    </xf>
    <xf numFmtId="166" fontId="2" fillId="0" borderId="10" xfId="2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/>
    </xf>
    <xf numFmtId="1" fontId="7" fillId="0" borderId="4" xfId="1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166" fontId="11" fillId="0" borderId="4" xfId="0" applyNumberFormat="1" applyFont="1" applyFill="1" applyBorder="1" applyAlignment="1">
      <alignment horizontal="center" vertical="top" wrapText="1"/>
    </xf>
    <xf numFmtId="0" fontId="14" fillId="0" borderId="0" xfId="0" applyFont="1" applyFill="1"/>
    <xf numFmtId="0" fontId="8" fillId="0" borderId="4" xfId="0" applyFont="1" applyFill="1" applyBorder="1" applyAlignment="1">
      <alignment vertical="center" wrapText="1"/>
    </xf>
    <xf numFmtId="167" fontId="11" fillId="0" borderId="4" xfId="0" applyNumberFormat="1" applyFont="1" applyFill="1" applyBorder="1" applyAlignment="1">
      <alignment horizontal="center" vertical="top" wrapText="1"/>
    </xf>
    <xf numFmtId="0" fontId="2" fillId="0" borderId="44" xfId="0" applyFont="1" applyFill="1" applyBorder="1" applyAlignment="1">
      <alignment wrapText="1"/>
    </xf>
    <xf numFmtId="0" fontId="2" fillId="0" borderId="44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left" wrapText="1"/>
    </xf>
    <xf numFmtId="166" fontId="1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wrapText="1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166" fontId="2" fillId="0" borderId="4" xfId="0" applyNumberFormat="1" applyFont="1" applyFill="1" applyBorder="1" applyAlignment="1">
      <alignment horizontal="center" wrapText="1"/>
    </xf>
    <xf numFmtId="0" fontId="2" fillId="0" borderId="8" xfId="0" applyFont="1" applyFill="1" applyBorder="1" applyAlignment="1"/>
    <xf numFmtId="164" fontId="11" fillId="0" borderId="4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left" vertical="center" wrapText="1"/>
    </xf>
    <xf numFmtId="166" fontId="2" fillId="0" borderId="4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wrapText="1"/>
    </xf>
    <xf numFmtId="0" fontId="11" fillId="0" borderId="9" xfId="0" applyFont="1" applyFill="1" applyBorder="1" applyAlignment="1">
      <alignment horizontal="center" wrapText="1"/>
    </xf>
    <xf numFmtId="166" fontId="2" fillId="0" borderId="4" xfId="1" applyNumberFormat="1" applyFont="1" applyFill="1" applyBorder="1" applyAlignment="1">
      <alignment horizontal="center" vertical="center" wrapText="1"/>
    </xf>
    <xf numFmtId="165" fontId="2" fillId="0" borderId="7" xfId="1" applyNumberFormat="1" applyFont="1" applyFill="1" applyBorder="1" applyAlignment="1">
      <alignment vertical="center" wrapText="1"/>
    </xf>
    <xf numFmtId="169" fontId="11" fillId="0" borderId="4" xfId="0" applyNumberFormat="1" applyFont="1" applyFill="1" applyBorder="1" applyAlignment="1">
      <alignment horizontal="center" vertical="top" wrapText="1"/>
    </xf>
    <xf numFmtId="0" fontId="9" fillId="0" borderId="38" xfId="0" applyFont="1" applyFill="1" applyBorder="1" applyAlignment="1">
      <alignment vertical="center" wrapText="1"/>
    </xf>
    <xf numFmtId="0" fontId="9" fillId="0" borderId="45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vertical="center" wrapText="1"/>
    </xf>
    <xf numFmtId="0" fontId="12" fillId="0" borderId="48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4" fillId="0" borderId="4" xfId="5" applyFont="1" applyFill="1" applyBorder="1"/>
    <xf numFmtId="0" fontId="14" fillId="0" borderId="4" xfId="5" applyFont="1" applyFill="1" applyBorder="1" applyAlignment="1">
      <alignment vertical="center"/>
    </xf>
    <xf numFmtId="0" fontId="14" fillId="0" borderId="4" xfId="5" applyFont="1" applyFill="1" applyBorder="1" applyAlignment="1">
      <alignment vertical="center" wrapText="1"/>
    </xf>
    <xf numFmtId="0" fontId="16" fillId="0" borderId="4" xfId="5" applyFont="1" applyFill="1" applyBorder="1" applyAlignment="1">
      <alignment vertical="center"/>
    </xf>
    <xf numFmtId="168" fontId="11" fillId="0" borderId="4" xfId="0" applyNumberFormat="1" applyFont="1" applyFill="1" applyBorder="1" applyAlignment="1">
      <alignment horizontal="left" vertical="center" wrapText="1"/>
    </xf>
    <xf numFmtId="0" fontId="2" fillId="0" borderId="9" xfId="0" applyFont="1" applyFill="1" applyBorder="1" applyAlignment="1"/>
    <xf numFmtId="169" fontId="2" fillId="0" borderId="4" xfId="1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165" fontId="7" fillId="2" borderId="4" xfId="1" applyNumberFormat="1" applyFont="1" applyFill="1" applyBorder="1" applyAlignment="1">
      <alignment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5" fontId="2" fillId="0" borderId="4" xfId="1" applyNumberFormat="1" applyFont="1" applyFill="1" applyBorder="1" applyAlignment="1">
      <alignment horizontal="left" vertical="center" wrapText="1"/>
    </xf>
    <xf numFmtId="165" fontId="2" fillId="0" borderId="14" xfId="1" applyNumberFormat="1" applyFont="1" applyFill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left" vertical="center" wrapText="1"/>
    </xf>
    <xf numFmtId="165" fontId="2" fillId="0" borderId="16" xfId="1" applyNumberFormat="1" applyFont="1" applyFill="1" applyBorder="1" applyAlignment="1">
      <alignment horizontal="left" vertical="center" wrapText="1"/>
    </xf>
    <xf numFmtId="1" fontId="2" fillId="0" borderId="4" xfId="1" applyNumberFormat="1" applyFont="1" applyFill="1" applyBorder="1" applyAlignment="1">
      <alignment horizontal="center" vertical="center" wrapText="1"/>
    </xf>
    <xf numFmtId="165" fontId="2" fillId="0" borderId="10" xfId="1" applyNumberFormat="1" applyFont="1" applyFill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165" fontId="7" fillId="0" borderId="4" xfId="1" applyNumberFormat="1" applyFont="1" applyFill="1" applyBorder="1" applyAlignment="1">
      <alignment vertical="center" wrapText="1"/>
    </xf>
    <xf numFmtId="165" fontId="7" fillId="0" borderId="5" xfId="1" applyNumberFormat="1" applyFont="1" applyFill="1" applyBorder="1" applyAlignment="1">
      <alignment horizontal="left" vertical="center" wrapText="1"/>
    </xf>
    <xf numFmtId="1" fontId="2" fillId="0" borderId="10" xfId="1" applyNumberFormat="1" applyFont="1" applyFill="1" applyBorder="1" applyAlignment="1">
      <alignment horizontal="center" vertical="center" wrapText="1"/>
    </xf>
    <xf numFmtId="165" fontId="2" fillId="0" borderId="6" xfId="1" applyNumberFormat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14" fillId="0" borderId="10" xfId="5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right"/>
    </xf>
    <xf numFmtId="165" fontId="3" fillId="0" borderId="0" xfId="1" applyNumberFormat="1" applyFont="1" applyFill="1" applyBorder="1" applyAlignment="1">
      <alignment vertical="center" wrapText="1"/>
    </xf>
    <xf numFmtId="0" fontId="2" fillId="0" borderId="0" xfId="0" applyFont="1" applyFill="1"/>
    <xf numFmtId="0" fontId="11" fillId="0" borderId="26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167" fontId="14" fillId="0" borderId="0" xfId="0" applyNumberFormat="1" applyFont="1" applyFill="1"/>
    <xf numFmtId="169" fontId="2" fillId="0" borderId="4" xfId="0" applyNumberFormat="1" applyFont="1" applyFill="1" applyBorder="1" applyAlignment="1">
      <alignment horizontal="center" wrapText="1"/>
    </xf>
    <xf numFmtId="167" fontId="11" fillId="0" borderId="4" xfId="0" applyNumberFormat="1" applyFont="1" applyFill="1" applyBorder="1" applyAlignment="1">
      <alignment horizontal="left" vertical="top" wrapText="1"/>
    </xf>
    <xf numFmtId="167" fontId="11" fillId="0" borderId="16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/>
    <xf numFmtId="169" fontId="11" fillId="0" borderId="4" xfId="0" applyNumberFormat="1" applyFont="1" applyFill="1" applyBorder="1" applyAlignment="1">
      <alignment horizontal="center" vertical="center" wrapText="1"/>
    </xf>
    <xf numFmtId="169" fontId="2" fillId="0" borderId="4" xfId="0" applyNumberFormat="1" applyFont="1" applyFill="1" applyBorder="1" applyAlignment="1">
      <alignment horizontal="center" vertical="center" wrapText="1"/>
    </xf>
    <xf numFmtId="169" fontId="2" fillId="0" borderId="4" xfId="0" applyNumberFormat="1" applyFont="1" applyFill="1" applyBorder="1" applyAlignment="1">
      <alignment horizontal="center"/>
    </xf>
    <xf numFmtId="169" fontId="9" fillId="0" borderId="16" xfId="0" applyNumberFormat="1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vertical="center" wrapText="1"/>
    </xf>
    <xf numFmtId="169" fontId="9" fillId="0" borderId="18" xfId="0" applyNumberFormat="1" applyFont="1" applyFill="1" applyBorder="1" applyAlignment="1">
      <alignment horizontal="center" vertical="center" wrapText="1"/>
    </xf>
    <xf numFmtId="169" fontId="2" fillId="0" borderId="18" xfId="0" applyNumberFormat="1" applyFont="1" applyFill="1" applyBorder="1" applyAlignment="1">
      <alignment horizontal="center" vertical="center" wrapText="1"/>
    </xf>
    <xf numFmtId="169" fontId="2" fillId="0" borderId="9" xfId="0" applyNumberFormat="1" applyFont="1" applyFill="1" applyBorder="1" applyAlignment="1">
      <alignment horizontal="center" vertical="center" wrapText="1"/>
    </xf>
    <xf numFmtId="169" fontId="11" fillId="0" borderId="4" xfId="0" applyNumberFormat="1" applyFont="1" applyFill="1" applyBorder="1" applyAlignment="1">
      <alignment horizontal="right" vertical="center" wrapText="1"/>
    </xf>
    <xf numFmtId="169" fontId="2" fillId="0" borderId="4" xfId="1" applyNumberFormat="1" applyFont="1" applyFill="1" applyBorder="1" applyAlignment="1">
      <alignment horizontal="right" vertical="center" wrapText="1"/>
    </xf>
    <xf numFmtId="169" fontId="2" fillId="0" borderId="4" xfId="1" applyNumberFormat="1" applyFont="1" applyFill="1" applyBorder="1" applyAlignment="1">
      <alignment vertical="center" wrapText="1"/>
    </xf>
    <xf numFmtId="165" fontId="2" fillId="0" borderId="4" xfId="1" applyNumberFormat="1" applyFont="1" applyFill="1" applyBorder="1" applyAlignment="1">
      <alignment horizontal="left" vertical="center" wrapText="1"/>
    </xf>
    <xf numFmtId="165" fontId="8" fillId="0" borderId="4" xfId="1" applyNumberFormat="1" applyFont="1" applyFill="1" applyBorder="1" applyAlignment="1">
      <alignment horizontal="left" vertical="center" wrapText="1"/>
    </xf>
    <xf numFmtId="165" fontId="7" fillId="0" borderId="29" xfId="1" applyNumberFormat="1" applyFont="1" applyFill="1" applyBorder="1" applyAlignment="1">
      <alignment vertical="center" wrapText="1"/>
    </xf>
    <xf numFmtId="165" fontId="7" fillId="0" borderId="11" xfId="1" applyNumberFormat="1" applyFont="1" applyFill="1" applyBorder="1" applyAlignment="1">
      <alignment vertical="center" wrapText="1"/>
    </xf>
    <xf numFmtId="165" fontId="7" fillId="0" borderId="4" xfId="1" applyNumberFormat="1" applyFont="1" applyFill="1" applyBorder="1" applyAlignment="1">
      <alignment horizontal="left" vertical="center" wrapText="1"/>
    </xf>
    <xf numFmtId="165" fontId="2" fillId="0" borderId="27" xfId="1" applyNumberFormat="1" applyFont="1" applyFill="1" applyBorder="1" applyAlignment="1">
      <alignment horizontal="center" vertical="center" wrapText="1"/>
    </xf>
    <xf numFmtId="165" fontId="2" fillId="0" borderId="10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left" vertical="center" wrapText="1"/>
    </xf>
    <xf numFmtId="165" fontId="5" fillId="0" borderId="2" xfId="1" applyNumberFormat="1" applyFont="1" applyFill="1" applyBorder="1" applyAlignment="1">
      <alignment horizontal="left" vertical="center" wrapText="1"/>
    </xf>
    <xf numFmtId="165" fontId="5" fillId="0" borderId="3" xfId="1" applyNumberFormat="1" applyFont="1" applyFill="1" applyBorder="1" applyAlignment="1">
      <alignment horizontal="left" vertical="center" wrapText="1"/>
    </xf>
    <xf numFmtId="165" fontId="2" fillId="0" borderId="14" xfId="1" applyNumberFormat="1" applyFont="1" applyFill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left" vertical="center" wrapText="1"/>
    </xf>
    <xf numFmtId="165" fontId="2" fillId="0" borderId="16" xfId="1" applyNumberFormat="1" applyFont="1" applyFill="1" applyBorder="1" applyAlignment="1">
      <alignment horizontal="left" vertical="center" wrapText="1"/>
    </xf>
    <xf numFmtId="165" fontId="5" fillId="0" borderId="14" xfId="1" applyNumberFormat="1" applyFont="1" applyFill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left" vertical="center" wrapText="1"/>
    </xf>
    <xf numFmtId="165" fontId="5" fillId="0" borderId="16" xfId="1" applyNumberFormat="1" applyFont="1" applyFill="1" applyBorder="1" applyAlignment="1">
      <alignment horizontal="left" vertical="center" wrapText="1"/>
    </xf>
    <xf numFmtId="1" fontId="2" fillId="0" borderId="4" xfId="1" applyNumberFormat="1" applyFont="1" applyFill="1" applyBorder="1" applyAlignment="1">
      <alignment horizontal="center" vertical="center" wrapText="1"/>
    </xf>
    <xf numFmtId="165" fontId="2" fillId="0" borderId="6" xfId="1" applyNumberFormat="1" applyFont="1" applyFill="1" applyBorder="1" applyAlignment="1">
      <alignment horizontal="center" vertical="center" wrapText="1"/>
    </xf>
    <xf numFmtId="165" fontId="2" fillId="0" borderId="7" xfId="1" applyNumberFormat="1" applyFont="1" applyFill="1" applyBorder="1" applyAlignment="1">
      <alignment horizontal="left" vertical="center" wrapText="1"/>
    </xf>
    <xf numFmtId="165" fontId="2" fillId="0" borderId="8" xfId="1" applyNumberFormat="1" applyFont="1" applyFill="1" applyBorder="1" applyAlignment="1">
      <alignment horizontal="left" vertical="center" wrapText="1"/>
    </xf>
    <xf numFmtId="165" fontId="2" fillId="0" borderId="9" xfId="1" applyNumberFormat="1" applyFont="1" applyFill="1" applyBorder="1" applyAlignment="1">
      <alignment horizontal="left" vertical="center" wrapText="1"/>
    </xf>
    <xf numFmtId="165" fontId="2" fillId="0" borderId="11" xfId="1" applyNumberFormat="1" applyFont="1" applyFill="1" applyBorder="1" applyAlignment="1">
      <alignment horizontal="left" vertical="center" wrapText="1"/>
    </xf>
    <xf numFmtId="165" fontId="7" fillId="0" borderId="4" xfId="1" applyNumberFormat="1" applyFont="1" applyFill="1" applyBorder="1" applyAlignment="1">
      <alignment vertical="center" wrapText="1"/>
    </xf>
    <xf numFmtId="165" fontId="7" fillId="0" borderId="23" xfId="1" applyNumberFormat="1" applyFont="1" applyFill="1" applyBorder="1" applyAlignment="1">
      <alignment horizontal="left" vertical="center" wrapText="1"/>
    </xf>
    <xf numFmtId="165" fontId="7" fillId="0" borderId="5" xfId="1" applyNumberFormat="1" applyFont="1" applyFill="1" applyBorder="1" applyAlignment="1">
      <alignment horizontal="left" vertical="center" wrapText="1"/>
    </xf>
    <xf numFmtId="165" fontId="7" fillId="0" borderId="24" xfId="1" applyNumberFormat="1" applyFont="1" applyFill="1" applyBorder="1" applyAlignment="1">
      <alignment horizontal="left" vertical="center" wrapText="1"/>
    </xf>
    <xf numFmtId="165" fontId="7" fillId="0" borderId="0" xfId="1" applyNumberFormat="1" applyFont="1" applyFill="1" applyBorder="1" applyAlignment="1">
      <alignment horizontal="left" vertical="center" wrapText="1"/>
    </xf>
    <xf numFmtId="165" fontId="2" fillId="0" borderId="2" xfId="1" applyNumberFormat="1" applyFont="1" applyFill="1" applyBorder="1" applyAlignment="1">
      <alignment horizontal="left" vertical="center" wrapText="1"/>
    </xf>
    <xf numFmtId="165" fontId="2" fillId="0" borderId="20" xfId="1" applyNumberFormat="1" applyFont="1" applyFill="1" applyBorder="1" applyAlignment="1">
      <alignment horizontal="center" vertical="center" wrapText="1"/>
    </xf>
    <xf numFmtId="165" fontId="2" fillId="0" borderId="21" xfId="1" applyNumberFormat="1" applyFont="1" applyFill="1" applyBorder="1" applyAlignment="1">
      <alignment horizontal="center" vertical="center" wrapText="1"/>
    </xf>
    <xf numFmtId="165" fontId="2" fillId="0" borderId="22" xfId="1" applyNumberFormat="1" applyFont="1" applyFill="1" applyBorder="1" applyAlignment="1">
      <alignment horizontal="center" vertical="center" wrapText="1"/>
    </xf>
    <xf numFmtId="165" fontId="2" fillId="0" borderId="24" xfId="1" applyNumberFormat="1" applyFont="1" applyFill="1" applyBorder="1" applyAlignment="1">
      <alignment horizontal="center" vertical="center" wrapText="1"/>
    </xf>
    <xf numFmtId="165" fontId="2" fillId="0" borderId="0" xfId="1" applyNumberFormat="1" applyFont="1" applyFill="1" applyBorder="1" applyAlignment="1">
      <alignment horizontal="center" vertical="center" wrapText="1"/>
    </xf>
    <xf numFmtId="165" fontId="2" fillId="0" borderId="16" xfId="1" applyNumberFormat="1" applyFont="1" applyFill="1" applyBorder="1" applyAlignment="1">
      <alignment horizontal="center" vertical="center" wrapText="1"/>
    </xf>
    <xf numFmtId="165" fontId="2" fillId="0" borderId="25" xfId="1" applyNumberFormat="1" applyFont="1" applyFill="1" applyBorder="1" applyAlignment="1">
      <alignment horizontal="center" vertical="center" wrapText="1"/>
    </xf>
    <xf numFmtId="165" fontId="2" fillId="0" borderId="26" xfId="1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center" vertical="center" wrapText="1"/>
    </xf>
    <xf numFmtId="165" fontId="4" fillId="0" borderId="12" xfId="1" applyNumberFormat="1" applyFont="1" applyFill="1" applyBorder="1" applyAlignment="1">
      <alignment horizontal="center" vertical="center" wrapText="1"/>
    </xf>
    <xf numFmtId="165" fontId="4" fillId="0" borderId="13" xfId="1" applyNumberFormat="1" applyFont="1" applyFill="1" applyBorder="1" applyAlignment="1">
      <alignment horizontal="center" vertical="center" wrapText="1"/>
    </xf>
    <xf numFmtId="165" fontId="4" fillId="0" borderId="15" xfId="1" applyNumberFormat="1" applyFont="1" applyFill="1" applyBorder="1" applyAlignment="1">
      <alignment horizontal="center" vertical="center" wrapText="1"/>
    </xf>
    <xf numFmtId="165" fontId="4" fillId="0" borderId="4" xfId="1" applyNumberFormat="1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33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9" fillId="0" borderId="35" xfId="0" applyFont="1" applyFill="1" applyBorder="1" applyAlignment="1">
      <alignment horizontal="left" vertical="center" wrapText="1"/>
    </xf>
    <xf numFmtId="0" fontId="9" fillId="0" borderId="31" xfId="0" applyFont="1" applyFill="1" applyBorder="1" applyAlignment="1">
      <alignment horizontal="left" vertical="center" wrapText="1"/>
    </xf>
    <xf numFmtId="1" fontId="2" fillId="0" borderId="10" xfId="1" applyNumberFormat="1" applyFont="1" applyFill="1" applyBorder="1" applyAlignment="1">
      <alignment horizontal="center" vertical="center" wrapText="1"/>
    </xf>
    <xf numFmtId="1" fontId="2" fillId="0" borderId="13" xfId="1" applyNumberFormat="1" applyFont="1" applyFill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horizontal="left" vertical="center" wrapText="1"/>
    </xf>
    <xf numFmtId="0" fontId="2" fillId="0" borderId="34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5" fontId="7" fillId="0" borderId="6" xfId="1" applyNumberFormat="1" applyFont="1" applyFill="1" applyBorder="1" applyAlignment="1">
      <alignment horizontal="left" vertical="center" wrapText="1"/>
    </xf>
    <xf numFmtId="165" fontId="2" fillId="0" borderId="13" xfId="1" applyNumberFormat="1" applyFont="1" applyFill="1" applyBorder="1" applyAlignment="1">
      <alignment horizontal="center" vertical="center" wrapText="1"/>
    </xf>
    <xf numFmtId="165" fontId="2" fillId="0" borderId="17" xfId="1" applyNumberFormat="1" applyFont="1" applyFill="1" applyBorder="1" applyAlignment="1">
      <alignment vertical="center" wrapText="1"/>
    </xf>
    <xf numFmtId="165" fontId="2" fillId="0" borderId="18" xfId="1" applyNumberFormat="1" applyFont="1" applyFill="1" applyBorder="1" applyAlignment="1">
      <alignment vertical="center" wrapText="1"/>
    </xf>
    <xf numFmtId="165" fontId="2" fillId="0" borderId="20" xfId="1" applyNumberFormat="1" applyFont="1" applyFill="1" applyBorder="1" applyAlignment="1">
      <alignment vertical="center" wrapText="1"/>
    </xf>
    <xf numFmtId="165" fontId="2" fillId="0" borderId="21" xfId="1" applyNumberFormat="1" applyFont="1" applyFill="1" applyBorder="1" applyAlignment="1">
      <alignment vertical="center" wrapText="1"/>
    </xf>
    <xf numFmtId="165" fontId="2" fillId="0" borderId="22" xfId="1" applyNumberFormat="1" applyFont="1" applyFill="1" applyBorder="1" applyAlignment="1">
      <alignment vertical="center" wrapText="1"/>
    </xf>
    <xf numFmtId="165" fontId="2" fillId="0" borderId="23" xfId="1" applyNumberFormat="1" applyFont="1" applyFill="1" applyBorder="1" applyAlignment="1">
      <alignment horizontal="left" vertical="center" wrapText="1"/>
    </xf>
    <xf numFmtId="165" fontId="2" fillId="0" borderId="6" xfId="1" applyNumberFormat="1" applyFont="1" applyFill="1" applyBorder="1" applyAlignment="1">
      <alignment horizontal="left" vertical="center" wrapText="1"/>
    </xf>
    <xf numFmtId="165" fontId="3" fillId="0" borderId="8" xfId="1" applyNumberFormat="1" applyFont="1" applyFill="1" applyBorder="1" applyAlignment="1">
      <alignment horizontal="left" vertical="center" wrapText="1"/>
    </xf>
    <xf numFmtId="165" fontId="3" fillId="0" borderId="0" xfId="1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right" vertical="center" wrapText="1"/>
    </xf>
    <xf numFmtId="165" fontId="5" fillId="0" borderId="4" xfId="1" applyNumberFormat="1" applyFont="1" applyFill="1" applyBorder="1" applyAlignment="1">
      <alignment vertical="center" wrapText="1"/>
    </xf>
    <xf numFmtId="165" fontId="2" fillId="0" borderId="36" xfId="1" applyNumberFormat="1" applyFont="1" applyFill="1" applyBorder="1" applyAlignment="1">
      <alignment horizontal="center" vertical="center" wrapText="1"/>
    </xf>
    <xf numFmtId="165" fontId="2" fillId="0" borderId="2" xfId="1" applyNumberFormat="1" applyFont="1" applyFill="1" applyBorder="1" applyAlignment="1">
      <alignment horizontal="center" vertical="center" wrapText="1"/>
    </xf>
    <xf numFmtId="165" fontId="2" fillId="0" borderId="3" xfId="1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165" fontId="2" fillId="0" borderId="19" xfId="1" applyNumberFormat="1" applyFont="1" applyFill="1" applyBorder="1" applyAlignment="1">
      <alignment vertical="center" wrapText="1"/>
    </xf>
    <xf numFmtId="165" fontId="8" fillId="0" borderId="23" xfId="1" applyNumberFormat="1" applyFont="1" applyFill="1" applyBorder="1" applyAlignment="1">
      <alignment horizontal="left" vertical="center" wrapText="1"/>
    </xf>
    <xf numFmtId="165" fontId="8" fillId="0" borderId="5" xfId="1" applyNumberFormat="1" applyFont="1" applyFill="1" applyBorder="1" applyAlignment="1">
      <alignment horizontal="left" vertical="center" wrapText="1"/>
    </xf>
    <xf numFmtId="165" fontId="8" fillId="0" borderId="6" xfId="1" applyNumberFormat="1" applyFont="1" applyFill="1" applyBorder="1" applyAlignment="1">
      <alignment horizontal="left" vertical="center" wrapText="1"/>
    </xf>
    <xf numFmtId="165" fontId="2" fillId="0" borderId="10" xfId="1" applyNumberFormat="1" applyFont="1" applyFill="1" applyBorder="1" applyAlignment="1">
      <alignment horizontal="left" vertical="center" wrapText="1"/>
    </xf>
    <xf numFmtId="165" fontId="2" fillId="0" borderId="37" xfId="1" applyNumberFormat="1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horizontal="left" vertical="center" wrapText="1"/>
    </xf>
    <xf numFmtId="165" fontId="7" fillId="0" borderId="23" xfId="1" applyNumberFormat="1" applyFont="1" applyFill="1" applyBorder="1" applyAlignment="1">
      <alignment horizontal="center" vertical="center" wrapText="1"/>
    </xf>
    <xf numFmtId="165" fontId="7" fillId="0" borderId="5" xfId="1" applyNumberFormat="1" applyFont="1" applyFill="1" applyBorder="1" applyAlignment="1">
      <alignment horizontal="center" vertical="center" wrapText="1"/>
    </xf>
    <xf numFmtId="165" fontId="7" fillId="0" borderId="6" xfId="1" applyNumberFormat="1" applyFont="1" applyFill="1" applyBorder="1" applyAlignment="1">
      <alignment horizontal="center" vertical="center" wrapText="1"/>
    </xf>
    <xf numFmtId="165" fontId="2" fillId="0" borderId="24" xfId="1" applyNumberFormat="1" applyFont="1" applyFill="1" applyBorder="1" applyAlignment="1">
      <alignment horizontal="left" vertical="center" wrapText="1"/>
    </xf>
    <xf numFmtId="165" fontId="2" fillId="2" borderId="4" xfId="1" applyNumberFormat="1" applyFont="1" applyFill="1" applyBorder="1" applyAlignment="1">
      <alignment horizontal="left" vertical="center" wrapText="1"/>
    </xf>
    <xf numFmtId="165" fontId="2" fillId="2" borderId="17" xfId="1" applyNumberFormat="1" applyFont="1" applyFill="1" applyBorder="1" applyAlignment="1">
      <alignment vertical="center" wrapText="1"/>
    </xf>
    <xf numFmtId="165" fontId="2" fillId="2" borderId="19" xfId="1" applyNumberFormat="1" applyFont="1" applyFill="1" applyBorder="1" applyAlignment="1">
      <alignment vertical="center" wrapText="1"/>
    </xf>
    <xf numFmtId="165" fontId="2" fillId="2" borderId="37" xfId="1" applyNumberFormat="1" applyFont="1" applyFill="1" applyBorder="1" applyAlignment="1">
      <alignment vertical="center" wrapText="1"/>
    </xf>
    <xf numFmtId="165" fontId="8" fillId="2" borderId="23" xfId="1" applyNumberFormat="1" applyFont="1" applyFill="1" applyBorder="1" applyAlignment="1">
      <alignment horizontal="left" vertical="center" wrapText="1"/>
    </xf>
    <xf numFmtId="165" fontId="8" fillId="2" borderId="5" xfId="1" applyNumberFormat="1" applyFont="1" applyFill="1" applyBorder="1" applyAlignment="1">
      <alignment horizontal="left" vertical="center" wrapText="1"/>
    </xf>
    <xf numFmtId="165" fontId="8" fillId="2" borderId="6" xfId="1" applyNumberFormat="1" applyFont="1" applyFill="1" applyBorder="1" applyAlignment="1">
      <alignment horizontal="left" vertical="center" wrapText="1"/>
    </xf>
    <xf numFmtId="1" fontId="2" fillId="2" borderId="4" xfId="1" applyNumberFormat="1" applyFont="1" applyFill="1" applyBorder="1" applyAlignment="1">
      <alignment horizontal="center" vertical="center" wrapText="1"/>
    </xf>
    <xf numFmtId="165" fontId="2" fillId="2" borderId="6" xfId="1" applyNumberFormat="1" applyFont="1" applyFill="1" applyBorder="1" applyAlignment="1">
      <alignment horizontal="center" vertical="center" wrapText="1"/>
    </xf>
    <xf numFmtId="165" fontId="2" fillId="2" borderId="18" xfId="1" applyNumberFormat="1" applyFont="1" applyFill="1" applyBorder="1" applyAlignment="1">
      <alignment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165" fontId="2" fillId="2" borderId="5" xfId="1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left" vertical="center" wrapText="1"/>
    </xf>
    <xf numFmtId="165" fontId="5" fillId="2" borderId="2" xfId="1" applyNumberFormat="1" applyFont="1" applyFill="1" applyBorder="1" applyAlignment="1">
      <alignment horizontal="left" vertical="center" wrapText="1"/>
    </xf>
    <xf numFmtId="165" fontId="5" fillId="2" borderId="3" xfId="1" applyNumberFormat="1" applyFont="1" applyFill="1" applyBorder="1" applyAlignment="1">
      <alignment horizontal="left" vertical="center" wrapText="1"/>
    </xf>
    <xf numFmtId="165" fontId="2" fillId="2" borderId="14" xfId="1" applyNumberFormat="1" applyFont="1" applyFill="1" applyBorder="1" applyAlignment="1">
      <alignment horizontal="left" vertical="center" wrapText="1"/>
    </xf>
    <xf numFmtId="165" fontId="2" fillId="2" borderId="0" xfId="1" applyNumberFormat="1" applyFont="1" applyFill="1" applyBorder="1" applyAlignment="1">
      <alignment horizontal="left" vertical="center" wrapText="1"/>
    </xf>
    <xf numFmtId="165" fontId="2" fillId="2" borderId="16" xfId="1" applyNumberFormat="1" applyFont="1" applyFill="1" applyBorder="1" applyAlignment="1">
      <alignment horizontal="left" vertical="center" wrapText="1"/>
    </xf>
    <xf numFmtId="165" fontId="5" fillId="2" borderId="14" xfId="1" applyNumberFormat="1" applyFont="1" applyFill="1" applyBorder="1" applyAlignment="1">
      <alignment horizontal="left" vertical="center" wrapText="1"/>
    </xf>
    <xf numFmtId="165" fontId="5" fillId="2" borderId="0" xfId="1" applyNumberFormat="1" applyFont="1" applyFill="1" applyBorder="1" applyAlignment="1">
      <alignment horizontal="left" vertical="center" wrapText="1"/>
    </xf>
    <xf numFmtId="165" fontId="5" fillId="2" borderId="16" xfId="1" applyNumberFormat="1" applyFont="1" applyFill="1" applyBorder="1" applyAlignment="1">
      <alignment horizontal="left" vertical="center" wrapText="1"/>
    </xf>
    <xf numFmtId="165" fontId="2" fillId="2" borderId="7" xfId="1" applyNumberFormat="1" applyFont="1" applyFill="1" applyBorder="1" applyAlignment="1">
      <alignment horizontal="left" vertical="center" wrapText="1"/>
    </xf>
    <xf numFmtId="165" fontId="2" fillId="2" borderId="8" xfId="1" applyNumberFormat="1" applyFont="1" applyFill="1" applyBorder="1" applyAlignment="1">
      <alignment horizontal="left" vertical="center" wrapText="1"/>
    </xf>
    <xf numFmtId="165" fontId="2" fillId="2" borderId="9" xfId="1" applyNumberFormat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left" vertical="center" wrapText="1"/>
    </xf>
    <xf numFmtId="165" fontId="2" fillId="2" borderId="2" xfId="1" applyNumberFormat="1" applyFont="1" applyFill="1" applyBorder="1" applyAlignment="1">
      <alignment horizontal="left" vertical="center" wrapText="1"/>
    </xf>
    <xf numFmtId="165" fontId="7" fillId="2" borderId="4" xfId="1" applyNumberFormat="1" applyFont="1" applyFill="1" applyBorder="1" applyAlignment="1">
      <alignment horizontal="left" vertical="center" wrapText="1"/>
    </xf>
    <xf numFmtId="165" fontId="2" fillId="2" borderId="20" xfId="1" applyNumberFormat="1" applyFont="1" applyFill="1" applyBorder="1" applyAlignment="1">
      <alignment horizontal="center" vertical="center" wrapText="1"/>
    </xf>
    <xf numFmtId="165" fontId="2" fillId="2" borderId="21" xfId="1" applyNumberFormat="1" applyFont="1" applyFill="1" applyBorder="1" applyAlignment="1">
      <alignment horizontal="center" vertical="center" wrapText="1"/>
    </xf>
    <xf numFmtId="165" fontId="2" fillId="2" borderId="22" xfId="1" applyNumberFormat="1" applyFont="1" applyFill="1" applyBorder="1" applyAlignment="1">
      <alignment horizontal="center" vertical="center" wrapText="1"/>
    </xf>
    <xf numFmtId="165" fontId="2" fillId="2" borderId="24" xfId="1" applyNumberFormat="1" applyFont="1" applyFill="1" applyBorder="1" applyAlignment="1">
      <alignment horizontal="center" vertical="center" wrapText="1"/>
    </xf>
    <xf numFmtId="165" fontId="2" fillId="2" borderId="0" xfId="1" applyNumberFormat="1" applyFont="1" applyFill="1" applyBorder="1" applyAlignment="1">
      <alignment horizontal="center" vertical="center" wrapText="1"/>
    </xf>
    <xf numFmtId="165" fontId="2" fillId="2" borderId="16" xfId="1" applyNumberFormat="1" applyFont="1" applyFill="1" applyBorder="1" applyAlignment="1">
      <alignment horizontal="center" vertical="center" wrapText="1"/>
    </xf>
    <xf numFmtId="165" fontId="2" fillId="2" borderId="25" xfId="1" applyNumberFormat="1" applyFont="1" applyFill="1" applyBorder="1" applyAlignment="1">
      <alignment horizontal="center" vertical="center" wrapText="1"/>
    </xf>
    <xf numFmtId="165" fontId="2" fillId="2" borderId="26" xfId="1" applyNumberFormat="1" applyFont="1" applyFill="1" applyBorder="1" applyAlignment="1">
      <alignment horizontal="center" vertical="center" wrapText="1"/>
    </xf>
    <xf numFmtId="165" fontId="4" fillId="2" borderId="12" xfId="1" applyNumberFormat="1" applyFont="1" applyFill="1" applyBorder="1" applyAlignment="1">
      <alignment horizontal="center" vertical="center" wrapText="1"/>
    </xf>
    <xf numFmtId="165" fontId="4" fillId="2" borderId="13" xfId="1" applyNumberFormat="1" applyFont="1" applyFill="1" applyBorder="1" applyAlignment="1">
      <alignment horizontal="center" vertical="center" wrapText="1"/>
    </xf>
    <xf numFmtId="165" fontId="4" fillId="2" borderId="15" xfId="1" applyNumberFormat="1" applyFont="1" applyFill="1" applyBorder="1" applyAlignment="1">
      <alignment horizontal="center" vertical="center" wrapText="1"/>
    </xf>
    <xf numFmtId="165" fontId="4" fillId="2" borderId="4" xfId="1" applyNumberFormat="1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165" fontId="2" fillId="2" borderId="5" xfId="1" applyNumberFormat="1" applyFont="1" applyFill="1" applyBorder="1" applyAlignment="1">
      <alignment horizontal="left" vertical="center" wrapText="1"/>
    </xf>
    <xf numFmtId="165" fontId="7" fillId="2" borderId="23" xfId="1" applyNumberFormat="1" applyFont="1" applyFill="1" applyBorder="1" applyAlignment="1">
      <alignment horizontal="left" vertical="center" wrapText="1"/>
    </xf>
    <xf numFmtId="165" fontId="7" fillId="2" borderId="5" xfId="1" applyNumberFormat="1" applyFont="1" applyFill="1" applyBorder="1" applyAlignment="1">
      <alignment horizontal="left" vertical="center" wrapText="1"/>
    </xf>
    <xf numFmtId="165" fontId="7" fillId="2" borderId="6" xfId="1" applyNumberFormat="1" applyFont="1" applyFill="1" applyBorder="1" applyAlignment="1">
      <alignment horizontal="left" vertical="center" wrapText="1"/>
    </xf>
    <xf numFmtId="165" fontId="7" fillId="2" borderId="24" xfId="1" applyNumberFormat="1" applyFont="1" applyFill="1" applyBorder="1" applyAlignment="1">
      <alignment horizontal="left" vertical="center" wrapText="1"/>
    </xf>
    <xf numFmtId="165" fontId="7" fillId="2" borderId="0" xfId="1" applyNumberFormat="1" applyFont="1" applyFill="1" applyBorder="1" applyAlignment="1">
      <alignment horizontal="left" vertical="center" wrapText="1"/>
    </xf>
    <xf numFmtId="165" fontId="7" fillId="2" borderId="4" xfId="1" applyNumberFormat="1" applyFont="1" applyFill="1" applyBorder="1" applyAlignment="1">
      <alignment vertical="center" wrapText="1"/>
    </xf>
    <xf numFmtId="165" fontId="2" fillId="2" borderId="23" xfId="1" applyNumberFormat="1" applyFont="1" applyFill="1" applyBorder="1" applyAlignment="1">
      <alignment horizontal="left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5" fontId="2" fillId="2" borderId="13" xfId="1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3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165" fontId="2" fillId="2" borderId="36" xfId="1" applyNumberFormat="1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165" fontId="2" fillId="2" borderId="20" xfId="1" applyNumberFormat="1" applyFont="1" applyFill="1" applyBorder="1" applyAlignment="1">
      <alignment vertical="center" wrapText="1"/>
    </xf>
    <xf numFmtId="165" fontId="2" fillId="2" borderId="21" xfId="1" applyNumberFormat="1" applyFont="1" applyFill="1" applyBorder="1" applyAlignment="1">
      <alignment vertical="center" wrapText="1"/>
    </xf>
    <xf numFmtId="165" fontId="2" fillId="2" borderId="22" xfId="1" applyNumberFormat="1" applyFont="1" applyFill="1" applyBorder="1" applyAlignment="1">
      <alignment vertical="center" wrapText="1"/>
    </xf>
    <xf numFmtId="165" fontId="2" fillId="2" borderId="34" xfId="1" applyNumberFormat="1" applyFont="1" applyFill="1" applyBorder="1" applyAlignment="1">
      <alignment horizontal="left" vertical="center" wrapText="1"/>
    </xf>
    <xf numFmtId="165" fontId="2" fillId="2" borderId="6" xfId="1" applyNumberFormat="1" applyFont="1" applyFill="1" applyBorder="1" applyAlignment="1">
      <alignment horizontal="left" vertical="center" wrapText="1"/>
    </xf>
    <xf numFmtId="165" fontId="7" fillId="2" borderId="5" xfId="1" applyNumberFormat="1" applyFont="1" applyFill="1" applyBorder="1" applyAlignment="1">
      <alignment horizontal="left" vertical="top" wrapText="1"/>
    </xf>
    <xf numFmtId="165" fontId="8" fillId="2" borderId="4" xfId="1" applyNumberFormat="1" applyFont="1" applyFill="1" applyBorder="1" applyAlignment="1">
      <alignment horizontal="left" vertical="center" wrapText="1"/>
    </xf>
    <xf numFmtId="165" fontId="7" fillId="2" borderId="29" xfId="1" applyNumberFormat="1" applyFont="1" applyFill="1" applyBorder="1" applyAlignment="1">
      <alignment vertical="center" wrapText="1"/>
    </xf>
    <xf numFmtId="165" fontId="7" fillId="2" borderId="11" xfId="1" applyNumberFormat="1" applyFont="1" applyFill="1" applyBorder="1" applyAlignment="1">
      <alignment vertical="center" wrapText="1"/>
    </xf>
    <xf numFmtId="165" fontId="2" fillId="2" borderId="11" xfId="1" applyNumberFormat="1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right" vertical="top" wrapText="1"/>
    </xf>
    <xf numFmtId="0" fontId="11" fillId="2" borderId="0" xfId="4" applyFont="1" applyFill="1" applyAlignment="1">
      <alignment horizontal="right" vertical="center"/>
    </xf>
    <xf numFmtId="165" fontId="2" fillId="2" borderId="0" xfId="1" applyNumberFormat="1" applyFont="1" applyFill="1" applyAlignment="1">
      <alignment horizontal="right" vertical="center" wrapText="1"/>
    </xf>
    <xf numFmtId="165" fontId="3" fillId="2" borderId="0" xfId="1" applyNumberFormat="1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right" wrapText="1"/>
    </xf>
    <xf numFmtId="165" fontId="2" fillId="2" borderId="23" xfId="0" applyNumberFormat="1" applyFont="1" applyFill="1" applyBorder="1" applyAlignment="1">
      <alignment horizontal="center" vertical="center" wrapText="1"/>
    </xf>
    <xf numFmtId="165" fontId="7" fillId="2" borderId="34" xfId="1" applyNumberFormat="1" applyFont="1" applyFill="1" applyBorder="1" applyAlignment="1">
      <alignment horizontal="left" vertical="center" wrapText="1"/>
    </xf>
    <xf numFmtId="165" fontId="7" fillId="2" borderId="23" xfId="1" applyNumberFormat="1" applyFont="1" applyFill="1" applyBorder="1" applyAlignment="1">
      <alignment vertical="center" wrapText="1"/>
    </xf>
    <xf numFmtId="165" fontId="7" fillId="2" borderId="5" xfId="1" applyNumberFormat="1" applyFont="1" applyFill="1" applyBorder="1" applyAlignment="1">
      <alignment vertical="center" wrapText="1"/>
    </xf>
    <xf numFmtId="165" fontId="7" fillId="2" borderId="6" xfId="1" applyNumberFormat="1" applyFont="1" applyFill="1" applyBorder="1" applyAlignment="1">
      <alignment vertical="center" wrapText="1"/>
    </xf>
    <xf numFmtId="165" fontId="3" fillId="2" borderId="8" xfId="1" applyNumberFormat="1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left" vertical="center" wrapText="1"/>
    </xf>
    <xf numFmtId="0" fontId="2" fillId="2" borderId="40" xfId="0" applyFont="1" applyFill="1" applyBorder="1" applyAlignment="1">
      <alignment horizontal="left" vertical="center" wrapText="1"/>
    </xf>
    <xf numFmtId="165" fontId="4" fillId="2" borderId="20" xfId="1" applyNumberFormat="1" applyFont="1" applyFill="1" applyBorder="1" applyAlignment="1">
      <alignment horizontal="center" vertical="center" wrapText="1"/>
    </xf>
    <xf numFmtId="165" fontId="4" fillId="2" borderId="22" xfId="1" applyNumberFormat="1" applyFont="1" applyFill="1" applyBorder="1" applyAlignment="1">
      <alignment horizontal="center" vertical="center" wrapText="1"/>
    </xf>
    <xf numFmtId="165" fontId="4" fillId="2" borderId="33" xfId="1" applyNumberFormat="1" applyFont="1" applyFill="1" applyBorder="1" applyAlignment="1">
      <alignment horizontal="center" vertical="center" wrapText="1"/>
    </xf>
    <xf numFmtId="165" fontId="4" fillId="2" borderId="9" xfId="1" applyNumberFormat="1" applyFont="1" applyFill="1" applyBorder="1" applyAlignment="1">
      <alignment horizontal="center" vertical="center" wrapText="1"/>
    </xf>
    <xf numFmtId="165" fontId="5" fillId="2" borderId="24" xfId="1" applyNumberFormat="1" applyFont="1" applyFill="1" applyBorder="1" applyAlignment="1">
      <alignment horizontal="left" vertical="center" wrapText="1"/>
    </xf>
    <xf numFmtId="165" fontId="2" fillId="2" borderId="24" xfId="1" applyNumberFormat="1" applyFont="1" applyFill="1" applyBorder="1" applyAlignment="1">
      <alignment horizontal="left" vertical="center" wrapText="1"/>
    </xf>
    <xf numFmtId="165" fontId="2" fillId="2" borderId="3" xfId="1" applyNumberFormat="1" applyFont="1" applyFill="1" applyBorder="1" applyAlignment="1">
      <alignment horizontal="left" vertical="center" wrapText="1"/>
    </xf>
    <xf numFmtId="165" fontId="2" fillId="2" borderId="23" xfId="1" applyNumberFormat="1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left" vertical="center" wrapText="1"/>
    </xf>
    <xf numFmtId="0" fontId="9" fillId="2" borderId="41" xfId="0" applyFont="1" applyFill="1" applyBorder="1" applyAlignment="1">
      <alignment horizontal="left" vertical="center" wrapText="1"/>
    </xf>
    <xf numFmtId="165" fontId="5" fillId="2" borderId="23" xfId="1" applyNumberFormat="1" applyFont="1" applyFill="1" applyBorder="1" applyAlignment="1">
      <alignment horizontal="left" vertical="center" wrapText="1"/>
    </xf>
    <xf numFmtId="165" fontId="5" fillId="2" borderId="5" xfId="1" applyNumberFormat="1" applyFont="1" applyFill="1" applyBorder="1" applyAlignment="1">
      <alignment horizontal="left" vertical="center" wrapText="1"/>
    </xf>
    <xf numFmtId="165" fontId="5" fillId="2" borderId="6" xfId="1" applyNumberFormat="1" applyFont="1" applyFill="1" applyBorder="1" applyAlignment="1">
      <alignment horizontal="left" vertical="center" wrapText="1"/>
    </xf>
    <xf numFmtId="165" fontId="5" fillId="2" borderId="36" xfId="1" applyNumberFormat="1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9" fillId="2" borderId="38" xfId="0" applyFont="1" applyFill="1" applyBorder="1" applyAlignment="1">
      <alignment horizontal="left" vertical="center" wrapText="1"/>
    </xf>
    <xf numFmtId="0" fontId="9" fillId="2" borderId="31" xfId="0" applyFont="1" applyFill="1" applyBorder="1" applyAlignment="1">
      <alignment horizontal="left" vertical="center" wrapText="1"/>
    </xf>
    <xf numFmtId="165" fontId="7" fillId="2" borderId="23" xfId="1" applyNumberFormat="1" applyFont="1" applyFill="1" applyBorder="1" applyAlignment="1">
      <alignment horizontal="center" vertical="center" wrapText="1"/>
    </xf>
    <xf numFmtId="165" fontId="7" fillId="2" borderId="5" xfId="1" applyNumberFormat="1" applyFont="1" applyFill="1" applyBorder="1" applyAlignment="1">
      <alignment horizontal="center" vertical="center" wrapText="1"/>
    </xf>
    <xf numFmtId="1" fontId="2" fillId="2" borderId="10" xfId="1" applyNumberFormat="1" applyFont="1" applyFill="1" applyBorder="1" applyAlignment="1">
      <alignment horizontal="center" vertical="center" wrapText="1"/>
    </xf>
    <xf numFmtId="1" fontId="2" fillId="2" borderId="13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wrapText="1"/>
    </xf>
    <xf numFmtId="165" fontId="2" fillId="2" borderId="27" xfId="1" applyNumberFormat="1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165" fontId="7" fillId="0" borderId="34" xfId="1" applyNumberFormat="1" applyFont="1" applyFill="1" applyBorder="1" applyAlignment="1">
      <alignment vertical="top" wrapText="1"/>
    </xf>
    <xf numFmtId="165" fontId="7" fillId="0" borderId="5" xfId="1" applyNumberFormat="1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right" vertical="top" wrapText="1"/>
    </xf>
    <xf numFmtId="165" fontId="2" fillId="0" borderId="27" xfId="1" applyNumberFormat="1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23" xfId="0" applyNumberFormat="1" applyFont="1" applyFill="1" applyBorder="1" applyAlignment="1">
      <alignment horizontal="center" vertical="center" wrapText="1"/>
    </xf>
    <xf numFmtId="165" fontId="7" fillId="2" borderId="34" xfId="1" applyNumberFormat="1" applyFont="1" applyFill="1" applyBorder="1" applyAlignment="1">
      <alignment horizontal="left" vertical="top" wrapText="1"/>
    </xf>
    <xf numFmtId="165" fontId="2" fillId="2" borderId="10" xfId="1" applyNumberFormat="1" applyFont="1" applyFill="1" applyBorder="1" applyAlignment="1">
      <alignment horizontal="left" vertical="center" wrapText="1"/>
    </xf>
    <xf numFmtId="165" fontId="2" fillId="0" borderId="34" xfId="1" applyNumberFormat="1" applyFont="1" applyFill="1" applyBorder="1" applyAlignment="1">
      <alignment horizontal="left" vertical="center" wrapText="1"/>
    </xf>
    <xf numFmtId="165" fontId="7" fillId="0" borderId="34" xfId="1" applyNumberFormat="1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center" wrapText="1"/>
    </xf>
    <xf numFmtId="0" fontId="11" fillId="0" borderId="11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4" fillId="0" borderId="10" xfId="5" applyFont="1" applyFill="1" applyBorder="1" applyAlignment="1">
      <alignment horizontal="center"/>
    </xf>
    <xf numFmtId="0" fontId="14" fillId="0" borderId="11" xfId="5" applyFont="1" applyFill="1" applyBorder="1" applyAlignment="1">
      <alignment horizontal="center"/>
    </xf>
    <xf numFmtId="0" fontId="14" fillId="0" borderId="13" xfId="5" applyFont="1" applyFill="1" applyBorder="1" applyAlignment="1">
      <alignment horizontal="center"/>
    </xf>
    <xf numFmtId="0" fontId="14" fillId="0" borderId="10" xfId="5" applyFont="1" applyFill="1" applyBorder="1" applyAlignment="1">
      <alignment horizontal="center" vertical="top"/>
    </xf>
    <xf numFmtId="0" fontId="14" fillId="0" borderId="11" xfId="5" applyFont="1" applyFill="1" applyBorder="1" applyAlignment="1">
      <alignment horizontal="center" vertical="top"/>
    </xf>
    <xf numFmtId="0" fontId="14" fillId="0" borderId="13" xfId="5" applyFont="1" applyFill="1" applyBorder="1" applyAlignment="1">
      <alignment horizontal="center" vertical="top"/>
    </xf>
    <xf numFmtId="0" fontId="14" fillId="0" borderId="10" xfId="5" applyFont="1" applyFill="1" applyBorder="1" applyAlignment="1">
      <alignment horizontal="center" vertical="top" wrapText="1"/>
    </xf>
    <xf numFmtId="0" fontId="14" fillId="0" borderId="11" xfId="5" applyFont="1" applyFill="1" applyBorder="1" applyAlignment="1">
      <alignment horizontal="center" vertical="top" wrapText="1"/>
    </xf>
    <xf numFmtId="0" fontId="14" fillId="0" borderId="13" xfId="5" applyFont="1" applyFill="1" applyBorder="1" applyAlignment="1">
      <alignment horizontal="center" vertical="top" wrapText="1"/>
    </xf>
    <xf numFmtId="169" fontId="15" fillId="0" borderId="10" xfId="5" applyNumberFormat="1" applyFont="1" applyFill="1" applyBorder="1" applyAlignment="1">
      <alignment vertical="center" wrapText="1"/>
    </xf>
    <xf numFmtId="169" fontId="15" fillId="0" borderId="11" xfId="5" applyNumberFormat="1" applyFont="1" applyFill="1" applyBorder="1" applyAlignment="1">
      <alignment vertical="center" wrapText="1"/>
    </xf>
    <xf numFmtId="169" fontId="15" fillId="0" borderId="13" xfId="5" applyNumberFormat="1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42" xfId="0" applyFont="1" applyFill="1" applyBorder="1" applyAlignment="1">
      <alignment horizontal="center" wrapText="1"/>
    </xf>
    <xf numFmtId="0" fontId="2" fillId="0" borderId="43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vertical="top" wrapText="1"/>
    </xf>
    <xf numFmtId="0" fontId="9" fillId="0" borderId="38" xfId="0" applyFont="1" applyFill="1" applyBorder="1" applyAlignment="1">
      <alignment vertical="top" wrapText="1"/>
    </xf>
    <xf numFmtId="0" fontId="9" fillId="0" borderId="41" xfId="0" applyFont="1" applyFill="1" applyBorder="1" applyAlignment="1">
      <alignment vertical="top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6" fontId="2" fillId="2" borderId="0" xfId="0" applyNumberFormat="1" applyFont="1" applyFill="1"/>
    <xf numFmtId="166" fontId="2" fillId="0" borderId="0" xfId="0" applyNumberFormat="1" applyFont="1" applyFill="1" applyAlignment="1">
      <alignment vertical="center"/>
    </xf>
  </cellXfs>
  <cellStyles count="6">
    <cellStyle name="Comma 2" xfId="2"/>
    <cellStyle name="Normal" xfId="0" builtinId="0"/>
    <cellStyle name="Normal 4" xfId="1"/>
    <cellStyle name="Normal 4 2" xfId="3"/>
    <cellStyle name="Normal 5" xfId="4"/>
    <cellStyle name="Обычный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99"/>
  <sheetViews>
    <sheetView tabSelected="1" workbookViewId="0">
      <selection activeCell="I18" sqref="I18"/>
    </sheetView>
  </sheetViews>
  <sheetFormatPr defaultRowHeight="17.25"/>
  <cols>
    <col min="1" max="1" width="13.140625" style="74" customWidth="1"/>
    <col min="2" max="2" width="16.140625" style="74" customWidth="1"/>
    <col min="3" max="3" width="26.85546875" style="74" customWidth="1"/>
    <col min="4" max="4" width="16.42578125" style="74" customWidth="1"/>
    <col min="5" max="5" width="13.85546875" style="74" customWidth="1"/>
    <col min="6" max="6" width="21.28515625" style="74" customWidth="1"/>
    <col min="7" max="7" width="13.5703125" style="74" customWidth="1"/>
    <col min="8" max="8" width="9.140625" style="74"/>
    <col min="9" max="9" width="19.140625" style="74" customWidth="1"/>
    <col min="10" max="11" width="9.140625" style="74" customWidth="1"/>
    <col min="12" max="256" width="9.140625" style="74"/>
    <col min="257" max="257" width="13.140625" style="74" customWidth="1"/>
    <col min="258" max="258" width="16.140625" style="74" customWidth="1"/>
    <col min="259" max="259" width="26.85546875" style="74" customWidth="1"/>
    <col min="260" max="260" width="16.42578125" style="74" customWidth="1"/>
    <col min="261" max="261" width="13.85546875" style="74" customWidth="1"/>
    <col min="262" max="262" width="14.7109375" style="74" customWidth="1"/>
    <col min="263" max="263" width="13.5703125" style="74" customWidth="1"/>
    <col min="264" max="265" width="9.140625" style="74"/>
    <col min="266" max="267" width="9.140625" style="74" customWidth="1"/>
    <col min="268" max="512" width="9.140625" style="74"/>
    <col min="513" max="513" width="13.140625" style="74" customWidth="1"/>
    <col min="514" max="514" width="16.140625" style="74" customWidth="1"/>
    <col min="515" max="515" width="26.85546875" style="74" customWidth="1"/>
    <col min="516" max="516" width="16.42578125" style="74" customWidth="1"/>
    <col min="517" max="517" width="13.85546875" style="74" customWidth="1"/>
    <col min="518" max="518" width="14.7109375" style="74" customWidth="1"/>
    <col min="519" max="519" width="13.5703125" style="74" customWidth="1"/>
    <col min="520" max="521" width="9.140625" style="74"/>
    <col min="522" max="523" width="9.140625" style="74" customWidth="1"/>
    <col min="524" max="768" width="9.140625" style="74"/>
    <col min="769" max="769" width="13.140625" style="74" customWidth="1"/>
    <col min="770" max="770" width="16.140625" style="74" customWidth="1"/>
    <col min="771" max="771" width="26.85546875" style="74" customWidth="1"/>
    <col min="772" max="772" width="16.42578125" style="74" customWidth="1"/>
    <col min="773" max="773" width="13.85546875" style="74" customWidth="1"/>
    <col min="774" max="774" width="14.7109375" style="74" customWidth="1"/>
    <col min="775" max="775" width="13.5703125" style="74" customWidth="1"/>
    <col min="776" max="777" width="9.140625" style="74"/>
    <col min="778" max="779" width="9.140625" style="74" customWidth="1"/>
    <col min="780" max="1024" width="9.140625" style="74"/>
    <col min="1025" max="1025" width="13.140625" style="74" customWidth="1"/>
    <col min="1026" max="1026" width="16.140625" style="74" customWidth="1"/>
    <col min="1027" max="1027" width="26.85546875" style="74" customWidth="1"/>
    <col min="1028" max="1028" width="16.42578125" style="74" customWidth="1"/>
    <col min="1029" max="1029" width="13.85546875" style="74" customWidth="1"/>
    <col min="1030" max="1030" width="14.7109375" style="74" customWidth="1"/>
    <col min="1031" max="1031" width="13.5703125" style="74" customWidth="1"/>
    <col min="1032" max="1033" width="9.140625" style="74"/>
    <col min="1034" max="1035" width="9.140625" style="74" customWidth="1"/>
    <col min="1036" max="1280" width="9.140625" style="74"/>
    <col min="1281" max="1281" width="13.140625" style="74" customWidth="1"/>
    <col min="1282" max="1282" width="16.140625" style="74" customWidth="1"/>
    <col min="1283" max="1283" width="26.85546875" style="74" customWidth="1"/>
    <col min="1284" max="1284" width="16.42578125" style="74" customWidth="1"/>
    <col min="1285" max="1285" width="13.85546875" style="74" customWidth="1"/>
    <col min="1286" max="1286" width="14.7109375" style="74" customWidth="1"/>
    <col min="1287" max="1287" width="13.5703125" style="74" customWidth="1"/>
    <col min="1288" max="1289" width="9.140625" style="74"/>
    <col min="1290" max="1291" width="9.140625" style="74" customWidth="1"/>
    <col min="1292" max="1536" width="9.140625" style="74"/>
    <col min="1537" max="1537" width="13.140625" style="74" customWidth="1"/>
    <col min="1538" max="1538" width="16.140625" style="74" customWidth="1"/>
    <col min="1539" max="1539" width="26.85546875" style="74" customWidth="1"/>
    <col min="1540" max="1540" width="16.42578125" style="74" customWidth="1"/>
    <col min="1541" max="1541" width="13.85546875" style="74" customWidth="1"/>
    <col min="1542" max="1542" width="14.7109375" style="74" customWidth="1"/>
    <col min="1543" max="1543" width="13.5703125" style="74" customWidth="1"/>
    <col min="1544" max="1545" width="9.140625" style="74"/>
    <col min="1546" max="1547" width="9.140625" style="74" customWidth="1"/>
    <col min="1548" max="1792" width="9.140625" style="74"/>
    <col min="1793" max="1793" width="13.140625" style="74" customWidth="1"/>
    <col min="1794" max="1794" width="16.140625" style="74" customWidth="1"/>
    <col min="1795" max="1795" width="26.85546875" style="74" customWidth="1"/>
    <col min="1796" max="1796" width="16.42578125" style="74" customWidth="1"/>
    <col min="1797" max="1797" width="13.85546875" style="74" customWidth="1"/>
    <col min="1798" max="1798" width="14.7109375" style="74" customWidth="1"/>
    <col min="1799" max="1799" width="13.5703125" style="74" customWidth="1"/>
    <col min="1800" max="1801" width="9.140625" style="74"/>
    <col min="1802" max="1803" width="9.140625" style="74" customWidth="1"/>
    <col min="1804" max="2048" width="9.140625" style="74"/>
    <col min="2049" max="2049" width="13.140625" style="74" customWidth="1"/>
    <col min="2050" max="2050" width="16.140625" style="74" customWidth="1"/>
    <col min="2051" max="2051" width="26.85546875" style="74" customWidth="1"/>
    <col min="2052" max="2052" width="16.42578125" style="74" customWidth="1"/>
    <col min="2053" max="2053" width="13.85546875" style="74" customWidth="1"/>
    <col min="2054" max="2054" width="14.7109375" style="74" customWidth="1"/>
    <col min="2055" max="2055" width="13.5703125" style="74" customWidth="1"/>
    <col min="2056" max="2057" width="9.140625" style="74"/>
    <col min="2058" max="2059" width="9.140625" style="74" customWidth="1"/>
    <col min="2060" max="2304" width="9.140625" style="74"/>
    <col min="2305" max="2305" width="13.140625" style="74" customWidth="1"/>
    <col min="2306" max="2306" width="16.140625" style="74" customWidth="1"/>
    <col min="2307" max="2307" width="26.85546875" style="74" customWidth="1"/>
    <col min="2308" max="2308" width="16.42578125" style="74" customWidth="1"/>
    <col min="2309" max="2309" width="13.85546875" style="74" customWidth="1"/>
    <col min="2310" max="2310" width="14.7109375" style="74" customWidth="1"/>
    <col min="2311" max="2311" width="13.5703125" style="74" customWidth="1"/>
    <col min="2312" max="2313" width="9.140625" style="74"/>
    <col min="2314" max="2315" width="9.140625" style="74" customWidth="1"/>
    <col min="2316" max="2560" width="9.140625" style="74"/>
    <col min="2561" max="2561" width="13.140625" style="74" customWidth="1"/>
    <col min="2562" max="2562" width="16.140625" style="74" customWidth="1"/>
    <col min="2563" max="2563" width="26.85546875" style="74" customWidth="1"/>
    <col min="2564" max="2564" width="16.42578125" style="74" customWidth="1"/>
    <col min="2565" max="2565" width="13.85546875" style="74" customWidth="1"/>
    <col min="2566" max="2566" width="14.7109375" style="74" customWidth="1"/>
    <col min="2567" max="2567" width="13.5703125" style="74" customWidth="1"/>
    <col min="2568" max="2569" width="9.140625" style="74"/>
    <col min="2570" max="2571" width="9.140625" style="74" customWidth="1"/>
    <col min="2572" max="2816" width="9.140625" style="74"/>
    <col min="2817" max="2817" width="13.140625" style="74" customWidth="1"/>
    <col min="2818" max="2818" width="16.140625" style="74" customWidth="1"/>
    <col min="2819" max="2819" width="26.85546875" style="74" customWidth="1"/>
    <col min="2820" max="2820" width="16.42578125" style="74" customWidth="1"/>
    <col min="2821" max="2821" width="13.85546875" style="74" customWidth="1"/>
    <col min="2822" max="2822" width="14.7109375" style="74" customWidth="1"/>
    <col min="2823" max="2823" width="13.5703125" style="74" customWidth="1"/>
    <col min="2824" max="2825" width="9.140625" style="74"/>
    <col min="2826" max="2827" width="9.140625" style="74" customWidth="1"/>
    <col min="2828" max="3072" width="9.140625" style="74"/>
    <col min="3073" max="3073" width="13.140625" style="74" customWidth="1"/>
    <col min="3074" max="3074" width="16.140625" style="74" customWidth="1"/>
    <col min="3075" max="3075" width="26.85546875" style="74" customWidth="1"/>
    <col min="3076" max="3076" width="16.42578125" style="74" customWidth="1"/>
    <col min="3077" max="3077" width="13.85546875" style="74" customWidth="1"/>
    <col min="3078" max="3078" width="14.7109375" style="74" customWidth="1"/>
    <col min="3079" max="3079" width="13.5703125" style="74" customWidth="1"/>
    <col min="3080" max="3081" width="9.140625" style="74"/>
    <col min="3082" max="3083" width="9.140625" style="74" customWidth="1"/>
    <col min="3084" max="3328" width="9.140625" style="74"/>
    <col min="3329" max="3329" width="13.140625" style="74" customWidth="1"/>
    <col min="3330" max="3330" width="16.140625" style="74" customWidth="1"/>
    <col min="3331" max="3331" width="26.85546875" style="74" customWidth="1"/>
    <col min="3332" max="3332" width="16.42578125" style="74" customWidth="1"/>
    <col min="3333" max="3333" width="13.85546875" style="74" customWidth="1"/>
    <col min="3334" max="3334" width="14.7109375" style="74" customWidth="1"/>
    <col min="3335" max="3335" width="13.5703125" style="74" customWidth="1"/>
    <col min="3336" max="3337" width="9.140625" style="74"/>
    <col min="3338" max="3339" width="9.140625" style="74" customWidth="1"/>
    <col min="3340" max="3584" width="9.140625" style="74"/>
    <col min="3585" max="3585" width="13.140625" style="74" customWidth="1"/>
    <col min="3586" max="3586" width="16.140625" style="74" customWidth="1"/>
    <col min="3587" max="3587" width="26.85546875" style="74" customWidth="1"/>
    <col min="3588" max="3588" width="16.42578125" style="74" customWidth="1"/>
    <col min="3589" max="3589" width="13.85546875" style="74" customWidth="1"/>
    <col min="3590" max="3590" width="14.7109375" style="74" customWidth="1"/>
    <col min="3591" max="3591" width="13.5703125" style="74" customWidth="1"/>
    <col min="3592" max="3593" width="9.140625" style="74"/>
    <col min="3594" max="3595" width="9.140625" style="74" customWidth="1"/>
    <col min="3596" max="3840" width="9.140625" style="74"/>
    <col min="3841" max="3841" width="13.140625" style="74" customWidth="1"/>
    <col min="3842" max="3842" width="16.140625" style="74" customWidth="1"/>
    <col min="3843" max="3843" width="26.85546875" style="74" customWidth="1"/>
    <col min="3844" max="3844" width="16.42578125" style="74" customWidth="1"/>
    <col min="3845" max="3845" width="13.85546875" style="74" customWidth="1"/>
    <col min="3846" max="3846" width="14.7109375" style="74" customWidth="1"/>
    <col min="3847" max="3847" width="13.5703125" style="74" customWidth="1"/>
    <col min="3848" max="3849" width="9.140625" style="74"/>
    <col min="3850" max="3851" width="9.140625" style="74" customWidth="1"/>
    <col min="3852" max="4096" width="9.140625" style="74"/>
    <col min="4097" max="4097" width="13.140625" style="74" customWidth="1"/>
    <col min="4098" max="4098" width="16.140625" style="74" customWidth="1"/>
    <col min="4099" max="4099" width="26.85546875" style="74" customWidth="1"/>
    <col min="4100" max="4100" width="16.42578125" style="74" customWidth="1"/>
    <col min="4101" max="4101" width="13.85546875" style="74" customWidth="1"/>
    <col min="4102" max="4102" width="14.7109375" style="74" customWidth="1"/>
    <col min="4103" max="4103" width="13.5703125" style="74" customWidth="1"/>
    <col min="4104" max="4105" width="9.140625" style="74"/>
    <col min="4106" max="4107" width="9.140625" style="74" customWidth="1"/>
    <col min="4108" max="4352" width="9.140625" style="74"/>
    <col min="4353" max="4353" width="13.140625" style="74" customWidth="1"/>
    <col min="4354" max="4354" width="16.140625" style="74" customWidth="1"/>
    <col min="4355" max="4355" width="26.85546875" style="74" customWidth="1"/>
    <col min="4356" max="4356" width="16.42578125" style="74" customWidth="1"/>
    <col min="4357" max="4357" width="13.85546875" style="74" customWidth="1"/>
    <col min="4358" max="4358" width="14.7109375" style="74" customWidth="1"/>
    <col min="4359" max="4359" width="13.5703125" style="74" customWidth="1"/>
    <col min="4360" max="4361" width="9.140625" style="74"/>
    <col min="4362" max="4363" width="9.140625" style="74" customWidth="1"/>
    <col min="4364" max="4608" width="9.140625" style="74"/>
    <col min="4609" max="4609" width="13.140625" style="74" customWidth="1"/>
    <col min="4610" max="4610" width="16.140625" style="74" customWidth="1"/>
    <col min="4611" max="4611" width="26.85546875" style="74" customWidth="1"/>
    <col min="4612" max="4612" width="16.42578125" style="74" customWidth="1"/>
    <col min="4613" max="4613" width="13.85546875" style="74" customWidth="1"/>
    <col min="4614" max="4614" width="14.7109375" style="74" customWidth="1"/>
    <col min="4615" max="4615" width="13.5703125" style="74" customWidth="1"/>
    <col min="4616" max="4617" width="9.140625" style="74"/>
    <col min="4618" max="4619" width="9.140625" style="74" customWidth="1"/>
    <col min="4620" max="4864" width="9.140625" style="74"/>
    <col min="4865" max="4865" width="13.140625" style="74" customWidth="1"/>
    <col min="4866" max="4866" width="16.140625" style="74" customWidth="1"/>
    <col min="4867" max="4867" width="26.85546875" style="74" customWidth="1"/>
    <col min="4868" max="4868" width="16.42578125" style="74" customWidth="1"/>
    <col min="4869" max="4869" width="13.85546875" style="74" customWidth="1"/>
    <col min="4870" max="4870" width="14.7109375" style="74" customWidth="1"/>
    <col min="4871" max="4871" width="13.5703125" style="74" customWidth="1"/>
    <col min="4872" max="4873" width="9.140625" style="74"/>
    <col min="4874" max="4875" width="9.140625" style="74" customWidth="1"/>
    <col min="4876" max="5120" width="9.140625" style="74"/>
    <col min="5121" max="5121" width="13.140625" style="74" customWidth="1"/>
    <col min="5122" max="5122" width="16.140625" style="74" customWidth="1"/>
    <col min="5123" max="5123" width="26.85546875" style="74" customWidth="1"/>
    <col min="5124" max="5124" width="16.42578125" style="74" customWidth="1"/>
    <col min="5125" max="5125" width="13.85546875" style="74" customWidth="1"/>
    <col min="5126" max="5126" width="14.7109375" style="74" customWidth="1"/>
    <col min="5127" max="5127" width="13.5703125" style="74" customWidth="1"/>
    <col min="5128" max="5129" width="9.140625" style="74"/>
    <col min="5130" max="5131" width="9.140625" style="74" customWidth="1"/>
    <col min="5132" max="5376" width="9.140625" style="74"/>
    <col min="5377" max="5377" width="13.140625" style="74" customWidth="1"/>
    <col min="5378" max="5378" width="16.140625" style="74" customWidth="1"/>
    <col min="5379" max="5379" width="26.85546875" style="74" customWidth="1"/>
    <col min="5380" max="5380" width="16.42578125" style="74" customWidth="1"/>
    <col min="5381" max="5381" width="13.85546875" style="74" customWidth="1"/>
    <col min="5382" max="5382" width="14.7109375" style="74" customWidth="1"/>
    <col min="5383" max="5383" width="13.5703125" style="74" customWidth="1"/>
    <col min="5384" max="5385" width="9.140625" style="74"/>
    <col min="5386" max="5387" width="9.140625" style="74" customWidth="1"/>
    <col min="5388" max="5632" width="9.140625" style="74"/>
    <col min="5633" max="5633" width="13.140625" style="74" customWidth="1"/>
    <col min="5634" max="5634" width="16.140625" style="74" customWidth="1"/>
    <col min="5635" max="5635" width="26.85546875" style="74" customWidth="1"/>
    <col min="5636" max="5636" width="16.42578125" style="74" customWidth="1"/>
    <col min="5637" max="5637" width="13.85546875" style="74" customWidth="1"/>
    <col min="5638" max="5638" width="14.7109375" style="74" customWidth="1"/>
    <col min="5639" max="5639" width="13.5703125" style="74" customWidth="1"/>
    <col min="5640" max="5641" width="9.140625" style="74"/>
    <col min="5642" max="5643" width="9.140625" style="74" customWidth="1"/>
    <col min="5644" max="5888" width="9.140625" style="74"/>
    <col min="5889" max="5889" width="13.140625" style="74" customWidth="1"/>
    <col min="5890" max="5890" width="16.140625" style="74" customWidth="1"/>
    <col min="5891" max="5891" width="26.85546875" style="74" customWidth="1"/>
    <col min="5892" max="5892" width="16.42578125" style="74" customWidth="1"/>
    <col min="5893" max="5893" width="13.85546875" style="74" customWidth="1"/>
    <col min="5894" max="5894" width="14.7109375" style="74" customWidth="1"/>
    <col min="5895" max="5895" width="13.5703125" style="74" customWidth="1"/>
    <col min="5896" max="5897" width="9.140625" style="74"/>
    <col min="5898" max="5899" width="9.140625" style="74" customWidth="1"/>
    <col min="5900" max="6144" width="9.140625" style="74"/>
    <col min="6145" max="6145" width="13.140625" style="74" customWidth="1"/>
    <col min="6146" max="6146" width="16.140625" style="74" customWidth="1"/>
    <col min="6147" max="6147" width="26.85546875" style="74" customWidth="1"/>
    <col min="6148" max="6148" width="16.42578125" style="74" customWidth="1"/>
    <col min="6149" max="6149" width="13.85546875" style="74" customWidth="1"/>
    <col min="6150" max="6150" width="14.7109375" style="74" customWidth="1"/>
    <col min="6151" max="6151" width="13.5703125" style="74" customWidth="1"/>
    <col min="6152" max="6153" width="9.140625" style="74"/>
    <col min="6154" max="6155" width="9.140625" style="74" customWidth="1"/>
    <col min="6156" max="6400" width="9.140625" style="74"/>
    <col min="6401" max="6401" width="13.140625" style="74" customWidth="1"/>
    <col min="6402" max="6402" width="16.140625" style="74" customWidth="1"/>
    <col min="6403" max="6403" width="26.85546875" style="74" customWidth="1"/>
    <col min="6404" max="6404" width="16.42578125" style="74" customWidth="1"/>
    <col min="6405" max="6405" width="13.85546875" style="74" customWidth="1"/>
    <col min="6406" max="6406" width="14.7109375" style="74" customWidth="1"/>
    <col min="6407" max="6407" width="13.5703125" style="74" customWidth="1"/>
    <col min="6408" max="6409" width="9.140625" style="74"/>
    <col min="6410" max="6411" width="9.140625" style="74" customWidth="1"/>
    <col min="6412" max="6656" width="9.140625" style="74"/>
    <col min="6657" max="6657" width="13.140625" style="74" customWidth="1"/>
    <col min="6658" max="6658" width="16.140625" style="74" customWidth="1"/>
    <col min="6659" max="6659" width="26.85546875" style="74" customWidth="1"/>
    <col min="6660" max="6660" width="16.42578125" style="74" customWidth="1"/>
    <col min="6661" max="6661" width="13.85546875" style="74" customWidth="1"/>
    <col min="6662" max="6662" width="14.7109375" style="74" customWidth="1"/>
    <col min="6663" max="6663" width="13.5703125" style="74" customWidth="1"/>
    <col min="6664" max="6665" width="9.140625" style="74"/>
    <col min="6666" max="6667" width="9.140625" style="74" customWidth="1"/>
    <col min="6668" max="6912" width="9.140625" style="74"/>
    <col min="6913" max="6913" width="13.140625" style="74" customWidth="1"/>
    <col min="6914" max="6914" width="16.140625" style="74" customWidth="1"/>
    <col min="6915" max="6915" width="26.85546875" style="74" customWidth="1"/>
    <col min="6916" max="6916" width="16.42578125" style="74" customWidth="1"/>
    <col min="6917" max="6917" width="13.85546875" style="74" customWidth="1"/>
    <col min="6918" max="6918" width="14.7109375" style="74" customWidth="1"/>
    <col min="6919" max="6919" width="13.5703125" style="74" customWidth="1"/>
    <col min="6920" max="6921" width="9.140625" style="74"/>
    <col min="6922" max="6923" width="9.140625" style="74" customWidth="1"/>
    <col min="6924" max="7168" width="9.140625" style="74"/>
    <col min="7169" max="7169" width="13.140625" style="74" customWidth="1"/>
    <col min="7170" max="7170" width="16.140625" style="74" customWidth="1"/>
    <col min="7171" max="7171" width="26.85546875" style="74" customWidth="1"/>
    <col min="7172" max="7172" width="16.42578125" style="74" customWidth="1"/>
    <col min="7173" max="7173" width="13.85546875" style="74" customWidth="1"/>
    <col min="7174" max="7174" width="14.7109375" style="74" customWidth="1"/>
    <col min="7175" max="7175" width="13.5703125" style="74" customWidth="1"/>
    <col min="7176" max="7177" width="9.140625" style="74"/>
    <col min="7178" max="7179" width="9.140625" style="74" customWidth="1"/>
    <col min="7180" max="7424" width="9.140625" style="74"/>
    <col min="7425" max="7425" width="13.140625" style="74" customWidth="1"/>
    <col min="7426" max="7426" width="16.140625" style="74" customWidth="1"/>
    <col min="7427" max="7427" width="26.85546875" style="74" customWidth="1"/>
    <col min="7428" max="7428" width="16.42578125" style="74" customWidth="1"/>
    <col min="7429" max="7429" width="13.85546875" style="74" customWidth="1"/>
    <col min="7430" max="7430" width="14.7109375" style="74" customWidth="1"/>
    <col min="7431" max="7431" width="13.5703125" style="74" customWidth="1"/>
    <col min="7432" max="7433" width="9.140625" style="74"/>
    <col min="7434" max="7435" width="9.140625" style="74" customWidth="1"/>
    <col min="7436" max="7680" width="9.140625" style="74"/>
    <col min="7681" max="7681" width="13.140625" style="74" customWidth="1"/>
    <col min="7682" max="7682" width="16.140625" style="74" customWidth="1"/>
    <col min="7683" max="7683" width="26.85546875" style="74" customWidth="1"/>
    <col min="7684" max="7684" width="16.42578125" style="74" customWidth="1"/>
    <col min="7685" max="7685" width="13.85546875" style="74" customWidth="1"/>
    <col min="7686" max="7686" width="14.7109375" style="74" customWidth="1"/>
    <col min="7687" max="7687" width="13.5703125" style="74" customWidth="1"/>
    <col min="7688" max="7689" width="9.140625" style="74"/>
    <col min="7690" max="7691" width="9.140625" style="74" customWidth="1"/>
    <col min="7692" max="7936" width="9.140625" style="74"/>
    <col min="7937" max="7937" width="13.140625" style="74" customWidth="1"/>
    <col min="7938" max="7938" width="16.140625" style="74" customWidth="1"/>
    <col min="7939" max="7939" width="26.85546875" style="74" customWidth="1"/>
    <col min="7940" max="7940" width="16.42578125" style="74" customWidth="1"/>
    <col min="7941" max="7941" width="13.85546875" style="74" customWidth="1"/>
    <col min="7942" max="7942" width="14.7109375" style="74" customWidth="1"/>
    <col min="7943" max="7943" width="13.5703125" style="74" customWidth="1"/>
    <col min="7944" max="7945" width="9.140625" style="74"/>
    <col min="7946" max="7947" width="9.140625" style="74" customWidth="1"/>
    <col min="7948" max="8192" width="9.140625" style="74"/>
    <col min="8193" max="8193" width="13.140625" style="74" customWidth="1"/>
    <col min="8194" max="8194" width="16.140625" style="74" customWidth="1"/>
    <col min="8195" max="8195" width="26.85546875" style="74" customWidth="1"/>
    <col min="8196" max="8196" width="16.42578125" style="74" customWidth="1"/>
    <col min="8197" max="8197" width="13.85546875" style="74" customWidth="1"/>
    <col min="8198" max="8198" width="14.7109375" style="74" customWidth="1"/>
    <col min="8199" max="8199" width="13.5703125" style="74" customWidth="1"/>
    <col min="8200" max="8201" width="9.140625" style="74"/>
    <col min="8202" max="8203" width="9.140625" style="74" customWidth="1"/>
    <col min="8204" max="8448" width="9.140625" style="74"/>
    <col min="8449" max="8449" width="13.140625" style="74" customWidth="1"/>
    <col min="8450" max="8450" width="16.140625" style="74" customWidth="1"/>
    <col min="8451" max="8451" width="26.85546875" style="74" customWidth="1"/>
    <col min="8452" max="8452" width="16.42578125" style="74" customWidth="1"/>
    <col min="8453" max="8453" width="13.85546875" style="74" customWidth="1"/>
    <col min="8454" max="8454" width="14.7109375" style="74" customWidth="1"/>
    <col min="8455" max="8455" width="13.5703125" style="74" customWidth="1"/>
    <col min="8456" max="8457" width="9.140625" style="74"/>
    <col min="8458" max="8459" width="9.140625" style="74" customWidth="1"/>
    <col min="8460" max="8704" width="9.140625" style="74"/>
    <col min="8705" max="8705" width="13.140625" style="74" customWidth="1"/>
    <col min="8706" max="8706" width="16.140625" style="74" customWidth="1"/>
    <col min="8707" max="8707" width="26.85546875" style="74" customWidth="1"/>
    <col min="8708" max="8708" width="16.42578125" style="74" customWidth="1"/>
    <col min="8709" max="8709" width="13.85546875" style="74" customWidth="1"/>
    <col min="8710" max="8710" width="14.7109375" style="74" customWidth="1"/>
    <col min="8711" max="8711" width="13.5703125" style="74" customWidth="1"/>
    <col min="8712" max="8713" width="9.140625" style="74"/>
    <col min="8714" max="8715" width="9.140625" style="74" customWidth="1"/>
    <col min="8716" max="8960" width="9.140625" style="74"/>
    <col min="8961" max="8961" width="13.140625" style="74" customWidth="1"/>
    <col min="8962" max="8962" width="16.140625" style="74" customWidth="1"/>
    <col min="8963" max="8963" width="26.85546875" style="74" customWidth="1"/>
    <col min="8964" max="8964" width="16.42578125" style="74" customWidth="1"/>
    <col min="8965" max="8965" width="13.85546875" style="74" customWidth="1"/>
    <col min="8966" max="8966" width="14.7109375" style="74" customWidth="1"/>
    <col min="8967" max="8967" width="13.5703125" style="74" customWidth="1"/>
    <col min="8968" max="8969" width="9.140625" style="74"/>
    <col min="8970" max="8971" width="9.140625" style="74" customWidth="1"/>
    <col min="8972" max="9216" width="9.140625" style="74"/>
    <col min="9217" max="9217" width="13.140625" style="74" customWidth="1"/>
    <col min="9218" max="9218" width="16.140625" style="74" customWidth="1"/>
    <col min="9219" max="9219" width="26.85546875" style="74" customWidth="1"/>
    <col min="9220" max="9220" width="16.42578125" style="74" customWidth="1"/>
    <col min="9221" max="9221" width="13.85546875" style="74" customWidth="1"/>
    <col min="9222" max="9222" width="14.7109375" style="74" customWidth="1"/>
    <col min="9223" max="9223" width="13.5703125" style="74" customWidth="1"/>
    <col min="9224" max="9225" width="9.140625" style="74"/>
    <col min="9226" max="9227" width="9.140625" style="74" customWidth="1"/>
    <col min="9228" max="9472" width="9.140625" style="74"/>
    <col min="9473" max="9473" width="13.140625" style="74" customWidth="1"/>
    <col min="9474" max="9474" width="16.140625" style="74" customWidth="1"/>
    <col min="9475" max="9475" width="26.85546875" style="74" customWidth="1"/>
    <col min="9476" max="9476" width="16.42578125" style="74" customWidth="1"/>
    <col min="9477" max="9477" width="13.85546875" style="74" customWidth="1"/>
    <col min="9478" max="9478" width="14.7109375" style="74" customWidth="1"/>
    <col min="9479" max="9479" width="13.5703125" style="74" customWidth="1"/>
    <col min="9480" max="9481" width="9.140625" style="74"/>
    <col min="9482" max="9483" width="9.140625" style="74" customWidth="1"/>
    <col min="9484" max="9728" width="9.140625" style="74"/>
    <col min="9729" max="9729" width="13.140625" style="74" customWidth="1"/>
    <col min="9730" max="9730" width="16.140625" style="74" customWidth="1"/>
    <col min="9731" max="9731" width="26.85546875" style="74" customWidth="1"/>
    <col min="9732" max="9732" width="16.42578125" style="74" customWidth="1"/>
    <col min="9733" max="9733" width="13.85546875" style="74" customWidth="1"/>
    <col min="9734" max="9734" width="14.7109375" style="74" customWidth="1"/>
    <col min="9735" max="9735" width="13.5703125" style="74" customWidth="1"/>
    <col min="9736" max="9737" width="9.140625" style="74"/>
    <col min="9738" max="9739" width="9.140625" style="74" customWidth="1"/>
    <col min="9740" max="9984" width="9.140625" style="74"/>
    <col min="9985" max="9985" width="13.140625" style="74" customWidth="1"/>
    <col min="9986" max="9986" width="16.140625" style="74" customWidth="1"/>
    <col min="9987" max="9987" width="26.85546875" style="74" customWidth="1"/>
    <col min="9988" max="9988" width="16.42578125" style="74" customWidth="1"/>
    <col min="9989" max="9989" width="13.85546875" style="74" customWidth="1"/>
    <col min="9990" max="9990" width="14.7109375" style="74" customWidth="1"/>
    <col min="9991" max="9991" width="13.5703125" style="74" customWidth="1"/>
    <col min="9992" max="9993" width="9.140625" style="74"/>
    <col min="9994" max="9995" width="9.140625" style="74" customWidth="1"/>
    <col min="9996" max="10240" width="9.140625" style="74"/>
    <col min="10241" max="10241" width="13.140625" style="74" customWidth="1"/>
    <col min="10242" max="10242" width="16.140625" style="74" customWidth="1"/>
    <col min="10243" max="10243" width="26.85546875" style="74" customWidth="1"/>
    <col min="10244" max="10244" width="16.42578125" style="74" customWidth="1"/>
    <col min="10245" max="10245" width="13.85546875" style="74" customWidth="1"/>
    <col min="10246" max="10246" width="14.7109375" style="74" customWidth="1"/>
    <col min="10247" max="10247" width="13.5703125" style="74" customWidth="1"/>
    <col min="10248" max="10249" width="9.140625" style="74"/>
    <col min="10250" max="10251" width="9.140625" style="74" customWidth="1"/>
    <col min="10252" max="10496" width="9.140625" style="74"/>
    <col min="10497" max="10497" width="13.140625" style="74" customWidth="1"/>
    <col min="10498" max="10498" width="16.140625" style="74" customWidth="1"/>
    <col min="10499" max="10499" width="26.85546875" style="74" customWidth="1"/>
    <col min="10500" max="10500" width="16.42578125" style="74" customWidth="1"/>
    <col min="10501" max="10501" width="13.85546875" style="74" customWidth="1"/>
    <col min="10502" max="10502" width="14.7109375" style="74" customWidth="1"/>
    <col min="10503" max="10503" width="13.5703125" style="74" customWidth="1"/>
    <col min="10504" max="10505" width="9.140625" style="74"/>
    <col min="10506" max="10507" width="9.140625" style="74" customWidth="1"/>
    <col min="10508" max="10752" width="9.140625" style="74"/>
    <col min="10753" max="10753" width="13.140625" style="74" customWidth="1"/>
    <col min="10754" max="10754" width="16.140625" style="74" customWidth="1"/>
    <col min="10755" max="10755" width="26.85546875" style="74" customWidth="1"/>
    <col min="10756" max="10756" width="16.42578125" style="74" customWidth="1"/>
    <col min="10757" max="10757" width="13.85546875" style="74" customWidth="1"/>
    <col min="10758" max="10758" width="14.7109375" style="74" customWidth="1"/>
    <col min="10759" max="10759" width="13.5703125" style="74" customWidth="1"/>
    <col min="10760" max="10761" width="9.140625" style="74"/>
    <col min="10762" max="10763" width="9.140625" style="74" customWidth="1"/>
    <col min="10764" max="11008" width="9.140625" style="74"/>
    <col min="11009" max="11009" width="13.140625" style="74" customWidth="1"/>
    <col min="11010" max="11010" width="16.140625" style="74" customWidth="1"/>
    <col min="11011" max="11011" width="26.85546875" style="74" customWidth="1"/>
    <col min="11012" max="11012" width="16.42578125" style="74" customWidth="1"/>
    <col min="11013" max="11013" width="13.85546875" style="74" customWidth="1"/>
    <col min="11014" max="11014" width="14.7109375" style="74" customWidth="1"/>
    <col min="11015" max="11015" width="13.5703125" style="74" customWidth="1"/>
    <col min="11016" max="11017" width="9.140625" style="74"/>
    <col min="11018" max="11019" width="9.140625" style="74" customWidth="1"/>
    <col min="11020" max="11264" width="9.140625" style="74"/>
    <col min="11265" max="11265" width="13.140625" style="74" customWidth="1"/>
    <col min="11266" max="11266" width="16.140625" style="74" customWidth="1"/>
    <col min="11267" max="11267" width="26.85546875" style="74" customWidth="1"/>
    <col min="11268" max="11268" width="16.42578125" style="74" customWidth="1"/>
    <col min="11269" max="11269" width="13.85546875" style="74" customWidth="1"/>
    <col min="11270" max="11270" width="14.7109375" style="74" customWidth="1"/>
    <col min="11271" max="11271" width="13.5703125" style="74" customWidth="1"/>
    <col min="11272" max="11273" width="9.140625" style="74"/>
    <col min="11274" max="11275" width="9.140625" style="74" customWidth="1"/>
    <col min="11276" max="11520" width="9.140625" style="74"/>
    <col min="11521" max="11521" width="13.140625" style="74" customWidth="1"/>
    <col min="11522" max="11522" width="16.140625" style="74" customWidth="1"/>
    <col min="11523" max="11523" width="26.85546875" style="74" customWidth="1"/>
    <col min="11524" max="11524" width="16.42578125" style="74" customWidth="1"/>
    <col min="11525" max="11525" width="13.85546875" style="74" customWidth="1"/>
    <col min="11526" max="11526" width="14.7109375" style="74" customWidth="1"/>
    <col min="11527" max="11527" width="13.5703125" style="74" customWidth="1"/>
    <col min="11528" max="11529" width="9.140625" style="74"/>
    <col min="11530" max="11531" width="9.140625" style="74" customWidth="1"/>
    <col min="11532" max="11776" width="9.140625" style="74"/>
    <col min="11777" max="11777" width="13.140625" style="74" customWidth="1"/>
    <col min="11778" max="11778" width="16.140625" style="74" customWidth="1"/>
    <col min="11779" max="11779" width="26.85546875" style="74" customWidth="1"/>
    <col min="11780" max="11780" width="16.42578125" style="74" customWidth="1"/>
    <col min="11781" max="11781" width="13.85546875" style="74" customWidth="1"/>
    <col min="11782" max="11782" width="14.7109375" style="74" customWidth="1"/>
    <col min="11783" max="11783" width="13.5703125" style="74" customWidth="1"/>
    <col min="11784" max="11785" width="9.140625" style="74"/>
    <col min="11786" max="11787" width="9.140625" style="74" customWidth="1"/>
    <col min="11788" max="12032" width="9.140625" style="74"/>
    <col min="12033" max="12033" width="13.140625" style="74" customWidth="1"/>
    <col min="12034" max="12034" width="16.140625" style="74" customWidth="1"/>
    <col min="12035" max="12035" width="26.85546875" style="74" customWidth="1"/>
    <col min="12036" max="12036" width="16.42578125" style="74" customWidth="1"/>
    <col min="12037" max="12037" width="13.85546875" style="74" customWidth="1"/>
    <col min="12038" max="12038" width="14.7109375" style="74" customWidth="1"/>
    <col min="12039" max="12039" width="13.5703125" style="74" customWidth="1"/>
    <col min="12040" max="12041" width="9.140625" style="74"/>
    <col min="12042" max="12043" width="9.140625" style="74" customWidth="1"/>
    <col min="12044" max="12288" width="9.140625" style="74"/>
    <col min="12289" max="12289" width="13.140625" style="74" customWidth="1"/>
    <col min="12290" max="12290" width="16.140625" style="74" customWidth="1"/>
    <col min="12291" max="12291" width="26.85546875" style="74" customWidth="1"/>
    <col min="12292" max="12292" width="16.42578125" style="74" customWidth="1"/>
    <col min="12293" max="12293" width="13.85546875" style="74" customWidth="1"/>
    <col min="12294" max="12294" width="14.7109375" style="74" customWidth="1"/>
    <col min="12295" max="12295" width="13.5703125" style="74" customWidth="1"/>
    <col min="12296" max="12297" width="9.140625" style="74"/>
    <col min="12298" max="12299" width="9.140625" style="74" customWidth="1"/>
    <col min="12300" max="12544" width="9.140625" style="74"/>
    <col min="12545" max="12545" width="13.140625" style="74" customWidth="1"/>
    <col min="12546" max="12546" width="16.140625" style="74" customWidth="1"/>
    <col min="12547" max="12547" width="26.85546875" style="74" customWidth="1"/>
    <col min="12548" max="12548" width="16.42578125" style="74" customWidth="1"/>
    <col min="12549" max="12549" width="13.85546875" style="74" customWidth="1"/>
    <col min="12550" max="12550" width="14.7109375" style="74" customWidth="1"/>
    <col min="12551" max="12551" width="13.5703125" style="74" customWidth="1"/>
    <col min="12552" max="12553" width="9.140625" style="74"/>
    <col min="12554" max="12555" width="9.140625" style="74" customWidth="1"/>
    <col min="12556" max="12800" width="9.140625" style="74"/>
    <col min="12801" max="12801" width="13.140625" style="74" customWidth="1"/>
    <col min="12802" max="12802" width="16.140625" style="74" customWidth="1"/>
    <col min="12803" max="12803" width="26.85546875" style="74" customWidth="1"/>
    <col min="12804" max="12804" width="16.42578125" style="74" customWidth="1"/>
    <col min="12805" max="12805" width="13.85546875" style="74" customWidth="1"/>
    <col min="12806" max="12806" width="14.7109375" style="74" customWidth="1"/>
    <col min="12807" max="12807" width="13.5703125" style="74" customWidth="1"/>
    <col min="12808" max="12809" width="9.140625" style="74"/>
    <col min="12810" max="12811" width="9.140625" style="74" customWidth="1"/>
    <col min="12812" max="13056" width="9.140625" style="74"/>
    <col min="13057" max="13057" width="13.140625" style="74" customWidth="1"/>
    <col min="13058" max="13058" width="16.140625" style="74" customWidth="1"/>
    <col min="13059" max="13059" width="26.85546875" style="74" customWidth="1"/>
    <col min="13060" max="13060" width="16.42578125" style="74" customWidth="1"/>
    <col min="13061" max="13061" width="13.85546875" style="74" customWidth="1"/>
    <col min="13062" max="13062" width="14.7109375" style="74" customWidth="1"/>
    <col min="13063" max="13063" width="13.5703125" style="74" customWidth="1"/>
    <col min="13064" max="13065" width="9.140625" style="74"/>
    <col min="13066" max="13067" width="9.140625" style="74" customWidth="1"/>
    <col min="13068" max="13312" width="9.140625" style="74"/>
    <col min="13313" max="13313" width="13.140625" style="74" customWidth="1"/>
    <col min="13314" max="13314" width="16.140625" style="74" customWidth="1"/>
    <col min="13315" max="13315" width="26.85546875" style="74" customWidth="1"/>
    <col min="13316" max="13316" width="16.42578125" style="74" customWidth="1"/>
    <col min="13317" max="13317" width="13.85546875" style="74" customWidth="1"/>
    <col min="13318" max="13318" width="14.7109375" style="74" customWidth="1"/>
    <col min="13319" max="13319" width="13.5703125" style="74" customWidth="1"/>
    <col min="13320" max="13321" width="9.140625" style="74"/>
    <col min="13322" max="13323" width="9.140625" style="74" customWidth="1"/>
    <col min="13324" max="13568" width="9.140625" style="74"/>
    <col min="13569" max="13569" width="13.140625" style="74" customWidth="1"/>
    <col min="13570" max="13570" width="16.140625" style="74" customWidth="1"/>
    <col min="13571" max="13571" width="26.85546875" style="74" customWidth="1"/>
    <col min="13572" max="13572" width="16.42578125" style="74" customWidth="1"/>
    <col min="13573" max="13573" width="13.85546875" style="74" customWidth="1"/>
    <col min="13574" max="13574" width="14.7109375" style="74" customWidth="1"/>
    <col min="13575" max="13575" width="13.5703125" style="74" customWidth="1"/>
    <col min="13576" max="13577" width="9.140625" style="74"/>
    <col min="13578" max="13579" width="9.140625" style="74" customWidth="1"/>
    <col min="13580" max="13824" width="9.140625" style="74"/>
    <col min="13825" max="13825" width="13.140625" style="74" customWidth="1"/>
    <col min="13826" max="13826" width="16.140625" style="74" customWidth="1"/>
    <col min="13827" max="13827" width="26.85546875" style="74" customWidth="1"/>
    <col min="13828" max="13828" width="16.42578125" style="74" customWidth="1"/>
    <col min="13829" max="13829" width="13.85546875" style="74" customWidth="1"/>
    <col min="13830" max="13830" width="14.7109375" style="74" customWidth="1"/>
    <col min="13831" max="13831" width="13.5703125" style="74" customWidth="1"/>
    <col min="13832" max="13833" width="9.140625" style="74"/>
    <col min="13834" max="13835" width="9.140625" style="74" customWidth="1"/>
    <col min="13836" max="14080" width="9.140625" style="74"/>
    <col min="14081" max="14081" width="13.140625" style="74" customWidth="1"/>
    <col min="14082" max="14082" width="16.140625" style="74" customWidth="1"/>
    <col min="14083" max="14083" width="26.85546875" style="74" customWidth="1"/>
    <col min="14084" max="14084" width="16.42578125" style="74" customWidth="1"/>
    <col min="14085" max="14085" width="13.85546875" style="74" customWidth="1"/>
    <col min="14086" max="14086" width="14.7109375" style="74" customWidth="1"/>
    <col min="14087" max="14087" width="13.5703125" style="74" customWidth="1"/>
    <col min="14088" max="14089" width="9.140625" style="74"/>
    <col min="14090" max="14091" width="9.140625" style="74" customWidth="1"/>
    <col min="14092" max="14336" width="9.140625" style="74"/>
    <col min="14337" max="14337" width="13.140625" style="74" customWidth="1"/>
    <col min="14338" max="14338" width="16.140625" style="74" customWidth="1"/>
    <col min="14339" max="14339" width="26.85546875" style="74" customWidth="1"/>
    <col min="14340" max="14340" width="16.42578125" style="74" customWidth="1"/>
    <col min="14341" max="14341" width="13.85546875" style="74" customWidth="1"/>
    <col min="14342" max="14342" width="14.7109375" style="74" customWidth="1"/>
    <col min="14343" max="14343" width="13.5703125" style="74" customWidth="1"/>
    <col min="14344" max="14345" width="9.140625" style="74"/>
    <col min="14346" max="14347" width="9.140625" style="74" customWidth="1"/>
    <col min="14348" max="14592" width="9.140625" style="74"/>
    <col min="14593" max="14593" width="13.140625" style="74" customWidth="1"/>
    <col min="14594" max="14594" width="16.140625" style="74" customWidth="1"/>
    <col min="14595" max="14595" width="26.85546875" style="74" customWidth="1"/>
    <col min="14596" max="14596" width="16.42578125" style="74" customWidth="1"/>
    <col min="14597" max="14597" width="13.85546875" style="74" customWidth="1"/>
    <col min="14598" max="14598" width="14.7109375" style="74" customWidth="1"/>
    <col min="14599" max="14599" width="13.5703125" style="74" customWidth="1"/>
    <col min="14600" max="14601" width="9.140625" style="74"/>
    <col min="14602" max="14603" width="9.140625" style="74" customWidth="1"/>
    <col min="14604" max="14848" width="9.140625" style="74"/>
    <col min="14849" max="14849" width="13.140625" style="74" customWidth="1"/>
    <col min="14850" max="14850" width="16.140625" style="74" customWidth="1"/>
    <col min="14851" max="14851" width="26.85546875" style="74" customWidth="1"/>
    <col min="14852" max="14852" width="16.42578125" style="74" customWidth="1"/>
    <col min="14853" max="14853" width="13.85546875" style="74" customWidth="1"/>
    <col min="14854" max="14854" width="14.7109375" style="74" customWidth="1"/>
    <col min="14855" max="14855" width="13.5703125" style="74" customWidth="1"/>
    <col min="14856" max="14857" width="9.140625" style="74"/>
    <col min="14858" max="14859" width="9.140625" style="74" customWidth="1"/>
    <col min="14860" max="15104" width="9.140625" style="74"/>
    <col min="15105" max="15105" width="13.140625" style="74" customWidth="1"/>
    <col min="15106" max="15106" width="16.140625" style="74" customWidth="1"/>
    <col min="15107" max="15107" width="26.85546875" style="74" customWidth="1"/>
    <col min="15108" max="15108" width="16.42578125" style="74" customWidth="1"/>
    <col min="15109" max="15109" width="13.85546875" style="74" customWidth="1"/>
    <col min="15110" max="15110" width="14.7109375" style="74" customWidth="1"/>
    <col min="15111" max="15111" width="13.5703125" style="74" customWidth="1"/>
    <col min="15112" max="15113" width="9.140625" style="74"/>
    <col min="15114" max="15115" width="9.140625" style="74" customWidth="1"/>
    <col min="15116" max="15360" width="9.140625" style="74"/>
    <col min="15361" max="15361" width="13.140625" style="74" customWidth="1"/>
    <col min="15362" max="15362" width="16.140625" style="74" customWidth="1"/>
    <col min="15363" max="15363" width="26.85546875" style="74" customWidth="1"/>
    <col min="15364" max="15364" width="16.42578125" style="74" customWidth="1"/>
    <col min="15365" max="15365" width="13.85546875" style="74" customWidth="1"/>
    <col min="15366" max="15366" width="14.7109375" style="74" customWidth="1"/>
    <col min="15367" max="15367" width="13.5703125" style="74" customWidth="1"/>
    <col min="15368" max="15369" width="9.140625" style="74"/>
    <col min="15370" max="15371" width="9.140625" style="74" customWidth="1"/>
    <col min="15372" max="15616" width="9.140625" style="74"/>
    <col min="15617" max="15617" width="13.140625" style="74" customWidth="1"/>
    <col min="15618" max="15618" width="16.140625" style="74" customWidth="1"/>
    <col min="15619" max="15619" width="26.85546875" style="74" customWidth="1"/>
    <col min="15620" max="15620" width="16.42578125" style="74" customWidth="1"/>
    <col min="15621" max="15621" width="13.85546875" style="74" customWidth="1"/>
    <col min="15622" max="15622" width="14.7109375" style="74" customWidth="1"/>
    <col min="15623" max="15623" width="13.5703125" style="74" customWidth="1"/>
    <col min="15624" max="15625" width="9.140625" style="74"/>
    <col min="15626" max="15627" width="9.140625" style="74" customWidth="1"/>
    <col min="15628" max="15872" width="9.140625" style="74"/>
    <col min="15873" max="15873" width="13.140625" style="74" customWidth="1"/>
    <col min="15874" max="15874" width="16.140625" style="74" customWidth="1"/>
    <col min="15875" max="15875" width="26.85546875" style="74" customWidth="1"/>
    <col min="15876" max="15876" width="16.42578125" style="74" customWidth="1"/>
    <col min="15877" max="15877" width="13.85546875" style="74" customWidth="1"/>
    <col min="15878" max="15878" width="14.7109375" style="74" customWidth="1"/>
    <col min="15879" max="15879" width="13.5703125" style="74" customWidth="1"/>
    <col min="15880" max="15881" width="9.140625" style="74"/>
    <col min="15882" max="15883" width="9.140625" style="74" customWidth="1"/>
    <col min="15884" max="16128" width="9.140625" style="74"/>
    <col min="16129" max="16129" width="13.140625" style="74" customWidth="1"/>
    <col min="16130" max="16130" width="16.140625" style="74" customWidth="1"/>
    <col min="16131" max="16131" width="26.85546875" style="74" customWidth="1"/>
    <col min="16132" max="16132" width="16.42578125" style="74" customWidth="1"/>
    <col min="16133" max="16133" width="13.85546875" style="74" customWidth="1"/>
    <col min="16134" max="16134" width="14.7109375" style="74" customWidth="1"/>
    <col min="16135" max="16135" width="13.5703125" style="74" customWidth="1"/>
    <col min="16136" max="16137" width="9.140625" style="74"/>
    <col min="16138" max="16139" width="9.140625" style="74" customWidth="1"/>
    <col min="16140" max="16384" width="9.140625" style="74"/>
  </cols>
  <sheetData>
    <row r="2" spans="1:7" ht="28.5" customHeight="1">
      <c r="F2" s="260" t="s">
        <v>330</v>
      </c>
      <c r="G2" s="260"/>
    </row>
    <row r="3" spans="1:7" ht="33.75" customHeight="1">
      <c r="F3" s="260"/>
      <c r="G3" s="260"/>
    </row>
    <row r="4" spans="1:7">
      <c r="F4" s="260"/>
      <c r="G4" s="260"/>
    </row>
    <row r="8" spans="1:7" s="58" customFormat="1" ht="21" customHeight="1">
      <c r="A8" s="62"/>
      <c r="B8" s="62"/>
      <c r="C8" s="62"/>
      <c r="D8" s="62"/>
      <c r="E8" s="62"/>
      <c r="F8" s="62"/>
      <c r="G8" s="62"/>
    </row>
    <row r="9" spans="1:7" ht="49.5" customHeight="1">
      <c r="A9" s="258" t="s">
        <v>0</v>
      </c>
      <c r="B9" s="258"/>
      <c r="C9" s="258"/>
      <c r="D9" s="258"/>
      <c r="E9" s="258"/>
      <c r="F9" s="258"/>
      <c r="G9" s="258"/>
    </row>
    <row r="10" spans="1:7">
      <c r="A10" s="259"/>
      <c r="B10" s="259"/>
      <c r="C10" s="259"/>
      <c r="D10" s="259"/>
      <c r="E10" s="259"/>
      <c r="F10" s="90"/>
      <c r="G10" s="90"/>
    </row>
    <row r="11" spans="1:7" s="171" customFormat="1" ht="17.25" customHeight="1" thickBot="1">
      <c r="A11" s="191" t="s">
        <v>19</v>
      </c>
      <c r="B11" s="191"/>
      <c r="C11" s="191"/>
      <c r="D11" s="191"/>
      <c r="E11" s="191"/>
      <c r="F11" s="191"/>
      <c r="G11" s="191"/>
    </row>
    <row r="12" spans="1:7">
      <c r="A12" s="219" t="s">
        <v>1</v>
      </c>
      <c r="B12" s="220"/>
      <c r="C12" s="221"/>
      <c r="D12" s="227"/>
      <c r="E12" s="227"/>
      <c r="F12" s="227"/>
      <c r="G12" s="228"/>
    </row>
    <row r="13" spans="1:7">
      <c r="A13" s="222"/>
      <c r="B13" s="223"/>
      <c r="C13" s="224"/>
      <c r="D13" s="229"/>
      <c r="E13" s="229"/>
      <c r="F13" s="230"/>
      <c r="G13" s="208"/>
    </row>
    <row r="14" spans="1:7" ht="18" thickBot="1">
      <c r="A14" s="225"/>
      <c r="B14" s="226"/>
      <c r="C14" s="224"/>
      <c r="D14" s="63" t="s">
        <v>2</v>
      </c>
      <c r="E14" s="64" t="s">
        <v>3</v>
      </c>
      <c r="F14" s="64" t="s">
        <v>2</v>
      </c>
      <c r="G14" s="64" t="s">
        <v>3</v>
      </c>
    </row>
    <row r="15" spans="1:7" ht="39.75" customHeight="1">
      <c r="A15" s="231" t="s">
        <v>4</v>
      </c>
      <c r="B15" s="232"/>
      <c r="C15" s="198" t="s">
        <v>5</v>
      </c>
      <c r="D15" s="199"/>
      <c r="E15" s="199"/>
      <c r="F15" s="199"/>
      <c r="G15" s="200"/>
    </row>
    <row r="16" spans="1:7">
      <c r="A16" s="233"/>
      <c r="B16" s="234"/>
      <c r="C16" s="201" t="s">
        <v>141</v>
      </c>
      <c r="D16" s="202"/>
      <c r="E16" s="202"/>
      <c r="F16" s="202"/>
      <c r="G16" s="203"/>
    </row>
    <row r="17" spans="1:7" ht="43.5" customHeight="1">
      <c r="A17" s="207">
        <v>1163</v>
      </c>
      <c r="B17" s="208" t="s">
        <v>176</v>
      </c>
      <c r="C17" s="204" t="s">
        <v>8</v>
      </c>
      <c r="D17" s="205"/>
      <c r="E17" s="205"/>
      <c r="F17" s="205"/>
      <c r="G17" s="206"/>
    </row>
    <row r="18" spans="1:7" ht="43.5" customHeight="1">
      <c r="A18" s="207"/>
      <c r="B18" s="208"/>
      <c r="C18" s="209" t="s">
        <v>324</v>
      </c>
      <c r="D18" s="210"/>
      <c r="E18" s="210"/>
      <c r="F18" s="210"/>
      <c r="G18" s="211"/>
    </row>
    <row r="19" spans="1:7">
      <c r="A19" s="196" t="s">
        <v>23</v>
      </c>
      <c r="B19" s="197"/>
      <c r="C19" s="65"/>
      <c r="D19" s="155" t="s">
        <v>12</v>
      </c>
      <c r="E19" s="155" t="s">
        <v>12</v>
      </c>
      <c r="F19" s="67">
        <v>-2450</v>
      </c>
      <c r="G19" s="67">
        <v>-2450</v>
      </c>
    </row>
    <row r="20" spans="1:7">
      <c r="A20" s="195" t="s">
        <v>24</v>
      </c>
      <c r="B20" s="195"/>
      <c r="C20" s="195"/>
      <c r="D20" s="195"/>
      <c r="E20" s="195"/>
      <c r="F20" s="195"/>
      <c r="G20" s="195"/>
    </row>
    <row r="21" spans="1:7">
      <c r="A21" s="191" t="s">
        <v>325</v>
      </c>
      <c r="B21" s="191"/>
      <c r="C21" s="191"/>
      <c r="D21" s="191"/>
      <c r="E21" s="191"/>
      <c r="F21" s="191"/>
      <c r="G21" s="191"/>
    </row>
    <row r="22" spans="1:7">
      <c r="A22" s="192" t="s">
        <v>26</v>
      </c>
      <c r="B22" s="192"/>
      <c r="C22" s="192"/>
      <c r="D22" s="192"/>
      <c r="E22" s="192"/>
      <c r="F22" s="192"/>
      <c r="G22" s="192"/>
    </row>
    <row r="23" spans="1:7">
      <c r="A23" s="193" t="s">
        <v>27</v>
      </c>
      <c r="B23" s="194"/>
      <c r="C23" s="212" t="s">
        <v>145</v>
      </c>
      <c r="D23" s="212"/>
      <c r="E23" s="212"/>
      <c r="F23" s="212"/>
      <c r="G23" s="212"/>
    </row>
    <row r="24" spans="1:7">
      <c r="A24" s="213" t="s">
        <v>29</v>
      </c>
      <c r="B24" s="213"/>
      <c r="C24" s="68" t="s">
        <v>30</v>
      </c>
      <c r="D24" s="69"/>
      <c r="E24" s="69"/>
      <c r="F24" s="69"/>
      <c r="G24" s="70"/>
    </row>
    <row r="25" spans="1:7">
      <c r="A25" s="195" t="s">
        <v>16</v>
      </c>
      <c r="B25" s="195"/>
      <c r="C25" s="195"/>
      <c r="D25" s="195"/>
      <c r="E25" s="195"/>
      <c r="F25" s="195"/>
      <c r="G25" s="195"/>
    </row>
    <row r="26" spans="1:7">
      <c r="A26" s="191" t="s">
        <v>146</v>
      </c>
      <c r="B26" s="191"/>
      <c r="C26" s="191"/>
      <c r="D26" s="191"/>
      <c r="E26" s="191"/>
      <c r="F26" s="191"/>
      <c r="G26" s="191"/>
    </row>
    <row r="27" spans="1:7" ht="18" customHeight="1">
      <c r="A27" s="261" t="s">
        <v>18</v>
      </c>
      <c r="B27" s="261"/>
      <c r="C27" s="261"/>
      <c r="D27" s="261"/>
      <c r="E27" s="261"/>
      <c r="F27" s="261"/>
      <c r="G27" s="261"/>
    </row>
    <row r="28" spans="1:7" ht="17.25" customHeight="1">
      <c r="A28" s="191" t="s">
        <v>147</v>
      </c>
      <c r="B28" s="191"/>
      <c r="C28" s="191"/>
      <c r="D28" s="191"/>
      <c r="E28" s="191"/>
      <c r="F28" s="191"/>
      <c r="G28" s="191"/>
    </row>
    <row r="29" spans="1:7" ht="17.25" customHeight="1">
      <c r="A29" s="262" t="s">
        <v>1</v>
      </c>
      <c r="B29" s="263"/>
      <c r="C29" s="264"/>
      <c r="D29" s="265"/>
      <c r="E29" s="265"/>
      <c r="F29" s="265"/>
      <c r="G29" s="266"/>
    </row>
    <row r="30" spans="1:7">
      <c r="A30" s="222"/>
      <c r="B30" s="223"/>
      <c r="C30" s="224"/>
      <c r="D30" s="229"/>
      <c r="E30" s="229"/>
      <c r="F30" s="230"/>
      <c r="G30" s="208"/>
    </row>
    <row r="31" spans="1:7" ht="17.25" customHeight="1" thickBot="1">
      <c r="A31" s="225"/>
      <c r="B31" s="226"/>
      <c r="C31" s="224"/>
      <c r="D31" s="63" t="s">
        <v>2</v>
      </c>
      <c r="E31" s="64" t="s">
        <v>3</v>
      </c>
      <c r="F31" s="64" t="s">
        <v>2</v>
      </c>
      <c r="G31" s="64" t="s">
        <v>3</v>
      </c>
    </row>
    <row r="32" spans="1:7" ht="17.25" customHeight="1">
      <c r="A32" s="231" t="s">
        <v>4</v>
      </c>
      <c r="B32" s="232"/>
      <c r="C32" s="198" t="s">
        <v>5</v>
      </c>
      <c r="D32" s="199"/>
      <c r="E32" s="199"/>
      <c r="F32" s="199"/>
      <c r="G32" s="200"/>
    </row>
    <row r="33" spans="1:7">
      <c r="A33" s="233"/>
      <c r="B33" s="234"/>
      <c r="C33" s="201" t="s">
        <v>84</v>
      </c>
      <c r="D33" s="202"/>
      <c r="E33" s="202"/>
      <c r="F33" s="202"/>
      <c r="G33" s="203"/>
    </row>
    <row r="34" spans="1:7" ht="18" customHeight="1">
      <c r="A34" s="207">
        <v>1146</v>
      </c>
      <c r="B34" s="208" t="s">
        <v>7</v>
      </c>
      <c r="C34" s="204" t="s">
        <v>8</v>
      </c>
      <c r="D34" s="205"/>
      <c r="E34" s="205"/>
      <c r="F34" s="205"/>
      <c r="G34" s="206"/>
    </row>
    <row r="35" spans="1:7" ht="18" thickBot="1">
      <c r="A35" s="207"/>
      <c r="B35" s="208"/>
      <c r="C35" s="191" t="s">
        <v>9</v>
      </c>
      <c r="D35" s="191"/>
      <c r="E35" s="191"/>
      <c r="F35" s="191"/>
      <c r="G35" s="191"/>
    </row>
    <row r="36" spans="1:7" ht="18" customHeight="1" thickBot="1">
      <c r="A36" s="250" t="s">
        <v>10</v>
      </c>
      <c r="B36" s="251"/>
      <c r="C36" s="65"/>
      <c r="D36" s="155"/>
      <c r="E36" s="155"/>
      <c r="F36" s="57"/>
      <c r="G36" s="57"/>
    </row>
    <row r="37" spans="1:7" ht="18" customHeight="1" thickBot="1">
      <c r="A37" s="250" t="s">
        <v>11</v>
      </c>
      <c r="B37" s="267"/>
      <c r="C37" s="65"/>
      <c r="D37" s="156" t="s">
        <v>12</v>
      </c>
      <c r="E37" s="156" t="s">
        <v>12</v>
      </c>
      <c r="F37" s="57">
        <v>-15955.7</v>
      </c>
      <c r="G37" s="57">
        <v>-15955.7</v>
      </c>
    </row>
    <row r="38" spans="1:7" ht="17.25" customHeight="1">
      <c r="A38" s="252" t="s">
        <v>13</v>
      </c>
      <c r="B38" s="253"/>
      <c r="C38" s="254"/>
      <c r="D38" s="87"/>
      <c r="E38" s="87"/>
      <c r="F38" s="87"/>
      <c r="G38" s="88"/>
    </row>
    <row r="39" spans="1:7" ht="17.25" customHeight="1">
      <c r="A39" s="268" t="s">
        <v>14</v>
      </c>
      <c r="B39" s="269"/>
      <c r="C39" s="270"/>
      <c r="D39" s="157"/>
      <c r="E39" s="157"/>
      <c r="F39" s="157"/>
      <c r="G39" s="157"/>
    </row>
    <row r="40" spans="1:7" ht="17.25" customHeight="1">
      <c r="A40" s="255" t="s">
        <v>15</v>
      </c>
      <c r="B40" s="245"/>
      <c r="C40" s="245"/>
      <c r="D40" s="157"/>
      <c r="E40" s="157"/>
      <c r="F40" s="157"/>
      <c r="G40" s="157"/>
    </row>
    <row r="41" spans="1:7" ht="17.25" customHeight="1">
      <c r="A41" s="216" t="s">
        <v>16</v>
      </c>
      <c r="B41" s="217"/>
      <c r="C41" s="217"/>
      <c r="D41" s="217"/>
      <c r="E41" s="217"/>
      <c r="F41" s="217"/>
      <c r="G41" s="217"/>
    </row>
    <row r="42" spans="1:7" ht="17.25" customHeight="1">
      <c r="A42" s="191" t="s">
        <v>17</v>
      </c>
      <c r="B42" s="191"/>
      <c r="C42" s="191"/>
      <c r="D42" s="191"/>
      <c r="E42" s="191"/>
      <c r="F42" s="191"/>
      <c r="G42" s="191"/>
    </row>
    <row r="43" spans="1:7" ht="17.25" customHeight="1">
      <c r="A43" s="213" t="s">
        <v>18</v>
      </c>
      <c r="B43" s="213"/>
      <c r="C43" s="213"/>
      <c r="D43" s="213"/>
      <c r="E43" s="213"/>
      <c r="F43" s="213"/>
      <c r="G43" s="213"/>
    </row>
    <row r="44" spans="1:7" ht="18" thickBot="1">
      <c r="A44" s="191" t="s">
        <v>19</v>
      </c>
      <c r="B44" s="191"/>
      <c r="C44" s="191"/>
      <c r="D44" s="191"/>
      <c r="E44" s="191"/>
      <c r="F44" s="191"/>
      <c r="G44" s="191"/>
    </row>
    <row r="45" spans="1:7">
      <c r="A45" s="219" t="s">
        <v>1</v>
      </c>
      <c r="B45" s="220"/>
      <c r="C45" s="221"/>
      <c r="D45" s="227"/>
      <c r="E45" s="227"/>
      <c r="F45" s="227"/>
      <c r="G45" s="228"/>
    </row>
    <row r="46" spans="1:7">
      <c r="A46" s="222"/>
      <c r="B46" s="223"/>
      <c r="C46" s="224"/>
      <c r="D46" s="229"/>
      <c r="E46" s="229"/>
      <c r="F46" s="230"/>
      <c r="G46" s="208"/>
    </row>
    <row r="47" spans="1:7" ht="18" thickBot="1">
      <c r="A47" s="225"/>
      <c r="B47" s="226"/>
      <c r="C47" s="224"/>
      <c r="D47" s="63" t="s">
        <v>2</v>
      </c>
      <c r="E47" s="64" t="s">
        <v>3</v>
      </c>
      <c r="F47" s="64" t="s">
        <v>2</v>
      </c>
      <c r="G47" s="64" t="s">
        <v>3</v>
      </c>
    </row>
    <row r="48" spans="1:7">
      <c r="A48" s="231" t="s">
        <v>4</v>
      </c>
      <c r="B48" s="232"/>
      <c r="C48" s="198" t="s">
        <v>5</v>
      </c>
      <c r="D48" s="199"/>
      <c r="E48" s="199"/>
      <c r="F48" s="199"/>
      <c r="G48" s="200"/>
    </row>
    <row r="49" spans="1:7">
      <c r="A49" s="233"/>
      <c r="B49" s="234"/>
      <c r="C49" s="201" t="s">
        <v>20</v>
      </c>
      <c r="D49" s="202"/>
      <c r="E49" s="202"/>
      <c r="F49" s="202"/>
      <c r="G49" s="203"/>
    </row>
    <row r="50" spans="1:7">
      <c r="A50" s="207">
        <v>1146</v>
      </c>
      <c r="B50" s="208" t="s">
        <v>21</v>
      </c>
      <c r="C50" s="204" t="s">
        <v>8</v>
      </c>
      <c r="D50" s="205"/>
      <c r="E50" s="205"/>
      <c r="F50" s="205"/>
      <c r="G50" s="206"/>
    </row>
    <row r="51" spans="1:7">
      <c r="A51" s="207"/>
      <c r="B51" s="208"/>
      <c r="C51" s="209" t="s">
        <v>22</v>
      </c>
      <c r="D51" s="210"/>
      <c r="E51" s="210"/>
      <c r="F51" s="210"/>
      <c r="G51" s="211"/>
    </row>
    <row r="52" spans="1:7">
      <c r="A52" s="196" t="s">
        <v>23</v>
      </c>
      <c r="B52" s="197"/>
      <c r="C52" s="65"/>
      <c r="D52" s="155" t="s">
        <v>12</v>
      </c>
      <c r="E52" s="155" t="s">
        <v>12</v>
      </c>
      <c r="F52" s="67">
        <v>-53300.800000000003</v>
      </c>
      <c r="G52" s="67">
        <v>-53300.800000000003</v>
      </c>
    </row>
    <row r="53" spans="1:7">
      <c r="A53" s="214" t="s">
        <v>24</v>
      </c>
      <c r="B53" s="215"/>
      <c r="C53" s="215"/>
      <c r="D53" s="97"/>
      <c r="E53" s="97">
        <v>5</v>
      </c>
      <c r="F53" s="72"/>
      <c r="G53" s="73"/>
    </row>
    <row r="54" spans="1:7">
      <c r="A54" s="191" t="s">
        <v>25</v>
      </c>
      <c r="B54" s="191"/>
      <c r="C54" s="191"/>
      <c r="D54" s="191"/>
      <c r="E54" s="191"/>
      <c r="F54" s="191"/>
      <c r="G54" s="191"/>
    </row>
    <row r="55" spans="1:7">
      <c r="A55" s="192" t="s">
        <v>26</v>
      </c>
      <c r="B55" s="192"/>
      <c r="C55" s="192"/>
      <c r="D55" s="192"/>
      <c r="E55" s="192"/>
      <c r="F55" s="192"/>
      <c r="G55" s="192"/>
    </row>
    <row r="56" spans="1:7">
      <c r="A56" s="193" t="s">
        <v>27</v>
      </c>
      <c r="B56" s="194"/>
      <c r="C56" s="212" t="s">
        <v>28</v>
      </c>
      <c r="D56" s="212"/>
      <c r="E56" s="212"/>
      <c r="F56" s="212"/>
      <c r="G56" s="212"/>
    </row>
    <row r="57" spans="1:7">
      <c r="A57" s="213" t="s">
        <v>29</v>
      </c>
      <c r="B57" s="213"/>
      <c r="C57" s="68" t="s">
        <v>30</v>
      </c>
      <c r="D57" s="69"/>
      <c r="E57" s="69"/>
      <c r="F57" s="69"/>
      <c r="G57" s="70"/>
    </row>
    <row r="58" spans="1:7">
      <c r="A58" s="216" t="s">
        <v>16</v>
      </c>
      <c r="B58" s="217"/>
      <c r="C58" s="217"/>
      <c r="D58" s="217"/>
      <c r="E58" s="217"/>
      <c r="F58" s="217"/>
      <c r="G58" s="217"/>
    </row>
    <row r="59" spans="1:7">
      <c r="A59" s="191" t="s">
        <v>17</v>
      </c>
      <c r="B59" s="191"/>
      <c r="C59" s="191"/>
      <c r="D59" s="191"/>
      <c r="E59" s="191"/>
      <c r="F59" s="191"/>
      <c r="G59" s="191"/>
    </row>
    <row r="60" spans="1:7">
      <c r="A60" s="213" t="s">
        <v>18</v>
      </c>
      <c r="B60" s="213"/>
      <c r="C60" s="213"/>
      <c r="D60" s="213"/>
      <c r="E60" s="213"/>
      <c r="F60" s="213"/>
      <c r="G60" s="213"/>
    </row>
    <row r="61" spans="1:7">
      <c r="A61" s="191" t="s">
        <v>19</v>
      </c>
      <c r="B61" s="191"/>
      <c r="C61" s="191"/>
      <c r="D61" s="191"/>
      <c r="E61" s="191"/>
      <c r="F61" s="191"/>
      <c r="G61" s="191"/>
    </row>
    <row r="62" spans="1:7">
      <c r="A62" s="218" t="s">
        <v>31</v>
      </c>
      <c r="B62" s="218"/>
      <c r="C62" s="218"/>
      <c r="D62" s="218"/>
      <c r="E62" s="218"/>
    </row>
    <row r="63" spans="1:7" ht="18" thickBot="1">
      <c r="A63" s="202"/>
      <c r="B63" s="202"/>
      <c r="C63" s="202"/>
      <c r="D63" s="202"/>
      <c r="E63" s="202"/>
    </row>
    <row r="64" spans="1:7">
      <c r="A64" s="219" t="s">
        <v>1</v>
      </c>
      <c r="B64" s="220"/>
      <c r="C64" s="221"/>
      <c r="D64" s="227"/>
      <c r="E64" s="227"/>
      <c r="F64" s="227"/>
      <c r="G64" s="228"/>
    </row>
    <row r="65" spans="1:7">
      <c r="A65" s="222"/>
      <c r="B65" s="223"/>
      <c r="C65" s="224"/>
      <c r="D65" s="229"/>
      <c r="E65" s="229"/>
      <c r="F65" s="230"/>
      <c r="G65" s="208"/>
    </row>
    <row r="66" spans="1:7" ht="18" thickBot="1">
      <c r="A66" s="225"/>
      <c r="B66" s="226"/>
      <c r="C66" s="224"/>
      <c r="D66" s="63" t="s">
        <v>2</v>
      </c>
      <c r="E66" s="64" t="s">
        <v>3</v>
      </c>
      <c r="F66" s="64" t="s">
        <v>2</v>
      </c>
      <c r="G66" s="64" t="s">
        <v>3</v>
      </c>
    </row>
    <row r="67" spans="1:7">
      <c r="A67" s="231" t="s">
        <v>4</v>
      </c>
      <c r="B67" s="232"/>
      <c r="C67" s="198" t="s">
        <v>5</v>
      </c>
      <c r="D67" s="199"/>
      <c r="E67" s="199"/>
      <c r="F67" s="199"/>
      <c r="G67" s="200"/>
    </row>
    <row r="68" spans="1:7">
      <c r="A68" s="233"/>
      <c r="B68" s="234"/>
      <c r="C68" s="201" t="s">
        <v>33</v>
      </c>
      <c r="D68" s="202"/>
      <c r="E68" s="202"/>
      <c r="F68" s="202"/>
      <c r="G68" s="203"/>
    </row>
    <row r="69" spans="1:7">
      <c r="A69" s="235">
        <v>1098</v>
      </c>
      <c r="B69" s="235" t="s">
        <v>34</v>
      </c>
      <c r="C69" s="204" t="s">
        <v>8</v>
      </c>
      <c r="D69" s="205"/>
      <c r="E69" s="205"/>
      <c r="F69" s="205"/>
      <c r="G69" s="206"/>
    </row>
    <row r="70" spans="1:7" ht="18" thickBot="1">
      <c r="A70" s="236"/>
      <c r="B70" s="236"/>
      <c r="C70" s="209" t="s">
        <v>35</v>
      </c>
      <c r="D70" s="210"/>
      <c r="E70" s="210"/>
      <c r="F70" s="210"/>
      <c r="G70" s="211"/>
    </row>
    <row r="71" spans="1:7" ht="69.75" thickBot="1">
      <c r="A71" s="237" t="s">
        <v>36</v>
      </c>
      <c r="B71" s="238"/>
      <c r="C71" s="75" t="s">
        <v>37</v>
      </c>
      <c r="D71" s="154">
        <v>4</v>
      </c>
      <c r="E71" s="154">
        <v>4</v>
      </c>
      <c r="F71" s="76"/>
      <c r="G71" s="76"/>
    </row>
    <row r="72" spans="1:7" ht="52.5" thickBot="1">
      <c r="A72" s="239"/>
      <c r="B72" s="240"/>
      <c r="C72" s="75" t="s">
        <v>38</v>
      </c>
      <c r="D72" s="76"/>
      <c r="E72" s="76"/>
      <c r="F72" s="76"/>
      <c r="G72" s="76"/>
    </row>
    <row r="73" spans="1:7">
      <c r="A73" s="246" t="s">
        <v>39</v>
      </c>
      <c r="B73" s="247"/>
      <c r="C73" s="151"/>
      <c r="D73" s="152"/>
      <c r="E73" s="152"/>
      <c r="F73" s="152"/>
      <c r="G73" s="153"/>
    </row>
    <row r="74" spans="1:7">
      <c r="A74" s="245" t="s">
        <v>40</v>
      </c>
      <c r="B74" s="245"/>
      <c r="C74" s="160"/>
      <c r="D74" s="155" t="s">
        <v>12</v>
      </c>
      <c r="E74" s="155" t="s">
        <v>12</v>
      </c>
      <c r="F74" s="57">
        <v>-54719.199999999997</v>
      </c>
      <c r="G74" s="57">
        <v>-54719.199999999997</v>
      </c>
    </row>
    <row r="75" spans="1:7">
      <c r="A75" s="214" t="s">
        <v>41</v>
      </c>
      <c r="B75" s="215"/>
      <c r="C75" s="248"/>
      <c r="D75" s="158"/>
      <c r="E75" s="72"/>
      <c r="F75" s="72"/>
      <c r="G75" s="73"/>
    </row>
    <row r="76" spans="1:7">
      <c r="A76" s="216" t="s">
        <v>16</v>
      </c>
      <c r="B76" s="217"/>
      <c r="C76" s="217"/>
      <c r="D76" s="217"/>
      <c r="E76" s="217"/>
      <c r="F76" s="217"/>
      <c r="G76" s="217"/>
    </row>
    <row r="77" spans="1:7">
      <c r="A77" s="191" t="s">
        <v>42</v>
      </c>
      <c r="B77" s="191"/>
      <c r="C77" s="191"/>
      <c r="D77" s="191"/>
      <c r="E77" s="191"/>
      <c r="F77" s="191"/>
      <c r="G77" s="191"/>
    </row>
    <row r="78" spans="1:7">
      <c r="A78" s="213" t="s">
        <v>18</v>
      </c>
      <c r="B78" s="213"/>
      <c r="C78" s="213"/>
      <c r="D78" s="213"/>
      <c r="E78" s="213"/>
      <c r="F78" s="213"/>
      <c r="G78" s="213"/>
    </row>
    <row r="79" spans="1:7" ht="18" thickBot="1">
      <c r="A79" s="191" t="s">
        <v>43</v>
      </c>
      <c r="B79" s="191"/>
      <c r="C79" s="191"/>
      <c r="D79" s="191"/>
      <c r="E79" s="191"/>
      <c r="F79" s="191"/>
      <c r="G79" s="191"/>
    </row>
    <row r="80" spans="1:7">
      <c r="A80" s="219" t="s">
        <v>1</v>
      </c>
      <c r="B80" s="220"/>
      <c r="C80" s="221"/>
      <c r="D80" s="227"/>
      <c r="E80" s="227"/>
      <c r="F80" s="227"/>
      <c r="G80" s="228"/>
    </row>
    <row r="81" spans="1:7">
      <c r="A81" s="222"/>
      <c r="B81" s="223"/>
      <c r="C81" s="224"/>
      <c r="D81" s="229"/>
      <c r="E81" s="229"/>
      <c r="F81" s="230"/>
      <c r="G81" s="208"/>
    </row>
    <row r="82" spans="1:7" ht="18" thickBot="1">
      <c r="A82" s="225"/>
      <c r="B82" s="226"/>
      <c r="C82" s="224"/>
      <c r="D82" s="63" t="s">
        <v>2</v>
      </c>
      <c r="E82" s="64" t="s">
        <v>3</v>
      </c>
      <c r="F82" s="64" t="s">
        <v>2</v>
      </c>
      <c r="G82" s="64" t="s">
        <v>3</v>
      </c>
    </row>
    <row r="83" spans="1:7">
      <c r="A83" s="231" t="s">
        <v>4</v>
      </c>
      <c r="B83" s="232"/>
      <c r="C83" s="198" t="s">
        <v>5</v>
      </c>
      <c r="D83" s="199"/>
      <c r="E83" s="199"/>
      <c r="F83" s="199"/>
      <c r="G83" s="200"/>
    </row>
    <row r="84" spans="1:7">
      <c r="A84" s="233"/>
      <c r="B84" s="234"/>
      <c r="C84" s="191" t="s">
        <v>44</v>
      </c>
      <c r="D84" s="191"/>
      <c r="E84" s="191"/>
      <c r="F84" s="191"/>
      <c r="G84" s="191"/>
    </row>
    <row r="85" spans="1:7">
      <c r="A85" s="235">
        <v>1072</v>
      </c>
      <c r="B85" s="235" t="s">
        <v>45</v>
      </c>
      <c r="C85" s="204" t="s">
        <v>8</v>
      </c>
      <c r="D85" s="205"/>
      <c r="E85" s="205"/>
      <c r="F85" s="205"/>
      <c r="G85" s="206"/>
    </row>
    <row r="86" spans="1:7" ht="18" thickBot="1">
      <c r="A86" s="236"/>
      <c r="B86" s="236"/>
      <c r="C86" s="209" t="s">
        <v>326</v>
      </c>
      <c r="D86" s="210"/>
      <c r="E86" s="210"/>
      <c r="F86" s="210"/>
      <c r="G86" s="211"/>
    </row>
    <row r="87" spans="1:7">
      <c r="A87" s="237" t="s">
        <v>36</v>
      </c>
      <c r="B87" s="238"/>
      <c r="C87" s="241" t="s">
        <v>46</v>
      </c>
      <c r="D87" s="243"/>
      <c r="E87" s="243">
        <v>1</v>
      </c>
      <c r="F87" s="197"/>
      <c r="G87" s="197"/>
    </row>
    <row r="88" spans="1:7" ht="18" thickBot="1">
      <c r="A88" s="239"/>
      <c r="B88" s="240"/>
      <c r="C88" s="242"/>
      <c r="D88" s="244"/>
      <c r="E88" s="244"/>
      <c r="F88" s="249"/>
      <c r="G88" s="249"/>
    </row>
    <row r="89" spans="1:7">
      <c r="A89" s="246" t="s">
        <v>39</v>
      </c>
      <c r="B89" s="247"/>
      <c r="C89" s="151"/>
      <c r="D89" s="152"/>
      <c r="E89" s="152"/>
      <c r="F89" s="152"/>
      <c r="G89" s="153"/>
    </row>
    <row r="90" spans="1:7">
      <c r="A90" s="245" t="s">
        <v>40</v>
      </c>
      <c r="B90" s="245"/>
      <c r="C90" s="160"/>
      <c r="D90" s="155" t="s">
        <v>12</v>
      </c>
      <c r="E90" s="155" t="s">
        <v>12</v>
      </c>
      <c r="F90" s="57">
        <v>-1888.2</v>
      </c>
      <c r="G90" s="57">
        <v>-1888.2</v>
      </c>
    </row>
    <row r="91" spans="1:7">
      <c r="A91" s="214" t="s">
        <v>41</v>
      </c>
      <c r="B91" s="215"/>
      <c r="C91" s="248"/>
      <c r="D91" s="158"/>
      <c r="E91" s="72"/>
      <c r="F91" s="72"/>
      <c r="G91" s="73"/>
    </row>
    <row r="92" spans="1:7">
      <c r="A92" s="216" t="s">
        <v>16</v>
      </c>
      <c r="B92" s="217"/>
      <c r="C92" s="217"/>
      <c r="D92" s="217"/>
      <c r="E92" s="217"/>
      <c r="F92" s="217"/>
      <c r="G92" s="217"/>
    </row>
    <row r="93" spans="1:7">
      <c r="A93" s="191" t="s">
        <v>47</v>
      </c>
      <c r="B93" s="191"/>
      <c r="C93" s="191"/>
      <c r="D93" s="191"/>
      <c r="E93" s="191"/>
      <c r="F93" s="191"/>
      <c r="G93" s="191"/>
    </row>
    <row r="94" spans="1:7">
      <c r="A94" s="213" t="s">
        <v>18</v>
      </c>
      <c r="B94" s="213"/>
      <c r="C94" s="213"/>
      <c r="D94" s="213"/>
      <c r="E94" s="213"/>
      <c r="F94" s="213"/>
      <c r="G94" s="213"/>
    </row>
    <row r="95" spans="1:7">
      <c r="A95" s="271" t="s">
        <v>48</v>
      </c>
      <c r="B95" s="271"/>
      <c r="C95" s="271"/>
      <c r="D95" s="271"/>
      <c r="E95" s="271"/>
      <c r="F95" s="271"/>
      <c r="G95" s="271"/>
    </row>
    <row r="96" spans="1:7">
      <c r="A96" s="257" t="s">
        <v>49</v>
      </c>
      <c r="B96" s="257"/>
      <c r="C96" s="152"/>
      <c r="D96" s="152"/>
      <c r="E96" s="152"/>
      <c r="F96" s="152"/>
      <c r="G96" s="152"/>
    </row>
    <row r="97" spans="1:7" ht="18" thickBot="1">
      <c r="A97" s="262" t="s">
        <v>1</v>
      </c>
      <c r="B97" s="263"/>
      <c r="C97" s="264"/>
      <c r="D97" s="265"/>
      <c r="E97" s="265"/>
      <c r="F97" s="265"/>
      <c r="G97" s="266"/>
    </row>
    <row r="98" spans="1:7">
      <c r="A98" s="219" t="s">
        <v>1</v>
      </c>
      <c r="B98" s="220"/>
      <c r="C98" s="221"/>
      <c r="D98" s="227"/>
      <c r="E98" s="227"/>
      <c r="F98" s="227"/>
      <c r="G98" s="228"/>
    </row>
    <row r="99" spans="1:7">
      <c r="A99" s="222"/>
      <c r="B99" s="223"/>
      <c r="C99" s="224"/>
      <c r="D99" s="229"/>
      <c r="E99" s="229"/>
      <c r="F99" s="230"/>
      <c r="G99" s="208"/>
    </row>
    <row r="100" spans="1:7" ht="18" thickBot="1">
      <c r="A100" s="225"/>
      <c r="B100" s="226"/>
      <c r="C100" s="224"/>
      <c r="D100" s="63" t="s">
        <v>2</v>
      </c>
      <c r="E100" s="64" t="s">
        <v>3</v>
      </c>
      <c r="F100" s="64" t="s">
        <v>2</v>
      </c>
      <c r="G100" s="64" t="s">
        <v>3</v>
      </c>
    </row>
    <row r="101" spans="1:7">
      <c r="A101" s="231" t="s">
        <v>4</v>
      </c>
      <c r="B101" s="232"/>
      <c r="C101" s="198" t="s">
        <v>5</v>
      </c>
      <c r="D101" s="199"/>
      <c r="E101" s="199"/>
      <c r="F101" s="199"/>
      <c r="G101" s="200"/>
    </row>
    <row r="102" spans="1:7">
      <c r="A102" s="233"/>
      <c r="B102" s="234"/>
      <c r="C102" s="201" t="s">
        <v>79</v>
      </c>
      <c r="D102" s="202"/>
      <c r="E102" s="202"/>
      <c r="F102" s="202"/>
      <c r="G102" s="203"/>
    </row>
    <row r="103" spans="1:7">
      <c r="A103" s="207">
        <v>1168</v>
      </c>
      <c r="B103" s="208" t="s">
        <v>321</v>
      </c>
      <c r="C103" s="204" t="s">
        <v>8</v>
      </c>
      <c r="D103" s="205"/>
      <c r="E103" s="205"/>
      <c r="F103" s="205"/>
      <c r="G103" s="206"/>
    </row>
    <row r="104" spans="1:7" ht="18" thickBot="1">
      <c r="A104" s="207"/>
      <c r="B104" s="208"/>
      <c r="C104" s="209" t="s">
        <v>322</v>
      </c>
      <c r="D104" s="210"/>
      <c r="E104" s="210"/>
      <c r="F104" s="210"/>
      <c r="G104" s="211"/>
    </row>
    <row r="105" spans="1:7" ht="52.5" thickBot="1">
      <c r="A105" s="250" t="s">
        <v>10</v>
      </c>
      <c r="B105" s="251"/>
      <c r="C105" s="65" t="s">
        <v>46</v>
      </c>
      <c r="D105" s="159"/>
      <c r="E105" s="159">
        <v>1</v>
      </c>
      <c r="F105" s="57"/>
      <c r="G105" s="57"/>
    </row>
    <row r="106" spans="1:7" ht="18" thickBot="1">
      <c r="A106" s="250" t="s">
        <v>11</v>
      </c>
      <c r="B106" s="267"/>
      <c r="C106" s="65"/>
      <c r="D106" s="156" t="s">
        <v>12</v>
      </c>
      <c r="E106" s="156" t="s">
        <v>12</v>
      </c>
      <c r="F106" s="57">
        <v>-9285</v>
      </c>
      <c r="G106" s="57">
        <v>-9285</v>
      </c>
    </row>
    <row r="107" spans="1:7" ht="18" thickBot="1">
      <c r="A107" s="250" t="s">
        <v>13</v>
      </c>
      <c r="B107" s="272"/>
      <c r="C107" s="267"/>
      <c r="D107" s="82"/>
      <c r="E107" s="82"/>
      <c r="F107" s="82"/>
      <c r="G107" s="83"/>
    </row>
    <row r="108" spans="1:7">
      <c r="A108" s="268" t="s">
        <v>14</v>
      </c>
      <c r="B108" s="269"/>
      <c r="C108" s="270"/>
      <c r="D108" s="157"/>
      <c r="E108" s="157"/>
      <c r="F108" s="157"/>
      <c r="G108" s="157"/>
    </row>
    <row r="109" spans="1:7">
      <c r="A109" s="273" t="s">
        <v>81</v>
      </c>
      <c r="B109" s="218"/>
      <c r="C109" s="218"/>
      <c r="D109" s="85"/>
      <c r="E109" s="85"/>
      <c r="F109" s="85"/>
      <c r="G109" s="85"/>
    </row>
    <row r="110" spans="1:7">
      <c r="A110" s="195" t="s">
        <v>16</v>
      </c>
      <c r="B110" s="195"/>
      <c r="C110" s="195"/>
      <c r="D110" s="195"/>
      <c r="E110" s="195"/>
      <c r="F110" s="195"/>
      <c r="G110" s="195"/>
    </row>
    <row r="111" spans="1:7">
      <c r="A111" s="191" t="s">
        <v>82</v>
      </c>
      <c r="B111" s="191"/>
      <c r="C111" s="191"/>
      <c r="D111" s="191"/>
      <c r="E111" s="191"/>
      <c r="F111" s="191"/>
      <c r="G111" s="191"/>
    </row>
    <row r="112" spans="1:7">
      <c r="A112" s="213" t="s">
        <v>18</v>
      </c>
      <c r="B112" s="213"/>
      <c r="C112" s="213"/>
      <c r="D112" s="213"/>
      <c r="E112" s="213"/>
      <c r="F112" s="213"/>
      <c r="G112" s="213"/>
    </row>
    <row r="113" spans="1:7">
      <c r="A113" s="191" t="s">
        <v>83</v>
      </c>
      <c r="B113" s="191"/>
      <c r="C113" s="191"/>
      <c r="D113" s="191"/>
      <c r="E113" s="191"/>
      <c r="F113" s="191"/>
      <c r="G113" s="191"/>
    </row>
    <row r="114" spans="1:7">
      <c r="A114" s="262" t="s">
        <v>1</v>
      </c>
      <c r="B114" s="263"/>
      <c r="C114" s="264"/>
      <c r="D114" s="265"/>
      <c r="E114" s="265"/>
      <c r="F114" s="265"/>
      <c r="G114" s="266"/>
    </row>
    <row r="115" spans="1:7">
      <c r="A115" s="222"/>
      <c r="B115" s="223"/>
      <c r="C115" s="224"/>
      <c r="D115" s="229"/>
      <c r="E115" s="229"/>
      <c r="F115" s="230"/>
      <c r="G115" s="208"/>
    </row>
    <row r="116" spans="1:7" ht="18" thickBot="1">
      <c r="A116" s="225"/>
      <c r="B116" s="226"/>
      <c r="C116" s="224"/>
      <c r="D116" s="63" t="s">
        <v>2</v>
      </c>
      <c r="E116" s="64" t="s">
        <v>3</v>
      </c>
      <c r="F116" s="64" t="s">
        <v>2</v>
      </c>
      <c r="G116" s="64" t="s">
        <v>3</v>
      </c>
    </row>
    <row r="117" spans="1:7">
      <c r="A117" s="231" t="s">
        <v>4</v>
      </c>
      <c r="B117" s="232"/>
      <c r="C117" s="198" t="s">
        <v>5</v>
      </c>
      <c r="D117" s="199"/>
      <c r="E117" s="199"/>
      <c r="F117" s="199"/>
      <c r="G117" s="200"/>
    </row>
    <row r="118" spans="1:7">
      <c r="A118" s="233"/>
      <c r="B118" s="234"/>
      <c r="C118" s="201" t="s">
        <v>50</v>
      </c>
      <c r="D118" s="202"/>
      <c r="E118" s="202"/>
      <c r="F118" s="202"/>
      <c r="G118" s="203"/>
    </row>
    <row r="119" spans="1:7">
      <c r="A119" s="207">
        <v>1002</v>
      </c>
      <c r="B119" s="208" t="s">
        <v>51</v>
      </c>
      <c r="C119" s="204" t="s">
        <v>8</v>
      </c>
      <c r="D119" s="205"/>
      <c r="E119" s="205"/>
      <c r="F119" s="205"/>
      <c r="G119" s="206"/>
    </row>
    <row r="120" spans="1:7" ht="18" thickBot="1">
      <c r="A120" s="207"/>
      <c r="B120" s="208"/>
      <c r="C120" s="209" t="s">
        <v>50</v>
      </c>
      <c r="D120" s="210"/>
      <c r="E120" s="210"/>
      <c r="F120" s="210"/>
      <c r="G120" s="211"/>
    </row>
    <row r="121" spans="1:7" ht="24" customHeight="1" thickBot="1">
      <c r="A121" s="250" t="s">
        <v>36</v>
      </c>
      <c r="B121" s="251"/>
      <c r="C121" s="65" t="s">
        <v>30</v>
      </c>
      <c r="D121" s="156"/>
      <c r="E121" s="156"/>
      <c r="F121" s="57"/>
      <c r="G121" s="57"/>
    </row>
    <row r="122" spans="1:7">
      <c r="A122" s="252" t="s">
        <v>40</v>
      </c>
      <c r="B122" s="253"/>
      <c r="C122" s="254"/>
      <c r="D122" s="157"/>
      <c r="E122" s="157"/>
      <c r="F122" s="57">
        <v>-3480</v>
      </c>
      <c r="G122" s="57">
        <v>-3480</v>
      </c>
    </row>
    <row r="123" spans="1:7" ht="39.75" customHeight="1">
      <c r="A123" s="214" t="s">
        <v>41</v>
      </c>
      <c r="B123" s="215"/>
      <c r="C123" s="248"/>
      <c r="D123" s="157"/>
      <c r="E123" s="157"/>
      <c r="F123" s="157"/>
      <c r="G123" s="157"/>
    </row>
    <row r="124" spans="1:7">
      <c r="A124" s="255" t="s">
        <v>52</v>
      </c>
      <c r="B124" s="245"/>
      <c r="C124" s="245"/>
      <c r="D124" s="157"/>
      <c r="E124" s="274"/>
      <c r="F124" s="275"/>
      <c r="G124" s="276"/>
    </row>
    <row r="125" spans="1:7">
      <c r="A125" s="191" t="s">
        <v>53</v>
      </c>
      <c r="B125" s="191"/>
      <c r="C125" s="191"/>
      <c r="D125" s="230"/>
      <c r="E125" s="230"/>
      <c r="F125" s="230"/>
      <c r="G125" s="208"/>
    </row>
    <row r="126" spans="1:7">
      <c r="A126" s="191" t="s">
        <v>54</v>
      </c>
      <c r="B126" s="191"/>
      <c r="C126" s="191"/>
      <c r="D126" s="230"/>
      <c r="E126" s="230"/>
      <c r="F126" s="230"/>
      <c r="G126" s="208"/>
    </row>
    <row r="127" spans="1:7" ht="258.75">
      <c r="A127" s="191" t="s">
        <v>55</v>
      </c>
      <c r="B127" s="191"/>
      <c r="C127" s="150" t="s">
        <v>56</v>
      </c>
      <c r="D127" s="157"/>
      <c r="E127" s="157"/>
      <c r="F127" s="157"/>
      <c r="G127" s="157"/>
    </row>
    <row r="128" spans="1:7">
      <c r="A128" s="255" t="s">
        <v>57</v>
      </c>
      <c r="B128" s="256"/>
      <c r="C128" s="150" t="s">
        <v>58</v>
      </c>
      <c r="D128" s="157"/>
      <c r="E128" s="157"/>
      <c r="F128" s="157"/>
      <c r="G128" s="157"/>
    </row>
    <row r="129" spans="1:7">
      <c r="A129" s="195" t="s">
        <v>16</v>
      </c>
      <c r="B129" s="195"/>
      <c r="C129" s="195"/>
      <c r="D129" s="195"/>
      <c r="E129" s="195"/>
      <c r="F129" s="195"/>
      <c r="G129" s="195"/>
    </row>
    <row r="130" spans="1:7">
      <c r="A130" s="191" t="s">
        <v>59</v>
      </c>
      <c r="B130" s="191"/>
      <c r="C130" s="191"/>
      <c r="D130" s="191"/>
      <c r="E130" s="191"/>
      <c r="F130" s="191"/>
      <c r="G130" s="191"/>
    </row>
    <row r="131" spans="1:7">
      <c r="A131" s="213" t="s">
        <v>18</v>
      </c>
      <c r="B131" s="213"/>
      <c r="C131" s="213"/>
      <c r="D131" s="213"/>
      <c r="E131" s="213"/>
      <c r="F131" s="213"/>
      <c r="G131" s="213"/>
    </row>
    <row r="132" spans="1:7" ht="18" thickBot="1">
      <c r="A132" s="191" t="s">
        <v>60</v>
      </c>
      <c r="B132" s="191"/>
      <c r="C132" s="191"/>
      <c r="D132" s="191"/>
      <c r="E132" s="191"/>
      <c r="F132" s="191"/>
      <c r="G132" s="191"/>
    </row>
    <row r="133" spans="1:7">
      <c r="A133" s="219" t="s">
        <v>1</v>
      </c>
      <c r="B133" s="220"/>
      <c r="C133" s="221"/>
      <c r="D133" s="227"/>
      <c r="E133" s="227"/>
      <c r="F133" s="227"/>
      <c r="G133" s="228"/>
    </row>
    <row r="134" spans="1:7">
      <c r="A134" s="222"/>
      <c r="B134" s="223"/>
      <c r="C134" s="224"/>
      <c r="D134" s="229"/>
      <c r="E134" s="229"/>
      <c r="F134" s="230"/>
      <c r="G134" s="208"/>
    </row>
    <row r="135" spans="1:7" ht="18" thickBot="1">
      <c r="A135" s="225"/>
      <c r="B135" s="226"/>
      <c r="C135" s="224"/>
      <c r="D135" s="64" t="s">
        <v>2</v>
      </c>
      <c r="E135" s="64" t="s">
        <v>3</v>
      </c>
      <c r="F135" s="64" t="s">
        <v>2</v>
      </c>
      <c r="G135" s="64" t="s">
        <v>3</v>
      </c>
    </row>
    <row r="136" spans="1:7">
      <c r="A136" s="231" t="s">
        <v>4</v>
      </c>
      <c r="B136" s="232"/>
      <c r="C136" s="198" t="s">
        <v>5</v>
      </c>
      <c r="D136" s="199"/>
      <c r="E136" s="199"/>
      <c r="F136" s="199"/>
      <c r="G136" s="200"/>
    </row>
    <row r="137" spans="1:7">
      <c r="A137" s="233"/>
      <c r="B137" s="234"/>
      <c r="C137" s="201" t="s">
        <v>20</v>
      </c>
      <c r="D137" s="202"/>
      <c r="E137" s="202"/>
      <c r="F137" s="202"/>
      <c r="G137" s="203"/>
    </row>
    <row r="138" spans="1:7">
      <c r="A138" s="207">
        <v>1146</v>
      </c>
      <c r="B138" s="208" t="s">
        <v>21</v>
      </c>
      <c r="C138" s="204" t="s">
        <v>8</v>
      </c>
      <c r="D138" s="205"/>
      <c r="E138" s="205"/>
      <c r="F138" s="205"/>
      <c r="G138" s="206"/>
    </row>
    <row r="139" spans="1:7">
      <c r="A139" s="207"/>
      <c r="B139" s="208"/>
      <c r="C139" s="209" t="s">
        <v>22</v>
      </c>
      <c r="D139" s="210"/>
      <c r="E139" s="210"/>
      <c r="F139" s="210"/>
      <c r="G139" s="211"/>
    </row>
    <row r="140" spans="1:7">
      <c r="A140" s="196" t="s">
        <v>23</v>
      </c>
      <c r="B140" s="197"/>
      <c r="C140" s="65"/>
      <c r="D140" s="155" t="s">
        <v>12</v>
      </c>
      <c r="E140" s="155" t="s">
        <v>12</v>
      </c>
      <c r="F140" s="67">
        <v>-17237.099999999999</v>
      </c>
      <c r="G140" s="67">
        <v>-17237.099999999999</v>
      </c>
    </row>
    <row r="141" spans="1:7">
      <c r="A141" s="214" t="s">
        <v>24</v>
      </c>
      <c r="B141" s="215"/>
      <c r="C141" s="215"/>
      <c r="D141" s="97"/>
      <c r="E141" s="97"/>
      <c r="F141" s="157"/>
      <c r="G141" s="157"/>
    </row>
    <row r="142" spans="1:7">
      <c r="A142" s="191" t="s">
        <v>25</v>
      </c>
      <c r="B142" s="191"/>
      <c r="C142" s="191"/>
      <c r="D142" s="191"/>
      <c r="E142" s="191"/>
      <c r="F142" s="191"/>
      <c r="G142" s="191"/>
    </row>
    <row r="143" spans="1:7">
      <c r="A143" s="192" t="s">
        <v>26</v>
      </c>
      <c r="B143" s="192"/>
      <c r="C143" s="192"/>
      <c r="D143" s="192"/>
      <c r="E143" s="192"/>
      <c r="F143" s="192"/>
      <c r="G143" s="192"/>
    </row>
    <row r="144" spans="1:7">
      <c r="A144" s="193" t="s">
        <v>27</v>
      </c>
      <c r="B144" s="194"/>
      <c r="C144" s="212" t="s">
        <v>28</v>
      </c>
      <c r="D144" s="212"/>
      <c r="E144" s="212"/>
      <c r="F144" s="212"/>
      <c r="G144" s="212"/>
    </row>
    <row r="145" spans="1:7">
      <c r="A145" s="213" t="s">
        <v>29</v>
      </c>
      <c r="B145" s="213"/>
      <c r="C145" s="68" t="s">
        <v>30</v>
      </c>
      <c r="D145" s="69"/>
      <c r="E145" s="69"/>
      <c r="F145" s="69"/>
      <c r="G145" s="70"/>
    </row>
    <row r="146" spans="1:7">
      <c r="A146" s="216" t="s">
        <v>16</v>
      </c>
      <c r="B146" s="217"/>
      <c r="C146" s="217"/>
      <c r="D146" s="217"/>
      <c r="E146" s="217"/>
      <c r="F146" s="217"/>
      <c r="G146" s="217"/>
    </row>
    <row r="147" spans="1:7">
      <c r="A147" s="191" t="s">
        <v>17</v>
      </c>
      <c r="B147" s="191"/>
      <c r="C147" s="191"/>
      <c r="D147" s="191"/>
      <c r="E147" s="191"/>
      <c r="F147" s="191"/>
      <c r="G147" s="191"/>
    </row>
    <row r="148" spans="1:7">
      <c r="A148" s="213" t="s">
        <v>18</v>
      </c>
      <c r="B148" s="213"/>
      <c r="C148" s="213"/>
      <c r="D148" s="213"/>
      <c r="E148" s="213"/>
      <c r="F148" s="213"/>
      <c r="G148" s="213"/>
    </row>
    <row r="149" spans="1:7">
      <c r="A149" s="191" t="s">
        <v>19</v>
      </c>
      <c r="B149" s="191"/>
      <c r="C149" s="191"/>
      <c r="D149" s="191"/>
      <c r="E149" s="191"/>
      <c r="F149" s="191"/>
      <c r="G149" s="191"/>
    </row>
    <row r="150" spans="1:7">
      <c r="A150" s="218" t="s">
        <v>31</v>
      </c>
      <c r="B150" s="218"/>
      <c r="C150" s="218"/>
      <c r="D150" s="218"/>
      <c r="E150" s="218"/>
    </row>
    <row r="151" spans="1:7" ht="18" thickBot="1">
      <c r="A151" s="202"/>
      <c r="B151" s="202"/>
      <c r="C151" s="202"/>
      <c r="D151" s="202"/>
      <c r="E151" s="202"/>
    </row>
    <row r="152" spans="1:7">
      <c r="A152" s="219" t="s">
        <v>1</v>
      </c>
      <c r="B152" s="220"/>
      <c r="C152" s="221"/>
      <c r="D152" s="227"/>
      <c r="E152" s="227"/>
      <c r="F152" s="227"/>
      <c r="G152" s="228"/>
    </row>
    <row r="153" spans="1:7">
      <c r="A153" s="222"/>
      <c r="B153" s="223"/>
      <c r="C153" s="224"/>
      <c r="D153" s="229"/>
      <c r="E153" s="229"/>
      <c r="F153" s="230"/>
      <c r="G153" s="208"/>
    </row>
    <row r="154" spans="1:7" ht="18" thickBot="1">
      <c r="A154" s="225"/>
      <c r="B154" s="226"/>
      <c r="C154" s="224"/>
      <c r="D154" s="64" t="s">
        <v>2</v>
      </c>
      <c r="E154" s="64" t="s">
        <v>3</v>
      </c>
      <c r="F154" s="64" t="s">
        <v>2</v>
      </c>
      <c r="G154" s="64" t="s">
        <v>3</v>
      </c>
    </row>
    <row r="155" spans="1:7">
      <c r="A155" s="231" t="s">
        <v>4</v>
      </c>
      <c r="B155" s="232"/>
      <c r="C155" s="198" t="s">
        <v>5</v>
      </c>
      <c r="D155" s="199"/>
      <c r="E155" s="199"/>
      <c r="F155" s="199"/>
      <c r="G155" s="200"/>
    </row>
    <row r="156" spans="1:7">
      <c r="A156" s="233"/>
      <c r="B156" s="234"/>
      <c r="C156" s="201" t="s">
        <v>33</v>
      </c>
      <c r="D156" s="202"/>
      <c r="E156" s="202"/>
      <c r="F156" s="202"/>
      <c r="G156" s="203"/>
    </row>
    <row r="157" spans="1:7">
      <c r="A157" s="235">
        <v>1098</v>
      </c>
      <c r="B157" s="235" t="s">
        <v>34</v>
      </c>
      <c r="C157" s="204" t="s">
        <v>8</v>
      </c>
      <c r="D157" s="205"/>
      <c r="E157" s="205"/>
      <c r="F157" s="205"/>
      <c r="G157" s="206"/>
    </row>
    <row r="158" spans="1:7" ht="18" thickBot="1">
      <c r="A158" s="236"/>
      <c r="B158" s="236"/>
      <c r="C158" s="209" t="s">
        <v>35</v>
      </c>
      <c r="D158" s="210"/>
      <c r="E158" s="210"/>
      <c r="F158" s="210"/>
      <c r="G158" s="211"/>
    </row>
    <row r="159" spans="1:7" ht="18" thickBot="1">
      <c r="A159" s="237" t="s">
        <v>36</v>
      </c>
      <c r="B159" s="238"/>
      <c r="C159" s="75" t="s">
        <v>61</v>
      </c>
      <c r="D159" s="154">
        <v>2</v>
      </c>
      <c r="E159" s="154">
        <v>2</v>
      </c>
      <c r="F159" s="76"/>
      <c r="G159" s="76"/>
    </row>
    <row r="160" spans="1:7" ht="18" thickBot="1">
      <c r="A160" s="239"/>
      <c r="B160" s="240"/>
      <c r="C160" s="75"/>
      <c r="D160" s="76"/>
      <c r="E160" s="76"/>
      <c r="F160" s="76"/>
      <c r="G160" s="76"/>
    </row>
    <row r="161" spans="1:7">
      <c r="A161" s="246" t="s">
        <v>39</v>
      </c>
      <c r="B161" s="247"/>
      <c r="C161" s="151"/>
      <c r="D161" s="152"/>
      <c r="E161" s="152"/>
      <c r="F161" s="152"/>
      <c r="G161" s="153"/>
    </row>
    <row r="162" spans="1:7">
      <c r="A162" s="245" t="s">
        <v>40</v>
      </c>
      <c r="B162" s="245"/>
      <c r="C162" s="160"/>
      <c r="D162" s="155" t="s">
        <v>12</v>
      </c>
      <c r="E162" s="155" t="s">
        <v>12</v>
      </c>
      <c r="F162" s="57">
        <v>-12399</v>
      </c>
      <c r="G162" s="57">
        <v>-12399</v>
      </c>
    </row>
    <row r="163" spans="1:7">
      <c r="A163" s="214" t="s">
        <v>41</v>
      </c>
      <c r="B163" s="215"/>
      <c r="C163" s="248"/>
      <c r="D163" s="158"/>
      <c r="E163" s="72"/>
      <c r="F163" s="72"/>
      <c r="G163" s="73"/>
    </row>
    <row r="164" spans="1:7">
      <c r="A164" s="216" t="s">
        <v>16</v>
      </c>
      <c r="B164" s="217"/>
      <c r="C164" s="217"/>
      <c r="D164" s="217"/>
      <c r="E164" s="217"/>
      <c r="F164" s="217"/>
      <c r="G164" s="217"/>
    </row>
    <row r="165" spans="1:7">
      <c r="A165" s="191" t="s">
        <v>42</v>
      </c>
      <c r="B165" s="191"/>
      <c r="C165" s="191"/>
      <c r="D165" s="191"/>
      <c r="E165" s="191"/>
      <c r="F165" s="191"/>
      <c r="G165" s="191"/>
    </row>
    <row r="166" spans="1:7">
      <c r="A166" s="213" t="s">
        <v>18</v>
      </c>
      <c r="B166" s="213"/>
      <c r="C166" s="213"/>
      <c r="D166" s="213"/>
      <c r="E166" s="213"/>
      <c r="F166" s="213"/>
      <c r="G166" s="213"/>
    </row>
    <row r="167" spans="1:7" ht="18" thickBot="1">
      <c r="A167" s="191" t="s">
        <v>43</v>
      </c>
      <c r="B167" s="191"/>
      <c r="C167" s="191"/>
      <c r="D167" s="191"/>
      <c r="E167" s="191"/>
      <c r="F167" s="191"/>
      <c r="G167" s="191"/>
    </row>
    <row r="168" spans="1:7">
      <c r="A168" s="219" t="s">
        <v>1</v>
      </c>
      <c r="B168" s="220"/>
      <c r="C168" s="221"/>
      <c r="D168" s="227"/>
      <c r="E168" s="227"/>
      <c r="F168" s="227"/>
      <c r="G168" s="228"/>
    </row>
    <row r="169" spans="1:7">
      <c r="A169" s="222"/>
      <c r="B169" s="223"/>
      <c r="C169" s="224"/>
      <c r="D169" s="229"/>
      <c r="E169" s="229"/>
      <c r="F169" s="230"/>
      <c r="G169" s="208"/>
    </row>
    <row r="170" spans="1:7" ht="18" thickBot="1">
      <c r="A170" s="225"/>
      <c r="B170" s="226"/>
      <c r="C170" s="224"/>
      <c r="D170" s="64" t="s">
        <v>2</v>
      </c>
      <c r="E170" s="64" t="s">
        <v>3</v>
      </c>
      <c r="F170" s="64" t="s">
        <v>2</v>
      </c>
      <c r="G170" s="64" t="s">
        <v>3</v>
      </c>
    </row>
    <row r="171" spans="1:7">
      <c r="A171" s="231" t="s">
        <v>4</v>
      </c>
      <c r="B171" s="232"/>
      <c r="C171" s="198" t="s">
        <v>5</v>
      </c>
      <c r="D171" s="199"/>
      <c r="E171" s="199"/>
      <c r="F171" s="199"/>
      <c r="G171" s="200"/>
    </row>
    <row r="172" spans="1:7">
      <c r="A172" s="233"/>
      <c r="B172" s="234"/>
      <c r="C172" s="191" t="s">
        <v>62</v>
      </c>
      <c r="D172" s="191"/>
      <c r="E172" s="191"/>
      <c r="F172" s="191"/>
      <c r="G172" s="191"/>
    </row>
    <row r="173" spans="1:7">
      <c r="A173" s="235">
        <v>1047</v>
      </c>
      <c r="B173" s="235" t="s">
        <v>63</v>
      </c>
      <c r="C173" s="204" t="s">
        <v>8</v>
      </c>
      <c r="D173" s="205"/>
      <c r="E173" s="205"/>
      <c r="F173" s="205"/>
      <c r="G173" s="206"/>
    </row>
    <row r="174" spans="1:7" ht="18" thickBot="1">
      <c r="A174" s="236"/>
      <c r="B174" s="236"/>
      <c r="C174" s="209" t="s">
        <v>62</v>
      </c>
      <c r="D174" s="210"/>
      <c r="E174" s="210"/>
      <c r="F174" s="210"/>
      <c r="G174" s="211"/>
    </row>
    <row r="175" spans="1:7">
      <c r="A175" s="237" t="s">
        <v>36</v>
      </c>
      <c r="B175" s="238"/>
      <c r="C175" s="241" t="s">
        <v>64</v>
      </c>
      <c r="D175" s="243">
        <v>2</v>
      </c>
      <c r="E175" s="243">
        <v>2</v>
      </c>
      <c r="F175" s="197"/>
      <c r="G175" s="197"/>
    </row>
    <row r="176" spans="1:7" ht="18" thickBot="1">
      <c r="A176" s="239"/>
      <c r="B176" s="240"/>
      <c r="C176" s="242"/>
      <c r="D176" s="244"/>
      <c r="E176" s="244"/>
      <c r="F176" s="249"/>
      <c r="G176" s="249"/>
    </row>
    <row r="177" spans="1:7">
      <c r="A177" s="246" t="s">
        <v>39</v>
      </c>
      <c r="B177" s="247"/>
      <c r="C177" s="151"/>
      <c r="D177" s="152"/>
      <c r="E177" s="152"/>
      <c r="F177" s="152"/>
      <c r="G177" s="153"/>
    </row>
    <row r="178" spans="1:7">
      <c r="A178" s="245" t="s">
        <v>40</v>
      </c>
      <c r="B178" s="245"/>
      <c r="C178" s="160"/>
      <c r="D178" s="155" t="s">
        <v>12</v>
      </c>
      <c r="E178" s="155" t="s">
        <v>12</v>
      </c>
      <c r="F178" s="57">
        <v>-7222</v>
      </c>
      <c r="G178" s="57">
        <v>-7222</v>
      </c>
    </row>
    <row r="179" spans="1:7">
      <c r="A179" s="214" t="s">
        <v>41</v>
      </c>
      <c r="B179" s="215"/>
      <c r="C179" s="248"/>
      <c r="D179" s="158"/>
      <c r="E179" s="72"/>
      <c r="F179" s="72"/>
      <c r="G179" s="73"/>
    </row>
    <row r="180" spans="1:7">
      <c r="A180" s="216" t="s">
        <v>16</v>
      </c>
      <c r="B180" s="217"/>
      <c r="C180" s="217"/>
      <c r="D180" s="217"/>
      <c r="E180" s="217"/>
      <c r="F180" s="217"/>
      <c r="G180" s="217"/>
    </row>
    <row r="181" spans="1:7">
      <c r="A181" s="191" t="s">
        <v>65</v>
      </c>
      <c r="B181" s="191"/>
      <c r="C181" s="191"/>
      <c r="D181" s="191"/>
      <c r="E181" s="191"/>
      <c r="F181" s="191"/>
      <c r="G181" s="191"/>
    </row>
    <row r="182" spans="1:7">
      <c r="A182" s="213" t="s">
        <v>18</v>
      </c>
      <c r="B182" s="213"/>
      <c r="C182" s="213"/>
      <c r="D182" s="213"/>
      <c r="E182" s="213"/>
      <c r="F182" s="213"/>
      <c r="G182" s="213"/>
    </row>
    <row r="183" spans="1:7" ht="18" thickBot="1">
      <c r="A183" s="271" t="s">
        <v>66</v>
      </c>
      <c r="B183" s="271"/>
      <c r="C183" s="271"/>
      <c r="D183" s="271"/>
      <c r="E183" s="271"/>
      <c r="F183" s="271"/>
      <c r="G183" s="271"/>
    </row>
    <row r="184" spans="1:7">
      <c r="A184" s="219" t="s">
        <v>1</v>
      </c>
      <c r="B184" s="220"/>
      <c r="C184" s="221"/>
      <c r="D184" s="227"/>
      <c r="E184" s="227"/>
      <c r="F184" s="227"/>
      <c r="G184" s="228"/>
    </row>
    <row r="185" spans="1:7">
      <c r="A185" s="222"/>
      <c r="B185" s="223"/>
      <c r="C185" s="224"/>
      <c r="D185" s="229"/>
      <c r="E185" s="229"/>
      <c r="F185" s="230"/>
      <c r="G185" s="208"/>
    </row>
    <row r="186" spans="1:7" ht="18" thickBot="1">
      <c r="A186" s="225"/>
      <c r="B186" s="226"/>
      <c r="C186" s="224"/>
      <c r="D186" s="64" t="s">
        <v>2</v>
      </c>
      <c r="E186" s="64" t="s">
        <v>3</v>
      </c>
      <c r="F186" s="64" t="s">
        <v>2</v>
      </c>
      <c r="G186" s="64" t="s">
        <v>3</v>
      </c>
    </row>
    <row r="187" spans="1:7">
      <c r="A187" s="231" t="s">
        <v>4</v>
      </c>
      <c r="B187" s="232"/>
      <c r="C187" s="198" t="s">
        <v>5</v>
      </c>
      <c r="D187" s="199"/>
      <c r="E187" s="199"/>
      <c r="F187" s="199"/>
      <c r="G187" s="200"/>
    </row>
    <row r="188" spans="1:7">
      <c r="A188" s="233"/>
      <c r="B188" s="234"/>
      <c r="C188" s="255" t="s">
        <v>67</v>
      </c>
      <c r="D188" s="245"/>
      <c r="E188" s="245"/>
      <c r="F188" s="245"/>
      <c r="G188" s="256"/>
    </row>
    <row r="189" spans="1:7">
      <c r="A189" s="235">
        <v>1072</v>
      </c>
      <c r="B189" s="235" t="s">
        <v>45</v>
      </c>
      <c r="C189" s="204" t="s">
        <v>8</v>
      </c>
      <c r="D189" s="205"/>
      <c r="E189" s="205"/>
      <c r="F189" s="205"/>
      <c r="G189" s="206"/>
    </row>
    <row r="190" spans="1:7" ht="18" thickBot="1">
      <c r="A190" s="236"/>
      <c r="B190" s="236"/>
      <c r="C190" s="277" t="s">
        <v>68</v>
      </c>
      <c r="D190" s="202"/>
      <c r="E190" s="202"/>
      <c r="F190" s="202"/>
      <c r="G190" s="203"/>
    </row>
    <row r="191" spans="1:7">
      <c r="A191" s="237" t="s">
        <v>36</v>
      </c>
      <c r="B191" s="238"/>
      <c r="C191" s="241" t="s">
        <v>64</v>
      </c>
      <c r="D191" s="243">
        <v>1</v>
      </c>
      <c r="E191" s="243">
        <v>1</v>
      </c>
      <c r="F191" s="197"/>
      <c r="G191" s="197"/>
    </row>
    <row r="192" spans="1:7" ht="18" thickBot="1">
      <c r="A192" s="239"/>
      <c r="B192" s="240"/>
      <c r="C192" s="242"/>
      <c r="D192" s="244"/>
      <c r="E192" s="244"/>
      <c r="F192" s="249"/>
      <c r="G192" s="249"/>
    </row>
    <row r="193" spans="1:7">
      <c r="A193" s="246" t="s">
        <v>39</v>
      </c>
      <c r="B193" s="247"/>
      <c r="C193" s="151"/>
      <c r="D193" s="152"/>
      <c r="E193" s="152"/>
      <c r="F193" s="152"/>
      <c r="G193" s="153"/>
    </row>
    <row r="194" spans="1:7">
      <c r="A194" s="245" t="s">
        <v>40</v>
      </c>
      <c r="B194" s="245"/>
      <c r="C194" s="160"/>
      <c r="D194" s="155" t="s">
        <v>12</v>
      </c>
      <c r="E194" s="155" t="s">
        <v>12</v>
      </c>
      <c r="F194" s="57">
        <v>-2614</v>
      </c>
      <c r="G194" s="57">
        <v>-2614</v>
      </c>
    </row>
    <row r="195" spans="1:7">
      <c r="A195" s="214" t="s">
        <v>41</v>
      </c>
      <c r="B195" s="215"/>
      <c r="C195" s="248"/>
      <c r="D195" s="158"/>
      <c r="E195" s="72"/>
      <c r="F195" s="72"/>
      <c r="G195" s="73"/>
    </row>
    <row r="196" spans="1:7">
      <c r="A196" s="216" t="s">
        <v>16</v>
      </c>
      <c r="B196" s="217"/>
      <c r="C196" s="217"/>
      <c r="D196" s="217"/>
      <c r="E196" s="217"/>
      <c r="F196" s="217"/>
      <c r="G196" s="217"/>
    </row>
    <row r="197" spans="1:7">
      <c r="A197" s="191" t="s">
        <v>47</v>
      </c>
      <c r="B197" s="191"/>
      <c r="C197" s="191"/>
      <c r="D197" s="191"/>
      <c r="E197" s="191"/>
      <c r="F197" s="191"/>
      <c r="G197" s="191"/>
    </row>
    <row r="198" spans="1:7">
      <c r="A198" s="213" t="s">
        <v>18</v>
      </c>
      <c r="B198" s="213"/>
      <c r="C198" s="213"/>
      <c r="D198" s="213"/>
      <c r="E198" s="213"/>
      <c r="F198" s="213"/>
      <c r="G198" s="213"/>
    </row>
    <row r="199" spans="1:7">
      <c r="A199" s="191" t="s">
        <v>48</v>
      </c>
      <c r="B199" s="191"/>
      <c r="C199" s="191"/>
      <c r="D199" s="191"/>
      <c r="E199" s="191"/>
      <c r="F199" s="191"/>
      <c r="G199" s="191"/>
    </row>
  </sheetData>
  <mergeCells count="251">
    <mergeCell ref="A193:B193"/>
    <mergeCell ref="A194:B194"/>
    <mergeCell ref="A195:C195"/>
    <mergeCell ref="A196:G196"/>
    <mergeCell ref="A197:G197"/>
    <mergeCell ref="A198:G198"/>
    <mergeCell ref="A199:G199"/>
    <mergeCell ref="A187:B188"/>
    <mergeCell ref="C187:G187"/>
    <mergeCell ref="C188:G188"/>
    <mergeCell ref="A189:A190"/>
    <mergeCell ref="B189:B190"/>
    <mergeCell ref="C189:G189"/>
    <mergeCell ref="C190:G190"/>
    <mergeCell ref="A191:B192"/>
    <mergeCell ref="C191:C192"/>
    <mergeCell ref="D191:D192"/>
    <mergeCell ref="E191:E192"/>
    <mergeCell ref="F191:F192"/>
    <mergeCell ref="G191:G192"/>
    <mergeCell ref="A177:B177"/>
    <mergeCell ref="A178:B178"/>
    <mergeCell ref="A179:C179"/>
    <mergeCell ref="A180:G180"/>
    <mergeCell ref="A181:G181"/>
    <mergeCell ref="A182:G182"/>
    <mergeCell ref="A183:G183"/>
    <mergeCell ref="A184:C186"/>
    <mergeCell ref="D184:G184"/>
    <mergeCell ref="D185:E185"/>
    <mergeCell ref="F185:G185"/>
    <mergeCell ref="A171:B172"/>
    <mergeCell ref="C171:G171"/>
    <mergeCell ref="C172:G172"/>
    <mergeCell ref="A173:A174"/>
    <mergeCell ref="B173:B174"/>
    <mergeCell ref="C173:G173"/>
    <mergeCell ref="C174:G174"/>
    <mergeCell ref="A175:B176"/>
    <mergeCell ref="C175:C176"/>
    <mergeCell ref="D175:D176"/>
    <mergeCell ref="E175:E176"/>
    <mergeCell ref="F175:F176"/>
    <mergeCell ref="G175:G176"/>
    <mergeCell ref="A162:B162"/>
    <mergeCell ref="A163:C163"/>
    <mergeCell ref="A164:G164"/>
    <mergeCell ref="A165:G165"/>
    <mergeCell ref="A166:G166"/>
    <mergeCell ref="A167:G167"/>
    <mergeCell ref="A168:C170"/>
    <mergeCell ref="D168:G168"/>
    <mergeCell ref="D169:E169"/>
    <mergeCell ref="F169:G169"/>
    <mergeCell ref="A155:B156"/>
    <mergeCell ref="C155:G155"/>
    <mergeCell ref="C156:G156"/>
    <mergeCell ref="A157:A158"/>
    <mergeCell ref="B157:B158"/>
    <mergeCell ref="C157:G157"/>
    <mergeCell ref="C158:G158"/>
    <mergeCell ref="A159:B160"/>
    <mergeCell ref="A161:B161"/>
    <mergeCell ref="A145:B145"/>
    <mergeCell ref="A146:G146"/>
    <mergeCell ref="A147:G147"/>
    <mergeCell ref="A148:G148"/>
    <mergeCell ref="A149:G149"/>
    <mergeCell ref="A150:E151"/>
    <mergeCell ref="A152:C154"/>
    <mergeCell ref="D152:G152"/>
    <mergeCell ref="D153:E153"/>
    <mergeCell ref="F153:G153"/>
    <mergeCell ref="A138:A139"/>
    <mergeCell ref="B138:B139"/>
    <mergeCell ref="C138:G138"/>
    <mergeCell ref="C139:G139"/>
    <mergeCell ref="A140:B140"/>
    <mergeCell ref="A141:C141"/>
    <mergeCell ref="A142:G142"/>
    <mergeCell ref="A143:G143"/>
    <mergeCell ref="A144:B144"/>
    <mergeCell ref="C144:G144"/>
    <mergeCell ref="A127:B127"/>
    <mergeCell ref="A129:G129"/>
    <mergeCell ref="A130:G130"/>
    <mergeCell ref="A133:C135"/>
    <mergeCell ref="D133:G133"/>
    <mergeCell ref="D134:E134"/>
    <mergeCell ref="F134:G134"/>
    <mergeCell ref="A136:B137"/>
    <mergeCell ref="C136:G136"/>
    <mergeCell ref="C137:G137"/>
    <mergeCell ref="A121:B121"/>
    <mergeCell ref="A122:C122"/>
    <mergeCell ref="A123:C123"/>
    <mergeCell ref="A124:C124"/>
    <mergeCell ref="E124:G124"/>
    <mergeCell ref="A125:C125"/>
    <mergeCell ref="D125:G125"/>
    <mergeCell ref="A126:C126"/>
    <mergeCell ref="D126:G126"/>
    <mergeCell ref="A110:G110"/>
    <mergeCell ref="A111:G111"/>
    <mergeCell ref="A112:G112"/>
    <mergeCell ref="A113:G113"/>
    <mergeCell ref="A114:C116"/>
    <mergeCell ref="D114:G114"/>
    <mergeCell ref="D115:E115"/>
    <mergeCell ref="F115:G115"/>
    <mergeCell ref="A119:A120"/>
    <mergeCell ref="B119:B120"/>
    <mergeCell ref="C119:G119"/>
    <mergeCell ref="C120:G120"/>
    <mergeCell ref="A103:A104"/>
    <mergeCell ref="B103:B104"/>
    <mergeCell ref="C103:G103"/>
    <mergeCell ref="C104:G104"/>
    <mergeCell ref="A105:B105"/>
    <mergeCell ref="A106:B106"/>
    <mergeCell ref="A107:C107"/>
    <mergeCell ref="A108:C108"/>
    <mergeCell ref="A109:C109"/>
    <mergeCell ref="A90:B90"/>
    <mergeCell ref="A92:G92"/>
    <mergeCell ref="A93:G93"/>
    <mergeCell ref="A94:G94"/>
    <mergeCell ref="A95:G95"/>
    <mergeCell ref="A97:C97"/>
    <mergeCell ref="D97:G97"/>
    <mergeCell ref="A101:B102"/>
    <mergeCell ref="C101:G101"/>
    <mergeCell ref="C102:G102"/>
    <mergeCell ref="A37:B37"/>
    <mergeCell ref="A40:C40"/>
    <mergeCell ref="A44:G44"/>
    <mergeCell ref="A45:C47"/>
    <mergeCell ref="D45:G45"/>
    <mergeCell ref="D46:E46"/>
    <mergeCell ref="F46:G46"/>
    <mergeCell ref="A48:B49"/>
    <mergeCell ref="C48:G48"/>
    <mergeCell ref="A39:C39"/>
    <mergeCell ref="A41:G41"/>
    <mergeCell ref="A42:G42"/>
    <mergeCell ref="A43:G43"/>
    <mergeCell ref="A27:G27"/>
    <mergeCell ref="A28:G28"/>
    <mergeCell ref="A29:C31"/>
    <mergeCell ref="D29:G29"/>
    <mergeCell ref="D30:E30"/>
    <mergeCell ref="F30:G30"/>
    <mergeCell ref="A32:B33"/>
    <mergeCell ref="A34:A35"/>
    <mergeCell ref="B34:B35"/>
    <mergeCell ref="C35:G35"/>
    <mergeCell ref="C32:G32"/>
    <mergeCell ref="C33:G33"/>
    <mergeCell ref="C34:G34"/>
    <mergeCell ref="A9:G9"/>
    <mergeCell ref="A10:E10"/>
    <mergeCell ref="A11:G11"/>
    <mergeCell ref="A12:C14"/>
    <mergeCell ref="D12:G12"/>
    <mergeCell ref="D13:E13"/>
    <mergeCell ref="F13:G13"/>
    <mergeCell ref="A15:B16"/>
    <mergeCell ref="F2:G4"/>
    <mergeCell ref="A36:B36"/>
    <mergeCell ref="A38:C38"/>
    <mergeCell ref="A128:B128"/>
    <mergeCell ref="A131:G131"/>
    <mergeCell ref="A132:G132"/>
    <mergeCell ref="A117:B118"/>
    <mergeCell ref="C117:G117"/>
    <mergeCell ref="C118:G118"/>
    <mergeCell ref="A96:B96"/>
    <mergeCell ref="A89:B89"/>
    <mergeCell ref="A91:C91"/>
    <mergeCell ref="A98:C100"/>
    <mergeCell ref="D98:G98"/>
    <mergeCell ref="D99:E99"/>
    <mergeCell ref="F99:G99"/>
    <mergeCell ref="C85:G85"/>
    <mergeCell ref="C86:G86"/>
    <mergeCell ref="A80:C82"/>
    <mergeCell ref="D80:G80"/>
    <mergeCell ref="D81:E81"/>
    <mergeCell ref="F81:G81"/>
    <mergeCell ref="A83:B84"/>
    <mergeCell ref="C83:G83"/>
    <mergeCell ref="C84:G84"/>
    <mergeCell ref="A85:A86"/>
    <mergeCell ref="B85:B86"/>
    <mergeCell ref="A87:B88"/>
    <mergeCell ref="C87:C88"/>
    <mergeCell ref="D87:D88"/>
    <mergeCell ref="A77:G77"/>
    <mergeCell ref="A78:G78"/>
    <mergeCell ref="A79:G79"/>
    <mergeCell ref="C70:G70"/>
    <mergeCell ref="A74:B74"/>
    <mergeCell ref="A69:A70"/>
    <mergeCell ref="B69:B70"/>
    <mergeCell ref="A71:B72"/>
    <mergeCell ref="A73:B73"/>
    <mergeCell ref="A75:C75"/>
    <mergeCell ref="A76:G76"/>
    <mergeCell ref="E87:E88"/>
    <mergeCell ref="F87:F88"/>
    <mergeCell ref="G87:G88"/>
    <mergeCell ref="C68:G68"/>
    <mergeCell ref="C69:G69"/>
    <mergeCell ref="A59:G59"/>
    <mergeCell ref="A60:G60"/>
    <mergeCell ref="A61:G61"/>
    <mergeCell ref="A58:G58"/>
    <mergeCell ref="A62:E63"/>
    <mergeCell ref="A64:C66"/>
    <mergeCell ref="D64:G64"/>
    <mergeCell ref="D65:E65"/>
    <mergeCell ref="F65:G65"/>
    <mergeCell ref="A67:B68"/>
    <mergeCell ref="C67:G67"/>
    <mergeCell ref="A55:G55"/>
    <mergeCell ref="A57:B57"/>
    <mergeCell ref="C49:G49"/>
    <mergeCell ref="C50:G50"/>
    <mergeCell ref="C51:G51"/>
    <mergeCell ref="A50:A51"/>
    <mergeCell ref="B50:B51"/>
    <mergeCell ref="A52:B52"/>
    <mergeCell ref="A53:C53"/>
    <mergeCell ref="A54:G54"/>
    <mergeCell ref="A56:B56"/>
    <mergeCell ref="C56:G56"/>
    <mergeCell ref="A21:G21"/>
    <mergeCell ref="A22:G22"/>
    <mergeCell ref="A23:B23"/>
    <mergeCell ref="A25:G25"/>
    <mergeCell ref="A26:G26"/>
    <mergeCell ref="A19:B19"/>
    <mergeCell ref="C15:G15"/>
    <mergeCell ref="C16:G16"/>
    <mergeCell ref="C17:G17"/>
    <mergeCell ref="A17:A18"/>
    <mergeCell ref="B17:B18"/>
    <mergeCell ref="C18:G18"/>
    <mergeCell ref="A20:G20"/>
    <mergeCell ref="C23:G23"/>
    <mergeCell ref="A24:B2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8"/>
  <sheetViews>
    <sheetView topLeftCell="A10" workbookViewId="0">
      <selection activeCell="I17" sqref="I17"/>
    </sheetView>
  </sheetViews>
  <sheetFormatPr defaultRowHeight="17.25"/>
  <cols>
    <col min="1" max="1" width="23" style="15" customWidth="1"/>
    <col min="2" max="2" width="20" style="15" customWidth="1"/>
    <col min="3" max="3" width="20.28515625" style="15" customWidth="1"/>
    <col min="4" max="5" width="12.140625" style="15" customWidth="1"/>
    <col min="6" max="6" width="14.140625" style="15" customWidth="1"/>
    <col min="7" max="7" width="13.42578125" style="15" customWidth="1"/>
    <col min="8" max="8" width="12.28515625" style="15" bestFit="1" customWidth="1"/>
    <col min="9" max="9" width="13.140625" style="15" bestFit="1" customWidth="1"/>
    <col min="10" max="256" width="9.140625" style="15"/>
    <col min="257" max="257" width="23" style="15" customWidth="1"/>
    <col min="258" max="258" width="20" style="15" customWidth="1"/>
    <col min="259" max="259" width="20.28515625" style="15" customWidth="1"/>
    <col min="260" max="261" width="12.140625" style="15" customWidth="1"/>
    <col min="262" max="262" width="14.140625" style="15" customWidth="1"/>
    <col min="263" max="263" width="13.42578125" style="15" customWidth="1"/>
    <col min="264" max="264" width="12.28515625" style="15" bestFit="1" customWidth="1"/>
    <col min="265" max="512" width="9.140625" style="15"/>
    <col min="513" max="513" width="23" style="15" customWidth="1"/>
    <col min="514" max="514" width="20" style="15" customWidth="1"/>
    <col min="515" max="515" width="20.28515625" style="15" customWidth="1"/>
    <col min="516" max="517" width="12.140625" style="15" customWidth="1"/>
    <col min="518" max="518" width="14.140625" style="15" customWidth="1"/>
    <col min="519" max="519" width="13.42578125" style="15" customWidth="1"/>
    <col min="520" max="520" width="12.28515625" style="15" bestFit="1" customWidth="1"/>
    <col min="521" max="768" width="9.140625" style="15"/>
    <col min="769" max="769" width="23" style="15" customWidth="1"/>
    <col min="770" max="770" width="20" style="15" customWidth="1"/>
    <col min="771" max="771" width="20.28515625" style="15" customWidth="1"/>
    <col min="772" max="773" width="12.140625" style="15" customWidth="1"/>
    <col min="774" max="774" width="14.140625" style="15" customWidth="1"/>
    <col min="775" max="775" width="13.42578125" style="15" customWidth="1"/>
    <col min="776" max="776" width="12.28515625" style="15" bestFit="1" customWidth="1"/>
    <col min="777" max="1024" width="9.140625" style="15"/>
    <col min="1025" max="1025" width="23" style="15" customWidth="1"/>
    <col min="1026" max="1026" width="20" style="15" customWidth="1"/>
    <col min="1027" max="1027" width="20.28515625" style="15" customWidth="1"/>
    <col min="1028" max="1029" width="12.140625" style="15" customWidth="1"/>
    <col min="1030" max="1030" width="14.140625" style="15" customWidth="1"/>
    <col min="1031" max="1031" width="13.42578125" style="15" customWidth="1"/>
    <col min="1032" max="1032" width="12.28515625" style="15" bestFit="1" customWidth="1"/>
    <col min="1033" max="1280" width="9.140625" style="15"/>
    <col min="1281" max="1281" width="23" style="15" customWidth="1"/>
    <col min="1282" max="1282" width="20" style="15" customWidth="1"/>
    <col min="1283" max="1283" width="20.28515625" style="15" customWidth="1"/>
    <col min="1284" max="1285" width="12.140625" style="15" customWidth="1"/>
    <col min="1286" max="1286" width="14.140625" style="15" customWidth="1"/>
    <col min="1287" max="1287" width="13.42578125" style="15" customWidth="1"/>
    <col min="1288" max="1288" width="12.28515625" style="15" bestFit="1" customWidth="1"/>
    <col min="1289" max="1536" width="9.140625" style="15"/>
    <col min="1537" max="1537" width="23" style="15" customWidth="1"/>
    <col min="1538" max="1538" width="20" style="15" customWidth="1"/>
    <col min="1539" max="1539" width="20.28515625" style="15" customWidth="1"/>
    <col min="1540" max="1541" width="12.140625" style="15" customWidth="1"/>
    <col min="1542" max="1542" width="14.140625" style="15" customWidth="1"/>
    <col min="1543" max="1543" width="13.42578125" style="15" customWidth="1"/>
    <col min="1544" max="1544" width="12.28515625" style="15" bestFit="1" customWidth="1"/>
    <col min="1545" max="1792" width="9.140625" style="15"/>
    <col min="1793" max="1793" width="23" style="15" customWidth="1"/>
    <col min="1794" max="1794" width="20" style="15" customWidth="1"/>
    <col min="1795" max="1795" width="20.28515625" style="15" customWidth="1"/>
    <col min="1796" max="1797" width="12.140625" style="15" customWidth="1"/>
    <col min="1798" max="1798" width="14.140625" style="15" customWidth="1"/>
    <col min="1799" max="1799" width="13.42578125" style="15" customWidth="1"/>
    <col min="1800" max="1800" width="12.28515625" style="15" bestFit="1" customWidth="1"/>
    <col min="1801" max="2048" width="9.140625" style="15"/>
    <col min="2049" max="2049" width="23" style="15" customWidth="1"/>
    <col min="2050" max="2050" width="20" style="15" customWidth="1"/>
    <col min="2051" max="2051" width="20.28515625" style="15" customWidth="1"/>
    <col min="2052" max="2053" width="12.140625" style="15" customWidth="1"/>
    <col min="2054" max="2054" width="14.140625" style="15" customWidth="1"/>
    <col min="2055" max="2055" width="13.42578125" style="15" customWidth="1"/>
    <col min="2056" max="2056" width="12.28515625" style="15" bestFit="1" customWidth="1"/>
    <col min="2057" max="2304" width="9.140625" style="15"/>
    <col min="2305" max="2305" width="23" style="15" customWidth="1"/>
    <col min="2306" max="2306" width="20" style="15" customWidth="1"/>
    <col min="2307" max="2307" width="20.28515625" style="15" customWidth="1"/>
    <col min="2308" max="2309" width="12.140625" style="15" customWidth="1"/>
    <col min="2310" max="2310" width="14.140625" style="15" customWidth="1"/>
    <col min="2311" max="2311" width="13.42578125" style="15" customWidth="1"/>
    <col min="2312" max="2312" width="12.28515625" style="15" bestFit="1" customWidth="1"/>
    <col min="2313" max="2560" width="9.140625" style="15"/>
    <col min="2561" max="2561" width="23" style="15" customWidth="1"/>
    <col min="2562" max="2562" width="20" style="15" customWidth="1"/>
    <col min="2563" max="2563" width="20.28515625" style="15" customWidth="1"/>
    <col min="2564" max="2565" width="12.140625" style="15" customWidth="1"/>
    <col min="2566" max="2566" width="14.140625" style="15" customWidth="1"/>
    <col min="2567" max="2567" width="13.42578125" style="15" customWidth="1"/>
    <col min="2568" max="2568" width="12.28515625" style="15" bestFit="1" customWidth="1"/>
    <col min="2569" max="2816" width="9.140625" style="15"/>
    <col min="2817" max="2817" width="23" style="15" customWidth="1"/>
    <col min="2818" max="2818" width="20" style="15" customWidth="1"/>
    <col min="2819" max="2819" width="20.28515625" style="15" customWidth="1"/>
    <col min="2820" max="2821" width="12.140625" style="15" customWidth="1"/>
    <col min="2822" max="2822" width="14.140625" style="15" customWidth="1"/>
    <col min="2823" max="2823" width="13.42578125" style="15" customWidth="1"/>
    <col min="2824" max="2824" width="12.28515625" style="15" bestFit="1" customWidth="1"/>
    <col min="2825" max="3072" width="9.140625" style="15"/>
    <col min="3073" max="3073" width="23" style="15" customWidth="1"/>
    <col min="3074" max="3074" width="20" style="15" customWidth="1"/>
    <col min="3075" max="3075" width="20.28515625" style="15" customWidth="1"/>
    <col min="3076" max="3077" width="12.140625" style="15" customWidth="1"/>
    <col min="3078" max="3078" width="14.140625" style="15" customWidth="1"/>
    <col min="3079" max="3079" width="13.42578125" style="15" customWidth="1"/>
    <col min="3080" max="3080" width="12.28515625" style="15" bestFit="1" customWidth="1"/>
    <col min="3081" max="3328" width="9.140625" style="15"/>
    <col min="3329" max="3329" width="23" style="15" customWidth="1"/>
    <col min="3330" max="3330" width="20" style="15" customWidth="1"/>
    <col min="3331" max="3331" width="20.28515625" style="15" customWidth="1"/>
    <col min="3332" max="3333" width="12.140625" style="15" customWidth="1"/>
    <col min="3334" max="3334" width="14.140625" style="15" customWidth="1"/>
    <col min="3335" max="3335" width="13.42578125" style="15" customWidth="1"/>
    <col min="3336" max="3336" width="12.28515625" style="15" bestFit="1" customWidth="1"/>
    <col min="3337" max="3584" width="9.140625" style="15"/>
    <col min="3585" max="3585" width="23" style="15" customWidth="1"/>
    <col min="3586" max="3586" width="20" style="15" customWidth="1"/>
    <col min="3587" max="3587" width="20.28515625" style="15" customWidth="1"/>
    <col min="3588" max="3589" width="12.140625" style="15" customWidth="1"/>
    <col min="3590" max="3590" width="14.140625" style="15" customWidth="1"/>
    <col min="3591" max="3591" width="13.42578125" style="15" customWidth="1"/>
    <col min="3592" max="3592" width="12.28515625" style="15" bestFit="1" customWidth="1"/>
    <col min="3593" max="3840" width="9.140625" style="15"/>
    <col min="3841" max="3841" width="23" style="15" customWidth="1"/>
    <col min="3842" max="3842" width="20" style="15" customWidth="1"/>
    <col min="3843" max="3843" width="20.28515625" style="15" customWidth="1"/>
    <col min="3844" max="3845" width="12.140625" style="15" customWidth="1"/>
    <col min="3846" max="3846" width="14.140625" style="15" customWidth="1"/>
    <col min="3847" max="3847" width="13.42578125" style="15" customWidth="1"/>
    <col min="3848" max="3848" width="12.28515625" style="15" bestFit="1" customWidth="1"/>
    <col min="3849" max="4096" width="9.140625" style="15"/>
    <col min="4097" max="4097" width="23" style="15" customWidth="1"/>
    <col min="4098" max="4098" width="20" style="15" customWidth="1"/>
    <col min="4099" max="4099" width="20.28515625" style="15" customWidth="1"/>
    <col min="4100" max="4101" width="12.140625" style="15" customWidth="1"/>
    <col min="4102" max="4102" width="14.140625" style="15" customWidth="1"/>
    <col min="4103" max="4103" width="13.42578125" style="15" customWidth="1"/>
    <col min="4104" max="4104" width="12.28515625" style="15" bestFit="1" customWidth="1"/>
    <col min="4105" max="4352" width="9.140625" style="15"/>
    <col min="4353" max="4353" width="23" style="15" customWidth="1"/>
    <col min="4354" max="4354" width="20" style="15" customWidth="1"/>
    <col min="4355" max="4355" width="20.28515625" style="15" customWidth="1"/>
    <col min="4356" max="4357" width="12.140625" style="15" customWidth="1"/>
    <col min="4358" max="4358" width="14.140625" style="15" customWidth="1"/>
    <col min="4359" max="4359" width="13.42578125" style="15" customWidth="1"/>
    <col min="4360" max="4360" width="12.28515625" style="15" bestFit="1" customWidth="1"/>
    <col min="4361" max="4608" width="9.140625" style="15"/>
    <col min="4609" max="4609" width="23" style="15" customWidth="1"/>
    <col min="4610" max="4610" width="20" style="15" customWidth="1"/>
    <col min="4611" max="4611" width="20.28515625" style="15" customWidth="1"/>
    <col min="4612" max="4613" width="12.140625" style="15" customWidth="1"/>
    <col min="4614" max="4614" width="14.140625" style="15" customWidth="1"/>
    <col min="4615" max="4615" width="13.42578125" style="15" customWidth="1"/>
    <col min="4616" max="4616" width="12.28515625" style="15" bestFit="1" customWidth="1"/>
    <col min="4617" max="4864" width="9.140625" style="15"/>
    <col min="4865" max="4865" width="23" style="15" customWidth="1"/>
    <col min="4866" max="4866" width="20" style="15" customWidth="1"/>
    <col min="4867" max="4867" width="20.28515625" style="15" customWidth="1"/>
    <col min="4868" max="4869" width="12.140625" style="15" customWidth="1"/>
    <col min="4870" max="4870" width="14.140625" style="15" customWidth="1"/>
    <col min="4871" max="4871" width="13.42578125" style="15" customWidth="1"/>
    <col min="4872" max="4872" width="12.28515625" style="15" bestFit="1" customWidth="1"/>
    <col min="4873" max="5120" width="9.140625" style="15"/>
    <col min="5121" max="5121" width="23" style="15" customWidth="1"/>
    <col min="5122" max="5122" width="20" style="15" customWidth="1"/>
    <col min="5123" max="5123" width="20.28515625" style="15" customWidth="1"/>
    <col min="5124" max="5125" width="12.140625" style="15" customWidth="1"/>
    <col min="5126" max="5126" width="14.140625" style="15" customWidth="1"/>
    <col min="5127" max="5127" width="13.42578125" style="15" customWidth="1"/>
    <col min="5128" max="5128" width="12.28515625" style="15" bestFit="1" customWidth="1"/>
    <col min="5129" max="5376" width="9.140625" style="15"/>
    <col min="5377" max="5377" width="23" style="15" customWidth="1"/>
    <col min="5378" max="5378" width="20" style="15" customWidth="1"/>
    <col min="5379" max="5379" width="20.28515625" style="15" customWidth="1"/>
    <col min="5380" max="5381" width="12.140625" style="15" customWidth="1"/>
    <col min="5382" max="5382" width="14.140625" style="15" customWidth="1"/>
    <col min="5383" max="5383" width="13.42578125" style="15" customWidth="1"/>
    <col min="5384" max="5384" width="12.28515625" style="15" bestFit="1" customWidth="1"/>
    <col min="5385" max="5632" width="9.140625" style="15"/>
    <col min="5633" max="5633" width="23" style="15" customWidth="1"/>
    <col min="5634" max="5634" width="20" style="15" customWidth="1"/>
    <col min="5635" max="5635" width="20.28515625" style="15" customWidth="1"/>
    <col min="5636" max="5637" width="12.140625" style="15" customWidth="1"/>
    <col min="5638" max="5638" width="14.140625" style="15" customWidth="1"/>
    <col min="5639" max="5639" width="13.42578125" style="15" customWidth="1"/>
    <col min="5640" max="5640" width="12.28515625" style="15" bestFit="1" customWidth="1"/>
    <col min="5641" max="5888" width="9.140625" style="15"/>
    <col min="5889" max="5889" width="23" style="15" customWidth="1"/>
    <col min="5890" max="5890" width="20" style="15" customWidth="1"/>
    <col min="5891" max="5891" width="20.28515625" style="15" customWidth="1"/>
    <col min="5892" max="5893" width="12.140625" style="15" customWidth="1"/>
    <col min="5894" max="5894" width="14.140625" style="15" customWidth="1"/>
    <col min="5895" max="5895" width="13.42578125" style="15" customWidth="1"/>
    <col min="5896" max="5896" width="12.28515625" style="15" bestFit="1" customWidth="1"/>
    <col min="5897" max="6144" width="9.140625" style="15"/>
    <col min="6145" max="6145" width="23" style="15" customWidth="1"/>
    <col min="6146" max="6146" width="20" style="15" customWidth="1"/>
    <col min="6147" max="6147" width="20.28515625" style="15" customWidth="1"/>
    <col min="6148" max="6149" width="12.140625" style="15" customWidth="1"/>
    <col min="6150" max="6150" width="14.140625" style="15" customWidth="1"/>
    <col min="6151" max="6151" width="13.42578125" style="15" customWidth="1"/>
    <col min="6152" max="6152" width="12.28515625" style="15" bestFit="1" customWidth="1"/>
    <col min="6153" max="6400" width="9.140625" style="15"/>
    <col min="6401" max="6401" width="23" style="15" customWidth="1"/>
    <col min="6402" max="6402" width="20" style="15" customWidth="1"/>
    <col min="6403" max="6403" width="20.28515625" style="15" customWidth="1"/>
    <col min="6404" max="6405" width="12.140625" style="15" customWidth="1"/>
    <col min="6406" max="6406" width="14.140625" style="15" customWidth="1"/>
    <col min="6407" max="6407" width="13.42578125" style="15" customWidth="1"/>
    <col min="6408" max="6408" width="12.28515625" style="15" bestFit="1" customWidth="1"/>
    <col min="6409" max="6656" width="9.140625" style="15"/>
    <col min="6657" max="6657" width="23" style="15" customWidth="1"/>
    <col min="6658" max="6658" width="20" style="15" customWidth="1"/>
    <col min="6659" max="6659" width="20.28515625" style="15" customWidth="1"/>
    <col min="6660" max="6661" width="12.140625" style="15" customWidth="1"/>
    <col min="6662" max="6662" width="14.140625" style="15" customWidth="1"/>
    <col min="6663" max="6663" width="13.42578125" style="15" customWidth="1"/>
    <col min="6664" max="6664" width="12.28515625" style="15" bestFit="1" customWidth="1"/>
    <col min="6665" max="6912" width="9.140625" style="15"/>
    <col min="6913" max="6913" width="23" style="15" customWidth="1"/>
    <col min="6914" max="6914" width="20" style="15" customWidth="1"/>
    <col min="6915" max="6915" width="20.28515625" style="15" customWidth="1"/>
    <col min="6916" max="6917" width="12.140625" style="15" customWidth="1"/>
    <col min="6918" max="6918" width="14.140625" style="15" customWidth="1"/>
    <col min="6919" max="6919" width="13.42578125" style="15" customWidth="1"/>
    <col min="6920" max="6920" width="12.28515625" style="15" bestFit="1" customWidth="1"/>
    <col min="6921" max="7168" width="9.140625" style="15"/>
    <col min="7169" max="7169" width="23" style="15" customWidth="1"/>
    <col min="7170" max="7170" width="20" style="15" customWidth="1"/>
    <col min="7171" max="7171" width="20.28515625" style="15" customWidth="1"/>
    <col min="7172" max="7173" width="12.140625" style="15" customWidth="1"/>
    <col min="7174" max="7174" width="14.140625" style="15" customWidth="1"/>
    <col min="7175" max="7175" width="13.42578125" style="15" customWidth="1"/>
    <col min="7176" max="7176" width="12.28515625" style="15" bestFit="1" customWidth="1"/>
    <col min="7177" max="7424" width="9.140625" style="15"/>
    <col min="7425" max="7425" width="23" style="15" customWidth="1"/>
    <col min="7426" max="7426" width="20" style="15" customWidth="1"/>
    <col min="7427" max="7427" width="20.28515625" style="15" customWidth="1"/>
    <col min="7428" max="7429" width="12.140625" style="15" customWidth="1"/>
    <col min="7430" max="7430" width="14.140625" style="15" customWidth="1"/>
    <col min="7431" max="7431" width="13.42578125" style="15" customWidth="1"/>
    <col min="7432" max="7432" width="12.28515625" style="15" bestFit="1" customWidth="1"/>
    <col min="7433" max="7680" width="9.140625" style="15"/>
    <col min="7681" max="7681" width="23" style="15" customWidth="1"/>
    <col min="7682" max="7682" width="20" style="15" customWidth="1"/>
    <col min="7683" max="7683" width="20.28515625" style="15" customWidth="1"/>
    <col min="7684" max="7685" width="12.140625" style="15" customWidth="1"/>
    <col min="7686" max="7686" width="14.140625" style="15" customWidth="1"/>
    <col min="7687" max="7687" width="13.42578125" style="15" customWidth="1"/>
    <col min="7688" max="7688" width="12.28515625" style="15" bestFit="1" customWidth="1"/>
    <col min="7689" max="7936" width="9.140625" style="15"/>
    <col min="7937" max="7937" width="23" style="15" customWidth="1"/>
    <col min="7938" max="7938" width="20" style="15" customWidth="1"/>
    <col min="7939" max="7939" width="20.28515625" style="15" customWidth="1"/>
    <col min="7940" max="7941" width="12.140625" style="15" customWidth="1"/>
    <col min="7942" max="7942" width="14.140625" style="15" customWidth="1"/>
    <col min="7943" max="7943" width="13.42578125" style="15" customWidth="1"/>
    <col min="7944" max="7944" width="12.28515625" style="15" bestFit="1" customWidth="1"/>
    <col min="7945" max="8192" width="9.140625" style="15"/>
    <col min="8193" max="8193" width="23" style="15" customWidth="1"/>
    <col min="8194" max="8194" width="20" style="15" customWidth="1"/>
    <col min="8195" max="8195" width="20.28515625" style="15" customWidth="1"/>
    <col min="8196" max="8197" width="12.140625" style="15" customWidth="1"/>
    <col min="8198" max="8198" width="14.140625" style="15" customWidth="1"/>
    <col min="8199" max="8199" width="13.42578125" style="15" customWidth="1"/>
    <col min="8200" max="8200" width="12.28515625" style="15" bestFit="1" customWidth="1"/>
    <col min="8201" max="8448" width="9.140625" style="15"/>
    <col min="8449" max="8449" width="23" style="15" customWidth="1"/>
    <col min="8450" max="8450" width="20" style="15" customWidth="1"/>
    <col min="8451" max="8451" width="20.28515625" style="15" customWidth="1"/>
    <col min="8452" max="8453" width="12.140625" style="15" customWidth="1"/>
    <col min="8454" max="8454" width="14.140625" style="15" customWidth="1"/>
    <col min="8455" max="8455" width="13.42578125" style="15" customWidth="1"/>
    <col min="8456" max="8456" width="12.28515625" style="15" bestFit="1" customWidth="1"/>
    <col min="8457" max="8704" width="9.140625" style="15"/>
    <col min="8705" max="8705" width="23" style="15" customWidth="1"/>
    <col min="8706" max="8706" width="20" style="15" customWidth="1"/>
    <col min="8707" max="8707" width="20.28515625" style="15" customWidth="1"/>
    <col min="8708" max="8709" width="12.140625" style="15" customWidth="1"/>
    <col min="8710" max="8710" width="14.140625" style="15" customWidth="1"/>
    <col min="8711" max="8711" width="13.42578125" style="15" customWidth="1"/>
    <col min="8712" max="8712" width="12.28515625" style="15" bestFit="1" customWidth="1"/>
    <col min="8713" max="8960" width="9.140625" style="15"/>
    <col min="8961" max="8961" width="23" style="15" customWidth="1"/>
    <col min="8962" max="8962" width="20" style="15" customWidth="1"/>
    <col min="8963" max="8963" width="20.28515625" style="15" customWidth="1"/>
    <col min="8964" max="8965" width="12.140625" style="15" customWidth="1"/>
    <col min="8966" max="8966" width="14.140625" style="15" customWidth="1"/>
    <col min="8967" max="8967" width="13.42578125" style="15" customWidth="1"/>
    <col min="8968" max="8968" width="12.28515625" style="15" bestFit="1" customWidth="1"/>
    <col min="8969" max="9216" width="9.140625" style="15"/>
    <col min="9217" max="9217" width="23" style="15" customWidth="1"/>
    <col min="9218" max="9218" width="20" style="15" customWidth="1"/>
    <col min="9219" max="9219" width="20.28515625" style="15" customWidth="1"/>
    <col min="9220" max="9221" width="12.140625" style="15" customWidth="1"/>
    <col min="9222" max="9222" width="14.140625" style="15" customWidth="1"/>
    <col min="9223" max="9223" width="13.42578125" style="15" customWidth="1"/>
    <col min="9224" max="9224" width="12.28515625" style="15" bestFit="1" customWidth="1"/>
    <col min="9225" max="9472" width="9.140625" style="15"/>
    <col min="9473" max="9473" width="23" style="15" customWidth="1"/>
    <col min="9474" max="9474" width="20" style="15" customWidth="1"/>
    <col min="9475" max="9475" width="20.28515625" style="15" customWidth="1"/>
    <col min="9476" max="9477" width="12.140625" style="15" customWidth="1"/>
    <col min="9478" max="9478" width="14.140625" style="15" customWidth="1"/>
    <col min="9479" max="9479" width="13.42578125" style="15" customWidth="1"/>
    <col min="9480" max="9480" width="12.28515625" style="15" bestFit="1" customWidth="1"/>
    <col min="9481" max="9728" width="9.140625" style="15"/>
    <col min="9729" max="9729" width="23" style="15" customWidth="1"/>
    <col min="9730" max="9730" width="20" style="15" customWidth="1"/>
    <col min="9731" max="9731" width="20.28515625" style="15" customWidth="1"/>
    <col min="9732" max="9733" width="12.140625" style="15" customWidth="1"/>
    <col min="9734" max="9734" width="14.140625" style="15" customWidth="1"/>
    <col min="9735" max="9735" width="13.42578125" style="15" customWidth="1"/>
    <col min="9736" max="9736" width="12.28515625" style="15" bestFit="1" customWidth="1"/>
    <col min="9737" max="9984" width="9.140625" style="15"/>
    <col min="9985" max="9985" width="23" style="15" customWidth="1"/>
    <col min="9986" max="9986" width="20" style="15" customWidth="1"/>
    <col min="9987" max="9987" width="20.28515625" style="15" customWidth="1"/>
    <col min="9988" max="9989" width="12.140625" style="15" customWidth="1"/>
    <col min="9990" max="9990" width="14.140625" style="15" customWidth="1"/>
    <col min="9991" max="9991" width="13.42578125" style="15" customWidth="1"/>
    <col min="9992" max="9992" width="12.28515625" style="15" bestFit="1" customWidth="1"/>
    <col min="9993" max="10240" width="9.140625" style="15"/>
    <col min="10241" max="10241" width="23" style="15" customWidth="1"/>
    <col min="10242" max="10242" width="20" style="15" customWidth="1"/>
    <col min="10243" max="10243" width="20.28515625" style="15" customWidth="1"/>
    <col min="10244" max="10245" width="12.140625" style="15" customWidth="1"/>
    <col min="10246" max="10246" width="14.140625" style="15" customWidth="1"/>
    <col min="10247" max="10247" width="13.42578125" style="15" customWidth="1"/>
    <col min="10248" max="10248" width="12.28515625" style="15" bestFit="1" customWidth="1"/>
    <col min="10249" max="10496" width="9.140625" style="15"/>
    <col min="10497" max="10497" width="23" style="15" customWidth="1"/>
    <col min="10498" max="10498" width="20" style="15" customWidth="1"/>
    <col min="10499" max="10499" width="20.28515625" style="15" customWidth="1"/>
    <col min="10500" max="10501" width="12.140625" style="15" customWidth="1"/>
    <col min="10502" max="10502" width="14.140625" style="15" customWidth="1"/>
    <col min="10503" max="10503" width="13.42578125" style="15" customWidth="1"/>
    <col min="10504" max="10504" width="12.28515625" style="15" bestFit="1" customWidth="1"/>
    <col min="10505" max="10752" width="9.140625" style="15"/>
    <col min="10753" max="10753" width="23" style="15" customWidth="1"/>
    <col min="10754" max="10754" width="20" style="15" customWidth="1"/>
    <col min="10755" max="10755" width="20.28515625" style="15" customWidth="1"/>
    <col min="10756" max="10757" width="12.140625" style="15" customWidth="1"/>
    <col min="10758" max="10758" width="14.140625" style="15" customWidth="1"/>
    <col min="10759" max="10759" width="13.42578125" style="15" customWidth="1"/>
    <col min="10760" max="10760" width="12.28515625" style="15" bestFit="1" customWidth="1"/>
    <col min="10761" max="11008" width="9.140625" style="15"/>
    <col min="11009" max="11009" width="23" style="15" customWidth="1"/>
    <col min="11010" max="11010" width="20" style="15" customWidth="1"/>
    <col min="11011" max="11011" width="20.28515625" style="15" customWidth="1"/>
    <col min="11012" max="11013" width="12.140625" style="15" customWidth="1"/>
    <col min="11014" max="11014" width="14.140625" style="15" customWidth="1"/>
    <col min="11015" max="11015" width="13.42578125" style="15" customWidth="1"/>
    <col min="11016" max="11016" width="12.28515625" style="15" bestFit="1" customWidth="1"/>
    <col min="11017" max="11264" width="9.140625" style="15"/>
    <col min="11265" max="11265" width="23" style="15" customWidth="1"/>
    <col min="11266" max="11266" width="20" style="15" customWidth="1"/>
    <col min="11267" max="11267" width="20.28515625" style="15" customWidth="1"/>
    <col min="11268" max="11269" width="12.140625" style="15" customWidth="1"/>
    <col min="11270" max="11270" width="14.140625" style="15" customWidth="1"/>
    <col min="11271" max="11271" width="13.42578125" style="15" customWidth="1"/>
    <col min="11272" max="11272" width="12.28515625" style="15" bestFit="1" customWidth="1"/>
    <col min="11273" max="11520" width="9.140625" style="15"/>
    <col min="11521" max="11521" width="23" style="15" customWidth="1"/>
    <col min="11522" max="11522" width="20" style="15" customWidth="1"/>
    <col min="11523" max="11523" width="20.28515625" style="15" customWidth="1"/>
    <col min="11524" max="11525" width="12.140625" style="15" customWidth="1"/>
    <col min="11526" max="11526" width="14.140625" style="15" customWidth="1"/>
    <col min="11527" max="11527" width="13.42578125" style="15" customWidth="1"/>
    <col min="11528" max="11528" width="12.28515625" style="15" bestFit="1" customWidth="1"/>
    <col min="11529" max="11776" width="9.140625" style="15"/>
    <col min="11777" max="11777" width="23" style="15" customWidth="1"/>
    <col min="11778" max="11778" width="20" style="15" customWidth="1"/>
    <col min="11779" max="11779" width="20.28515625" style="15" customWidth="1"/>
    <col min="11780" max="11781" width="12.140625" style="15" customWidth="1"/>
    <col min="11782" max="11782" width="14.140625" style="15" customWidth="1"/>
    <col min="11783" max="11783" width="13.42578125" style="15" customWidth="1"/>
    <col min="11784" max="11784" width="12.28515625" style="15" bestFit="1" customWidth="1"/>
    <col min="11785" max="12032" width="9.140625" style="15"/>
    <col min="12033" max="12033" width="23" style="15" customWidth="1"/>
    <col min="12034" max="12034" width="20" style="15" customWidth="1"/>
    <col min="12035" max="12035" width="20.28515625" style="15" customWidth="1"/>
    <col min="12036" max="12037" width="12.140625" style="15" customWidth="1"/>
    <col min="12038" max="12038" width="14.140625" style="15" customWidth="1"/>
    <col min="12039" max="12039" width="13.42578125" style="15" customWidth="1"/>
    <col min="12040" max="12040" width="12.28515625" style="15" bestFit="1" customWidth="1"/>
    <col min="12041" max="12288" width="9.140625" style="15"/>
    <col min="12289" max="12289" width="23" style="15" customWidth="1"/>
    <col min="12290" max="12290" width="20" style="15" customWidth="1"/>
    <col min="12291" max="12291" width="20.28515625" style="15" customWidth="1"/>
    <col min="12292" max="12293" width="12.140625" style="15" customWidth="1"/>
    <col min="12294" max="12294" width="14.140625" style="15" customWidth="1"/>
    <col min="12295" max="12295" width="13.42578125" style="15" customWidth="1"/>
    <col min="12296" max="12296" width="12.28515625" style="15" bestFit="1" customWidth="1"/>
    <col min="12297" max="12544" width="9.140625" style="15"/>
    <col min="12545" max="12545" width="23" style="15" customWidth="1"/>
    <col min="12546" max="12546" width="20" style="15" customWidth="1"/>
    <col min="12547" max="12547" width="20.28515625" style="15" customWidth="1"/>
    <col min="12548" max="12549" width="12.140625" style="15" customWidth="1"/>
    <col min="12550" max="12550" width="14.140625" style="15" customWidth="1"/>
    <col min="12551" max="12551" width="13.42578125" style="15" customWidth="1"/>
    <col min="12552" max="12552" width="12.28515625" style="15" bestFit="1" customWidth="1"/>
    <col min="12553" max="12800" width="9.140625" style="15"/>
    <col min="12801" max="12801" width="23" style="15" customWidth="1"/>
    <col min="12802" max="12802" width="20" style="15" customWidth="1"/>
    <col min="12803" max="12803" width="20.28515625" style="15" customWidth="1"/>
    <col min="12804" max="12805" width="12.140625" style="15" customWidth="1"/>
    <col min="12806" max="12806" width="14.140625" style="15" customWidth="1"/>
    <col min="12807" max="12807" width="13.42578125" style="15" customWidth="1"/>
    <col min="12808" max="12808" width="12.28515625" style="15" bestFit="1" customWidth="1"/>
    <col min="12809" max="13056" width="9.140625" style="15"/>
    <col min="13057" max="13057" width="23" style="15" customWidth="1"/>
    <col min="13058" max="13058" width="20" style="15" customWidth="1"/>
    <col min="13059" max="13059" width="20.28515625" style="15" customWidth="1"/>
    <col min="13060" max="13061" width="12.140625" style="15" customWidth="1"/>
    <col min="13062" max="13062" width="14.140625" style="15" customWidth="1"/>
    <col min="13063" max="13063" width="13.42578125" style="15" customWidth="1"/>
    <col min="13064" max="13064" width="12.28515625" style="15" bestFit="1" customWidth="1"/>
    <col min="13065" max="13312" width="9.140625" style="15"/>
    <col min="13313" max="13313" width="23" style="15" customWidth="1"/>
    <col min="13314" max="13314" width="20" style="15" customWidth="1"/>
    <col min="13315" max="13315" width="20.28515625" style="15" customWidth="1"/>
    <col min="13316" max="13317" width="12.140625" style="15" customWidth="1"/>
    <col min="13318" max="13318" width="14.140625" style="15" customWidth="1"/>
    <col min="13319" max="13319" width="13.42578125" style="15" customWidth="1"/>
    <col min="13320" max="13320" width="12.28515625" style="15" bestFit="1" customWidth="1"/>
    <col min="13321" max="13568" width="9.140625" style="15"/>
    <col min="13569" max="13569" width="23" style="15" customWidth="1"/>
    <col min="13570" max="13570" width="20" style="15" customWidth="1"/>
    <col min="13571" max="13571" width="20.28515625" style="15" customWidth="1"/>
    <col min="13572" max="13573" width="12.140625" style="15" customWidth="1"/>
    <col min="13574" max="13574" width="14.140625" style="15" customWidth="1"/>
    <col min="13575" max="13575" width="13.42578125" style="15" customWidth="1"/>
    <col min="13576" max="13576" width="12.28515625" style="15" bestFit="1" customWidth="1"/>
    <col min="13577" max="13824" width="9.140625" style="15"/>
    <col min="13825" max="13825" width="23" style="15" customWidth="1"/>
    <col min="13826" max="13826" width="20" style="15" customWidth="1"/>
    <col min="13827" max="13827" width="20.28515625" style="15" customWidth="1"/>
    <col min="13828" max="13829" width="12.140625" style="15" customWidth="1"/>
    <col min="13830" max="13830" width="14.140625" style="15" customWidth="1"/>
    <col min="13831" max="13831" width="13.42578125" style="15" customWidth="1"/>
    <col min="13832" max="13832" width="12.28515625" style="15" bestFit="1" customWidth="1"/>
    <col min="13833" max="14080" width="9.140625" style="15"/>
    <col min="14081" max="14081" width="23" style="15" customWidth="1"/>
    <col min="14082" max="14082" width="20" style="15" customWidth="1"/>
    <col min="14083" max="14083" width="20.28515625" style="15" customWidth="1"/>
    <col min="14084" max="14085" width="12.140625" style="15" customWidth="1"/>
    <col min="14086" max="14086" width="14.140625" style="15" customWidth="1"/>
    <col min="14087" max="14087" width="13.42578125" style="15" customWidth="1"/>
    <col min="14088" max="14088" width="12.28515625" style="15" bestFit="1" customWidth="1"/>
    <col min="14089" max="14336" width="9.140625" style="15"/>
    <col min="14337" max="14337" width="23" style="15" customWidth="1"/>
    <col min="14338" max="14338" width="20" style="15" customWidth="1"/>
    <col min="14339" max="14339" width="20.28515625" style="15" customWidth="1"/>
    <col min="14340" max="14341" width="12.140625" style="15" customWidth="1"/>
    <col min="14342" max="14342" width="14.140625" style="15" customWidth="1"/>
    <col min="14343" max="14343" width="13.42578125" style="15" customWidth="1"/>
    <col min="14344" max="14344" width="12.28515625" style="15" bestFit="1" customWidth="1"/>
    <col min="14345" max="14592" width="9.140625" style="15"/>
    <col min="14593" max="14593" width="23" style="15" customWidth="1"/>
    <col min="14594" max="14594" width="20" style="15" customWidth="1"/>
    <col min="14595" max="14595" width="20.28515625" style="15" customWidth="1"/>
    <col min="14596" max="14597" width="12.140625" style="15" customWidth="1"/>
    <col min="14598" max="14598" width="14.140625" style="15" customWidth="1"/>
    <col min="14599" max="14599" width="13.42578125" style="15" customWidth="1"/>
    <col min="14600" max="14600" width="12.28515625" style="15" bestFit="1" customWidth="1"/>
    <col min="14601" max="14848" width="9.140625" style="15"/>
    <col min="14849" max="14849" width="23" style="15" customWidth="1"/>
    <col min="14850" max="14850" width="20" style="15" customWidth="1"/>
    <col min="14851" max="14851" width="20.28515625" style="15" customWidth="1"/>
    <col min="14852" max="14853" width="12.140625" style="15" customWidth="1"/>
    <col min="14854" max="14854" width="14.140625" style="15" customWidth="1"/>
    <col min="14855" max="14855" width="13.42578125" style="15" customWidth="1"/>
    <col min="14856" max="14856" width="12.28515625" style="15" bestFit="1" customWidth="1"/>
    <col min="14857" max="15104" width="9.140625" style="15"/>
    <col min="15105" max="15105" width="23" style="15" customWidth="1"/>
    <col min="15106" max="15106" width="20" style="15" customWidth="1"/>
    <col min="15107" max="15107" width="20.28515625" style="15" customWidth="1"/>
    <col min="15108" max="15109" width="12.140625" style="15" customWidth="1"/>
    <col min="15110" max="15110" width="14.140625" style="15" customWidth="1"/>
    <col min="15111" max="15111" width="13.42578125" style="15" customWidth="1"/>
    <col min="15112" max="15112" width="12.28515625" style="15" bestFit="1" customWidth="1"/>
    <col min="15113" max="15360" width="9.140625" style="15"/>
    <col min="15361" max="15361" width="23" style="15" customWidth="1"/>
    <col min="15362" max="15362" width="20" style="15" customWidth="1"/>
    <col min="15363" max="15363" width="20.28515625" style="15" customWidth="1"/>
    <col min="15364" max="15365" width="12.140625" style="15" customWidth="1"/>
    <col min="15366" max="15366" width="14.140625" style="15" customWidth="1"/>
    <col min="15367" max="15367" width="13.42578125" style="15" customWidth="1"/>
    <col min="15368" max="15368" width="12.28515625" style="15" bestFit="1" customWidth="1"/>
    <col min="15369" max="15616" width="9.140625" style="15"/>
    <col min="15617" max="15617" width="23" style="15" customWidth="1"/>
    <col min="15618" max="15618" width="20" style="15" customWidth="1"/>
    <col min="15619" max="15619" width="20.28515625" style="15" customWidth="1"/>
    <col min="15620" max="15621" width="12.140625" style="15" customWidth="1"/>
    <col min="15622" max="15622" width="14.140625" style="15" customWidth="1"/>
    <col min="15623" max="15623" width="13.42578125" style="15" customWidth="1"/>
    <col min="15624" max="15624" width="12.28515625" style="15" bestFit="1" customWidth="1"/>
    <col min="15625" max="15872" width="9.140625" style="15"/>
    <col min="15873" max="15873" width="23" style="15" customWidth="1"/>
    <col min="15874" max="15874" width="20" style="15" customWidth="1"/>
    <col min="15875" max="15875" width="20.28515625" style="15" customWidth="1"/>
    <col min="15876" max="15877" width="12.140625" style="15" customWidth="1"/>
    <col min="15878" max="15878" width="14.140625" style="15" customWidth="1"/>
    <col min="15879" max="15879" width="13.42578125" style="15" customWidth="1"/>
    <col min="15880" max="15880" width="12.28515625" style="15" bestFit="1" customWidth="1"/>
    <col min="15881" max="16128" width="9.140625" style="15"/>
    <col min="16129" max="16129" width="23" style="15" customWidth="1"/>
    <col min="16130" max="16130" width="20" style="15" customWidth="1"/>
    <col min="16131" max="16131" width="20.28515625" style="15" customWidth="1"/>
    <col min="16132" max="16133" width="12.140625" style="15" customWidth="1"/>
    <col min="16134" max="16134" width="14.140625" style="15" customWidth="1"/>
    <col min="16135" max="16135" width="13.42578125" style="15" customWidth="1"/>
    <col min="16136" max="16136" width="12.28515625" style="15" bestFit="1" customWidth="1"/>
    <col min="16137" max="16384" width="9.140625" style="15"/>
  </cols>
  <sheetData>
    <row r="1" spans="1:8" s="41" customFormat="1" ht="21" customHeight="1">
      <c r="G1" s="170" t="s">
        <v>316</v>
      </c>
    </row>
    <row r="2" spans="1:8" s="44" customFormat="1" ht="58.5" customHeight="1">
      <c r="A2" s="43" t="s">
        <v>317</v>
      </c>
      <c r="E2" s="354" t="s">
        <v>318</v>
      </c>
      <c r="F2" s="354"/>
      <c r="G2" s="354"/>
      <c r="H2" s="43"/>
    </row>
    <row r="3" spans="1:8" s="2" customFormat="1">
      <c r="A3" s="355"/>
      <c r="B3" s="355"/>
      <c r="C3" s="355"/>
      <c r="D3" s="355"/>
      <c r="E3" s="355"/>
      <c r="F3" s="355"/>
      <c r="G3" s="355"/>
    </row>
    <row r="4" spans="1:8">
      <c r="A4" s="356"/>
      <c r="B4" s="356"/>
      <c r="C4" s="356"/>
      <c r="D4" s="356"/>
      <c r="E4" s="356"/>
      <c r="F4" s="356"/>
      <c r="G4" s="356"/>
    </row>
    <row r="5" spans="1:8">
      <c r="A5" s="36"/>
      <c r="B5" s="36"/>
      <c r="C5" s="36"/>
    </row>
    <row r="6" spans="1:8" ht="59.25" customHeight="1">
      <c r="A6" s="357" t="s">
        <v>69</v>
      </c>
      <c r="B6" s="357"/>
      <c r="C6" s="357"/>
      <c r="D6" s="357"/>
      <c r="E6" s="357"/>
      <c r="F6" s="357"/>
      <c r="G6" s="357"/>
    </row>
    <row r="8" spans="1:8" ht="18" customHeight="1"/>
    <row r="9" spans="1:8" ht="17.25" customHeight="1" thickBot="1">
      <c r="A9" s="358" t="s">
        <v>70</v>
      </c>
      <c r="B9" s="358"/>
      <c r="C9" s="358"/>
      <c r="D9" s="358"/>
      <c r="E9" s="358"/>
      <c r="F9" s="2"/>
      <c r="G9" s="2"/>
    </row>
    <row r="10" spans="1:8" ht="17.25" customHeight="1">
      <c r="A10" s="307" t="s">
        <v>1</v>
      </c>
      <c r="B10" s="308"/>
      <c r="C10" s="309"/>
      <c r="D10" s="288"/>
      <c r="E10" s="288"/>
      <c r="F10" s="288"/>
      <c r="G10" s="289"/>
    </row>
    <row r="11" spans="1:8">
      <c r="A11" s="310"/>
      <c r="B11" s="311"/>
      <c r="C11" s="312"/>
      <c r="D11" s="290"/>
      <c r="E11" s="290"/>
      <c r="F11" s="291"/>
      <c r="G11" s="286"/>
    </row>
    <row r="12" spans="1:8" ht="17.25" customHeight="1" thickBot="1">
      <c r="A12" s="313"/>
      <c r="B12" s="314"/>
      <c r="C12" s="312"/>
      <c r="D12" s="3" t="s">
        <v>2</v>
      </c>
      <c r="E12" s="27" t="s">
        <v>3</v>
      </c>
      <c r="F12" s="27" t="s">
        <v>2</v>
      </c>
      <c r="G12" s="27" t="s">
        <v>3</v>
      </c>
    </row>
    <row r="13" spans="1:8" ht="17.25" customHeight="1">
      <c r="A13" s="315" t="s">
        <v>4</v>
      </c>
      <c r="B13" s="316"/>
      <c r="C13" s="292" t="s">
        <v>5</v>
      </c>
      <c r="D13" s="293"/>
      <c r="E13" s="293"/>
      <c r="F13" s="293"/>
      <c r="G13" s="294"/>
    </row>
    <row r="14" spans="1:8" ht="31.5" customHeight="1">
      <c r="A14" s="317"/>
      <c r="B14" s="318"/>
      <c r="C14" s="295" t="s">
        <v>234</v>
      </c>
      <c r="D14" s="296"/>
      <c r="E14" s="296"/>
      <c r="F14" s="296"/>
      <c r="G14" s="297"/>
    </row>
    <row r="15" spans="1:8" ht="18" customHeight="1">
      <c r="A15" s="285">
        <v>1146</v>
      </c>
      <c r="B15" s="286" t="s">
        <v>71</v>
      </c>
      <c r="C15" s="298" t="s">
        <v>8</v>
      </c>
      <c r="D15" s="299"/>
      <c r="E15" s="299"/>
      <c r="F15" s="299"/>
      <c r="G15" s="300"/>
      <c r="H15" s="16"/>
    </row>
    <row r="16" spans="1:8" ht="54" customHeight="1">
      <c r="A16" s="285"/>
      <c r="B16" s="286"/>
      <c r="C16" s="301" t="s">
        <v>72</v>
      </c>
      <c r="D16" s="302"/>
      <c r="E16" s="302"/>
      <c r="F16" s="302"/>
      <c r="G16" s="303"/>
    </row>
    <row r="17" spans="1:9" ht="18" customHeight="1">
      <c r="A17" s="347" t="s">
        <v>23</v>
      </c>
      <c r="B17" s="348"/>
      <c r="C17" s="4"/>
      <c r="D17" s="32" t="s">
        <v>12</v>
      </c>
      <c r="E17" s="32" t="s">
        <v>12</v>
      </c>
      <c r="F17" s="20">
        <f>-5942.8</f>
        <v>-5942.8</v>
      </c>
      <c r="G17" s="20">
        <f>-5942.8</f>
        <v>-5942.8</v>
      </c>
      <c r="H17" s="16"/>
      <c r="I17" s="448"/>
    </row>
    <row r="18" spans="1:9" ht="45" customHeight="1">
      <c r="A18" s="328" t="s">
        <v>24</v>
      </c>
      <c r="B18" s="321"/>
      <c r="C18" s="26"/>
      <c r="D18" s="35">
        <v>1</v>
      </c>
      <c r="E18" s="35">
        <v>1</v>
      </c>
      <c r="F18" s="39"/>
      <c r="G18" s="40"/>
    </row>
    <row r="19" spans="1:9" ht="17.25" customHeight="1">
      <c r="A19" s="278" t="s">
        <v>73</v>
      </c>
      <c r="B19" s="278"/>
      <c r="C19" s="278"/>
      <c r="D19" s="278"/>
      <c r="E19" s="278"/>
      <c r="F19" s="278"/>
      <c r="G19" s="278"/>
    </row>
    <row r="20" spans="1:9" ht="18" customHeight="1">
      <c r="A20" s="350" t="s">
        <v>26</v>
      </c>
      <c r="B20" s="350"/>
      <c r="C20" s="350"/>
      <c r="D20" s="350"/>
      <c r="E20" s="350"/>
      <c r="F20" s="350"/>
      <c r="G20" s="350"/>
    </row>
    <row r="21" spans="1:9" ht="17.25" customHeight="1">
      <c r="A21" s="351" t="s">
        <v>27</v>
      </c>
      <c r="B21" s="352"/>
      <c r="C21" s="353" t="s">
        <v>28</v>
      </c>
      <c r="D21" s="353"/>
      <c r="E21" s="353"/>
      <c r="F21" s="353"/>
      <c r="G21" s="353"/>
    </row>
    <row r="22" spans="1:9" ht="18" customHeight="1">
      <c r="A22" s="327" t="s">
        <v>29</v>
      </c>
      <c r="B22" s="327"/>
      <c r="C22" s="9" t="s">
        <v>30</v>
      </c>
      <c r="D22" s="10"/>
      <c r="E22" s="10"/>
      <c r="F22" s="10"/>
      <c r="G22" s="11"/>
    </row>
    <row r="23" spans="1:9" ht="17.25" customHeight="1">
      <c r="A23" s="325" t="s">
        <v>16</v>
      </c>
      <c r="B23" s="326"/>
      <c r="C23" s="326"/>
      <c r="D23" s="326"/>
      <c r="E23" s="326"/>
      <c r="F23" s="326"/>
      <c r="G23" s="326"/>
    </row>
    <row r="24" spans="1:9" ht="18" customHeight="1">
      <c r="A24" s="278" t="s">
        <v>17</v>
      </c>
      <c r="B24" s="278"/>
      <c r="C24" s="278"/>
      <c r="D24" s="278"/>
      <c r="E24" s="278"/>
      <c r="F24" s="278"/>
      <c r="G24" s="278"/>
    </row>
    <row r="25" spans="1:9" ht="17.25" customHeight="1">
      <c r="A25" s="327" t="s">
        <v>18</v>
      </c>
      <c r="B25" s="327"/>
      <c r="C25" s="327"/>
      <c r="D25" s="327"/>
      <c r="E25" s="327"/>
      <c r="F25" s="327"/>
      <c r="G25" s="327"/>
    </row>
    <row r="26" spans="1:9" ht="18" thickBot="1">
      <c r="A26" s="278" t="s">
        <v>19</v>
      </c>
      <c r="B26" s="278"/>
      <c r="C26" s="278"/>
      <c r="D26" s="278"/>
      <c r="E26" s="278"/>
      <c r="F26" s="278"/>
      <c r="G26" s="278"/>
    </row>
    <row r="27" spans="1:9">
      <c r="A27" s="307" t="s">
        <v>1</v>
      </c>
      <c r="B27" s="308"/>
      <c r="C27" s="309"/>
      <c r="D27" s="288"/>
      <c r="E27" s="288"/>
      <c r="F27" s="288"/>
      <c r="G27" s="289"/>
    </row>
    <row r="28" spans="1:9">
      <c r="A28" s="310"/>
      <c r="B28" s="311"/>
      <c r="C28" s="312"/>
      <c r="D28" s="290"/>
      <c r="E28" s="290"/>
      <c r="F28" s="291"/>
      <c r="G28" s="286"/>
    </row>
    <row r="29" spans="1:9" ht="18" thickBot="1">
      <c r="A29" s="313"/>
      <c r="B29" s="314"/>
      <c r="C29" s="312"/>
      <c r="D29" s="3" t="s">
        <v>2</v>
      </c>
      <c r="E29" s="27" t="s">
        <v>3</v>
      </c>
      <c r="F29" s="27" t="s">
        <v>2</v>
      </c>
      <c r="G29" s="27" t="s">
        <v>3</v>
      </c>
    </row>
    <row r="30" spans="1:9">
      <c r="A30" s="315" t="s">
        <v>4</v>
      </c>
      <c r="B30" s="316"/>
      <c r="C30" s="292" t="s">
        <v>5</v>
      </c>
      <c r="D30" s="293"/>
      <c r="E30" s="293"/>
      <c r="F30" s="293"/>
      <c r="G30" s="294"/>
    </row>
    <row r="31" spans="1:9">
      <c r="A31" s="317"/>
      <c r="B31" s="318"/>
      <c r="C31" s="295" t="s">
        <v>74</v>
      </c>
      <c r="D31" s="296"/>
      <c r="E31" s="296"/>
      <c r="F31" s="296"/>
      <c r="G31" s="297"/>
    </row>
    <row r="32" spans="1:9">
      <c r="A32" s="285">
        <v>1150</v>
      </c>
      <c r="B32" s="286" t="s">
        <v>75</v>
      </c>
      <c r="C32" s="298" t="s">
        <v>8</v>
      </c>
      <c r="D32" s="299"/>
      <c r="E32" s="299"/>
      <c r="F32" s="299"/>
      <c r="G32" s="300"/>
    </row>
    <row r="33" spans="1:7" ht="33.75" customHeight="1">
      <c r="A33" s="285"/>
      <c r="B33" s="286"/>
      <c r="C33" s="301" t="s">
        <v>177</v>
      </c>
      <c r="D33" s="302"/>
      <c r="E33" s="302"/>
      <c r="F33" s="302"/>
      <c r="G33" s="303"/>
    </row>
    <row r="34" spans="1:7">
      <c r="A34" s="347" t="s">
        <v>23</v>
      </c>
      <c r="B34" s="348"/>
      <c r="C34" s="4"/>
      <c r="D34" s="32" t="s">
        <v>12</v>
      </c>
      <c r="E34" s="32" t="s">
        <v>12</v>
      </c>
      <c r="F34" s="20">
        <f>-(40325.3+18701.5)</f>
        <v>-59026.8</v>
      </c>
      <c r="G34" s="20">
        <f>-(40325.3+18701.5)</f>
        <v>-59026.8</v>
      </c>
    </row>
    <row r="35" spans="1:7" ht="41.25" customHeight="1">
      <c r="A35" s="322" t="s">
        <v>27</v>
      </c>
      <c r="B35" s="323"/>
      <c r="C35" s="324"/>
      <c r="D35" s="349"/>
      <c r="E35" s="349"/>
      <c r="F35" s="39"/>
      <c r="G35" s="40"/>
    </row>
    <row r="36" spans="1:7">
      <c r="A36" s="322" t="s">
        <v>29</v>
      </c>
      <c r="B36" s="323"/>
      <c r="C36" s="323"/>
      <c r="D36" s="10"/>
      <c r="E36" s="10"/>
      <c r="F36" s="10"/>
      <c r="G36" s="11"/>
    </row>
    <row r="37" spans="1:7">
      <c r="A37" s="325" t="s">
        <v>16</v>
      </c>
      <c r="B37" s="326"/>
      <c r="C37" s="326"/>
      <c r="D37" s="326"/>
      <c r="E37" s="326"/>
      <c r="F37" s="326"/>
      <c r="G37" s="326"/>
    </row>
    <row r="38" spans="1:7">
      <c r="A38" s="278" t="s">
        <v>77</v>
      </c>
      <c r="B38" s="278"/>
      <c r="C38" s="278"/>
      <c r="D38" s="278"/>
      <c r="E38" s="278"/>
      <c r="F38" s="278"/>
      <c r="G38" s="278"/>
    </row>
    <row r="39" spans="1:7">
      <c r="A39" s="327" t="s">
        <v>18</v>
      </c>
      <c r="B39" s="327"/>
      <c r="C39" s="327"/>
      <c r="D39" s="327"/>
      <c r="E39" s="327"/>
      <c r="F39" s="327"/>
      <c r="G39" s="327"/>
    </row>
    <row r="40" spans="1:7">
      <c r="A40" s="278" t="s">
        <v>78</v>
      </c>
      <c r="B40" s="278"/>
      <c r="C40" s="278"/>
      <c r="D40" s="278"/>
      <c r="E40" s="278"/>
      <c r="F40" s="278"/>
      <c r="G40" s="278"/>
    </row>
    <row r="41" spans="1:7">
      <c r="A41" s="339" t="s">
        <v>1</v>
      </c>
      <c r="B41" s="340"/>
      <c r="C41" s="341"/>
      <c r="D41" s="342"/>
      <c r="E41" s="342"/>
      <c r="F41" s="342"/>
      <c r="G41" s="343"/>
    </row>
    <row r="42" spans="1:7">
      <c r="A42" s="310"/>
      <c r="B42" s="311"/>
      <c r="C42" s="312"/>
      <c r="D42" s="290"/>
      <c r="E42" s="290"/>
      <c r="F42" s="291"/>
      <c r="G42" s="286"/>
    </row>
    <row r="43" spans="1:7" ht="18" thickBot="1">
      <c r="A43" s="313"/>
      <c r="B43" s="314"/>
      <c r="C43" s="312"/>
      <c r="D43" s="3" t="s">
        <v>2</v>
      </c>
      <c r="E43" s="27" t="s">
        <v>3</v>
      </c>
      <c r="F43" s="27" t="s">
        <v>2</v>
      </c>
      <c r="G43" s="27" t="s">
        <v>3</v>
      </c>
    </row>
    <row r="44" spans="1:7">
      <c r="A44" s="315" t="s">
        <v>4</v>
      </c>
      <c r="B44" s="316"/>
      <c r="C44" s="292" t="s">
        <v>5</v>
      </c>
      <c r="D44" s="293"/>
      <c r="E44" s="293"/>
      <c r="F44" s="293"/>
      <c r="G44" s="294"/>
    </row>
    <row r="45" spans="1:7">
      <c r="A45" s="317"/>
      <c r="B45" s="318"/>
      <c r="C45" s="295" t="s">
        <v>84</v>
      </c>
      <c r="D45" s="296"/>
      <c r="E45" s="296"/>
      <c r="F45" s="296"/>
      <c r="G45" s="297"/>
    </row>
    <row r="46" spans="1:7">
      <c r="A46" s="285">
        <v>1146</v>
      </c>
      <c r="B46" s="286" t="s">
        <v>85</v>
      </c>
      <c r="C46" s="298" t="s">
        <v>8</v>
      </c>
      <c r="D46" s="299"/>
      <c r="E46" s="299"/>
      <c r="F46" s="299"/>
      <c r="G46" s="300"/>
    </row>
    <row r="47" spans="1:7" ht="36.75" customHeight="1" thickBot="1">
      <c r="A47" s="285"/>
      <c r="B47" s="286"/>
      <c r="C47" s="278" t="s">
        <v>9</v>
      </c>
      <c r="D47" s="278"/>
      <c r="E47" s="278"/>
      <c r="F47" s="278"/>
      <c r="G47" s="278"/>
    </row>
    <row r="48" spans="1:7" ht="69.75" thickBot="1">
      <c r="A48" s="279" t="s">
        <v>10</v>
      </c>
      <c r="B48" s="287"/>
      <c r="C48" s="4" t="s">
        <v>46</v>
      </c>
      <c r="D48" s="31">
        <v>1</v>
      </c>
      <c r="E48" s="31">
        <v>1</v>
      </c>
      <c r="F48" s="5"/>
      <c r="G48" s="5"/>
    </row>
    <row r="49" spans="1:7" ht="18" thickBot="1">
      <c r="A49" s="279" t="s">
        <v>11</v>
      </c>
      <c r="B49" s="280"/>
      <c r="C49" s="4"/>
      <c r="D49" s="28" t="s">
        <v>12</v>
      </c>
      <c r="E49" s="28" t="s">
        <v>12</v>
      </c>
      <c r="F49" s="5">
        <f>-10390.5</f>
        <v>-10390.5</v>
      </c>
      <c r="G49" s="5">
        <f>-10390.5</f>
        <v>-10390.5</v>
      </c>
    </row>
    <row r="50" spans="1:7">
      <c r="A50" s="344" t="s">
        <v>13</v>
      </c>
      <c r="B50" s="345"/>
      <c r="C50" s="346"/>
      <c r="D50" s="6"/>
      <c r="E50" s="6"/>
      <c r="F50" s="6"/>
      <c r="G50" s="7"/>
    </row>
    <row r="51" spans="1:7">
      <c r="A51" s="282" t="s">
        <v>14</v>
      </c>
      <c r="B51" s="283"/>
      <c r="C51" s="284"/>
      <c r="D51" s="26"/>
      <c r="E51" s="26"/>
      <c r="F51" s="26"/>
      <c r="G51" s="26"/>
    </row>
    <row r="52" spans="1:7">
      <c r="A52" s="328" t="s">
        <v>15</v>
      </c>
      <c r="B52" s="321"/>
      <c r="C52" s="321"/>
      <c r="D52" s="26"/>
      <c r="E52" s="26"/>
      <c r="F52" s="26"/>
      <c r="G52" s="26"/>
    </row>
    <row r="53" spans="1:7">
      <c r="A53" s="325" t="s">
        <v>16</v>
      </c>
      <c r="B53" s="326"/>
      <c r="C53" s="326"/>
      <c r="D53" s="326"/>
      <c r="E53" s="326"/>
      <c r="F53" s="326"/>
      <c r="G53" s="326"/>
    </row>
    <row r="54" spans="1:7">
      <c r="A54" s="278" t="s">
        <v>17</v>
      </c>
      <c r="B54" s="278"/>
      <c r="C54" s="278"/>
      <c r="D54" s="278"/>
      <c r="E54" s="278"/>
      <c r="F54" s="278"/>
      <c r="G54" s="278"/>
    </row>
    <row r="55" spans="1:7">
      <c r="A55" s="327" t="s">
        <v>18</v>
      </c>
      <c r="B55" s="327"/>
      <c r="C55" s="327"/>
      <c r="D55" s="327"/>
      <c r="E55" s="327"/>
      <c r="F55" s="327"/>
      <c r="G55" s="327"/>
    </row>
    <row r="56" spans="1:7" ht="18" thickBot="1">
      <c r="A56" s="278" t="s">
        <v>19</v>
      </c>
      <c r="B56" s="278"/>
      <c r="C56" s="278"/>
      <c r="D56" s="278"/>
      <c r="E56" s="278"/>
      <c r="F56" s="278"/>
      <c r="G56" s="278"/>
    </row>
    <row r="57" spans="1:7">
      <c r="A57" s="307" t="s">
        <v>1</v>
      </c>
      <c r="B57" s="308"/>
      <c r="C57" s="309"/>
      <c r="D57" s="288"/>
      <c r="E57" s="288"/>
      <c r="F57" s="288"/>
      <c r="G57" s="289"/>
    </row>
    <row r="58" spans="1:7">
      <c r="A58" s="310"/>
      <c r="B58" s="311"/>
      <c r="C58" s="312"/>
      <c r="D58" s="290"/>
      <c r="E58" s="290"/>
      <c r="F58" s="291"/>
      <c r="G58" s="286"/>
    </row>
    <row r="59" spans="1:7" ht="18" thickBot="1">
      <c r="A59" s="313"/>
      <c r="B59" s="314"/>
      <c r="C59" s="312"/>
      <c r="D59" s="3" t="s">
        <v>2</v>
      </c>
      <c r="E59" s="27" t="s">
        <v>3</v>
      </c>
      <c r="F59" s="27" t="s">
        <v>2</v>
      </c>
      <c r="G59" s="27" t="s">
        <v>3</v>
      </c>
    </row>
    <row r="60" spans="1:7">
      <c r="A60" s="315" t="s">
        <v>4</v>
      </c>
      <c r="B60" s="316"/>
      <c r="C60" s="292" t="s">
        <v>5</v>
      </c>
      <c r="D60" s="293"/>
      <c r="E60" s="293"/>
      <c r="F60" s="293"/>
      <c r="G60" s="294"/>
    </row>
    <row r="61" spans="1:7">
      <c r="A61" s="317"/>
      <c r="B61" s="318"/>
      <c r="C61" s="295" t="s">
        <v>86</v>
      </c>
      <c r="D61" s="296"/>
      <c r="E61" s="296"/>
      <c r="F61" s="296"/>
      <c r="G61" s="297"/>
    </row>
    <row r="62" spans="1:7">
      <c r="A62" s="337">
        <v>1049</v>
      </c>
      <c r="B62" s="337" t="s">
        <v>87</v>
      </c>
      <c r="C62" s="298" t="s">
        <v>8</v>
      </c>
      <c r="D62" s="299"/>
      <c r="E62" s="299"/>
      <c r="F62" s="299"/>
      <c r="G62" s="300"/>
    </row>
    <row r="63" spans="1:7" ht="18" thickBot="1">
      <c r="A63" s="338"/>
      <c r="B63" s="338"/>
      <c r="C63" s="301" t="s">
        <v>88</v>
      </c>
      <c r="D63" s="302"/>
      <c r="E63" s="302"/>
      <c r="F63" s="302"/>
      <c r="G63" s="303"/>
    </row>
    <row r="64" spans="1:7">
      <c r="A64" s="331" t="s">
        <v>36</v>
      </c>
      <c r="B64" s="332"/>
      <c r="C64" s="335"/>
      <c r="D64" s="290"/>
      <c r="E64" s="329"/>
      <c r="F64" s="329"/>
      <c r="G64" s="329"/>
    </row>
    <row r="65" spans="1:7" ht="18" thickBot="1">
      <c r="A65" s="333"/>
      <c r="B65" s="334"/>
      <c r="C65" s="336"/>
      <c r="D65" s="290"/>
      <c r="E65" s="330"/>
      <c r="F65" s="330"/>
      <c r="G65" s="330"/>
    </row>
    <row r="66" spans="1:7">
      <c r="A66" s="319" t="s">
        <v>39</v>
      </c>
      <c r="B66" s="320"/>
      <c r="C66" s="34"/>
      <c r="D66" s="29"/>
      <c r="E66" s="29"/>
      <c r="F66" s="29"/>
      <c r="G66" s="30"/>
    </row>
    <row r="67" spans="1:7">
      <c r="A67" s="321" t="s">
        <v>40</v>
      </c>
      <c r="B67" s="321"/>
      <c r="C67" s="33"/>
      <c r="D67" s="32" t="s">
        <v>12</v>
      </c>
      <c r="E67" s="32" t="s">
        <v>12</v>
      </c>
      <c r="F67" s="5">
        <f>-21959.6</f>
        <v>-21959.599999999999</v>
      </c>
      <c r="G67" s="5">
        <f>-21959.6</f>
        <v>-21959.599999999999</v>
      </c>
    </row>
    <row r="68" spans="1:7">
      <c r="A68" s="322" t="s">
        <v>41</v>
      </c>
      <c r="B68" s="323"/>
      <c r="C68" s="324"/>
      <c r="D68" s="25"/>
      <c r="E68" s="39"/>
      <c r="F68" s="39"/>
      <c r="G68" s="40"/>
    </row>
    <row r="69" spans="1:7">
      <c r="A69" s="325" t="s">
        <v>16</v>
      </c>
      <c r="B69" s="326"/>
      <c r="C69" s="326"/>
      <c r="D69" s="326"/>
      <c r="E69" s="326"/>
      <c r="F69" s="326"/>
      <c r="G69" s="326"/>
    </row>
    <row r="70" spans="1:7">
      <c r="A70" s="278" t="s">
        <v>89</v>
      </c>
      <c r="B70" s="278"/>
      <c r="C70" s="278"/>
      <c r="D70" s="278"/>
      <c r="E70" s="278"/>
      <c r="F70" s="278"/>
      <c r="G70" s="278"/>
    </row>
    <row r="71" spans="1:7">
      <c r="A71" s="327" t="s">
        <v>18</v>
      </c>
      <c r="B71" s="327"/>
      <c r="C71" s="327"/>
      <c r="D71" s="327"/>
      <c r="E71" s="327"/>
      <c r="F71" s="327"/>
      <c r="G71" s="327"/>
    </row>
    <row r="72" spans="1:7" ht="18" thickBot="1">
      <c r="A72" s="278" t="s">
        <v>90</v>
      </c>
      <c r="B72" s="278"/>
      <c r="C72" s="278"/>
      <c r="D72" s="278"/>
      <c r="E72" s="278"/>
      <c r="F72" s="278"/>
      <c r="G72" s="278"/>
    </row>
    <row r="73" spans="1:7">
      <c r="A73" s="307" t="s">
        <v>1</v>
      </c>
      <c r="B73" s="308"/>
      <c r="C73" s="309"/>
      <c r="D73" s="288"/>
      <c r="E73" s="288"/>
      <c r="F73" s="288"/>
      <c r="G73" s="289"/>
    </row>
    <row r="74" spans="1:7">
      <c r="A74" s="310"/>
      <c r="B74" s="311"/>
      <c r="C74" s="312"/>
      <c r="D74" s="290"/>
      <c r="E74" s="290"/>
      <c r="F74" s="291"/>
      <c r="G74" s="286"/>
    </row>
    <row r="75" spans="1:7" ht="18" thickBot="1">
      <c r="A75" s="313"/>
      <c r="B75" s="314"/>
      <c r="C75" s="312"/>
      <c r="D75" s="3" t="s">
        <v>2</v>
      </c>
      <c r="E75" s="27" t="s">
        <v>3</v>
      </c>
      <c r="F75" s="27" t="s">
        <v>2</v>
      </c>
      <c r="G75" s="27" t="s">
        <v>3</v>
      </c>
    </row>
    <row r="76" spans="1:7">
      <c r="A76" s="315" t="s">
        <v>4</v>
      </c>
      <c r="B76" s="316"/>
      <c r="C76" s="292" t="s">
        <v>5</v>
      </c>
      <c r="D76" s="293"/>
      <c r="E76" s="293"/>
      <c r="F76" s="293"/>
      <c r="G76" s="294"/>
    </row>
    <row r="77" spans="1:7">
      <c r="A77" s="317"/>
      <c r="B77" s="318"/>
      <c r="C77" s="295" t="s">
        <v>79</v>
      </c>
      <c r="D77" s="296"/>
      <c r="E77" s="296"/>
      <c r="F77" s="296"/>
      <c r="G77" s="297"/>
    </row>
    <row r="78" spans="1:7">
      <c r="A78" s="285">
        <v>1168</v>
      </c>
      <c r="B78" s="286" t="s">
        <v>80</v>
      </c>
      <c r="C78" s="298" t="s">
        <v>8</v>
      </c>
      <c r="D78" s="299"/>
      <c r="E78" s="299"/>
      <c r="F78" s="299"/>
      <c r="G78" s="300"/>
    </row>
    <row r="79" spans="1:7" ht="18" thickBot="1">
      <c r="A79" s="285"/>
      <c r="B79" s="286"/>
      <c r="C79" s="301" t="s">
        <v>323</v>
      </c>
      <c r="D79" s="302"/>
      <c r="E79" s="302"/>
      <c r="F79" s="302"/>
      <c r="G79" s="303"/>
    </row>
    <row r="80" spans="1:7" ht="69.75" thickBot="1">
      <c r="A80" s="279" t="s">
        <v>10</v>
      </c>
      <c r="B80" s="287"/>
      <c r="C80" s="4" t="s">
        <v>46</v>
      </c>
      <c r="D80" s="145">
        <v>1</v>
      </c>
      <c r="E80" s="145">
        <v>1</v>
      </c>
      <c r="F80" s="5"/>
      <c r="G80" s="5"/>
    </row>
    <row r="81" spans="1:7" ht="18" thickBot="1">
      <c r="A81" s="279" t="s">
        <v>11</v>
      </c>
      <c r="B81" s="280"/>
      <c r="C81" s="4"/>
      <c r="D81" s="143" t="s">
        <v>12</v>
      </c>
      <c r="E81" s="143" t="s">
        <v>12</v>
      </c>
      <c r="F81" s="5">
        <v>-8186.2</v>
      </c>
      <c r="G81" s="5">
        <v>-8186.2</v>
      </c>
    </row>
    <row r="82" spans="1:7" ht="18" thickBot="1">
      <c r="A82" s="279" t="s">
        <v>13</v>
      </c>
      <c r="B82" s="281"/>
      <c r="C82" s="280"/>
      <c r="D82" s="17"/>
      <c r="E82" s="17"/>
      <c r="F82" s="17"/>
      <c r="G82" s="18"/>
    </row>
    <row r="83" spans="1:7">
      <c r="A83" s="282" t="s">
        <v>14</v>
      </c>
      <c r="B83" s="283"/>
      <c r="C83" s="284"/>
      <c r="D83" s="144"/>
      <c r="E83" s="144"/>
      <c r="F83" s="144"/>
      <c r="G83" s="144"/>
    </row>
    <row r="84" spans="1:7">
      <c r="A84" s="304" t="s">
        <v>81</v>
      </c>
      <c r="B84" s="305"/>
      <c r="C84" s="305"/>
      <c r="D84" s="19"/>
      <c r="E84" s="19"/>
      <c r="F84" s="19"/>
      <c r="G84" s="19"/>
    </row>
    <row r="85" spans="1:7">
      <c r="A85" s="306" t="s">
        <v>16</v>
      </c>
      <c r="B85" s="306"/>
      <c r="C85" s="306"/>
      <c r="D85" s="306"/>
      <c r="E85" s="306"/>
      <c r="F85" s="306"/>
      <c r="G85" s="306"/>
    </row>
    <row r="86" spans="1:7">
      <c r="A86" s="278" t="s">
        <v>82</v>
      </c>
      <c r="B86" s="278"/>
      <c r="C86" s="278"/>
      <c r="D86" s="278"/>
      <c r="E86" s="278"/>
      <c r="F86" s="278"/>
      <c r="G86" s="278"/>
    </row>
    <row r="87" spans="1:7">
      <c r="A87" s="327" t="s">
        <v>18</v>
      </c>
      <c r="B87" s="327"/>
      <c r="C87" s="327"/>
      <c r="D87" s="327"/>
      <c r="E87" s="327"/>
      <c r="F87" s="327"/>
      <c r="G87" s="327"/>
    </row>
    <row r="88" spans="1:7">
      <c r="A88" s="278" t="s">
        <v>83</v>
      </c>
      <c r="B88" s="278"/>
      <c r="C88" s="278"/>
      <c r="D88" s="278"/>
      <c r="E88" s="278"/>
      <c r="F88" s="278"/>
      <c r="G88" s="278"/>
    </row>
  </sheetData>
  <mergeCells count="110">
    <mergeCell ref="A19:G19"/>
    <mergeCell ref="A20:G20"/>
    <mergeCell ref="A21:B21"/>
    <mergeCell ref="C21:G21"/>
    <mergeCell ref="C15:G15"/>
    <mergeCell ref="C16:G16"/>
    <mergeCell ref="E2:G2"/>
    <mergeCell ref="A17:B17"/>
    <mergeCell ref="A18:B18"/>
    <mergeCell ref="A10:C12"/>
    <mergeCell ref="D10:G10"/>
    <mergeCell ref="D11:E11"/>
    <mergeCell ref="F11:G11"/>
    <mergeCell ref="A13:B14"/>
    <mergeCell ref="C13:G13"/>
    <mergeCell ref="C14:G14"/>
    <mergeCell ref="A3:G3"/>
    <mergeCell ref="A4:G4"/>
    <mergeCell ref="A6:G6"/>
    <mergeCell ref="A9:E9"/>
    <mergeCell ref="A15:A16"/>
    <mergeCell ref="B15:B16"/>
    <mergeCell ref="A22:B22"/>
    <mergeCell ref="A23:G23"/>
    <mergeCell ref="A34:B34"/>
    <mergeCell ref="A35:C35"/>
    <mergeCell ref="D35:E35"/>
    <mergeCell ref="A24:G24"/>
    <mergeCell ref="A25:G25"/>
    <mergeCell ref="A26:G26"/>
    <mergeCell ref="A27:C29"/>
    <mergeCell ref="D27:G27"/>
    <mergeCell ref="D28:E28"/>
    <mergeCell ref="F28:G28"/>
    <mergeCell ref="A37:G37"/>
    <mergeCell ref="A38:G38"/>
    <mergeCell ref="A30:B31"/>
    <mergeCell ref="C30:G30"/>
    <mergeCell ref="C31:G31"/>
    <mergeCell ref="A32:A33"/>
    <mergeCell ref="B32:B33"/>
    <mergeCell ref="C32:G32"/>
    <mergeCell ref="C33:G33"/>
    <mergeCell ref="A36:C36"/>
    <mergeCell ref="A39:G39"/>
    <mergeCell ref="A40:G40"/>
    <mergeCell ref="A41:C43"/>
    <mergeCell ref="D41:G41"/>
    <mergeCell ref="D42:E42"/>
    <mergeCell ref="F42:G42"/>
    <mergeCell ref="A53:G53"/>
    <mergeCell ref="A44:B45"/>
    <mergeCell ref="C44:G44"/>
    <mergeCell ref="C45:G45"/>
    <mergeCell ref="A46:A47"/>
    <mergeCell ref="B46:B47"/>
    <mergeCell ref="C46:G46"/>
    <mergeCell ref="C47:G47"/>
    <mergeCell ref="A48:B48"/>
    <mergeCell ref="A49:B49"/>
    <mergeCell ref="A50:C50"/>
    <mergeCell ref="A51:C51"/>
    <mergeCell ref="A52:C52"/>
    <mergeCell ref="A60:B61"/>
    <mergeCell ref="C60:G60"/>
    <mergeCell ref="C61:G61"/>
    <mergeCell ref="G64:G65"/>
    <mergeCell ref="A64:B65"/>
    <mergeCell ref="C64:C65"/>
    <mergeCell ref="D64:D65"/>
    <mergeCell ref="E64:E65"/>
    <mergeCell ref="F64:F65"/>
    <mergeCell ref="A62:A63"/>
    <mergeCell ref="B62:B63"/>
    <mergeCell ref="C62:G62"/>
    <mergeCell ref="C63:G63"/>
    <mergeCell ref="A54:G54"/>
    <mergeCell ref="A55:G55"/>
    <mergeCell ref="A56:G56"/>
    <mergeCell ref="A57:C59"/>
    <mergeCell ref="D57:G57"/>
    <mergeCell ref="D58:E58"/>
    <mergeCell ref="F58:G58"/>
    <mergeCell ref="A72:G72"/>
    <mergeCell ref="A66:B66"/>
    <mergeCell ref="A67:B67"/>
    <mergeCell ref="A68:C68"/>
    <mergeCell ref="A69:G69"/>
    <mergeCell ref="A70:G70"/>
    <mergeCell ref="A71:G71"/>
    <mergeCell ref="A86:G86"/>
    <mergeCell ref="A87:G87"/>
    <mergeCell ref="A88:G88"/>
    <mergeCell ref="A81:B81"/>
    <mergeCell ref="A82:C82"/>
    <mergeCell ref="A83:C83"/>
    <mergeCell ref="A78:A79"/>
    <mergeCell ref="B78:B79"/>
    <mergeCell ref="A80:B80"/>
    <mergeCell ref="D73:G73"/>
    <mergeCell ref="D74:E74"/>
    <mergeCell ref="F74:G74"/>
    <mergeCell ref="C76:G76"/>
    <mergeCell ref="C77:G77"/>
    <mergeCell ref="C78:G78"/>
    <mergeCell ref="C79:G79"/>
    <mergeCell ref="A84:C84"/>
    <mergeCell ref="A85:G85"/>
    <mergeCell ref="A73:C75"/>
    <mergeCell ref="A76:B7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39"/>
  <sheetViews>
    <sheetView topLeftCell="A13" workbookViewId="0">
      <selection activeCell="J15" sqref="J15"/>
    </sheetView>
  </sheetViews>
  <sheetFormatPr defaultRowHeight="17.25"/>
  <cols>
    <col min="1" max="1" width="23" style="15" customWidth="1"/>
    <col min="2" max="2" width="20" style="15" customWidth="1"/>
    <col min="3" max="3" width="20.7109375" style="15" customWidth="1"/>
    <col min="4" max="4" width="14.5703125" style="15" customWidth="1"/>
    <col min="5" max="5" width="16.42578125" style="15" customWidth="1"/>
    <col min="6" max="6" width="15.140625" style="15" customWidth="1"/>
    <col min="7" max="7" width="14.7109375" style="15" customWidth="1"/>
    <col min="8" max="8" width="10.28515625" style="56" bestFit="1" customWidth="1"/>
    <col min="9" max="9" width="9.140625" style="15"/>
    <col min="10" max="10" width="12" style="15" bestFit="1" customWidth="1"/>
    <col min="11" max="252" width="9.140625" style="15"/>
    <col min="253" max="253" width="23" style="15" customWidth="1"/>
    <col min="254" max="254" width="20" style="15" customWidth="1"/>
    <col min="255" max="255" width="20.7109375" style="15" customWidth="1"/>
    <col min="256" max="257" width="0" style="15" hidden="1" customWidth="1"/>
    <col min="258" max="258" width="14.5703125" style="15" customWidth="1"/>
    <col min="259" max="259" width="17.85546875" style="15" customWidth="1"/>
    <col min="260" max="261" width="0" style="15" hidden="1" customWidth="1"/>
    <col min="262" max="262" width="15.140625" style="15" customWidth="1"/>
    <col min="263" max="263" width="14.7109375" style="15" customWidth="1"/>
    <col min="264" max="264" width="10.28515625" style="15" bestFit="1" customWidth="1"/>
    <col min="265" max="508" width="9.140625" style="15"/>
    <col min="509" max="509" width="23" style="15" customWidth="1"/>
    <col min="510" max="510" width="20" style="15" customWidth="1"/>
    <col min="511" max="511" width="20.7109375" style="15" customWidth="1"/>
    <col min="512" max="513" width="0" style="15" hidden="1" customWidth="1"/>
    <col min="514" max="514" width="14.5703125" style="15" customWidth="1"/>
    <col min="515" max="515" width="17.85546875" style="15" customWidth="1"/>
    <col min="516" max="517" width="0" style="15" hidden="1" customWidth="1"/>
    <col min="518" max="518" width="15.140625" style="15" customWidth="1"/>
    <col min="519" max="519" width="14.7109375" style="15" customWidth="1"/>
    <col min="520" max="520" width="10.28515625" style="15" bestFit="1" customWidth="1"/>
    <col min="521" max="764" width="9.140625" style="15"/>
    <col min="765" max="765" width="23" style="15" customWidth="1"/>
    <col min="766" max="766" width="20" style="15" customWidth="1"/>
    <col min="767" max="767" width="20.7109375" style="15" customWidth="1"/>
    <col min="768" max="769" width="0" style="15" hidden="1" customWidth="1"/>
    <col min="770" max="770" width="14.5703125" style="15" customWidth="1"/>
    <col min="771" max="771" width="17.85546875" style="15" customWidth="1"/>
    <col min="772" max="773" width="0" style="15" hidden="1" customWidth="1"/>
    <col min="774" max="774" width="15.140625" style="15" customWidth="1"/>
    <col min="775" max="775" width="14.7109375" style="15" customWidth="1"/>
    <col min="776" max="776" width="10.28515625" style="15" bestFit="1" customWidth="1"/>
    <col min="777" max="1020" width="9.140625" style="15"/>
    <col min="1021" max="1021" width="23" style="15" customWidth="1"/>
    <col min="1022" max="1022" width="20" style="15" customWidth="1"/>
    <col min="1023" max="1023" width="20.7109375" style="15" customWidth="1"/>
    <col min="1024" max="1025" width="0" style="15" hidden="1" customWidth="1"/>
    <col min="1026" max="1026" width="14.5703125" style="15" customWidth="1"/>
    <col min="1027" max="1027" width="17.85546875" style="15" customWidth="1"/>
    <col min="1028" max="1029" width="0" style="15" hidden="1" customWidth="1"/>
    <col min="1030" max="1030" width="15.140625" style="15" customWidth="1"/>
    <col min="1031" max="1031" width="14.7109375" style="15" customWidth="1"/>
    <col min="1032" max="1032" width="10.28515625" style="15" bestFit="1" customWidth="1"/>
    <col min="1033" max="1276" width="9.140625" style="15"/>
    <col min="1277" max="1277" width="23" style="15" customWidth="1"/>
    <col min="1278" max="1278" width="20" style="15" customWidth="1"/>
    <col min="1279" max="1279" width="20.7109375" style="15" customWidth="1"/>
    <col min="1280" max="1281" width="0" style="15" hidden="1" customWidth="1"/>
    <col min="1282" max="1282" width="14.5703125" style="15" customWidth="1"/>
    <col min="1283" max="1283" width="17.85546875" style="15" customWidth="1"/>
    <col min="1284" max="1285" width="0" style="15" hidden="1" customWidth="1"/>
    <col min="1286" max="1286" width="15.140625" style="15" customWidth="1"/>
    <col min="1287" max="1287" width="14.7109375" style="15" customWidth="1"/>
    <col min="1288" max="1288" width="10.28515625" style="15" bestFit="1" customWidth="1"/>
    <col min="1289" max="1532" width="9.140625" style="15"/>
    <col min="1533" max="1533" width="23" style="15" customWidth="1"/>
    <col min="1534" max="1534" width="20" style="15" customWidth="1"/>
    <col min="1535" max="1535" width="20.7109375" style="15" customWidth="1"/>
    <col min="1536" max="1537" width="0" style="15" hidden="1" customWidth="1"/>
    <col min="1538" max="1538" width="14.5703125" style="15" customWidth="1"/>
    <col min="1539" max="1539" width="17.85546875" style="15" customWidth="1"/>
    <col min="1540" max="1541" width="0" style="15" hidden="1" customWidth="1"/>
    <col min="1542" max="1542" width="15.140625" style="15" customWidth="1"/>
    <col min="1543" max="1543" width="14.7109375" style="15" customWidth="1"/>
    <col min="1544" max="1544" width="10.28515625" style="15" bestFit="1" customWidth="1"/>
    <col min="1545" max="1788" width="9.140625" style="15"/>
    <col min="1789" max="1789" width="23" style="15" customWidth="1"/>
    <col min="1790" max="1790" width="20" style="15" customWidth="1"/>
    <col min="1791" max="1791" width="20.7109375" style="15" customWidth="1"/>
    <col min="1792" max="1793" width="0" style="15" hidden="1" customWidth="1"/>
    <col min="1794" max="1794" width="14.5703125" style="15" customWidth="1"/>
    <col min="1795" max="1795" width="17.85546875" style="15" customWidth="1"/>
    <col min="1796" max="1797" width="0" style="15" hidden="1" customWidth="1"/>
    <col min="1798" max="1798" width="15.140625" style="15" customWidth="1"/>
    <col min="1799" max="1799" width="14.7109375" style="15" customWidth="1"/>
    <col min="1800" max="1800" width="10.28515625" style="15" bestFit="1" customWidth="1"/>
    <col min="1801" max="2044" width="9.140625" style="15"/>
    <col min="2045" max="2045" width="23" style="15" customWidth="1"/>
    <col min="2046" max="2046" width="20" style="15" customWidth="1"/>
    <col min="2047" max="2047" width="20.7109375" style="15" customWidth="1"/>
    <col min="2048" max="2049" width="0" style="15" hidden="1" customWidth="1"/>
    <col min="2050" max="2050" width="14.5703125" style="15" customWidth="1"/>
    <col min="2051" max="2051" width="17.85546875" style="15" customWidth="1"/>
    <col min="2052" max="2053" width="0" style="15" hidden="1" customWidth="1"/>
    <col min="2054" max="2054" width="15.140625" style="15" customWidth="1"/>
    <col min="2055" max="2055" width="14.7109375" style="15" customWidth="1"/>
    <col min="2056" max="2056" width="10.28515625" style="15" bestFit="1" customWidth="1"/>
    <col min="2057" max="2300" width="9.140625" style="15"/>
    <col min="2301" max="2301" width="23" style="15" customWidth="1"/>
    <col min="2302" max="2302" width="20" style="15" customWidth="1"/>
    <col min="2303" max="2303" width="20.7109375" style="15" customWidth="1"/>
    <col min="2304" max="2305" width="0" style="15" hidden="1" customWidth="1"/>
    <col min="2306" max="2306" width="14.5703125" style="15" customWidth="1"/>
    <col min="2307" max="2307" width="17.85546875" style="15" customWidth="1"/>
    <col min="2308" max="2309" width="0" style="15" hidden="1" customWidth="1"/>
    <col min="2310" max="2310" width="15.140625" style="15" customWidth="1"/>
    <col min="2311" max="2311" width="14.7109375" style="15" customWidth="1"/>
    <col min="2312" max="2312" width="10.28515625" style="15" bestFit="1" customWidth="1"/>
    <col min="2313" max="2556" width="9.140625" style="15"/>
    <col min="2557" max="2557" width="23" style="15" customWidth="1"/>
    <col min="2558" max="2558" width="20" style="15" customWidth="1"/>
    <col min="2559" max="2559" width="20.7109375" style="15" customWidth="1"/>
    <col min="2560" max="2561" width="0" style="15" hidden="1" customWidth="1"/>
    <col min="2562" max="2562" width="14.5703125" style="15" customWidth="1"/>
    <col min="2563" max="2563" width="17.85546875" style="15" customWidth="1"/>
    <col min="2564" max="2565" width="0" style="15" hidden="1" customWidth="1"/>
    <col min="2566" max="2566" width="15.140625" style="15" customWidth="1"/>
    <col min="2567" max="2567" width="14.7109375" style="15" customWidth="1"/>
    <col min="2568" max="2568" width="10.28515625" style="15" bestFit="1" customWidth="1"/>
    <col min="2569" max="2812" width="9.140625" style="15"/>
    <col min="2813" max="2813" width="23" style="15" customWidth="1"/>
    <col min="2814" max="2814" width="20" style="15" customWidth="1"/>
    <col min="2815" max="2815" width="20.7109375" style="15" customWidth="1"/>
    <col min="2816" max="2817" width="0" style="15" hidden="1" customWidth="1"/>
    <col min="2818" max="2818" width="14.5703125" style="15" customWidth="1"/>
    <col min="2819" max="2819" width="17.85546875" style="15" customWidth="1"/>
    <col min="2820" max="2821" width="0" style="15" hidden="1" customWidth="1"/>
    <col min="2822" max="2822" width="15.140625" style="15" customWidth="1"/>
    <col min="2823" max="2823" width="14.7109375" style="15" customWidth="1"/>
    <col min="2824" max="2824" width="10.28515625" style="15" bestFit="1" customWidth="1"/>
    <col min="2825" max="3068" width="9.140625" style="15"/>
    <col min="3069" max="3069" width="23" style="15" customWidth="1"/>
    <col min="3070" max="3070" width="20" style="15" customWidth="1"/>
    <col min="3071" max="3071" width="20.7109375" style="15" customWidth="1"/>
    <col min="3072" max="3073" width="0" style="15" hidden="1" customWidth="1"/>
    <col min="3074" max="3074" width="14.5703125" style="15" customWidth="1"/>
    <col min="3075" max="3075" width="17.85546875" style="15" customWidth="1"/>
    <col min="3076" max="3077" width="0" style="15" hidden="1" customWidth="1"/>
    <col min="3078" max="3078" width="15.140625" style="15" customWidth="1"/>
    <col min="3079" max="3079" width="14.7109375" style="15" customWidth="1"/>
    <col min="3080" max="3080" width="10.28515625" style="15" bestFit="1" customWidth="1"/>
    <col min="3081" max="3324" width="9.140625" style="15"/>
    <col min="3325" max="3325" width="23" style="15" customWidth="1"/>
    <col min="3326" max="3326" width="20" style="15" customWidth="1"/>
    <col min="3327" max="3327" width="20.7109375" style="15" customWidth="1"/>
    <col min="3328" max="3329" width="0" style="15" hidden="1" customWidth="1"/>
    <col min="3330" max="3330" width="14.5703125" style="15" customWidth="1"/>
    <col min="3331" max="3331" width="17.85546875" style="15" customWidth="1"/>
    <col min="3332" max="3333" width="0" style="15" hidden="1" customWidth="1"/>
    <col min="3334" max="3334" width="15.140625" style="15" customWidth="1"/>
    <col min="3335" max="3335" width="14.7109375" style="15" customWidth="1"/>
    <col min="3336" max="3336" width="10.28515625" style="15" bestFit="1" customWidth="1"/>
    <col min="3337" max="3580" width="9.140625" style="15"/>
    <col min="3581" max="3581" width="23" style="15" customWidth="1"/>
    <col min="3582" max="3582" width="20" style="15" customWidth="1"/>
    <col min="3583" max="3583" width="20.7109375" style="15" customWidth="1"/>
    <col min="3584" max="3585" width="0" style="15" hidden="1" customWidth="1"/>
    <col min="3586" max="3586" width="14.5703125" style="15" customWidth="1"/>
    <col min="3587" max="3587" width="17.85546875" style="15" customWidth="1"/>
    <col min="3588" max="3589" width="0" style="15" hidden="1" customWidth="1"/>
    <col min="3590" max="3590" width="15.140625" style="15" customWidth="1"/>
    <col min="3591" max="3591" width="14.7109375" style="15" customWidth="1"/>
    <col min="3592" max="3592" width="10.28515625" style="15" bestFit="1" customWidth="1"/>
    <col min="3593" max="3836" width="9.140625" style="15"/>
    <col min="3837" max="3837" width="23" style="15" customWidth="1"/>
    <col min="3838" max="3838" width="20" style="15" customWidth="1"/>
    <col min="3839" max="3839" width="20.7109375" style="15" customWidth="1"/>
    <col min="3840" max="3841" width="0" style="15" hidden="1" customWidth="1"/>
    <col min="3842" max="3842" width="14.5703125" style="15" customWidth="1"/>
    <col min="3843" max="3843" width="17.85546875" style="15" customWidth="1"/>
    <col min="3844" max="3845" width="0" style="15" hidden="1" customWidth="1"/>
    <col min="3846" max="3846" width="15.140625" style="15" customWidth="1"/>
    <col min="3847" max="3847" width="14.7109375" style="15" customWidth="1"/>
    <col min="3848" max="3848" width="10.28515625" style="15" bestFit="1" customWidth="1"/>
    <col min="3849" max="4092" width="9.140625" style="15"/>
    <col min="4093" max="4093" width="23" style="15" customWidth="1"/>
    <col min="4094" max="4094" width="20" style="15" customWidth="1"/>
    <col min="4095" max="4095" width="20.7109375" style="15" customWidth="1"/>
    <col min="4096" max="4097" width="0" style="15" hidden="1" customWidth="1"/>
    <col min="4098" max="4098" width="14.5703125" style="15" customWidth="1"/>
    <col min="4099" max="4099" width="17.85546875" style="15" customWidth="1"/>
    <col min="4100" max="4101" width="0" style="15" hidden="1" customWidth="1"/>
    <col min="4102" max="4102" width="15.140625" style="15" customWidth="1"/>
    <col min="4103" max="4103" width="14.7109375" style="15" customWidth="1"/>
    <col min="4104" max="4104" width="10.28515625" style="15" bestFit="1" customWidth="1"/>
    <col min="4105" max="4348" width="9.140625" style="15"/>
    <col min="4349" max="4349" width="23" style="15" customWidth="1"/>
    <col min="4350" max="4350" width="20" style="15" customWidth="1"/>
    <col min="4351" max="4351" width="20.7109375" style="15" customWidth="1"/>
    <col min="4352" max="4353" width="0" style="15" hidden="1" customWidth="1"/>
    <col min="4354" max="4354" width="14.5703125" style="15" customWidth="1"/>
    <col min="4355" max="4355" width="17.85546875" style="15" customWidth="1"/>
    <col min="4356" max="4357" width="0" style="15" hidden="1" customWidth="1"/>
    <col min="4358" max="4358" width="15.140625" style="15" customWidth="1"/>
    <col min="4359" max="4359" width="14.7109375" style="15" customWidth="1"/>
    <col min="4360" max="4360" width="10.28515625" style="15" bestFit="1" customWidth="1"/>
    <col min="4361" max="4604" width="9.140625" style="15"/>
    <col min="4605" max="4605" width="23" style="15" customWidth="1"/>
    <col min="4606" max="4606" width="20" style="15" customWidth="1"/>
    <col min="4607" max="4607" width="20.7109375" style="15" customWidth="1"/>
    <col min="4608" max="4609" width="0" style="15" hidden="1" customWidth="1"/>
    <col min="4610" max="4610" width="14.5703125" style="15" customWidth="1"/>
    <col min="4611" max="4611" width="17.85546875" style="15" customWidth="1"/>
    <col min="4612" max="4613" width="0" style="15" hidden="1" customWidth="1"/>
    <col min="4614" max="4614" width="15.140625" style="15" customWidth="1"/>
    <col min="4615" max="4615" width="14.7109375" style="15" customWidth="1"/>
    <col min="4616" max="4616" width="10.28515625" style="15" bestFit="1" customWidth="1"/>
    <col min="4617" max="4860" width="9.140625" style="15"/>
    <col min="4861" max="4861" width="23" style="15" customWidth="1"/>
    <col min="4862" max="4862" width="20" style="15" customWidth="1"/>
    <col min="4863" max="4863" width="20.7109375" style="15" customWidth="1"/>
    <col min="4864" max="4865" width="0" style="15" hidden="1" customWidth="1"/>
    <col min="4866" max="4866" width="14.5703125" style="15" customWidth="1"/>
    <col min="4867" max="4867" width="17.85546875" style="15" customWidth="1"/>
    <col min="4868" max="4869" width="0" style="15" hidden="1" customWidth="1"/>
    <col min="4870" max="4870" width="15.140625" style="15" customWidth="1"/>
    <col min="4871" max="4871" width="14.7109375" style="15" customWidth="1"/>
    <col min="4872" max="4872" width="10.28515625" style="15" bestFit="1" customWidth="1"/>
    <col min="4873" max="5116" width="9.140625" style="15"/>
    <col min="5117" max="5117" width="23" style="15" customWidth="1"/>
    <col min="5118" max="5118" width="20" style="15" customWidth="1"/>
    <col min="5119" max="5119" width="20.7109375" style="15" customWidth="1"/>
    <col min="5120" max="5121" width="0" style="15" hidden="1" customWidth="1"/>
    <col min="5122" max="5122" width="14.5703125" style="15" customWidth="1"/>
    <col min="5123" max="5123" width="17.85546875" style="15" customWidth="1"/>
    <col min="5124" max="5125" width="0" style="15" hidden="1" customWidth="1"/>
    <col min="5126" max="5126" width="15.140625" style="15" customWidth="1"/>
    <col min="5127" max="5127" width="14.7109375" style="15" customWidth="1"/>
    <col min="5128" max="5128" width="10.28515625" style="15" bestFit="1" customWidth="1"/>
    <col min="5129" max="5372" width="9.140625" style="15"/>
    <col min="5373" max="5373" width="23" style="15" customWidth="1"/>
    <col min="5374" max="5374" width="20" style="15" customWidth="1"/>
    <col min="5375" max="5375" width="20.7109375" style="15" customWidth="1"/>
    <col min="5376" max="5377" width="0" style="15" hidden="1" customWidth="1"/>
    <col min="5378" max="5378" width="14.5703125" style="15" customWidth="1"/>
    <col min="5379" max="5379" width="17.85546875" style="15" customWidth="1"/>
    <col min="5380" max="5381" width="0" style="15" hidden="1" customWidth="1"/>
    <col min="5382" max="5382" width="15.140625" style="15" customWidth="1"/>
    <col min="5383" max="5383" width="14.7109375" style="15" customWidth="1"/>
    <col min="5384" max="5384" width="10.28515625" style="15" bestFit="1" customWidth="1"/>
    <col min="5385" max="5628" width="9.140625" style="15"/>
    <col min="5629" max="5629" width="23" style="15" customWidth="1"/>
    <col min="5630" max="5630" width="20" style="15" customWidth="1"/>
    <col min="5631" max="5631" width="20.7109375" style="15" customWidth="1"/>
    <col min="5632" max="5633" width="0" style="15" hidden="1" customWidth="1"/>
    <col min="5634" max="5634" width="14.5703125" style="15" customWidth="1"/>
    <col min="5635" max="5635" width="17.85546875" style="15" customWidth="1"/>
    <col min="5636" max="5637" width="0" style="15" hidden="1" customWidth="1"/>
    <col min="5638" max="5638" width="15.140625" style="15" customWidth="1"/>
    <col min="5639" max="5639" width="14.7109375" style="15" customWidth="1"/>
    <col min="5640" max="5640" width="10.28515625" style="15" bestFit="1" customWidth="1"/>
    <col min="5641" max="5884" width="9.140625" style="15"/>
    <col min="5885" max="5885" width="23" style="15" customWidth="1"/>
    <col min="5886" max="5886" width="20" style="15" customWidth="1"/>
    <col min="5887" max="5887" width="20.7109375" style="15" customWidth="1"/>
    <col min="5888" max="5889" width="0" style="15" hidden="1" customWidth="1"/>
    <col min="5890" max="5890" width="14.5703125" style="15" customWidth="1"/>
    <col min="5891" max="5891" width="17.85546875" style="15" customWidth="1"/>
    <col min="5892" max="5893" width="0" style="15" hidden="1" customWidth="1"/>
    <col min="5894" max="5894" width="15.140625" style="15" customWidth="1"/>
    <col min="5895" max="5895" width="14.7109375" style="15" customWidth="1"/>
    <col min="5896" max="5896" width="10.28515625" style="15" bestFit="1" customWidth="1"/>
    <col min="5897" max="6140" width="9.140625" style="15"/>
    <col min="6141" max="6141" width="23" style="15" customWidth="1"/>
    <col min="6142" max="6142" width="20" style="15" customWidth="1"/>
    <col min="6143" max="6143" width="20.7109375" style="15" customWidth="1"/>
    <col min="6144" max="6145" width="0" style="15" hidden="1" customWidth="1"/>
    <col min="6146" max="6146" width="14.5703125" style="15" customWidth="1"/>
    <col min="6147" max="6147" width="17.85546875" style="15" customWidth="1"/>
    <col min="6148" max="6149" width="0" style="15" hidden="1" customWidth="1"/>
    <col min="6150" max="6150" width="15.140625" style="15" customWidth="1"/>
    <col min="6151" max="6151" width="14.7109375" style="15" customWidth="1"/>
    <col min="6152" max="6152" width="10.28515625" style="15" bestFit="1" customWidth="1"/>
    <col min="6153" max="6396" width="9.140625" style="15"/>
    <col min="6397" max="6397" width="23" style="15" customWidth="1"/>
    <col min="6398" max="6398" width="20" style="15" customWidth="1"/>
    <col min="6399" max="6399" width="20.7109375" style="15" customWidth="1"/>
    <col min="6400" max="6401" width="0" style="15" hidden="1" customWidth="1"/>
    <col min="6402" max="6402" width="14.5703125" style="15" customWidth="1"/>
    <col min="6403" max="6403" width="17.85546875" style="15" customWidth="1"/>
    <col min="6404" max="6405" width="0" style="15" hidden="1" customWidth="1"/>
    <col min="6406" max="6406" width="15.140625" style="15" customWidth="1"/>
    <col min="6407" max="6407" width="14.7109375" style="15" customWidth="1"/>
    <col min="6408" max="6408" width="10.28515625" style="15" bestFit="1" customWidth="1"/>
    <col min="6409" max="6652" width="9.140625" style="15"/>
    <col min="6653" max="6653" width="23" style="15" customWidth="1"/>
    <col min="6654" max="6654" width="20" style="15" customWidth="1"/>
    <col min="6655" max="6655" width="20.7109375" style="15" customWidth="1"/>
    <col min="6656" max="6657" width="0" style="15" hidden="1" customWidth="1"/>
    <col min="6658" max="6658" width="14.5703125" style="15" customWidth="1"/>
    <col min="6659" max="6659" width="17.85546875" style="15" customWidth="1"/>
    <col min="6660" max="6661" width="0" style="15" hidden="1" customWidth="1"/>
    <col min="6662" max="6662" width="15.140625" style="15" customWidth="1"/>
    <col min="6663" max="6663" width="14.7109375" style="15" customWidth="1"/>
    <col min="6664" max="6664" width="10.28515625" style="15" bestFit="1" customWidth="1"/>
    <col min="6665" max="6908" width="9.140625" style="15"/>
    <col min="6909" max="6909" width="23" style="15" customWidth="1"/>
    <col min="6910" max="6910" width="20" style="15" customWidth="1"/>
    <col min="6911" max="6911" width="20.7109375" style="15" customWidth="1"/>
    <col min="6912" max="6913" width="0" style="15" hidden="1" customWidth="1"/>
    <col min="6914" max="6914" width="14.5703125" style="15" customWidth="1"/>
    <col min="6915" max="6915" width="17.85546875" style="15" customWidth="1"/>
    <col min="6916" max="6917" width="0" style="15" hidden="1" customWidth="1"/>
    <col min="6918" max="6918" width="15.140625" style="15" customWidth="1"/>
    <col min="6919" max="6919" width="14.7109375" style="15" customWidth="1"/>
    <col min="6920" max="6920" width="10.28515625" style="15" bestFit="1" customWidth="1"/>
    <col min="6921" max="7164" width="9.140625" style="15"/>
    <col min="7165" max="7165" width="23" style="15" customWidth="1"/>
    <col min="7166" max="7166" width="20" style="15" customWidth="1"/>
    <col min="7167" max="7167" width="20.7109375" style="15" customWidth="1"/>
    <col min="7168" max="7169" width="0" style="15" hidden="1" customWidth="1"/>
    <col min="7170" max="7170" width="14.5703125" style="15" customWidth="1"/>
    <col min="7171" max="7171" width="17.85546875" style="15" customWidth="1"/>
    <col min="7172" max="7173" width="0" style="15" hidden="1" customWidth="1"/>
    <col min="7174" max="7174" width="15.140625" style="15" customWidth="1"/>
    <col min="7175" max="7175" width="14.7109375" style="15" customWidth="1"/>
    <col min="7176" max="7176" width="10.28515625" style="15" bestFit="1" customWidth="1"/>
    <col min="7177" max="7420" width="9.140625" style="15"/>
    <col min="7421" max="7421" width="23" style="15" customWidth="1"/>
    <col min="7422" max="7422" width="20" style="15" customWidth="1"/>
    <col min="7423" max="7423" width="20.7109375" style="15" customWidth="1"/>
    <col min="7424" max="7425" width="0" style="15" hidden="1" customWidth="1"/>
    <col min="7426" max="7426" width="14.5703125" style="15" customWidth="1"/>
    <col min="7427" max="7427" width="17.85546875" style="15" customWidth="1"/>
    <col min="7428" max="7429" width="0" style="15" hidden="1" customWidth="1"/>
    <col min="7430" max="7430" width="15.140625" style="15" customWidth="1"/>
    <col min="7431" max="7431" width="14.7109375" style="15" customWidth="1"/>
    <col min="7432" max="7432" width="10.28515625" style="15" bestFit="1" customWidth="1"/>
    <col min="7433" max="7676" width="9.140625" style="15"/>
    <col min="7677" max="7677" width="23" style="15" customWidth="1"/>
    <col min="7678" max="7678" width="20" style="15" customWidth="1"/>
    <col min="7679" max="7679" width="20.7109375" style="15" customWidth="1"/>
    <col min="7680" max="7681" width="0" style="15" hidden="1" customWidth="1"/>
    <col min="7682" max="7682" width="14.5703125" style="15" customWidth="1"/>
    <col min="7683" max="7683" width="17.85546875" style="15" customWidth="1"/>
    <col min="7684" max="7685" width="0" style="15" hidden="1" customWidth="1"/>
    <col min="7686" max="7686" width="15.140625" style="15" customWidth="1"/>
    <col min="7687" max="7687" width="14.7109375" style="15" customWidth="1"/>
    <col min="7688" max="7688" width="10.28515625" style="15" bestFit="1" customWidth="1"/>
    <col min="7689" max="7932" width="9.140625" style="15"/>
    <col min="7933" max="7933" width="23" style="15" customWidth="1"/>
    <col min="7934" max="7934" width="20" style="15" customWidth="1"/>
    <col min="7935" max="7935" width="20.7109375" style="15" customWidth="1"/>
    <col min="7936" max="7937" width="0" style="15" hidden="1" customWidth="1"/>
    <col min="7938" max="7938" width="14.5703125" style="15" customWidth="1"/>
    <col min="7939" max="7939" width="17.85546875" style="15" customWidth="1"/>
    <col min="7940" max="7941" width="0" style="15" hidden="1" customWidth="1"/>
    <col min="7942" max="7942" width="15.140625" style="15" customWidth="1"/>
    <col min="7943" max="7943" width="14.7109375" style="15" customWidth="1"/>
    <col min="7944" max="7944" width="10.28515625" style="15" bestFit="1" customWidth="1"/>
    <col min="7945" max="8188" width="9.140625" style="15"/>
    <col min="8189" max="8189" width="23" style="15" customWidth="1"/>
    <col min="8190" max="8190" width="20" style="15" customWidth="1"/>
    <col min="8191" max="8191" width="20.7109375" style="15" customWidth="1"/>
    <col min="8192" max="8193" width="0" style="15" hidden="1" customWidth="1"/>
    <col min="8194" max="8194" width="14.5703125" style="15" customWidth="1"/>
    <col min="8195" max="8195" width="17.85546875" style="15" customWidth="1"/>
    <col min="8196" max="8197" width="0" style="15" hidden="1" customWidth="1"/>
    <col min="8198" max="8198" width="15.140625" style="15" customWidth="1"/>
    <col min="8199" max="8199" width="14.7109375" style="15" customWidth="1"/>
    <col min="8200" max="8200" width="10.28515625" style="15" bestFit="1" customWidth="1"/>
    <col min="8201" max="8444" width="9.140625" style="15"/>
    <col min="8445" max="8445" width="23" style="15" customWidth="1"/>
    <col min="8446" max="8446" width="20" style="15" customWidth="1"/>
    <col min="8447" max="8447" width="20.7109375" style="15" customWidth="1"/>
    <col min="8448" max="8449" width="0" style="15" hidden="1" customWidth="1"/>
    <col min="8450" max="8450" width="14.5703125" style="15" customWidth="1"/>
    <col min="8451" max="8451" width="17.85546875" style="15" customWidth="1"/>
    <col min="8452" max="8453" width="0" style="15" hidden="1" customWidth="1"/>
    <col min="8454" max="8454" width="15.140625" style="15" customWidth="1"/>
    <col min="8455" max="8455" width="14.7109375" style="15" customWidth="1"/>
    <col min="8456" max="8456" width="10.28515625" style="15" bestFit="1" customWidth="1"/>
    <col min="8457" max="8700" width="9.140625" style="15"/>
    <col min="8701" max="8701" width="23" style="15" customWidth="1"/>
    <col min="8702" max="8702" width="20" style="15" customWidth="1"/>
    <col min="8703" max="8703" width="20.7109375" style="15" customWidth="1"/>
    <col min="8704" max="8705" width="0" style="15" hidden="1" customWidth="1"/>
    <col min="8706" max="8706" width="14.5703125" style="15" customWidth="1"/>
    <col min="8707" max="8707" width="17.85546875" style="15" customWidth="1"/>
    <col min="8708" max="8709" width="0" style="15" hidden="1" customWidth="1"/>
    <col min="8710" max="8710" width="15.140625" style="15" customWidth="1"/>
    <col min="8711" max="8711" width="14.7109375" style="15" customWidth="1"/>
    <col min="8712" max="8712" width="10.28515625" style="15" bestFit="1" customWidth="1"/>
    <col min="8713" max="8956" width="9.140625" style="15"/>
    <col min="8957" max="8957" width="23" style="15" customWidth="1"/>
    <col min="8958" max="8958" width="20" style="15" customWidth="1"/>
    <col min="8959" max="8959" width="20.7109375" style="15" customWidth="1"/>
    <col min="8960" max="8961" width="0" style="15" hidden="1" customWidth="1"/>
    <col min="8962" max="8962" width="14.5703125" style="15" customWidth="1"/>
    <col min="8963" max="8963" width="17.85546875" style="15" customWidth="1"/>
    <col min="8964" max="8965" width="0" style="15" hidden="1" customWidth="1"/>
    <col min="8966" max="8966" width="15.140625" style="15" customWidth="1"/>
    <col min="8967" max="8967" width="14.7109375" style="15" customWidth="1"/>
    <col min="8968" max="8968" width="10.28515625" style="15" bestFit="1" customWidth="1"/>
    <col min="8969" max="9212" width="9.140625" style="15"/>
    <col min="9213" max="9213" width="23" style="15" customWidth="1"/>
    <col min="9214" max="9214" width="20" style="15" customWidth="1"/>
    <col min="9215" max="9215" width="20.7109375" style="15" customWidth="1"/>
    <col min="9216" max="9217" width="0" style="15" hidden="1" customWidth="1"/>
    <col min="9218" max="9218" width="14.5703125" style="15" customWidth="1"/>
    <col min="9219" max="9219" width="17.85546875" style="15" customWidth="1"/>
    <col min="9220" max="9221" width="0" style="15" hidden="1" customWidth="1"/>
    <col min="9222" max="9222" width="15.140625" style="15" customWidth="1"/>
    <col min="9223" max="9223" width="14.7109375" style="15" customWidth="1"/>
    <col min="9224" max="9224" width="10.28515625" style="15" bestFit="1" customWidth="1"/>
    <col min="9225" max="9468" width="9.140625" style="15"/>
    <col min="9469" max="9469" width="23" style="15" customWidth="1"/>
    <col min="9470" max="9470" width="20" style="15" customWidth="1"/>
    <col min="9471" max="9471" width="20.7109375" style="15" customWidth="1"/>
    <col min="9472" max="9473" width="0" style="15" hidden="1" customWidth="1"/>
    <col min="9474" max="9474" width="14.5703125" style="15" customWidth="1"/>
    <col min="9475" max="9475" width="17.85546875" style="15" customWidth="1"/>
    <col min="9476" max="9477" width="0" style="15" hidden="1" customWidth="1"/>
    <col min="9478" max="9478" width="15.140625" style="15" customWidth="1"/>
    <col min="9479" max="9479" width="14.7109375" style="15" customWidth="1"/>
    <col min="9480" max="9480" width="10.28515625" style="15" bestFit="1" customWidth="1"/>
    <col min="9481" max="9724" width="9.140625" style="15"/>
    <col min="9725" max="9725" width="23" style="15" customWidth="1"/>
    <col min="9726" max="9726" width="20" style="15" customWidth="1"/>
    <col min="9727" max="9727" width="20.7109375" style="15" customWidth="1"/>
    <col min="9728" max="9729" width="0" style="15" hidden="1" customWidth="1"/>
    <col min="9730" max="9730" width="14.5703125" style="15" customWidth="1"/>
    <col min="9731" max="9731" width="17.85546875" style="15" customWidth="1"/>
    <col min="9732" max="9733" width="0" style="15" hidden="1" customWidth="1"/>
    <col min="9734" max="9734" width="15.140625" style="15" customWidth="1"/>
    <col min="9735" max="9735" width="14.7109375" style="15" customWidth="1"/>
    <col min="9736" max="9736" width="10.28515625" style="15" bestFit="1" customWidth="1"/>
    <col min="9737" max="9980" width="9.140625" style="15"/>
    <col min="9981" max="9981" width="23" style="15" customWidth="1"/>
    <col min="9982" max="9982" width="20" style="15" customWidth="1"/>
    <col min="9983" max="9983" width="20.7109375" style="15" customWidth="1"/>
    <col min="9984" max="9985" width="0" style="15" hidden="1" customWidth="1"/>
    <col min="9986" max="9986" width="14.5703125" style="15" customWidth="1"/>
    <col min="9987" max="9987" width="17.85546875" style="15" customWidth="1"/>
    <col min="9988" max="9989" width="0" style="15" hidden="1" customWidth="1"/>
    <col min="9990" max="9990" width="15.140625" style="15" customWidth="1"/>
    <col min="9991" max="9991" width="14.7109375" style="15" customWidth="1"/>
    <col min="9992" max="9992" width="10.28515625" style="15" bestFit="1" customWidth="1"/>
    <col min="9993" max="10236" width="9.140625" style="15"/>
    <col min="10237" max="10237" width="23" style="15" customWidth="1"/>
    <col min="10238" max="10238" width="20" style="15" customWidth="1"/>
    <col min="10239" max="10239" width="20.7109375" style="15" customWidth="1"/>
    <col min="10240" max="10241" width="0" style="15" hidden="1" customWidth="1"/>
    <col min="10242" max="10242" width="14.5703125" style="15" customWidth="1"/>
    <col min="10243" max="10243" width="17.85546875" style="15" customWidth="1"/>
    <col min="10244" max="10245" width="0" style="15" hidden="1" customWidth="1"/>
    <col min="10246" max="10246" width="15.140625" style="15" customWidth="1"/>
    <col min="10247" max="10247" width="14.7109375" style="15" customWidth="1"/>
    <col min="10248" max="10248" width="10.28515625" style="15" bestFit="1" customWidth="1"/>
    <col min="10249" max="10492" width="9.140625" style="15"/>
    <col min="10493" max="10493" width="23" style="15" customWidth="1"/>
    <col min="10494" max="10494" width="20" style="15" customWidth="1"/>
    <col min="10495" max="10495" width="20.7109375" style="15" customWidth="1"/>
    <col min="10496" max="10497" width="0" style="15" hidden="1" customWidth="1"/>
    <col min="10498" max="10498" width="14.5703125" style="15" customWidth="1"/>
    <col min="10499" max="10499" width="17.85546875" style="15" customWidth="1"/>
    <col min="10500" max="10501" width="0" style="15" hidden="1" customWidth="1"/>
    <col min="10502" max="10502" width="15.140625" style="15" customWidth="1"/>
    <col min="10503" max="10503" width="14.7109375" style="15" customWidth="1"/>
    <col min="10504" max="10504" width="10.28515625" style="15" bestFit="1" customWidth="1"/>
    <col min="10505" max="10748" width="9.140625" style="15"/>
    <col min="10749" max="10749" width="23" style="15" customWidth="1"/>
    <col min="10750" max="10750" width="20" style="15" customWidth="1"/>
    <col min="10751" max="10751" width="20.7109375" style="15" customWidth="1"/>
    <col min="10752" max="10753" width="0" style="15" hidden="1" customWidth="1"/>
    <col min="10754" max="10754" width="14.5703125" style="15" customWidth="1"/>
    <col min="10755" max="10755" width="17.85546875" style="15" customWidth="1"/>
    <col min="10756" max="10757" width="0" style="15" hidden="1" customWidth="1"/>
    <col min="10758" max="10758" width="15.140625" style="15" customWidth="1"/>
    <col min="10759" max="10759" width="14.7109375" style="15" customWidth="1"/>
    <col min="10760" max="10760" width="10.28515625" style="15" bestFit="1" customWidth="1"/>
    <col min="10761" max="11004" width="9.140625" style="15"/>
    <col min="11005" max="11005" width="23" style="15" customWidth="1"/>
    <col min="11006" max="11006" width="20" style="15" customWidth="1"/>
    <col min="11007" max="11007" width="20.7109375" style="15" customWidth="1"/>
    <col min="11008" max="11009" width="0" style="15" hidden="1" customWidth="1"/>
    <col min="11010" max="11010" width="14.5703125" style="15" customWidth="1"/>
    <col min="11011" max="11011" width="17.85546875" style="15" customWidth="1"/>
    <col min="11012" max="11013" width="0" style="15" hidden="1" customWidth="1"/>
    <col min="11014" max="11014" width="15.140625" style="15" customWidth="1"/>
    <col min="11015" max="11015" width="14.7109375" style="15" customWidth="1"/>
    <col min="11016" max="11016" width="10.28515625" style="15" bestFit="1" customWidth="1"/>
    <col min="11017" max="11260" width="9.140625" style="15"/>
    <col min="11261" max="11261" width="23" style="15" customWidth="1"/>
    <col min="11262" max="11262" width="20" style="15" customWidth="1"/>
    <col min="11263" max="11263" width="20.7109375" style="15" customWidth="1"/>
    <col min="11264" max="11265" width="0" style="15" hidden="1" customWidth="1"/>
    <col min="11266" max="11266" width="14.5703125" style="15" customWidth="1"/>
    <col min="11267" max="11267" width="17.85546875" style="15" customWidth="1"/>
    <col min="11268" max="11269" width="0" style="15" hidden="1" customWidth="1"/>
    <col min="11270" max="11270" width="15.140625" style="15" customWidth="1"/>
    <col min="11271" max="11271" width="14.7109375" style="15" customWidth="1"/>
    <col min="11272" max="11272" width="10.28515625" style="15" bestFit="1" customWidth="1"/>
    <col min="11273" max="11516" width="9.140625" style="15"/>
    <col min="11517" max="11517" width="23" style="15" customWidth="1"/>
    <col min="11518" max="11518" width="20" style="15" customWidth="1"/>
    <col min="11519" max="11519" width="20.7109375" style="15" customWidth="1"/>
    <col min="11520" max="11521" width="0" style="15" hidden="1" customWidth="1"/>
    <col min="11522" max="11522" width="14.5703125" style="15" customWidth="1"/>
    <col min="11523" max="11523" width="17.85546875" style="15" customWidth="1"/>
    <col min="11524" max="11525" width="0" style="15" hidden="1" customWidth="1"/>
    <col min="11526" max="11526" width="15.140625" style="15" customWidth="1"/>
    <col min="11527" max="11527" width="14.7109375" style="15" customWidth="1"/>
    <col min="11528" max="11528" width="10.28515625" style="15" bestFit="1" customWidth="1"/>
    <col min="11529" max="11772" width="9.140625" style="15"/>
    <col min="11773" max="11773" width="23" style="15" customWidth="1"/>
    <col min="11774" max="11774" width="20" style="15" customWidth="1"/>
    <col min="11775" max="11775" width="20.7109375" style="15" customWidth="1"/>
    <col min="11776" max="11777" width="0" style="15" hidden="1" customWidth="1"/>
    <col min="11778" max="11778" width="14.5703125" style="15" customWidth="1"/>
    <col min="11779" max="11779" width="17.85546875" style="15" customWidth="1"/>
    <col min="11780" max="11781" width="0" style="15" hidden="1" customWidth="1"/>
    <col min="11782" max="11782" width="15.140625" style="15" customWidth="1"/>
    <col min="11783" max="11783" width="14.7109375" style="15" customWidth="1"/>
    <col min="11784" max="11784" width="10.28515625" style="15" bestFit="1" customWidth="1"/>
    <col min="11785" max="12028" width="9.140625" style="15"/>
    <col min="12029" max="12029" width="23" style="15" customWidth="1"/>
    <col min="12030" max="12030" width="20" style="15" customWidth="1"/>
    <col min="12031" max="12031" width="20.7109375" style="15" customWidth="1"/>
    <col min="12032" max="12033" width="0" style="15" hidden="1" customWidth="1"/>
    <col min="12034" max="12034" width="14.5703125" style="15" customWidth="1"/>
    <col min="12035" max="12035" width="17.85546875" style="15" customWidth="1"/>
    <col min="12036" max="12037" width="0" style="15" hidden="1" customWidth="1"/>
    <col min="12038" max="12038" width="15.140625" style="15" customWidth="1"/>
    <col min="12039" max="12039" width="14.7109375" style="15" customWidth="1"/>
    <col min="12040" max="12040" width="10.28515625" style="15" bestFit="1" customWidth="1"/>
    <col min="12041" max="12284" width="9.140625" style="15"/>
    <col min="12285" max="12285" width="23" style="15" customWidth="1"/>
    <col min="12286" max="12286" width="20" style="15" customWidth="1"/>
    <col min="12287" max="12287" width="20.7109375" style="15" customWidth="1"/>
    <col min="12288" max="12289" width="0" style="15" hidden="1" customWidth="1"/>
    <col min="12290" max="12290" width="14.5703125" style="15" customWidth="1"/>
    <col min="12291" max="12291" width="17.85546875" style="15" customWidth="1"/>
    <col min="12292" max="12293" width="0" style="15" hidden="1" customWidth="1"/>
    <col min="12294" max="12294" width="15.140625" style="15" customWidth="1"/>
    <col min="12295" max="12295" width="14.7109375" style="15" customWidth="1"/>
    <col min="12296" max="12296" width="10.28515625" style="15" bestFit="1" customWidth="1"/>
    <col min="12297" max="12540" width="9.140625" style="15"/>
    <col min="12541" max="12541" width="23" style="15" customWidth="1"/>
    <col min="12542" max="12542" width="20" style="15" customWidth="1"/>
    <col min="12543" max="12543" width="20.7109375" style="15" customWidth="1"/>
    <col min="12544" max="12545" width="0" style="15" hidden="1" customWidth="1"/>
    <col min="12546" max="12546" width="14.5703125" style="15" customWidth="1"/>
    <col min="12547" max="12547" width="17.85546875" style="15" customWidth="1"/>
    <col min="12548" max="12549" width="0" style="15" hidden="1" customWidth="1"/>
    <col min="12550" max="12550" width="15.140625" style="15" customWidth="1"/>
    <col min="12551" max="12551" width="14.7109375" style="15" customWidth="1"/>
    <col min="12552" max="12552" width="10.28515625" style="15" bestFit="1" customWidth="1"/>
    <col min="12553" max="12796" width="9.140625" style="15"/>
    <col min="12797" max="12797" width="23" style="15" customWidth="1"/>
    <col min="12798" max="12798" width="20" style="15" customWidth="1"/>
    <col min="12799" max="12799" width="20.7109375" style="15" customWidth="1"/>
    <col min="12800" max="12801" width="0" style="15" hidden="1" customWidth="1"/>
    <col min="12802" max="12802" width="14.5703125" style="15" customWidth="1"/>
    <col min="12803" max="12803" width="17.85546875" style="15" customWidth="1"/>
    <col min="12804" max="12805" width="0" style="15" hidden="1" customWidth="1"/>
    <col min="12806" max="12806" width="15.140625" style="15" customWidth="1"/>
    <col min="12807" max="12807" width="14.7109375" style="15" customWidth="1"/>
    <col min="12808" max="12808" width="10.28515625" style="15" bestFit="1" customWidth="1"/>
    <col min="12809" max="13052" width="9.140625" style="15"/>
    <col min="13053" max="13053" width="23" style="15" customWidth="1"/>
    <col min="13054" max="13054" width="20" style="15" customWidth="1"/>
    <col min="13055" max="13055" width="20.7109375" style="15" customWidth="1"/>
    <col min="13056" max="13057" width="0" style="15" hidden="1" customWidth="1"/>
    <col min="13058" max="13058" width="14.5703125" style="15" customWidth="1"/>
    <col min="13059" max="13059" width="17.85546875" style="15" customWidth="1"/>
    <col min="13060" max="13061" width="0" style="15" hidden="1" customWidth="1"/>
    <col min="13062" max="13062" width="15.140625" style="15" customWidth="1"/>
    <col min="13063" max="13063" width="14.7109375" style="15" customWidth="1"/>
    <col min="13064" max="13064" width="10.28515625" style="15" bestFit="1" customWidth="1"/>
    <col min="13065" max="13308" width="9.140625" style="15"/>
    <col min="13309" max="13309" width="23" style="15" customWidth="1"/>
    <col min="13310" max="13310" width="20" style="15" customWidth="1"/>
    <col min="13311" max="13311" width="20.7109375" style="15" customWidth="1"/>
    <col min="13312" max="13313" width="0" style="15" hidden="1" customWidth="1"/>
    <col min="13314" max="13314" width="14.5703125" style="15" customWidth="1"/>
    <col min="13315" max="13315" width="17.85546875" style="15" customWidth="1"/>
    <col min="13316" max="13317" width="0" style="15" hidden="1" customWidth="1"/>
    <col min="13318" max="13318" width="15.140625" style="15" customWidth="1"/>
    <col min="13319" max="13319" width="14.7109375" style="15" customWidth="1"/>
    <col min="13320" max="13320" width="10.28515625" style="15" bestFit="1" customWidth="1"/>
    <col min="13321" max="13564" width="9.140625" style="15"/>
    <col min="13565" max="13565" width="23" style="15" customWidth="1"/>
    <col min="13566" max="13566" width="20" style="15" customWidth="1"/>
    <col min="13567" max="13567" width="20.7109375" style="15" customWidth="1"/>
    <col min="13568" max="13569" width="0" style="15" hidden="1" customWidth="1"/>
    <col min="13570" max="13570" width="14.5703125" style="15" customWidth="1"/>
    <col min="13571" max="13571" width="17.85546875" style="15" customWidth="1"/>
    <col min="13572" max="13573" width="0" style="15" hidden="1" customWidth="1"/>
    <col min="13574" max="13574" width="15.140625" style="15" customWidth="1"/>
    <col min="13575" max="13575" width="14.7109375" style="15" customWidth="1"/>
    <col min="13576" max="13576" width="10.28515625" style="15" bestFit="1" customWidth="1"/>
    <col min="13577" max="13820" width="9.140625" style="15"/>
    <col min="13821" max="13821" width="23" style="15" customWidth="1"/>
    <col min="13822" max="13822" width="20" style="15" customWidth="1"/>
    <col min="13823" max="13823" width="20.7109375" style="15" customWidth="1"/>
    <col min="13824" max="13825" width="0" style="15" hidden="1" customWidth="1"/>
    <col min="13826" max="13826" width="14.5703125" style="15" customWidth="1"/>
    <col min="13827" max="13827" width="17.85546875" style="15" customWidth="1"/>
    <col min="13828" max="13829" width="0" style="15" hidden="1" customWidth="1"/>
    <col min="13830" max="13830" width="15.140625" style="15" customWidth="1"/>
    <col min="13831" max="13831" width="14.7109375" style="15" customWidth="1"/>
    <col min="13832" max="13832" width="10.28515625" style="15" bestFit="1" customWidth="1"/>
    <col min="13833" max="14076" width="9.140625" style="15"/>
    <col min="14077" max="14077" width="23" style="15" customWidth="1"/>
    <col min="14078" max="14078" width="20" style="15" customWidth="1"/>
    <col min="14079" max="14079" width="20.7109375" style="15" customWidth="1"/>
    <col min="14080" max="14081" width="0" style="15" hidden="1" customWidth="1"/>
    <col min="14082" max="14082" width="14.5703125" style="15" customWidth="1"/>
    <col min="14083" max="14083" width="17.85546875" style="15" customWidth="1"/>
    <col min="14084" max="14085" width="0" style="15" hidden="1" customWidth="1"/>
    <col min="14086" max="14086" width="15.140625" style="15" customWidth="1"/>
    <col min="14087" max="14087" width="14.7109375" style="15" customWidth="1"/>
    <col min="14088" max="14088" width="10.28515625" style="15" bestFit="1" customWidth="1"/>
    <col min="14089" max="14332" width="9.140625" style="15"/>
    <col min="14333" max="14333" width="23" style="15" customWidth="1"/>
    <col min="14334" max="14334" width="20" style="15" customWidth="1"/>
    <col min="14335" max="14335" width="20.7109375" style="15" customWidth="1"/>
    <col min="14336" max="14337" width="0" style="15" hidden="1" customWidth="1"/>
    <col min="14338" max="14338" width="14.5703125" style="15" customWidth="1"/>
    <col min="14339" max="14339" width="17.85546875" style="15" customWidth="1"/>
    <col min="14340" max="14341" width="0" style="15" hidden="1" customWidth="1"/>
    <col min="14342" max="14342" width="15.140625" style="15" customWidth="1"/>
    <col min="14343" max="14343" width="14.7109375" style="15" customWidth="1"/>
    <col min="14344" max="14344" width="10.28515625" style="15" bestFit="1" customWidth="1"/>
    <col min="14345" max="14588" width="9.140625" style="15"/>
    <col min="14589" max="14589" width="23" style="15" customWidth="1"/>
    <col min="14590" max="14590" width="20" style="15" customWidth="1"/>
    <col min="14591" max="14591" width="20.7109375" style="15" customWidth="1"/>
    <col min="14592" max="14593" width="0" style="15" hidden="1" customWidth="1"/>
    <col min="14594" max="14594" width="14.5703125" style="15" customWidth="1"/>
    <col min="14595" max="14595" width="17.85546875" style="15" customWidth="1"/>
    <col min="14596" max="14597" width="0" style="15" hidden="1" customWidth="1"/>
    <col min="14598" max="14598" width="15.140625" style="15" customWidth="1"/>
    <col min="14599" max="14599" width="14.7109375" style="15" customWidth="1"/>
    <col min="14600" max="14600" width="10.28515625" style="15" bestFit="1" customWidth="1"/>
    <col min="14601" max="14844" width="9.140625" style="15"/>
    <col min="14845" max="14845" width="23" style="15" customWidth="1"/>
    <col min="14846" max="14846" width="20" style="15" customWidth="1"/>
    <col min="14847" max="14847" width="20.7109375" style="15" customWidth="1"/>
    <col min="14848" max="14849" width="0" style="15" hidden="1" customWidth="1"/>
    <col min="14850" max="14850" width="14.5703125" style="15" customWidth="1"/>
    <col min="14851" max="14851" width="17.85546875" style="15" customWidth="1"/>
    <col min="14852" max="14853" width="0" style="15" hidden="1" customWidth="1"/>
    <col min="14854" max="14854" width="15.140625" style="15" customWidth="1"/>
    <col min="14855" max="14855" width="14.7109375" style="15" customWidth="1"/>
    <col min="14856" max="14856" width="10.28515625" style="15" bestFit="1" customWidth="1"/>
    <col min="14857" max="15100" width="9.140625" style="15"/>
    <col min="15101" max="15101" width="23" style="15" customWidth="1"/>
    <col min="15102" max="15102" width="20" style="15" customWidth="1"/>
    <col min="15103" max="15103" width="20.7109375" style="15" customWidth="1"/>
    <col min="15104" max="15105" width="0" style="15" hidden="1" customWidth="1"/>
    <col min="15106" max="15106" width="14.5703125" style="15" customWidth="1"/>
    <col min="15107" max="15107" width="17.85546875" style="15" customWidth="1"/>
    <col min="15108" max="15109" width="0" style="15" hidden="1" customWidth="1"/>
    <col min="15110" max="15110" width="15.140625" style="15" customWidth="1"/>
    <col min="15111" max="15111" width="14.7109375" style="15" customWidth="1"/>
    <col min="15112" max="15112" width="10.28515625" style="15" bestFit="1" customWidth="1"/>
    <col min="15113" max="15356" width="9.140625" style="15"/>
    <col min="15357" max="15357" width="23" style="15" customWidth="1"/>
    <col min="15358" max="15358" width="20" style="15" customWidth="1"/>
    <col min="15359" max="15359" width="20.7109375" style="15" customWidth="1"/>
    <col min="15360" max="15361" width="0" style="15" hidden="1" customWidth="1"/>
    <col min="15362" max="15362" width="14.5703125" style="15" customWidth="1"/>
    <col min="15363" max="15363" width="17.85546875" style="15" customWidth="1"/>
    <col min="15364" max="15365" width="0" style="15" hidden="1" customWidth="1"/>
    <col min="15366" max="15366" width="15.140625" style="15" customWidth="1"/>
    <col min="15367" max="15367" width="14.7109375" style="15" customWidth="1"/>
    <col min="15368" max="15368" width="10.28515625" style="15" bestFit="1" customWidth="1"/>
    <col min="15369" max="15612" width="9.140625" style="15"/>
    <col min="15613" max="15613" width="23" style="15" customWidth="1"/>
    <col min="15614" max="15614" width="20" style="15" customWidth="1"/>
    <col min="15615" max="15615" width="20.7109375" style="15" customWidth="1"/>
    <col min="15616" max="15617" width="0" style="15" hidden="1" customWidth="1"/>
    <col min="15618" max="15618" width="14.5703125" style="15" customWidth="1"/>
    <col min="15619" max="15619" width="17.85546875" style="15" customWidth="1"/>
    <col min="15620" max="15621" width="0" style="15" hidden="1" customWidth="1"/>
    <col min="15622" max="15622" width="15.140625" style="15" customWidth="1"/>
    <col min="15623" max="15623" width="14.7109375" style="15" customWidth="1"/>
    <col min="15624" max="15624" width="10.28515625" style="15" bestFit="1" customWidth="1"/>
    <col min="15625" max="15868" width="9.140625" style="15"/>
    <col min="15869" max="15869" width="23" style="15" customWidth="1"/>
    <col min="15870" max="15870" width="20" style="15" customWidth="1"/>
    <col min="15871" max="15871" width="20.7109375" style="15" customWidth="1"/>
    <col min="15872" max="15873" width="0" style="15" hidden="1" customWidth="1"/>
    <col min="15874" max="15874" width="14.5703125" style="15" customWidth="1"/>
    <col min="15875" max="15875" width="17.85546875" style="15" customWidth="1"/>
    <col min="15876" max="15877" width="0" style="15" hidden="1" customWidth="1"/>
    <col min="15878" max="15878" width="15.140625" style="15" customWidth="1"/>
    <col min="15879" max="15879" width="14.7109375" style="15" customWidth="1"/>
    <col min="15880" max="15880" width="10.28515625" style="15" bestFit="1" customWidth="1"/>
    <col min="15881" max="16124" width="9.140625" style="15"/>
    <col min="16125" max="16125" width="23" style="15" customWidth="1"/>
    <col min="16126" max="16126" width="20" style="15" customWidth="1"/>
    <col min="16127" max="16127" width="20.7109375" style="15" customWidth="1"/>
    <col min="16128" max="16129" width="0" style="15" hidden="1" customWidth="1"/>
    <col min="16130" max="16130" width="14.5703125" style="15" customWidth="1"/>
    <col min="16131" max="16131" width="17.85546875" style="15" customWidth="1"/>
    <col min="16132" max="16133" width="0" style="15" hidden="1" customWidth="1"/>
    <col min="16134" max="16134" width="15.140625" style="15" customWidth="1"/>
    <col min="16135" max="16135" width="14.7109375" style="15" customWidth="1"/>
    <col min="16136" max="16136" width="10.28515625" style="15" bestFit="1" customWidth="1"/>
    <col min="16137" max="16384" width="9.140625" style="15"/>
  </cols>
  <sheetData>
    <row r="1" spans="1:10" s="41" customFormat="1" ht="21" customHeight="1">
      <c r="E1" s="359" t="s">
        <v>329</v>
      </c>
      <c r="F1" s="359"/>
      <c r="G1" s="359"/>
      <c r="H1" s="53"/>
    </row>
    <row r="2" spans="1:10" s="44" customFormat="1" ht="58.5" customHeight="1">
      <c r="A2" s="43" t="s">
        <v>317</v>
      </c>
      <c r="E2" s="359"/>
      <c r="F2" s="359"/>
      <c r="G2" s="359"/>
      <c r="H2" s="54"/>
    </row>
    <row r="3" spans="1:10" s="2" customFormat="1">
      <c r="A3" s="355"/>
      <c r="B3" s="355"/>
      <c r="C3" s="355"/>
      <c r="D3" s="355"/>
      <c r="E3" s="355"/>
      <c r="F3" s="355"/>
      <c r="G3" s="355"/>
      <c r="H3" s="55"/>
    </row>
    <row r="4" spans="1:10">
      <c r="A4" s="356"/>
      <c r="B4" s="356"/>
      <c r="C4" s="356"/>
      <c r="D4" s="356"/>
      <c r="E4" s="356"/>
      <c r="F4" s="356"/>
      <c r="G4" s="356"/>
    </row>
    <row r="5" spans="1:10">
      <c r="A5" s="36"/>
      <c r="B5" s="36"/>
      <c r="C5" s="36"/>
      <c r="D5" s="36"/>
      <c r="E5" s="36"/>
    </row>
    <row r="6" spans="1:10" ht="59.25" customHeight="1">
      <c r="A6" s="357" t="s">
        <v>91</v>
      </c>
      <c r="B6" s="357"/>
      <c r="C6" s="357"/>
      <c r="D6" s="357"/>
      <c r="E6" s="357"/>
      <c r="F6" s="357"/>
      <c r="G6" s="357"/>
    </row>
    <row r="7" spans="1:10" ht="48.75" customHeight="1" thickBot="1">
      <c r="A7" s="358" t="s">
        <v>70</v>
      </c>
      <c r="B7" s="358"/>
      <c r="C7" s="358"/>
      <c r="D7" s="358"/>
      <c r="E7" s="37"/>
      <c r="F7" s="2"/>
      <c r="G7" s="2"/>
    </row>
    <row r="8" spans="1:10" ht="48.75" customHeight="1">
      <c r="A8" s="307" t="s">
        <v>1</v>
      </c>
      <c r="B8" s="308"/>
      <c r="C8" s="309"/>
      <c r="D8" s="366" t="s">
        <v>92</v>
      </c>
      <c r="E8" s="288"/>
      <c r="F8" s="288"/>
      <c r="G8" s="289"/>
    </row>
    <row r="9" spans="1:10" ht="48.75" customHeight="1">
      <c r="A9" s="310"/>
      <c r="B9" s="311"/>
      <c r="C9" s="312"/>
      <c r="D9" s="290" t="s">
        <v>93</v>
      </c>
      <c r="E9" s="290"/>
      <c r="F9" s="290"/>
      <c r="G9" s="290"/>
    </row>
    <row r="10" spans="1:10" ht="48.75" customHeight="1" thickBot="1">
      <c r="A10" s="313"/>
      <c r="B10" s="314"/>
      <c r="C10" s="312"/>
      <c r="D10" s="3" t="s">
        <v>2</v>
      </c>
      <c r="E10" s="27" t="s">
        <v>3</v>
      </c>
      <c r="F10" s="27" t="s">
        <v>2</v>
      </c>
      <c r="G10" s="27" t="s">
        <v>3</v>
      </c>
    </row>
    <row r="11" spans="1:10" ht="33" customHeight="1">
      <c r="A11" s="315" t="s">
        <v>4</v>
      </c>
      <c r="B11" s="316"/>
      <c r="C11" s="292" t="s">
        <v>5</v>
      </c>
      <c r="D11" s="293"/>
      <c r="E11" s="293"/>
      <c r="F11" s="293"/>
      <c r="G11" s="294"/>
    </row>
    <row r="12" spans="1:10" ht="21.75" customHeight="1">
      <c r="A12" s="317"/>
      <c r="B12" s="318"/>
      <c r="C12" s="295" t="s">
        <v>94</v>
      </c>
      <c r="D12" s="296"/>
      <c r="E12" s="296"/>
      <c r="F12" s="296"/>
      <c r="G12" s="297"/>
    </row>
    <row r="13" spans="1:10" ht="31.5" customHeight="1">
      <c r="A13" s="285">
        <v>1146</v>
      </c>
      <c r="B13" s="286" t="s">
        <v>95</v>
      </c>
      <c r="C13" s="298" t="s">
        <v>8</v>
      </c>
      <c r="D13" s="299"/>
      <c r="E13" s="299"/>
      <c r="F13" s="299"/>
      <c r="G13" s="300"/>
    </row>
    <row r="14" spans="1:10" ht="51.75" customHeight="1">
      <c r="A14" s="285"/>
      <c r="B14" s="286"/>
      <c r="C14" s="301" t="s">
        <v>96</v>
      </c>
      <c r="D14" s="302"/>
      <c r="E14" s="302"/>
      <c r="F14" s="302"/>
      <c r="G14" s="303"/>
    </row>
    <row r="15" spans="1:10" ht="29.25" customHeight="1">
      <c r="A15" s="347" t="s">
        <v>23</v>
      </c>
      <c r="B15" s="348"/>
      <c r="C15" s="4"/>
      <c r="D15" s="32" t="s">
        <v>12</v>
      </c>
      <c r="E15" s="32" t="s">
        <v>12</v>
      </c>
      <c r="F15" s="20">
        <f>-(4728.5+2974.9+4862+275.3+180)</f>
        <v>-13020.699999999999</v>
      </c>
      <c r="G15" s="20">
        <f>-(4728.5+2974.9+4862+275.3+180)</f>
        <v>-13020.699999999999</v>
      </c>
      <c r="J15" s="448"/>
    </row>
    <row r="16" spans="1:10" ht="27" customHeight="1">
      <c r="A16" s="386" t="s">
        <v>24</v>
      </c>
      <c r="B16" s="387"/>
      <c r="C16" s="387"/>
      <c r="D16" s="39"/>
      <c r="E16" s="26"/>
      <c r="F16" s="26"/>
      <c r="G16" s="26"/>
    </row>
    <row r="17" spans="1:7" ht="18.75" customHeight="1">
      <c r="A17" s="278" t="s">
        <v>97</v>
      </c>
      <c r="B17" s="278"/>
      <c r="C17" s="278"/>
      <c r="D17" s="278"/>
      <c r="E17" s="278"/>
      <c r="F17" s="278"/>
      <c r="G17" s="278"/>
    </row>
    <row r="18" spans="1:7" ht="36.75" customHeight="1">
      <c r="A18" s="350" t="s">
        <v>26</v>
      </c>
      <c r="B18" s="350"/>
      <c r="C18" s="350"/>
      <c r="D18" s="350"/>
      <c r="E18" s="350"/>
      <c r="F18" s="350"/>
      <c r="G18" s="350"/>
    </row>
    <row r="19" spans="1:7" ht="48.75" customHeight="1">
      <c r="A19" s="351" t="s">
        <v>27</v>
      </c>
      <c r="B19" s="352"/>
      <c r="C19" s="353" t="s">
        <v>28</v>
      </c>
      <c r="D19" s="353"/>
      <c r="E19" s="353"/>
      <c r="F19" s="353"/>
      <c r="G19" s="353"/>
    </row>
    <row r="20" spans="1:7" ht="48.75" customHeight="1">
      <c r="A20" s="327" t="s">
        <v>29</v>
      </c>
      <c r="B20" s="327"/>
      <c r="C20" s="9" t="s">
        <v>30</v>
      </c>
      <c r="D20" s="10"/>
      <c r="E20" s="10"/>
      <c r="F20" s="10"/>
      <c r="G20" s="11"/>
    </row>
    <row r="21" spans="1:7" ht="30" customHeight="1">
      <c r="A21" s="325" t="s">
        <v>16</v>
      </c>
      <c r="B21" s="326"/>
      <c r="C21" s="326"/>
      <c r="D21" s="326"/>
      <c r="E21" s="326"/>
      <c r="F21" s="326"/>
      <c r="G21" s="326"/>
    </row>
    <row r="22" spans="1:7" ht="28.5" customHeight="1">
      <c r="A22" s="278" t="s">
        <v>17</v>
      </c>
      <c r="B22" s="278"/>
      <c r="C22" s="278"/>
      <c r="D22" s="278"/>
      <c r="E22" s="278"/>
      <c r="F22" s="278"/>
      <c r="G22" s="278"/>
    </row>
    <row r="23" spans="1:7" ht="24.75" customHeight="1">
      <c r="A23" s="327" t="s">
        <v>18</v>
      </c>
      <c r="B23" s="327"/>
      <c r="C23" s="327"/>
      <c r="D23" s="327"/>
      <c r="E23" s="327"/>
      <c r="F23" s="327"/>
      <c r="G23" s="327"/>
    </row>
    <row r="24" spans="1:7" ht="32.25" customHeight="1">
      <c r="A24" s="278" t="s">
        <v>19</v>
      </c>
      <c r="B24" s="278"/>
      <c r="C24" s="278"/>
      <c r="D24" s="278"/>
      <c r="E24" s="278"/>
      <c r="F24" s="278"/>
      <c r="G24" s="278"/>
    </row>
    <row r="25" spans="1:7" ht="42.75" customHeight="1" thickBot="1">
      <c r="A25" s="305" t="s">
        <v>31</v>
      </c>
      <c r="B25" s="305"/>
      <c r="C25" s="305"/>
      <c r="D25" s="305"/>
      <c r="E25" s="305"/>
      <c r="F25" s="2"/>
      <c r="G25" s="2"/>
    </row>
    <row r="26" spans="1:7" ht="8.25" hidden="1" customHeight="1">
      <c r="A26" s="296"/>
      <c r="B26" s="296"/>
      <c r="C26" s="296"/>
      <c r="D26" s="296"/>
      <c r="E26" s="296"/>
      <c r="F26" s="2"/>
      <c r="G26" s="2"/>
    </row>
    <row r="27" spans="1:7" ht="21.75" customHeight="1">
      <c r="A27" s="307" t="s">
        <v>1</v>
      </c>
      <c r="B27" s="308"/>
      <c r="C27" s="309"/>
      <c r="D27" s="38" t="s">
        <v>92</v>
      </c>
      <c r="E27" s="342"/>
      <c r="F27" s="342"/>
      <c r="G27" s="343"/>
    </row>
    <row r="28" spans="1:7" ht="17.25" customHeight="1">
      <c r="A28" s="310"/>
      <c r="B28" s="311"/>
      <c r="C28" s="312"/>
      <c r="D28" s="376" t="s">
        <v>93</v>
      </c>
      <c r="E28" s="286"/>
      <c r="F28" s="291"/>
      <c r="G28" s="291"/>
    </row>
    <row r="29" spans="1:7" ht="40.5" customHeight="1">
      <c r="A29" s="310"/>
      <c r="B29" s="311"/>
      <c r="C29" s="312"/>
      <c r="D29" s="3" t="s">
        <v>2</v>
      </c>
      <c r="E29" s="27" t="s">
        <v>3</v>
      </c>
      <c r="F29" s="27" t="s">
        <v>2</v>
      </c>
      <c r="G29" s="27" t="s">
        <v>3</v>
      </c>
    </row>
    <row r="30" spans="1:7">
      <c r="A30" s="315" t="s">
        <v>4</v>
      </c>
      <c r="B30" s="316"/>
      <c r="C30" s="292" t="s">
        <v>5</v>
      </c>
      <c r="D30" s="293"/>
      <c r="E30" s="293"/>
      <c r="F30" s="293"/>
      <c r="G30" s="294"/>
    </row>
    <row r="31" spans="1:7">
      <c r="A31" s="317"/>
      <c r="B31" s="318"/>
      <c r="C31" s="295" t="s">
        <v>33</v>
      </c>
      <c r="D31" s="296"/>
      <c r="E31" s="296"/>
      <c r="F31" s="296"/>
      <c r="G31" s="297"/>
    </row>
    <row r="32" spans="1:7">
      <c r="A32" s="337">
        <v>1098</v>
      </c>
      <c r="B32" s="337" t="s">
        <v>98</v>
      </c>
      <c r="C32" s="298" t="s">
        <v>8</v>
      </c>
      <c r="D32" s="299"/>
      <c r="E32" s="299"/>
      <c r="F32" s="299"/>
      <c r="G32" s="300"/>
    </row>
    <row r="33" spans="1:7" ht="33.75" customHeight="1" thickBot="1">
      <c r="A33" s="338"/>
      <c r="B33" s="338"/>
      <c r="C33" s="301" t="s">
        <v>99</v>
      </c>
      <c r="D33" s="302"/>
      <c r="E33" s="302"/>
      <c r="F33" s="302"/>
      <c r="G33" s="303"/>
    </row>
    <row r="34" spans="1:7" ht="42.75" customHeight="1">
      <c r="A34" s="331" t="s">
        <v>36</v>
      </c>
      <c r="B34" s="332"/>
      <c r="C34" s="377" t="s">
        <v>64</v>
      </c>
      <c r="D34" s="377" t="s">
        <v>64</v>
      </c>
      <c r="E34" s="14"/>
      <c r="F34" s="14"/>
      <c r="G34" s="14"/>
    </row>
    <row r="35" spans="1:7" ht="51.75" hidden="1" customHeight="1">
      <c r="A35" s="333"/>
      <c r="B35" s="383"/>
      <c r="C35" s="384"/>
      <c r="D35" s="385"/>
      <c r="E35" s="14"/>
      <c r="F35" s="14"/>
      <c r="G35" s="14"/>
    </row>
    <row r="36" spans="1:7">
      <c r="A36" s="319" t="s">
        <v>39</v>
      </c>
      <c r="B36" s="320"/>
      <c r="C36" s="24"/>
      <c r="D36" s="29"/>
      <c r="E36" s="29"/>
      <c r="F36" s="29"/>
      <c r="G36" s="30"/>
    </row>
    <row r="37" spans="1:7">
      <c r="A37" s="321" t="s">
        <v>40</v>
      </c>
      <c r="B37" s="321"/>
      <c r="C37" s="33"/>
      <c r="D37" s="32" t="s">
        <v>12</v>
      </c>
      <c r="E37" s="32" t="s">
        <v>12</v>
      </c>
      <c r="F37" s="5">
        <f>-(1999.9+1633.5+1895.9+1207.2+1946.6+1698+905.3+545.7)</f>
        <v>-11832.1</v>
      </c>
      <c r="G37" s="5">
        <f>-(1999.9+1633.5+1895.9+1207.2+1946.6+1698+905.3+545.7)</f>
        <v>-11832.1</v>
      </c>
    </row>
    <row r="38" spans="1:7">
      <c r="A38" s="322" t="s">
        <v>41</v>
      </c>
      <c r="B38" s="323"/>
      <c r="C38" s="324"/>
      <c r="D38" s="39"/>
      <c r="E38" s="39"/>
      <c r="F38" s="39"/>
      <c r="G38" s="40"/>
    </row>
    <row r="39" spans="1:7">
      <c r="A39" s="325" t="s">
        <v>16</v>
      </c>
      <c r="B39" s="326"/>
      <c r="C39" s="326"/>
      <c r="D39" s="326"/>
      <c r="E39" s="326"/>
      <c r="F39" s="326"/>
      <c r="G39" s="326"/>
    </row>
    <row r="40" spans="1:7">
      <c r="A40" s="278" t="s">
        <v>42</v>
      </c>
      <c r="B40" s="278"/>
      <c r="C40" s="278"/>
      <c r="D40" s="278"/>
      <c r="E40" s="278"/>
      <c r="F40" s="278"/>
      <c r="G40" s="278"/>
    </row>
    <row r="41" spans="1:7">
      <c r="A41" s="327" t="s">
        <v>18</v>
      </c>
      <c r="B41" s="327"/>
      <c r="C41" s="327"/>
      <c r="D41" s="327"/>
      <c r="E41" s="327"/>
      <c r="F41" s="327"/>
      <c r="G41" s="327"/>
    </row>
    <row r="42" spans="1:7" ht="18" thickBot="1">
      <c r="A42" s="278" t="s">
        <v>43</v>
      </c>
      <c r="B42" s="278"/>
      <c r="C42" s="278"/>
      <c r="D42" s="278"/>
      <c r="E42" s="278"/>
      <c r="F42" s="278"/>
      <c r="G42" s="278"/>
    </row>
    <row r="43" spans="1:7" ht="17.25" customHeight="1">
      <c r="A43" s="307" t="s">
        <v>1</v>
      </c>
      <c r="B43" s="308"/>
      <c r="C43" s="309"/>
      <c r="D43" s="360" t="s">
        <v>92</v>
      </c>
      <c r="E43" s="342"/>
      <c r="F43" s="342"/>
      <c r="G43" s="343"/>
    </row>
    <row r="44" spans="1:7" ht="17.25" customHeight="1">
      <c r="A44" s="310"/>
      <c r="B44" s="311"/>
      <c r="C44" s="312"/>
      <c r="D44" s="376" t="s">
        <v>93</v>
      </c>
      <c r="E44" s="286"/>
      <c r="F44" s="291"/>
      <c r="G44" s="291"/>
    </row>
    <row r="45" spans="1:7" ht="18" thickBot="1">
      <c r="A45" s="310"/>
      <c r="B45" s="311"/>
      <c r="C45" s="312"/>
      <c r="D45" s="3" t="s">
        <v>2</v>
      </c>
      <c r="E45" s="27" t="s">
        <v>3</v>
      </c>
      <c r="F45" s="27" t="s">
        <v>2</v>
      </c>
      <c r="G45" s="27" t="s">
        <v>3</v>
      </c>
    </row>
    <row r="46" spans="1:7" ht="17.25" customHeight="1">
      <c r="A46" s="369" t="s">
        <v>4</v>
      </c>
      <c r="B46" s="370"/>
      <c r="C46" s="379" t="s">
        <v>5</v>
      </c>
      <c r="D46" s="380"/>
      <c r="E46" s="380"/>
      <c r="F46" s="380"/>
      <c r="G46" s="381"/>
    </row>
    <row r="47" spans="1:7" ht="17.25" customHeight="1">
      <c r="A47" s="371"/>
      <c r="B47" s="372"/>
      <c r="C47" s="328" t="s">
        <v>67</v>
      </c>
      <c r="D47" s="321"/>
      <c r="E47" s="321"/>
      <c r="F47" s="321"/>
      <c r="G47" s="348"/>
    </row>
    <row r="48" spans="1:7" ht="17.25" customHeight="1">
      <c r="A48" s="337">
        <v>1047</v>
      </c>
      <c r="B48" s="337" t="s">
        <v>100</v>
      </c>
      <c r="C48" s="382" t="s">
        <v>8</v>
      </c>
      <c r="D48" s="293"/>
      <c r="E48" s="293"/>
      <c r="F48" s="293"/>
      <c r="G48" s="294"/>
    </row>
    <row r="49" spans="1:7" ht="35.25" customHeight="1" thickBot="1">
      <c r="A49" s="338"/>
      <c r="B49" s="338"/>
      <c r="C49" s="374" t="s">
        <v>68</v>
      </c>
      <c r="D49" s="296"/>
      <c r="E49" s="296"/>
      <c r="F49" s="296"/>
      <c r="G49" s="297"/>
    </row>
    <row r="50" spans="1:7">
      <c r="A50" s="331" t="s">
        <v>36</v>
      </c>
      <c r="B50" s="367"/>
      <c r="C50" s="377" t="s">
        <v>64</v>
      </c>
      <c r="D50" s="29"/>
      <c r="E50" s="329"/>
      <c r="F50" s="329"/>
      <c r="G50" s="329"/>
    </row>
    <row r="51" spans="1:7" ht="26.25" customHeight="1">
      <c r="A51" s="333"/>
      <c r="B51" s="368"/>
      <c r="C51" s="378"/>
      <c r="D51" s="29"/>
      <c r="E51" s="330"/>
      <c r="F51" s="330"/>
      <c r="G51" s="330"/>
    </row>
    <row r="52" spans="1:7">
      <c r="A52" s="319" t="s">
        <v>39</v>
      </c>
      <c r="B52" s="320"/>
      <c r="C52" s="34"/>
      <c r="D52" s="29"/>
      <c r="E52" s="29"/>
      <c r="F52" s="29"/>
      <c r="G52" s="30"/>
    </row>
    <row r="53" spans="1:7" ht="17.25" customHeight="1">
      <c r="A53" s="321" t="s">
        <v>40</v>
      </c>
      <c r="B53" s="321"/>
      <c r="C53" s="33"/>
      <c r="D53" s="32" t="s">
        <v>12</v>
      </c>
      <c r="E53" s="32" t="s">
        <v>12</v>
      </c>
      <c r="F53" s="5">
        <f>-(96.4+26)</f>
        <v>-122.4</v>
      </c>
      <c r="G53" s="5">
        <f>-(96.4+26)</f>
        <v>-122.4</v>
      </c>
    </row>
    <row r="54" spans="1:7" ht="17.25" customHeight="1">
      <c r="A54" s="322" t="s">
        <v>41</v>
      </c>
      <c r="B54" s="323"/>
      <c r="C54" s="324"/>
      <c r="D54" s="39"/>
      <c r="E54" s="39"/>
      <c r="F54" s="39"/>
      <c r="G54" s="40"/>
    </row>
    <row r="55" spans="1:7" ht="17.25" customHeight="1">
      <c r="A55" s="361" t="s">
        <v>16</v>
      </c>
      <c r="B55" s="323"/>
      <c r="C55" s="323"/>
      <c r="D55" s="323"/>
      <c r="E55" s="323"/>
      <c r="F55" s="323"/>
      <c r="G55" s="323"/>
    </row>
    <row r="56" spans="1:7" ht="17.25" customHeight="1">
      <c r="A56" s="328" t="s">
        <v>65</v>
      </c>
      <c r="B56" s="321"/>
      <c r="C56" s="321"/>
      <c r="D56" s="321"/>
      <c r="E56" s="321"/>
      <c r="F56" s="321"/>
      <c r="G56" s="348"/>
    </row>
    <row r="57" spans="1:7" ht="17.25" customHeight="1">
      <c r="A57" s="362" t="s">
        <v>18</v>
      </c>
      <c r="B57" s="363"/>
      <c r="C57" s="363"/>
      <c r="D57" s="363"/>
      <c r="E57" s="363"/>
      <c r="F57" s="363"/>
      <c r="G57" s="364"/>
    </row>
    <row r="58" spans="1:7" ht="18" customHeight="1" thickBot="1">
      <c r="A58" s="304" t="s">
        <v>66</v>
      </c>
      <c r="B58" s="305"/>
      <c r="C58" s="305"/>
      <c r="D58" s="305"/>
      <c r="E58" s="305"/>
      <c r="F58" s="305"/>
      <c r="G58" s="375"/>
    </row>
    <row r="59" spans="1:7" ht="17.25" customHeight="1">
      <c r="A59" s="307" t="s">
        <v>1</v>
      </c>
      <c r="B59" s="308"/>
      <c r="C59" s="309"/>
      <c r="D59" s="360" t="s">
        <v>92</v>
      </c>
      <c r="E59" s="342"/>
      <c r="F59" s="342"/>
      <c r="G59" s="343"/>
    </row>
    <row r="60" spans="1:7" ht="17.25" customHeight="1">
      <c r="A60" s="310"/>
      <c r="B60" s="311"/>
      <c r="C60" s="312"/>
      <c r="D60" s="376" t="s">
        <v>93</v>
      </c>
      <c r="E60" s="286"/>
      <c r="F60" s="291"/>
      <c r="G60" s="291"/>
    </row>
    <row r="61" spans="1:7" ht="18" thickBot="1">
      <c r="A61" s="310"/>
      <c r="B61" s="311"/>
      <c r="C61" s="312"/>
      <c r="D61" s="3" t="s">
        <v>2</v>
      </c>
      <c r="E61" s="27" t="s">
        <v>3</v>
      </c>
      <c r="F61" s="27" t="s">
        <v>2</v>
      </c>
      <c r="G61" s="27" t="s">
        <v>3</v>
      </c>
    </row>
    <row r="62" spans="1:7" ht="17.25" customHeight="1">
      <c r="A62" s="369" t="s">
        <v>4</v>
      </c>
      <c r="B62" s="370"/>
      <c r="C62" s="292" t="s">
        <v>5</v>
      </c>
      <c r="D62" s="293"/>
      <c r="E62" s="293"/>
      <c r="F62" s="293"/>
      <c r="G62" s="294"/>
    </row>
    <row r="63" spans="1:7" ht="17.25" customHeight="1">
      <c r="A63" s="371"/>
      <c r="B63" s="372"/>
      <c r="C63" s="295" t="s">
        <v>86</v>
      </c>
      <c r="D63" s="296"/>
      <c r="E63" s="296"/>
      <c r="F63" s="296"/>
      <c r="G63" s="297"/>
    </row>
    <row r="64" spans="1:7" ht="17.25" customHeight="1">
      <c r="A64" s="337">
        <v>1049</v>
      </c>
      <c r="B64" s="337" t="s">
        <v>101</v>
      </c>
      <c r="C64" s="373" t="s">
        <v>8</v>
      </c>
      <c r="D64" s="299"/>
      <c r="E64" s="299"/>
      <c r="F64" s="299"/>
      <c r="G64" s="300"/>
    </row>
    <row r="65" spans="1:7" ht="33" customHeight="1" thickBot="1">
      <c r="A65" s="338"/>
      <c r="B65" s="338"/>
      <c r="C65" s="374" t="s">
        <v>88</v>
      </c>
      <c r="D65" s="296"/>
      <c r="E65" s="296"/>
      <c r="F65" s="296"/>
      <c r="G65" s="297"/>
    </row>
    <row r="66" spans="1:7">
      <c r="A66" s="331" t="s">
        <v>36</v>
      </c>
      <c r="B66" s="367"/>
      <c r="C66" s="335"/>
      <c r="D66" s="29"/>
      <c r="E66" s="329"/>
      <c r="F66" s="329"/>
      <c r="G66" s="329"/>
    </row>
    <row r="67" spans="1:7" ht="11.25" customHeight="1" thickBot="1">
      <c r="A67" s="333"/>
      <c r="B67" s="368"/>
      <c r="C67" s="336"/>
      <c r="D67" s="29"/>
      <c r="E67" s="330"/>
      <c r="F67" s="330"/>
      <c r="G67" s="330"/>
    </row>
    <row r="68" spans="1:7">
      <c r="A68" s="319" t="s">
        <v>39</v>
      </c>
      <c r="B68" s="320"/>
      <c r="C68" s="34"/>
      <c r="D68" s="29"/>
      <c r="E68" s="29"/>
      <c r="F68" s="29"/>
      <c r="G68" s="30"/>
    </row>
    <row r="69" spans="1:7" ht="17.25" customHeight="1">
      <c r="A69" s="321" t="s">
        <v>40</v>
      </c>
      <c r="B69" s="321"/>
      <c r="C69" s="33"/>
      <c r="D69" s="32" t="s">
        <v>12</v>
      </c>
      <c r="E69" s="32" t="s">
        <v>12</v>
      </c>
      <c r="F69" s="5">
        <f>-(3864+7422.7+967.7+6319.8+865.6+974.4+1129.8+4200.8+2026.3)</f>
        <v>-27771.1</v>
      </c>
      <c r="G69" s="5">
        <f>-(3864+7422.7+967.7+6319.8+865.6+974.4+1129.8+4200.8+2026.3)</f>
        <v>-27771.1</v>
      </c>
    </row>
    <row r="70" spans="1:7" ht="17.25" customHeight="1">
      <c r="A70" s="322" t="s">
        <v>41</v>
      </c>
      <c r="B70" s="323"/>
      <c r="C70" s="324"/>
      <c r="D70" s="39"/>
      <c r="E70" s="39"/>
      <c r="F70" s="39"/>
      <c r="G70" s="40"/>
    </row>
    <row r="71" spans="1:7" ht="17.25" customHeight="1">
      <c r="A71" s="361" t="s">
        <v>16</v>
      </c>
      <c r="B71" s="323"/>
      <c r="C71" s="323"/>
      <c r="D71" s="323"/>
      <c r="E71" s="323"/>
      <c r="F71" s="323"/>
      <c r="G71" s="323"/>
    </row>
    <row r="72" spans="1:7" ht="17.25" customHeight="1">
      <c r="A72" s="328" t="s">
        <v>89</v>
      </c>
      <c r="B72" s="321"/>
      <c r="C72" s="321"/>
      <c r="D72" s="321"/>
      <c r="E72" s="321"/>
      <c r="F72" s="321"/>
      <c r="G72" s="348"/>
    </row>
    <row r="73" spans="1:7" ht="17.25" customHeight="1">
      <c r="A73" s="362" t="s">
        <v>18</v>
      </c>
      <c r="B73" s="363"/>
      <c r="C73" s="363"/>
      <c r="D73" s="363"/>
      <c r="E73" s="363"/>
      <c r="F73" s="363"/>
      <c r="G73" s="364"/>
    </row>
    <row r="74" spans="1:7" ht="17.25" customHeight="1">
      <c r="A74" s="328" t="s">
        <v>90</v>
      </c>
      <c r="B74" s="321"/>
      <c r="C74" s="321"/>
      <c r="D74" s="321"/>
      <c r="E74" s="321"/>
      <c r="F74" s="321"/>
      <c r="G74" s="348"/>
    </row>
    <row r="75" spans="1:7" ht="18" thickBot="1">
      <c r="A75" s="365" t="s">
        <v>49</v>
      </c>
      <c r="B75" s="365"/>
      <c r="C75" s="29"/>
      <c r="D75" s="29"/>
      <c r="E75" s="29"/>
      <c r="F75" s="29"/>
      <c r="G75" s="29"/>
    </row>
    <row r="76" spans="1:7">
      <c r="A76" s="307" t="s">
        <v>1</v>
      </c>
      <c r="B76" s="308"/>
      <c r="C76" s="309"/>
      <c r="D76" s="366" t="s">
        <v>92</v>
      </c>
      <c r="E76" s="288"/>
      <c r="F76" s="288"/>
      <c r="G76" s="289"/>
    </row>
    <row r="77" spans="1:7">
      <c r="A77" s="310"/>
      <c r="B77" s="311"/>
      <c r="C77" s="312"/>
      <c r="D77" s="290" t="s">
        <v>93</v>
      </c>
      <c r="E77" s="290"/>
      <c r="F77" s="291"/>
      <c r="G77" s="291"/>
    </row>
    <row r="78" spans="1:7" ht="18" thickBot="1">
      <c r="A78" s="313"/>
      <c r="B78" s="314"/>
      <c r="C78" s="312"/>
      <c r="D78" s="3" t="s">
        <v>2</v>
      </c>
      <c r="E78" s="27" t="s">
        <v>3</v>
      </c>
      <c r="F78" s="27" t="s">
        <v>2</v>
      </c>
      <c r="G78" s="27" t="s">
        <v>3</v>
      </c>
    </row>
    <row r="79" spans="1:7">
      <c r="A79" s="315" t="s">
        <v>4</v>
      </c>
      <c r="B79" s="316"/>
      <c r="C79" s="292" t="s">
        <v>5</v>
      </c>
      <c r="D79" s="293"/>
      <c r="E79" s="293"/>
      <c r="F79" s="293"/>
      <c r="G79" s="294"/>
    </row>
    <row r="80" spans="1:7">
      <c r="A80" s="317"/>
      <c r="B80" s="318"/>
      <c r="C80" s="295" t="s">
        <v>79</v>
      </c>
      <c r="D80" s="296"/>
      <c r="E80" s="296"/>
      <c r="F80" s="296"/>
      <c r="G80" s="297"/>
    </row>
    <row r="81" spans="1:7">
      <c r="A81" s="285">
        <v>1168</v>
      </c>
      <c r="B81" s="286" t="s">
        <v>102</v>
      </c>
      <c r="C81" s="298" t="s">
        <v>8</v>
      </c>
      <c r="D81" s="299"/>
      <c r="E81" s="299"/>
      <c r="F81" s="299"/>
      <c r="G81" s="300"/>
    </row>
    <row r="82" spans="1:7" ht="39" customHeight="1" thickBot="1">
      <c r="A82" s="285"/>
      <c r="B82" s="286"/>
      <c r="C82" s="301" t="s">
        <v>103</v>
      </c>
      <c r="D82" s="302"/>
      <c r="E82" s="302"/>
      <c r="F82" s="302"/>
      <c r="G82" s="303"/>
    </row>
    <row r="83" spans="1:7" ht="18" thickBot="1">
      <c r="A83" s="279" t="s">
        <v>10</v>
      </c>
      <c r="B83" s="287"/>
      <c r="C83" s="4"/>
      <c r="D83" s="32" t="s">
        <v>12</v>
      </c>
      <c r="E83" s="32"/>
      <c r="F83" s="5"/>
      <c r="G83" s="5"/>
    </row>
    <row r="84" spans="1:7" ht="18" thickBot="1">
      <c r="A84" s="279" t="s">
        <v>11</v>
      </c>
      <c r="B84" s="280"/>
      <c r="C84" s="4"/>
      <c r="D84" s="32"/>
      <c r="E84" s="28" t="s">
        <v>12</v>
      </c>
      <c r="F84" s="5">
        <f>-(5800.2+1246.4+1238.2+2677.9+3494.1+1743.2+1052.9+1542.5)</f>
        <v>-18795.400000000001</v>
      </c>
      <c r="G84" s="5">
        <f>-(5800.2+1246.4+1238.2+2677.9+3494.1+1743.2+1052.9+1542.5)</f>
        <v>-18795.400000000001</v>
      </c>
    </row>
    <row r="85" spans="1:7" ht="18" thickBot="1">
      <c r="A85" s="279" t="s">
        <v>13</v>
      </c>
      <c r="B85" s="281"/>
      <c r="C85" s="280"/>
      <c r="D85" s="17"/>
      <c r="E85" s="17"/>
      <c r="F85" s="17"/>
      <c r="G85" s="18"/>
    </row>
    <row r="86" spans="1:7">
      <c r="A86" s="282" t="s">
        <v>14</v>
      </c>
      <c r="B86" s="283"/>
      <c r="C86" s="284"/>
      <c r="D86" s="26"/>
      <c r="E86" s="26"/>
      <c r="F86" s="26"/>
      <c r="G86" s="26"/>
    </row>
    <row r="87" spans="1:7">
      <c r="A87" s="304" t="s">
        <v>81</v>
      </c>
      <c r="B87" s="305"/>
      <c r="C87" s="305"/>
      <c r="D87" s="305"/>
      <c r="E87" s="19"/>
      <c r="F87" s="19"/>
      <c r="G87" s="19"/>
    </row>
    <row r="88" spans="1:7">
      <c r="A88" s="306" t="s">
        <v>16</v>
      </c>
      <c r="B88" s="306"/>
      <c r="C88" s="306"/>
      <c r="D88" s="306"/>
      <c r="E88" s="306"/>
      <c r="F88" s="306"/>
      <c r="G88" s="306"/>
    </row>
    <row r="89" spans="1:7">
      <c r="A89" s="278" t="s">
        <v>82</v>
      </c>
      <c r="B89" s="278"/>
      <c r="C89" s="278"/>
      <c r="D89" s="278"/>
      <c r="E89" s="278"/>
      <c r="F89" s="278"/>
      <c r="G89" s="278"/>
    </row>
    <row r="90" spans="1:7">
      <c r="A90" s="327" t="s">
        <v>18</v>
      </c>
      <c r="B90" s="327"/>
      <c r="C90" s="327"/>
      <c r="D90" s="327"/>
      <c r="E90" s="327"/>
      <c r="F90" s="327"/>
      <c r="G90" s="327"/>
    </row>
    <row r="91" spans="1:7">
      <c r="A91" s="278" t="s">
        <v>83</v>
      </c>
      <c r="B91" s="278"/>
      <c r="C91" s="278"/>
      <c r="D91" s="278"/>
      <c r="E91" s="278"/>
      <c r="F91" s="278"/>
      <c r="G91" s="278"/>
    </row>
    <row r="92" spans="1:7">
      <c r="A92" s="339" t="s">
        <v>1</v>
      </c>
      <c r="B92" s="340"/>
      <c r="C92" s="341"/>
      <c r="D92" s="360" t="s">
        <v>92</v>
      </c>
      <c r="E92" s="342"/>
      <c r="F92" s="342"/>
      <c r="G92" s="343"/>
    </row>
    <row r="93" spans="1:7">
      <c r="A93" s="310"/>
      <c r="B93" s="311"/>
      <c r="C93" s="312"/>
      <c r="D93" s="290" t="s">
        <v>93</v>
      </c>
      <c r="E93" s="290"/>
      <c r="F93" s="291"/>
      <c r="G93" s="291"/>
    </row>
    <row r="94" spans="1:7" ht="18" thickBot="1">
      <c r="A94" s="313"/>
      <c r="B94" s="314"/>
      <c r="C94" s="312"/>
      <c r="D94" s="3" t="s">
        <v>2</v>
      </c>
      <c r="E94" s="27" t="s">
        <v>3</v>
      </c>
      <c r="F94" s="27" t="s">
        <v>2</v>
      </c>
      <c r="G94" s="27" t="s">
        <v>3</v>
      </c>
    </row>
    <row r="95" spans="1:7">
      <c r="A95" s="315" t="s">
        <v>4</v>
      </c>
      <c r="B95" s="316"/>
      <c r="C95" s="292" t="s">
        <v>5</v>
      </c>
      <c r="D95" s="293"/>
      <c r="E95" s="293"/>
      <c r="F95" s="293"/>
      <c r="G95" s="294"/>
    </row>
    <row r="96" spans="1:7">
      <c r="A96" s="317"/>
      <c r="B96" s="318"/>
      <c r="C96" s="295" t="s">
        <v>104</v>
      </c>
      <c r="D96" s="296"/>
      <c r="E96" s="296"/>
      <c r="F96" s="296"/>
      <c r="G96" s="297"/>
    </row>
    <row r="97" spans="1:7">
      <c r="A97" s="285">
        <v>1047</v>
      </c>
      <c r="B97" s="286" t="s">
        <v>7</v>
      </c>
      <c r="C97" s="298" t="s">
        <v>8</v>
      </c>
      <c r="D97" s="299"/>
      <c r="E97" s="299"/>
      <c r="F97" s="299"/>
      <c r="G97" s="300"/>
    </row>
    <row r="98" spans="1:7" ht="18" thickBot="1">
      <c r="A98" s="285"/>
      <c r="B98" s="286"/>
      <c r="C98" s="301" t="s">
        <v>105</v>
      </c>
      <c r="D98" s="302"/>
      <c r="E98" s="302"/>
      <c r="F98" s="302"/>
      <c r="G98" s="303"/>
    </row>
    <row r="99" spans="1:7" ht="18" thickBot="1">
      <c r="A99" s="279" t="s">
        <v>10</v>
      </c>
      <c r="B99" s="287"/>
      <c r="C99" s="4"/>
      <c r="D99" s="32" t="s">
        <v>12</v>
      </c>
      <c r="E99" s="32"/>
      <c r="F99" s="5"/>
      <c r="G99" s="5"/>
    </row>
    <row r="100" spans="1:7" ht="18" thickBot="1">
      <c r="A100" s="279" t="s">
        <v>11</v>
      </c>
      <c r="B100" s="280"/>
      <c r="C100" s="4"/>
      <c r="D100" s="32"/>
      <c r="E100" s="28" t="s">
        <v>12</v>
      </c>
      <c r="F100" s="5">
        <f>-(76.4+1623.7)</f>
        <v>-1700.1000000000001</v>
      </c>
      <c r="G100" s="5">
        <f>-(76.4+1623.7)</f>
        <v>-1700.1000000000001</v>
      </c>
    </row>
    <row r="101" spans="1:7">
      <c r="A101" s="344" t="s">
        <v>13</v>
      </c>
      <c r="B101" s="345"/>
      <c r="C101" s="346"/>
      <c r="D101" s="6"/>
      <c r="E101" s="6"/>
      <c r="F101" s="6"/>
      <c r="G101" s="7"/>
    </row>
    <row r="102" spans="1:7">
      <c r="A102" s="282" t="s">
        <v>14</v>
      </c>
      <c r="B102" s="283"/>
      <c r="C102" s="284"/>
      <c r="D102" s="26"/>
      <c r="E102" s="26"/>
      <c r="F102" s="26"/>
      <c r="G102" s="26"/>
    </row>
    <row r="103" spans="1:7">
      <c r="A103" s="328" t="s">
        <v>106</v>
      </c>
      <c r="B103" s="321"/>
      <c r="C103" s="321"/>
      <c r="D103" s="321"/>
      <c r="E103" s="26"/>
      <c r="F103" s="26"/>
      <c r="G103" s="26"/>
    </row>
    <row r="104" spans="1:7">
      <c r="A104" s="325" t="s">
        <v>16</v>
      </c>
      <c r="B104" s="326"/>
      <c r="C104" s="326"/>
      <c r="D104" s="326"/>
      <c r="E104" s="326"/>
      <c r="F104" s="326"/>
      <c r="G104" s="326"/>
    </row>
    <row r="105" spans="1:7">
      <c r="A105" s="278" t="s">
        <v>107</v>
      </c>
      <c r="B105" s="278"/>
      <c r="C105" s="278"/>
      <c r="D105" s="278"/>
      <c r="E105" s="278"/>
      <c r="F105" s="278"/>
      <c r="G105" s="278"/>
    </row>
    <row r="106" spans="1:7">
      <c r="A106" s="327" t="s">
        <v>18</v>
      </c>
      <c r="B106" s="327"/>
      <c r="C106" s="327"/>
      <c r="D106" s="327"/>
      <c r="E106" s="327"/>
      <c r="F106" s="327"/>
      <c r="G106" s="327"/>
    </row>
    <row r="107" spans="1:7">
      <c r="A107" s="278" t="s">
        <v>66</v>
      </c>
      <c r="B107" s="278"/>
      <c r="C107" s="278"/>
      <c r="D107" s="278"/>
      <c r="E107" s="278"/>
      <c r="F107" s="278"/>
      <c r="G107" s="278"/>
    </row>
    <row r="108" spans="1:7">
      <c r="A108" s="339" t="s">
        <v>1</v>
      </c>
      <c r="B108" s="340"/>
      <c r="C108" s="341"/>
      <c r="D108" s="360" t="s">
        <v>92</v>
      </c>
      <c r="E108" s="342"/>
      <c r="F108" s="342"/>
      <c r="G108" s="343"/>
    </row>
    <row r="109" spans="1:7">
      <c r="A109" s="310"/>
      <c r="B109" s="311"/>
      <c r="C109" s="312"/>
      <c r="D109" s="290" t="s">
        <v>93</v>
      </c>
      <c r="E109" s="290"/>
      <c r="F109" s="291"/>
      <c r="G109" s="291"/>
    </row>
    <row r="110" spans="1:7" ht="18" thickBot="1">
      <c r="A110" s="313"/>
      <c r="B110" s="314"/>
      <c r="C110" s="312"/>
      <c r="D110" s="3" t="s">
        <v>2</v>
      </c>
      <c r="E110" s="27" t="s">
        <v>3</v>
      </c>
      <c r="F110" s="27" t="s">
        <v>2</v>
      </c>
      <c r="G110" s="27" t="s">
        <v>3</v>
      </c>
    </row>
    <row r="111" spans="1:7">
      <c r="A111" s="315" t="s">
        <v>4</v>
      </c>
      <c r="B111" s="316"/>
      <c r="C111" s="292" t="s">
        <v>5</v>
      </c>
      <c r="D111" s="293"/>
      <c r="E111" s="293"/>
      <c r="F111" s="293"/>
      <c r="G111" s="294"/>
    </row>
    <row r="112" spans="1:7">
      <c r="A112" s="317"/>
      <c r="B112" s="318"/>
      <c r="C112" s="295" t="s">
        <v>104</v>
      </c>
      <c r="D112" s="296"/>
      <c r="E112" s="296"/>
      <c r="F112" s="296"/>
      <c r="G112" s="297"/>
    </row>
    <row r="113" spans="1:7">
      <c r="A113" s="285">
        <v>1047</v>
      </c>
      <c r="B113" s="286" t="s">
        <v>108</v>
      </c>
      <c r="C113" s="298" t="s">
        <v>8</v>
      </c>
      <c r="D113" s="299"/>
      <c r="E113" s="299"/>
      <c r="F113" s="299"/>
      <c r="G113" s="300"/>
    </row>
    <row r="114" spans="1:7" ht="37.5" customHeight="1" thickBot="1">
      <c r="A114" s="285"/>
      <c r="B114" s="286"/>
      <c r="C114" s="301" t="s">
        <v>109</v>
      </c>
      <c r="D114" s="302"/>
      <c r="E114" s="302"/>
      <c r="F114" s="302"/>
      <c r="G114" s="303"/>
    </row>
    <row r="115" spans="1:7" ht="21" customHeight="1" thickBot="1">
      <c r="A115" s="279" t="s">
        <v>10</v>
      </c>
      <c r="B115" s="287"/>
      <c r="C115" s="4"/>
      <c r="D115" s="32" t="s">
        <v>12</v>
      </c>
      <c r="E115" s="32"/>
      <c r="F115" s="5"/>
      <c r="G115" s="5"/>
    </row>
    <row r="116" spans="1:7" ht="20.25" customHeight="1" thickBot="1">
      <c r="A116" s="279" t="s">
        <v>11</v>
      </c>
      <c r="B116" s="280"/>
      <c r="C116" s="4"/>
      <c r="D116" s="32"/>
      <c r="E116" s="28" t="s">
        <v>12</v>
      </c>
      <c r="F116" s="5">
        <f>-(712.8+1562.4+1253.7+1285+949.9+959.5+1841.4)</f>
        <v>-8564.6999999999989</v>
      </c>
      <c r="G116" s="5">
        <f>-(712.8+1562.4+1253.7+1285+949.9+959.5+1841.4)</f>
        <v>-8564.6999999999989</v>
      </c>
    </row>
    <row r="117" spans="1:7">
      <c r="A117" s="344" t="s">
        <v>13</v>
      </c>
      <c r="B117" s="345"/>
      <c r="C117" s="346"/>
      <c r="D117" s="6"/>
      <c r="E117" s="6"/>
      <c r="F117" s="6"/>
      <c r="G117" s="7"/>
    </row>
    <row r="118" spans="1:7">
      <c r="A118" s="282" t="s">
        <v>14</v>
      </c>
      <c r="B118" s="283"/>
      <c r="C118" s="284"/>
      <c r="D118" s="26"/>
      <c r="E118" s="26"/>
      <c r="F118" s="26"/>
      <c r="G118" s="26"/>
    </row>
    <row r="119" spans="1:7">
      <c r="A119" s="328" t="s">
        <v>106</v>
      </c>
      <c r="B119" s="321"/>
      <c r="C119" s="321"/>
      <c r="D119" s="321"/>
      <c r="E119" s="26"/>
      <c r="F119" s="26"/>
      <c r="G119" s="26"/>
    </row>
    <row r="120" spans="1:7">
      <c r="A120" s="325" t="s">
        <v>16</v>
      </c>
      <c r="B120" s="326"/>
      <c r="C120" s="326"/>
      <c r="D120" s="326"/>
      <c r="E120" s="326"/>
      <c r="F120" s="326"/>
      <c r="G120" s="326"/>
    </row>
    <row r="121" spans="1:7">
      <c r="A121" s="278" t="s">
        <v>107</v>
      </c>
      <c r="B121" s="278"/>
      <c r="C121" s="278"/>
      <c r="D121" s="278"/>
      <c r="E121" s="278"/>
      <c r="F121" s="278"/>
      <c r="G121" s="278"/>
    </row>
    <row r="122" spans="1:7">
      <c r="A122" s="327" t="s">
        <v>18</v>
      </c>
      <c r="B122" s="327"/>
      <c r="C122" s="327"/>
      <c r="D122" s="327"/>
      <c r="E122" s="327"/>
      <c r="F122" s="327"/>
      <c r="G122" s="327"/>
    </row>
    <row r="123" spans="1:7">
      <c r="A123" s="278" t="s">
        <v>66</v>
      </c>
      <c r="B123" s="278"/>
      <c r="C123" s="278"/>
      <c r="D123" s="278"/>
      <c r="E123" s="278"/>
      <c r="F123" s="278"/>
      <c r="G123" s="278"/>
    </row>
    <row r="124" spans="1:7">
      <c r="A124" s="339" t="s">
        <v>1</v>
      </c>
      <c r="B124" s="340"/>
      <c r="C124" s="341"/>
      <c r="D124" s="360" t="s">
        <v>92</v>
      </c>
      <c r="E124" s="342"/>
      <c r="F124" s="342"/>
      <c r="G124" s="343"/>
    </row>
    <row r="125" spans="1:7">
      <c r="A125" s="310"/>
      <c r="B125" s="311"/>
      <c r="C125" s="312"/>
      <c r="D125" s="290" t="s">
        <v>93</v>
      </c>
      <c r="E125" s="290"/>
      <c r="F125" s="291"/>
      <c r="G125" s="291"/>
    </row>
    <row r="126" spans="1:7" ht="18" thickBot="1">
      <c r="A126" s="313"/>
      <c r="B126" s="314"/>
      <c r="C126" s="312"/>
      <c r="D126" s="3" t="s">
        <v>2</v>
      </c>
      <c r="E126" s="27" t="s">
        <v>3</v>
      </c>
      <c r="F126" s="27" t="s">
        <v>2</v>
      </c>
      <c r="G126" s="27" t="s">
        <v>3</v>
      </c>
    </row>
    <row r="127" spans="1:7">
      <c r="A127" s="315" t="s">
        <v>4</v>
      </c>
      <c r="B127" s="316"/>
      <c r="C127" s="292" t="s">
        <v>5</v>
      </c>
      <c r="D127" s="293"/>
      <c r="E127" s="293"/>
      <c r="F127" s="293"/>
      <c r="G127" s="294"/>
    </row>
    <row r="128" spans="1:7">
      <c r="A128" s="317"/>
      <c r="B128" s="318"/>
      <c r="C128" s="295" t="s">
        <v>84</v>
      </c>
      <c r="D128" s="296"/>
      <c r="E128" s="296"/>
      <c r="F128" s="296"/>
      <c r="G128" s="297"/>
    </row>
    <row r="129" spans="1:7">
      <c r="A129" s="285">
        <v>1146</v>
      </c>
      <c r="B129" s="286" t="s">
        <v>110</v>
      </c>
      <c r="C129" s="298" t="s">
        <v>8</v>
      </c>
      <c r="D129" s="299"/>
      <c r="E129" s="299"/>
      <c r="F129" s="299"/>
      <c r="G129" s="300"/>
    </row>
    <row r="130" spans="1:7" ht="33.75" customHeight="1" thickBot="1">
      <c r="A130" s="285"/>
      <c r="B130" s="286"/>
      <c r="C130" s="278" t="s">
        <v>9</v>
      </c>
      <c r="D130" s="278"/>
      <c r="E130" s="278"/>
      <c r="F130" s="278"/>
      <c r="G130" s="278"/>
    </row>
    <row r="131" spans="1:7" ht="18" thickBot="1">
      <c r="A131" s="279" t="s">
        <v>10</v>
      </c>
      <c r="B131" s="287"/>
      <c r="C131" s="4"/>
      <c r="D131" s="32" t="s">
        <v>12</v>
      </c>
      <c r="E131" s="32"/>
      <c r="F131" s="5"/>
      <c r="G131" s="5"/>
    </row>
    <row r="132" spans="1:7" ht="18" thickBot="1">
      <c r="A132" s="279" t="s">
        <v>11</v>
      </c>
      <c r="B132" s="280"/>
      <c r="C132" s="4"/>
      <c r="D132" s="32"/>
      <c r="E132" s="28" t="s">
        <v>12</v>
      </c>
      <c r="F132" s="5">
        <f>-(1938+3362.9+2271.3)</f>
        <v>-7572.2</v>
      </c>
      <c r="G132" s="5">
        <f>-(1938+3362.9+2271.3)</f>
        <v>-7572.2</v>
      </c>
    </row>
    <row r="133" spans="1:7">
      <c r="A133" s="344" t="s">
        <v>13</v>
      </c>
      <c r="B133" s="345"/>
      <c r="C133" s="346"/>
      <c r="D133" s="6"/>
      <c r="E133" s="6"/>
      <c r="F133" s="6"/>
      <c r="G133" s="7"/>
    </row>
    <row r="134" spans="1:7">
      <c r="A134" s="282" t="s">
        <v>14</v>
      </c>
      <c r="B134" s="283"/>
      <c r="C134" s="284"/>
      <c r="D134" s="26"/>
      <c r="E134" s="26"/>
      <c r="F134" s="26"/>
      <c r="G134" s="26"/>
    </row>
    <row r="135" spans="1:7">
      <c r="A135" s="328" t="s">
        <v>15</v>
      </c>
      <c r="B135" s="321"/>
      <c r="C135" s="321"/>
      <c r="D135" s="321"/>
      <c r="E135" s="26"/>
      <c r="F135" s="26"/>
      <c r="G135" s="26"/>
    </row>
    <row r="136" spans="1:7">
      <c r="A136" s="325" t="s">
        <v>16</v>
      </c>
      <c r="B136" s="326"/>
      <c r="C136" s="326"/>
      <c r="D136" s="326"/>
      <c r="E136" s="326"/>
      <c r="F136" s="326"/>
      <c r="G136" s="326"/>
    </row>
    <row r="137" spans="1:7">
      <c r="A137" s="278" t="s">
        <v>17</v>
      </c>
      <c r="B137" s="278"/>
      <c r="C137" s="278"/>
      <c r="D137" s="278"/>
      <c r="E137" s="278"/>
      <c r="F137" s="278"/>
      <c r="G137" s="278"/>
    </row>
    <row r="138" spans="1:7">
      <c r="A138" s="327" t="s">
        <v>18</v>
      </c>
      <c r="B138" s="327"/>
      <c r="C138" s="327"/>
      <c r="D138" s="327"/>
      <c r="E138" s="327"/>
      <c r="F138" s="327"/>
      <c r="G138" s="327"/>
    </row>
    <row r="139" spans="1:7">
      <c r="A139" s="278" t="s">
        <v>19</v>
      </c>
      <c r="B139" s="278"/>
      <c r="C139" s="278"/>
      <c r="D139" s="278"/>
      <c r="E139" s="278"/>
      <c r="F139" s="278"/>
      <c r="G139" s="278"/>
    </row>
  </sheetData>
  <mergeCells count="176">
    <mergeCell ref="A3:G3"/>
    <mergeCell ref="A4:G4"/>
    <mergeCell ref="A6:G6"/>
    <mergeCell ref="A7:D7"/>
    <mergeCell ref="A13:A14"/>
    <mergeCell ref="B13:B14"/>
    <mergeCell ref="C13:G13"/>
    <mergeCell ref="C14:G14"/>
    <mergeCell ref="A15:B15"/>
    <mergeCell ref="A16:C16"/>
    <mergeCell ref="A8:C10"/>
    <mergeCell ref="D8:G8"/>
    <mergeCell ref="D9:E9"/>
    <mergeCell ref="F9:G9"/>
    <mergeCell ref="A11:B12"/>
    <mergeCell ref="C11:G11"/>
    <mergeCell ref="C12:G12"/>
    <mergeCell ref="A22:G22"/>
    <mergeCell ref="A23:G23"/>
    <mergeCell ref="A24:G24"/>
    <mergeCell ref="A25:E26"/>
    <mergeCell ref="A27:C29"/>
    <mergeCell ref="E27:G27"/>
    <mergeCell ref="D28:E28"/>
    <mergeCell ref="F28:G28"/>
    <mergeCell ref="A17:G17"/>
    <mergeCell ref="A18:G18"/>
    <mergeCell ref="A19:B19"/>
    <mergeCell ref="C19:G19"/>
    <mergeCell ref="A20:B20"/>
    <mergeCell ref="A21:G21"/>
    <mergeCell ref="A34:B35"/>
    <mergeCell ref="C34:C35"/>
    <mergeCell ref="D34:D35"/>
    <mergeCell ref="A36:B36"/>
    <mergeCell ref="A37:B37"/>
    <mergeCell ref="A38:C38"/>
    <mergeCell ref="A30:B31"/>
    <mergeCell ref="C30:G30"/>
    <mergeCell ref="C31:G31"/>
    <mergeCell ref="A32:A33"/>
    <mergeCell ref="B32:B33"/>
    <mergeCell ref="C32:G32"/>
    <mergeCell ref="C33:G33"/>
    <mergeCell ref="A46:B47"/>
    <mergeCell ref="C46:G46"/>
    <mergeCell ref="C47:G47"/>
    <mergeCell ref="A48:A49"/>
    <mergeCell ref="B48:B49"/>
    <mergeCell ref="C48:G48"/>
    <mergeCell ref="C49:G49"/>
    <mergeCell ref="A39:G39"/>
    <mergeCell ref="A40:G40"/>
    <mergeCell ref="A41:G41"/>
    <mergeCell ref="A42:G42"/>
    <mergeCell ref="A43:C45"/>
    <mergeCell ref="D43:G43"/>
    <mergeCell ref="D44:E44"/>
    <mergeCell ref="F44:G44"/>
    <mergeCell ref="A55:G55"/>
    <mergeCell ref="A56:G56"/>
    <mergeCell ref="A57:G57"/>
    <mergeCell ref="A58:G58"/>
    <mergeCell ref="A59:C61"/>
    <mergeCell ref="D59:G59"/>
    <mergeCell ref="D60:E60"/>
    <mergeCell ref="F60:G60"/>
    <mergeCell ref="F50:F51"/>
    <mergeCell ref="G50:G51"/>
    <mergeCell ref="A52:B52"/>
    <mergeCell ref="A53:B53"/>
    <mergeCell ref="A54:C54"/>
    <mergeCell ref="A50:B51"/>
    <mergeCell ref="C50:C51"/>
    <mergeCell ref="E50:E51"/>
    <mergeCell ref="F66:F67"/>
    <mergeCell ref="G66:G67"/>
    <mergeCell ref="A68:B68"/>
    <mergeCell ref="A69:B69"/>
    <mergeCell ref="A70:C70"/>
    <mergeCell ref="A66:B67"/>
    <mergeCell ref="C66:C67"/>
    <mergeCell ref="E66:E67"/>
    <mergeCell ref="A62:B63"/>
    <mergeCell ref="C62:G62"/>
    <mergeCell ref="C63:G63"/>
    <mergeCell ref="A64:A65"/>
    <mergeCell ref="B64:B65"/>
    <mergeCell ref="C64:G64"/>
    <mergeCell ref="C65:G65"/>
    <mergeCell ref="A71:G71"/>
    <mergeCell ref="A72:G72"/>
    <mergeCell ref="A73:G73"/>
    <mergeCell ref="A74:G74"/>
    <mergeCell ref="A75:B75"/>
    <mergeCell ref="A76:C78"/>
    <mergeCell ref="D76:G76"/>
    <mergeCell ref="D77:E77"/>
    <mergeCell ref="F77:G77"/>
    <mergeCell ref="A83:B83"/>
    <mergeCell ref="A84:B84"/>
    <mergeCell ref="A85:C85"/>
    <mergeCell ref="A86:C86"/>
    <mergeCell ref="A87:D87"/>
    <mergeCell ref="A88:G88"/>
    <mergeCell ref="A79:B80"/>
    <mergeCell ref="C79:G79"/>
    <mergeCell ref="C80:G80"/>
    <mergeCell ref="A81:A82"/>
    <mergeCell ref="B81:B82"/>
    <mergeCell ref="C81:G81"/>
    <mergeCell ref="C82:G82"/>
    <mergeCell ref="A95:B96"/>
    <mergeCell ref="C95:G95"/>
    <mergeCell ref="C96:G96"/>
    <mergeCell ref="A97:A98"/>
    <mergeCell ref="B97:B98"/>
    <mergeCell ref="C97:G97"/>
    <mergeCell ref="C98:G98"/>
    <mergeCell ref="A89:G89"/>
    <mergeCell ref="A90:G90"/>
    <mergeCell ref="A91:G91"/>
    <mergeCell ref="A92:C94"/>
    <mergeCell ref="D92:G92"/>
    <mergeCell ref="D93:E93"/>
    <mergeCell ref="F93:G93"/>
    <mergeCell ref="A105:G105"/>
    <mergeCell ref="A106:G106"/>
    <mergeCell ref="A107:G107"/>
    <mergeCell ref="A108:C110"/>
    <mergeCell ref="D108:G108"/>
    <mergeCell ref="D109:E109"/>
    <mergeCell ref="F109:G109"/>
    <mergeCell ref="A99:B99"/>
    <mergeCell ref="A100:B100"/>
    <mergeCell ref="A101:C101"/>
    <mergeCell ref="A102:C102"/>
    <mergeCell ref="A103:D103"/>
    <mergeCell ref="A104:G104"/>
    <mergeCell ref="A115:B115"/>
    <mergeCell ref="A116:B116"/>
    <mergeCell ref="A117:C117"/>
    <mergeCell ref="A118:C118"/>
    <mergeCell ref="A119:D119"/>
    <mergeCell ref="A120:G120"/>
    <mergeCell ref="A111:B112"/>
    <mergeCell ref="C111:G111"/>
    <mergeCell ref="C112:G112"/>
    <mergeCell ref="A113:A114"/>
    <mergeCell ref="B113:B114"/>
    <mergeCell ref="C113:G113"/>
    <mergeCell ref="C114:G114"/>
    <mergeCell ref="E1:G2"/>
    <mergeCell ref="A137:G137"/>
    <mergeCell ref="A138:G138"/>
    <mergeCell ref="A139:G139"/>
    <mergeCell ref="A131:B131"/>
    <mergeCell ref="A132:B132"/>
    <mergeCell ref="A133:C133"/>
    <mergeCell ref="A134:C134"/>
    <mergeCell ref="A135:D135"/>
    <mergeCell ref="A136:G136"/>
    <mergeCell ref="A127:B128"/>
    <mergeCell ref="C127:G127"/>
    <mergeCell ref="C128:G128"/>
    <mergeCell ref="A129:A130"/>
    <mergeCell ref="B129:B130"/>
    <mergeCell ref="C129:G129"/>
    <mergeCell ref="C130:G130"/>
    <mergeCell ref="A121:G121"/>
    <mergeCell ref="A122:G122"/>
    <mergeCell ref="A123:G123"/>
    <mergeCell ref="A124:C126"/>
    <mergeCell ref="D124:G124"/>
    <mergeCell ref="D125:E125"/>
    <mergeCell ref="F125:G125"/>
  </mergeCells>
  <pageMargins left="0.32" right="0.31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1"/>
  <sheetViews>
    <sheetView topLeftCell="A9" workbookViewId="0">
      <selection activeCell="J14" sqref="J14"/>
    </sheetView>
  </sheetViews>
  <sheetFormatPr defaultRowHeight="17.25"/>
  <cols>
    <col min="1" max="1" width="11.42578125" style="1" customWidth="1"/>
    <col min="2" max="2" width="18.28515625" style="1" customWidth="1"/>
    <col min="3" max="3" width="23.85546875" style="1" customWidth="1"/>
    <col min="4" max="4" width="17.140625" style="1" customWidth="1"/>
    <col min="5" max="5" width="13.140625" style="1" customWidth="1"/>
    <col min="6" max="6" width="16.85546875" style="1" customWidth="1"/>
    <col min="7" max="7" width="17.85546875" style="1" customWidth="1"/>
    <col min="8" max="9" width="9.140625" style="1"/>
    <col min="10" max="10" width="10" style="1" bestFit="1" customWidth="1"/>
    <col min="11" max="255" width="9.140625" style="1"/>
    <col min="256" max="256" width="11.42578125" style="1" customWidth="1"/>
    <col min="257" max="257" width="18.28515625" style="1" customWidth="1"/>
    <col min="258" max="258" width="23.85546875" style="1" customWidth="1"/>
    <col min="259" max="259" width="0" style="1" hidden="1" customWidth="1"/>
    <col min="260" max="260" width="17.140625" style="1" customWidth="1"/>
    <col min="261" max="261" width="13.140625" style="1" customWidth="1"/>
    <col min="262" max="262" width="16.85546875" style="1" customWidth="1"/>
    <col min="263" max="263" width="17.85546875" style="1" customWidth="1"/>
    <col min="264" max="511" width="9.140625" style="1"/>
    <col min="512" max="512" width="11.42578125" style="1" customWidth="1"/>
    <col min="513" max="513" width="18.28515625" style="1" customWidth="1"/>
    <col min="514" max="514" width="23.85546875" style="1" customWidth="1"/>
    <col min="515" max="515" width="0" style="1" hidden="1" customWidth="1"/>
    <col min="516" max="516" width="17.140625" style="1" customWidth="1"/>
    <col min="517" max="517" width="13.140625" style="1" customWidth="1"/>
    <col min="518" max="518" width="16.85546875" style="1" customWidth="1"/>
    <col min="519" max="519" width="17.85546875" style="1" customWidth="1"/>
    <col min="520" max="767" width="9.140625" style="1"/>
    <col min="768" max="768" width="11.42578125" style="1" customWidth="1"/>
    <col min="769" max="769" width="18.28515625" style="1" customWidth="1"/>
    <col min="770" max="770" width="23.85546875" style="1" customWidth="1"/>
    <col min="771" max="771" width="0" style="1" hidden="1" customWidth="1"/>
    <col min="772" max="772" width="17.140625" style="1" customWidth="1"/>
    <col min="773" max="773" width="13.140625" style="1" customWidth="1"/>
    <col min="774" max="774" width="16.85546875" style="1" customWidth="1"/>
    <col min="775" max="775" width="17.85546875" style="1" customWidth="1"/>
    <col min="776" max="1023" width="9.140625" style="1"/>
    <col min="1024" max="1024" width="11.42578125" style="1" customWidth="1"/>
    <col min="1025" max="1025" width="18.28515625" style="1" customWidth="1"/>
    <col min="1026" max="1026" width="23.85546875" style="1" customWidth="1"/>
    <col min="1027" max="1027" width="0" style="1" hidden="1" customWidth="1"/>
    <col min="1028" max="1028" width="17.140625" style="1" customWidth="1"/>
    <col min="1029" max="1029" width="13.140625" style="1" customWidth="1"/>
    <col min="1030" max="1030" width="16.85546875" style="1" customWidth="1"/>
    <col min="1031" max="1031" width="17.85546875" style="1" customWidth="1"/>
    <col min="1032" max="1279" width="9.140625" style="1"/>
    <col min="1280" max="1280" width="11.42578125" style="1" customWidth="1"/>
    <col min="1281" max="1281" width="18.28515625" style="1" customWidth="1"/>
    <col min="1282" max="1282" width="23.85546875" style="1" customWidth="1"/>
    <col min="1283" max="1283" width="0" style="1" hidden="1" customWidth="1"/>
    <col min="1284" max="1284" width="17.140625" style="1" customWidth="1"/>
    <col min="1285" max="1285" width="13.140625" style="1" customWidth="1"/>
    <col min="1286" max="1286" width="16.85546875" style="1" customWidth="1"/>
    <col min="1287" max="1287" width="17.85546875" style="1" customWidth="1"/>
    <col min="1288" max="1535" width="9.140625" style="1"/>
    <col min="1536" max="1536" width="11.42578125" style="1" customWidth="1"/>
    <col min="1537" max="1537" width="18.28515625" style="1" customWidth="1"/>
    <col min="1538" max="1538" width="23.85546875" style="1" customWidth="1"/>
    <col min="1539" max="1539" width="0" style="1" hidden="1" customWidth="1"/>
    <col min="1540" max="1540" width="17.140625" style="1" customWidth="1"/>
    <col min="1541" max="1541" width="13.140625" style="1" customWidth="1"/>
    <col min="1542" max="1542" width="16.85546875" style="1" customWidth="1"/>
    <col min="1543" max="1543" width="17.85546875" style="1" customWidth="1"/>
    <col min="1544" max="1791" width="9.140625" style="1"/>
    <col min="1792" max="1792" width="11.42578125" style="1" customWidth="1"/>
    <col min="1793" max="1793" width="18.28515625" style="1" customWidth="1"/>
    <col min="1794" max="1794" width="23.85546875" style="1" customWidth="1"/>
    <col min="1795" max="1795" width="0" style="1" hidden="1" customWidth="1"/>
    <col min="1796" max="1796" width="17.140625" style="1" customWidth="1"/>
    <col min="1797" max="1797" width="13.140625" style="1" customWidth="1"/>
    <col min="1798" max="1798" width="16.85546875" style="1" customWidth="1"/>
    <col min="1799" max="1799" width="17.85546875" style="1" customWidth="1"/>
    <col min="1800" max="2047" width="9.140625" style="1"/>
    <col min="2048" max="2048" width="11.42578125" style="1" customWidth="1"/>
    <col min="2049" max="2049" width="18.28515625" style="1" customWidth="1"/>
    <col min="2050" max="2050" width="23.85546875" style="1" customWidth="1"/>
    <col min="2051" max="2051" width="0" style="1" hidden="1" customWidth="1"/>
    <col min="2052" max="2052" width="17.140625" style="1" customWidth="1"/>
    <col min="2053" max="2053" width="13.140625" style="1" customWidth="1"/>
    <col min="2054" max="2054" width="16.85546875" style="1" customWidth="1"/>
    <col min="2055" max="2055" width="17.85546875" style="1" customWidth="1"/>
    <col min="2056" max="2303" width="9.140625" style="1"/>
    <col min="2304" max="2304" width="11.42578125" style="1" customWidth="1"/>
    <col min="2305" max="2305" width="18.28515625" style="1" customWidth="1"/>
    <col min="2306" max="2306" width="23.85546875" style="1" customWidth="1"/>
    <col min="2307" max="2307" width="0" style="1" hidden="1" customWidth="1"/>
    <col min="2308" max="2308" width="17.140625" style="1" customWidth="1"/>
    <col min="2309" max="2309" width="13.140625" style="1" customWidth="1"/>
    <col min="2310" max="2310" width="16.85546875" style="1" customWidth="1"/>
    <col min="2311" max="2311" width="17.85546875" style="1" customWidth="1"/>
    <col min="2312" max="2559" width="9.140625" style="1"/>
    <col min="2560" max="2560" width="11.42578125" style="1" customWidth="1"/>
    <col min="2561" max="2561" width="18.28515625" style="1" customWidth="1"/>
    <col min="2562" max="2562" width="23.85546875" style="1" customWidth="1"/>
    <col min="2563" max="2563" width="0" style="1" hidden="1" customWidth="1"/>
    <col min="2564" max="2564" width="17.140625" style="1" customWidth="1"/>
    <col min="2565" max="2565" width="13.140625" style="1" customWidth="1"/>
    <col min="2566" max="2566" width="16.85546875" style="1" customWidth="1"/>
    <col min="2567" max="2567" width="17.85546875" style="1" customWidth="1"/>
    <col min="2568" max="2815" width="9.140625" style="1"/>
    <col min="2816" max="2816" width="11.42578125" style="1" customWidth="1"/>
    <col min="2817" max="2817" width="18.28515625" style="1" customWidth="1"/>
    <col min="2818" max="2818" width="23.85546875" style="1" customWidth="1"/>
    <col min="2819" max="2819" width="0" style="1" hidden="1" customWidth="1"/>
    <col min="2820" max="2820" width="17.140625" style="1" customWidth="1"/>
    <col min="2821" max="2821" width="13.140625" style="1" customWidth="1"/>
    <col min="2822" max="2822" width="16.85546875" style="1" customWidth="1"/>
    <col min="2823" max="2823" width="17.85546875" style="1" customWidth="1"/>
    <col min="2824" max="3071" width="9.140625" style="1"/>
    <col min="3072" max="3072" width="11.42578125" style="1" customWidth="1"/>
    <col min="3073" max="3073" width="18.28515625" style="1" customWidth="1"/>
    <col min="3074" max="3074" width="23.85546875" style="1" customWidth="1"/>
    <col min="3075" max="3075" width="0" style="1" hidden="1" customWidth="1"/>
    <col min="3076" max="3076" width="17.140625" style="1" customWidth="1"/>
    <col min="3077" max="3077" width="13.140625" style="1" customWidth="1"/>
    <col min="3078" max="3078" width="16.85546875" style="1" customWidth="1"/>
    <col min="3079" max="3079" width="17.85546875" style="1" customWidth="1"/>
    <col min="3080" max="3327" width="9.140625" style="1"/>
    <col min="3328" max="3328" width="11.42578125" style="1" customWidth="1"/>
    <col min="3329" max="3329" width="18.28515625" style="1" customWidth="1"/>
    <col min="3330" max="3330" width="23.85546875" style="1" customWidth="1"/>
    <col min="3331" max="3331" width="0" style="1" hidden="1" customWidth="1"/>
    <col min="3332" max="3332" width="17.140625" style="1" customWidth="1"/>
    <col min="3333" max="3333" width="13.140625" style="1" customWidth="1"/>
    <col min="3334" max="3334" width="16.85546875" style="1" customWidth="1"/>
    <col min="3335" max="3335" width="17.85546875" style="1" customWidth="1"/>
    <col min="3336" max="3583" width="9.140625" style="1"/>
    <col min="3584" max="3584" width="11.42578125" style="1" customWidth="1"/>
    <col min="3585" max="3585" width="18.28515625" style="1" customWidth="1"/>
    <col min="3586" max="3586" width="23.85546875" style="1" customWidth="1"/>
    <col min="3587" max="3587" width="0" style="1" hidden="1" customWidth="1"/>
    <col min="3588" max="3588" width="17.140625" style="1" customWidth="1"/>
    <col min="3589" max="3589" width="13.140625" style="1" customWidth="1"/>
    <col min="3590" max="3590" width="16.85546875" style="1" customWidth="1"/>
    <col min="3591" max="3591" width="17.85546875" style="1" customWidth="1"/>
    <col min="3592" max="3839" width="9.140625" style="1"/>
    <col min="3840" max="3840" width="11.42578125" style="1" customWidth="1"/>
    <col min="3841" max="3841" width="18.28515625" style="1" customWidth="1"/>
    <col min="3842" max="3842" width="23.85546875" style="1" customWidth="1"/>
    <col min="3843" max="3843" width="0" style="1" hidden="1" customWidth="1"/>
    <col min="3844" max="3844" width="17.140625" style="1" customWidth="1"/>
    <col min="3845" max="3845" width="13.140625" style="1" customWidth="1"/>
    <col min="3846" max="3846" width="16.85546875" style="1" customWidth="1"/>
    <col min="3847" max="3847" width="17.85546875" style="1" customWidth="1"/>
    <col min="3848" max="4095" width="9.140625" style="1"/>
    <col min="4096" max="4096" width="11.42578125" style="1" customWidth="1"/>
    <col min="4097" max="4097" width="18.28515625" style="1" customWidth="1"/>
    <col min="4098" max="4098" width="23.85546875" style="1" customWidth="1"/>
    <col min="4099" max="4099" width="0" style="1" hidden="1" customWidth="1"/>
    <col min="4100" max="4100" width="17.140625" style="1" customWidth="1"/>
    <col min="4101" max="4101" width="13.140625" style="1" customWidth="1"/>
    <col min="4102" max="4102" width="16.85546875" style="1" customWidth="1"/>
    <col min="4103" max="4103" width="17.85546875" style="1" customWidth="1"/>
    <col min="4104" max="4351" width="9.140625" style="1"/>
    <col min="4352" max="4352" width="11.42578125" style="1" customWidth="1"/>
    <col min="4353" max="4353" width="18.28515625" style="1" customWidth="1"/>
    <col min="4354" max="4354" width="23.85546875" style="1" customWidth="1"/>
    <col min="4355" max="4355" width="0" style="1" hidden="1" customWidth="1"/>
    <col min="4356" max="4356" width="17.140625" style="1" customWidth="1"/>
    <col min="4357" max="4357" width="13.140625" style="1" customWidth="1"/>
    <col min="4358" max="4358" width="16.85546875" style="1" customWidth="1"/>
    <col min="4359" max="4359" width="17.85546875" style="1" customWidth="1"/>
    <col min="4360" max="4607" width="9.140625" style="1"/>
    <col min="4608" max="4608" width="11.42578125" style="1" customWidth="1"/>
    <col min="4609" max="4609" width="18.28515625" style="1" customWidth="1"/>
    <col min="4610" max="4610" width="23.85546875" style="1" customWidth="1"/>
    <col min="4611" max="4611" width="0" style="1" hidden="1" customWidth="1"/>
    <col min="4612" max="4612" width="17.140625" style="1" customWidth="1"/>
    <col min="4613" max="4613" width="13.140625" style="1" customWidth="1"/>
    <col min="4614" max="4614" width="16.85546875" style="1" customWidth="1"/>
    <col min="4615" max="4615" width="17.85546875" style="1" customWidth="1"/>
    <col min="4616" max="4863" width="9.140625" style="1"/>
    <col min="4864" max="4864" width="11.42578125" style="1" customWidth="1"/>
    <col min="4865" max="4865" width="18.28515625" style="1" customWidth="1"/>
    <col min="4866" max="4866" width="23.85546875" style="1" customWidth="1"/>
    <col min="4867" max="4867" width="0" style="1" hidden="1" customWidth="1"/>
    <col min="4868" max="4868" width="17.140625" style="1" customWidth="1"/>
    <col min="4869" max="4869" width="13.140625" style="1" customWidth="1"/>
    <col min="4870" max="4870" width="16.85546875" style="1" customWidth="1"/>
    <col min="4871" max="4871" width="17.85546875" style="1" customWidth="1"/>
    <col min="4872" max="5119" width="9.140625" style="1"/>
    <col min="5120" max="5120" width="11.42578125" style="1" customWidth="1"/>
    <col min="5121" max="5121" width="18.28515625" style="1" customWidth="1"/>
    <col min="5122" max="5122" width="23.85546875" style="1" customWidth="1"/>
    <col min="5123" max="5123" width="0" style="1" hidden="1" customWidth="1"/>
    <col min="5124" max="5124" width="17.140625" style="1" customWidth="1"/>
    <col min="5125" max="5125" width="13.140625" style="1" customWidth="1"/>
    <col min="5126" max="5126" width="16.85546875" style="1" customWidth="1"/>
    <col min="5127" max="5127" width="17.85546875" style="1" customWidth="1"/>
    <col min="5128" max="5375" width="9.140625" style="1"/>
    <col min="5376" max="5376" width="11.42578125" style="1" customWidth="1"/>
    <col min="5377" max="5377" width="18.28515625" style="1" customWidth="1"/>
    <col min="5378" max="5378" width="23.85546875" style="1" customWidth="1"/>
    <col min="5379" max="5379" width="0" style="1" hidden="1" customWidth="1"/>
    <col min="5380" max="5380" width="17.140625" style="1" customWidth="1"/>
    <col min="5381" max="5381" width="13.140625" style="1" customWidth="1"/>
    <col min="5382" max="5382" width="16.85546875" style="1" customWidth="1"/>
    <col min="5383" max="5383" width="17.85546875" style="1" customWidth="1"/>
    <col min="5384" max="5631" width="9.140625" style="1"/>
    <col min="5632" max="5632" width="11.42578125" style="1" customWidth="1"/>
    <col min="5633" max="5633" width="18.28515625" style="1" customWidth="1"/>
    <col min="5634" max="5634" width="23.85546875" style="1" customWidth="1"/>
    <col min="5635" max="5635" width="0" style="1" hidden="1" customWidth="1"/>
    <col min="5636" max="5636" width="17.140625" style="1" customWidth="1"/>
    <col min="5637" max="5637" width="13.140625" style="1" customWidth="1"/>
    <col min="5638" max="5638" width="16.85546875" style="1" customWidth="1"/>
    <col min="5639" max="5639" width="17.85546875" style="1" customWidth="1"/>
    <col min="5640" max="5887" width="9.140625" style="1"/>
    <col min="5888" max="5888" width="11.42578125" style="1" customWidth="1"/>
    <col min="5889" max="5889" width="18.28515625" style="1" customWidth="1"/>
    <col min="5890" max="5890" width="23.85546875" style="1" customWidth="1"/>
    <col min="5891" max="5891" width="0" style="1" hidden="1" customWidth="1"/>
    <col min="5892" max="5892" width="17.140625" style="1" customWidth="1"/>
    <col min="5893" max="5893" width="13.140625" style="1" customWidth="1"/>
    <col min="5894" max="5894" width="16.85546875" style="1" customWidth="1"/>
    <col min="5895" max="5895" width="17.85546875" style="1" customWidth="1"/>
    <col min="5896" max="6143" width="9.140625" style="1"/>
    <col min="6144" max="6144" width="11.42578125" style="1" customWidth="1"/>
    <col min="6145" max="6145" width="18.28515625" style="1" customWidth="1"/>
    <col min="6146" max="6146" width="23.85546875" style="1" customWidth="1"/>
    <col min="6147" max="6147" width="0" style="1" hidden="1" customWidth="1"/>
    <col min="6148" max="6148" width="17.140625" style="1" customWidth="1"/>
    <col min="6149" max="6149" width="13.140625" style="1" customWidth="1"/>
    <col min="6150" max="6150" width="16.85546875" style="1" customWidth="1"/>
    <col min="6151" max="6151" width="17.85546875" style="1" customWidth="1"/>
    <col min="6152" max="6399" width="9.140625" style="1"/>
    <col min="6400" max="6400" width="11.42578125" style="1" customWidth="1"/>
    <col min="6401" max="6401" width="18.28515625" style="1" customWidth="1"/>
    <col min="6402" max="6402" width="23.85546875" style="1" customWidth="1"/>
    <col min="6403" max="6403" width="0" style="1" hidden="1" customWidth="1"/>
    <col min="6404" max="6404" width="17.140625" style="1" customWidth="1"/>
    <col min="6405" max="6405" width="13.140625" style="1" customWidth="1"/>
    <col min="6406" max="6406" width="16.85546875" style="1" customWidth="1"/>
    <col min="6407" max="6407" width="17.85546875" style="1" customWidth="1"/>
    <col min="6408" max="6655" width="9.140625" style="1"/>
    <col min="6656" max="6656" width="11.42578125" style="1" customWidth="1"/>
    <col min="6657" max="6657" width="18.28515625" style="1" customWidth="1"/>
    <col min="6658" max="6658" width="23.85546875" style="1" customWidth="1"/>
    <col min="6659" max="6659" width="0" style="1" hidden="1" customWidth="1"/>
    <col min="6660" max="6660" width="17.140625" style="1" customWidth="1"/>
    <col min="6661" max="6661" width="13.140625" style="1" customWidth="1"/>
    <col min="6662" max="6662" width="16.85546875" style="1" customWidth="1"/>
    <col min="6663" max="6663" width="17.85546875" style="1" customWidth="1"/>
    <col min="6664" max="6911" width="9.140625" style="1"/>
    <col min="6912" max="6912" width="11.42578125" style="1" customWidth="1"/>
    <col min="6913" max="6913" width="18.28515625" style="1" customWidth="1"/>
    <col min="6914" max="6914" width="23.85546875" style="1" customWidth="1"/>
    <col min="6915" max="6915" width="0" style="1" hidden="1" customWidth="1"/>
    <col min="6916" max="6916" width="17.140625" style="1" customWidth="1"/>
    <col min="6917" max="6917" width="13.140625" style="1" customWidth="1"/>
    <col min="6918" max="6918" width="16.85546875" style="1" customWidth="1"/>
    <col min="6919" max="6919" width="17.85546875" style="1" customWidth="1"/>
    <col min="6920" max="7167" width="9.140625" style="1"/>
    <col min="7168" max="7168" width="11.42578125" style="1" customWidth="1"/>
    <col min="7169" max="7169" width="18.28515625" style="1" customWidth="1"/>
    <col min="7170" max="7170" width="23.85546875" style="1" customWidth="1"/>
    <col min="7171" max="7171" width="0" style="1" hidden="1" customWidth="1"/>
    <col min="7172" max="7172" width="17.140625" style="1" customWidth="1"/>
    <col min="7173" max="7173" width="13.140625" style="1" customWidth="1"/>
    <col min="7174" max="7174" width="16.85546875" style="1" customWidth="1"/>
    <col min="7175" max="7175" width="17.85546875" style="1" customWidth="1"/>
    <col min="7176" max="7423" width="9.140625" style="1"/>
    <col min="7424" max="7424" width="11.42578125" style="1" customWidth="1"/>
    <col min="7425" max="7425" width="18.28515625" style="1" customWidth="1"/>
    <col min="7426" max="7426" width="23.85546875" style="1" customWidth="1"/>
    <col min="7427" max="7427" width="0" style="1" hidden="1" customWidth="1"/>
    <col min="7428" max="7428" width="17.140625" style="1" customWidth="1"/>
    <col min="7429" max="7429" width="13.140625" style="1" customWidth="1"/>
    <col min="7430" max="7430" width="16.85546875" style="1" customWidth="1"/>
    <col min="7431" max="7431" width="17.85546875" style="1" customWidth="1"/>
    <col min="7432" max="7679" width="9.140625" style="1"/>
    <col min="7680" max="7680" width="11.42578125" style="1" customWidth="1"/>
    <col min="7681" max="7681" width="18.28515625" style="1" customWidth="1"/>
    <col min="7682" max="7682" width="23.85546875" style="1" customWidth="1"/>
    <col min="7683" max="7683" width="0" style="1" hidden="1" customWidth="1"/>
    <col min="7684" max="7684" width="17.140625" style="1" customWidth="1"/>
    <col min="7685" max="7685" width="13.140625" style="1" customWidth="1"/>
    <col min="7686" max="7686" width="16.85546875" style="1" customWidth="1"/>
    <col min="7687" max="7687" width="17.85546875" style="1" customWidth="1"/>
    <col min="7688" max="7935" width="9.140625" style="1"/>
    <col min="7936" max="7936" width="11.42578125" style="1" customWidth="1"/>
    <col min="7937" max="7937" width="18.28515625" style="1" customWidth="1"/>
    <col min="7938" max="7938" width="23.85546875" style="1" customWidth="1"/>
    <col min="7939" max="7939" width="0" style="1" hidden="1" customWidth="1"/>
    <col min="7940" max="7940" width="17.140625" style="1" customWidth="1"/>
    <col min="7941" max="7941" width="13.140625" style="1" customWidth="1"/>
    <col min="7942" max="7942" width="16.85546875" style="1" customWidth="1"/>
    <col min="7943" max="7943" width="17.85546875" style="1" customWidth="1"/>
    <col min="7944" max="8191" width="9.140625" style="1"/>
    <col min="8192" max="8192" width="11.42578125" style="1" customWidth="1"/>
    <col min="8193" max="8193" width="18.28515625" style="1" customWidth="1"/>
    <col min="8194" max="8194" width="23.85546875" style="1" customWidth="1"/>
    <col min="8195" max="8195" width="0" style="1" hidden="1" customWidth="1"/>
    <col min="8196" max="8196" width="17.140625" style="1" customWidth="1"/>
    <col min="8197" max="8197" width="13.140625" style="1" customWidth="1"/>
    <col min="8198" max="8198" width="16.85546875" style="1" customWidth="1"/>
    <col min="8199" max="8199" width="17.85546875" style="1" customWidth="1"/>
    <col min="8200" max="8447" width="9.140625" style="1"/>
    <col min="8448" max="8448" width="11.42578125" style="1" customWidth="1"/>
    <col min="8449" max="8449" width="18.28515625" style="1" customWidth="1"/>
    <col min="8450" max="8450" width="23.85546875" style="1" customWidth="1"/>
    <col min="8451" max="8451" width="0" style="1" hidden="1" customWidth="1"/>
    <col min="8452" max="8452" width="17.140625" style="1" customWidth="1"/>
    <col min="8453" max="8453" width="13.140625" style="1" customWidth="1"/>
    <col min="8454" max="8454" width="16.85546875" style="1" customWidth="1"/>
    <col min="8455" max="8455" width="17.85546875" style="1" customWidth="1"/>
    <col min="8456" max="8703" width="9.140625" style="1"/>
    <col min="8704" max="8704" width="11.42578125" style="1" customWidth="1"/>
    <col min="8705" max="8705" width="18.28515625" style="1" customWidth="1"/>
    <col min="8706" max="8706" width="23.85546875" style="1" customWidth="1"/>
    <col min="8707" max="8707" width="0" style="1" hidden="1" customWidth="1"/>
    <col min="8708" max="8708" width="17.140625" style="1" customWidth="1"/>
    <col min="8709" max="8709" width="13.140625" style="1" customWidth="1"/>
    <col min="8710" max="8710" width="16.85546875" style="1" customWidth="1"/>
    <col min="8711" max="8711" width="17.85546875" style="1" customWidth="1"/>
    <col min="8712" max="8959" width="9.140625" style="1"/>
    <col min="8960" max="8960" width="11.42578125" style="1" customWidth="1"/>
    <col min="8961" max="8961" width="18.28515625" style="1" customWidth="1"/>
    <col min="8962" max="8962" width="23.85546875" style="1" customWidth="1"/>
    <col min="8963" max="8963" width="0" style="1" hidden="1" customWidth="1"/>
    <col min="8964" max="8964" width="17.140625" style="1" customWidth="1"/>
    <col min="8965" max="8965" width="13.140625" style="1" customWidth="1"/>
    <col min="8966" max="8966" width="16.85546875" style="1" customWidth="1"/>
    <col min="8967" max="8967" width="17.85546875" style="1" customWidth="1"/>
    <col min="8968" max="9215" width="9.140625" style="1"/>
    <col min="9216" max="9216" width="11.42578125" style="1" customWidth="1"/>
    <col min="9217" max="9217" width="18.28515625" style="1" customWidth="1"/>
    <col min="9218" max="9218" width="23.85546875" style="1" customWidth="1"/>
    <col min="9219" max="9219" width="0" style="1" hidden="1" customWidth="1"/>
    <col min="9220" max="9220" width="17.140625" style="1" customWidth="1"/>
    <col min="9221" max="9221" width="13.140625" style="1" customWidth="1"/>
    <col min="9222" max="9222" width="16.85546875" style="1" customWidth="1"/>
    <col min="9223" max="9223" width="17.85546875" style="1" customWidth="1"/>
    <col min="9224" max="9471" width="9.140625" style="1"/>
    <col min="9472" max="9472" width="11.42578125" style="1" customWidth="1"/>
    <col min="9473" max="9473" width="18.28515625" style="1" customWidth="1"/>
    <col min="9474" max="9474" width="23.85546875" style="1" customWidth="1"/>
    <col min="9475" max="9475" width="0" style="1" hidden="1" customWidth="1"/>
    <col min="9476" max="9476" width="17.140625" style="1" customWidth="1"/>
    <col min="9477" max="9477" width="13.140625" style="1" customWidth="1"/>
    <col min="9478" max="9478" width="16.85546875" style="1" customWidth="1"/>
    <col min="9479" max="9479" width="17.85546875" style="1" customWidth="1"/>
    <col min="9480" max="9727" width="9.140625" style="1"/>
    <col min="9728" max="9728" width="11.42578125" style="1" customWidth="1"/>
    <col min="9729" max="9729" width="18.28515625" style="1" customWidth="1"/>
    <col min="9730" max="9730" width="23.85546875" style="1" customWidth="1"/>
    <col min="9731" max="9731" width="0" style="1" hidden="1" customWidth="1"/>
    <col min="9732" max="9732" width="17.140625" style="1" customWidth="1"/>
    <col min="9733" max="9733" width="13.140625" style="1" customWidth="1"/>
    <col min="9734" max="9734" width="16.85546875" style="1" customWidth="1"/>
    <col min="9735" max="9735" width="17.85546875" style="1" customWidth="1"/>
    <col min="9736" max="9983" width="9.140625" style="1"/>
    <col min="9984" max="9984" width="11.42578125" style="1" customWidth="1"/>
    <col min="9985" max="9985" width="18.28515625" style="1" customWidth="1"/>
    <col min="9986" max="9986" width="23.85546875" style="1" customWidth="1"/>
    <col min="9987" max="9987" width="0" style="1" hidden="1" customWidth="1"/>
    <col min="9988" max="9988" width="17.140625" style="1" customWidth="1"/>
    <col min="9989" max="9989" width="13.140625" style="1" customWidth="1"/>
    <col min="9990" max="9990" width="16.85546875" style="1" customWidth="1"/>
    <col min="9991" max="9991" width="17.85546875" style="1" customWidth="1"/>
    <col min="9992" max="10239" width="9.140625" style="1"/>
    <col min="10240" max="10240" width="11.42578125" style="1" customWidth="1"/>
    <col min="10241" max="10241" width="18.28515625" style="1" customWidth="1"/>
    <col min="10242" max="10242" width="23.85546875" style="1" customWidth="1"/>
    <col min="10243" max="10243" width="0" style="1" hidden="1" customWidth="1"/>
    <col min="10244" max="10244" width="17.140625" style="1" customWidth="1"/>
    <col min="10245" max="10245" width="13.140625" style="1" customWidth="1"/>
    <col min="10246" max="10246" width="16.85546875" style="1" customWidth="1"/>
    <col min="10247" max="10247" width="17.85546875" style="1" customWidth="1"/>
    <col min="10248" max="10495" width="9.140625" style="1"/>
    <col min="10496" max="10496" width="11.42578125" style="1" customWidth="1"/>
    <col min="10497" max="10497" width="18.28515625" style="1" customWidth="1"/>
    <col min="10498" max="10498" width="23.85546875" style="1" customWidth="1"/>
    <col min="10499" max="10499" width="0" style="1" hidden="1" customWidth="1"/>
    <col min="10500" max="10500" width="17.140625" style="1" customWidth="1"/>
    <col min="10501" max="10501" width="13.140625" style="1" customWidth="1"/>
    <col min="10502" max="10502" width="16.85546875" style="1" customWidth="1"/>
    <col min="10503" max="10503" width="17.85546875" style="1" customWidth="1"/>
    <col min="10504" max="10751" width="9.140625" style="1"/>
    <col min="10752" max="10752" width="11.42578125" style="1" customWidth="1"/>
    <col min="10753" max="10753" width="18.28515625" style="1" customWidth="1"/>
    <col min="10754" max="10754" width="23.85546875" style="1" customWidth="1"/>
    <col min="10755" max="10755" width="0" style="1" hidden="1" customWidth="1"/>
    <col min="10756" max="10756" width="17.140625" style="1" customWidth="1"/>
    <col min="10757" max="10757" width="13.140625" style="1" customWidth="1"/>
    <col min="10758" max="10758" width="16.85546875" style="1" customWidth="1"/>
    <col min="10759" max="10759" width="17.85546875" style="1" customWidth="1"/>
    <col min="10760" max="11007" width="9.140625" style="1"/>
    <col min="11008" max="11008" width="11.42578125" style="1" customWidth="1"/>
    <col min="11009" max="11009" width="18.28515625" style="1" customWidth="1"/>
    <col min="11010" max="11010" width="23.85546875" style="1" customWidth="1"/>
    <col min="11011" max="11011" width="0" style="1" hidden="1" customWidth="1"/>
    <col min="11012" max="11012" width="17.140625" style="1" customWidth="1"/>
    <col min="11013" max="11013" width="13.140625" style="1" customWidth="1"/>
    <col min="11014" max="11014" width="16.85546875" style="1" customWidth="1"/>
    <col min="11015" max="11015" width="17.85546875" style="1" customWidth="1"/>
    <col min="11016" max="11263" width="9.140625" style="1"/>
    <col min="11264" max="11264" width="11.42578125" style="1" customWidth="1"/>
    <col min="11265" max="11265" width="18.28515625" style="1" customWidth="1"/>
    <col min="11266" max="11266" width="23.85546875" style="1" customWidth="1"/>
    <col min="11267" max="11267" width="0" style="1" hidden="1" customWidth="1"/>
    <col min="11268" max="11268" width="17.140625" style="1" customWidth="1"/>
    <col min="11269" max="11269" width="13.140625" style="1" customWidth="1"/>
    <col min="11270" max="11270" width="16.85546875" style="1" customWidth="1"/>
    <col min="11271" max="11271" width="17.85546875" style="1" customWidth="1"/>
    <col min="11272" max="11519" width="9.140625" style="1"/>
    <col min="11520" max="11520" width="11.42578125" style="1" customWidth="1"/>
    <col min="11521" max="11521" width="18.28515625" style="1" customWidth="1"/>
    <col min="11522" max="11522" width="23.85546875" style="1" customWidth="1"/>
    <col min="11523" max="11523" width="0" style="1" hidden="1" customWidth="1"/>
    <col min="11524" max="11524" width="17.140625" style="1" customWidth="1"/>
    <col min="11525" max="11525" width="13.140625" style="1" customWidth="1"/>
    <col min="11526" max="11526" width="16.85546875" style="1" customWidth="1"/>
    <col min="11527" max="11527" width="17.85546875" style="1" customWidth="1"/>
    <col min="11528" max="11775" width="9.140625" style="1"/>
    <col min="11776" max="11776" width="11.42578125" style="1" customWidth="1"/>
    <col min="11777" max="11777" width="18.28515625" style="1" customWidth="1"/>
    <col min="11778" max="11778" width="23.85546875" style="1" customWidth="1"/>
    <col min="11779" max="11779" width="0" style="1" hidden="1" customWidth="1"/>
    <col min="11780" max="11780" width="17.140625" style="1" customWidth="1"/>
    <col min="11781" max="11781" width="13.140625" style="1" customWidth="1"/>
    <col min="11782" max="11782" width="16.85546875" style="1" customWidth="1"/>
    <col min="11783" max="11783" width="17.85546875" style="1" customWidth="1"/>
    <col min="11784" max="12031" width="9.140625" style="1"/>
    <col min="12032" max="12032" width="11.42578125" style="1" customWidth="1"/>
    <col min="12033" max="12033" width="18.28515625" style="1" customWidth="1"/>
    <col min="12034" max="12034" width="23.85546875" style="1" customWidth="1"/>
    <col min="12035" max="12035" width="0" style="1" hidden="1" customWidth="1"/>
    <col min="12036" max="12036" width="17.140625" style="1" customWidth="1"/>
    <col min="12037" max="12037" width="13.140625" style="1" customWidth="1"/>
    <col min="12038" max="12038" width="16.85546875" style="1" customWidth="1"/>
    <col min="12039" max="12039" width="17.85546875" style="1" customWidth="1"/>
    <col min="12040" max="12287" width="9.140625" style="1"/>
    <col min="12288" max="12288" width="11.42578125" style="1" customWidth="1"/>
    <col min="12289" max="12289" width="18.28515625" style="1" customWidth="1"/>
    <col min="12290" max="12290" width="23.85546875" style="1" customWidth="1"/>
    <col min="12291" max="12291" width="0" style="1" hidden="1" customWidth="1"/>
    <col min="12292" max="12292" width="17.140625" style="1" customWidth="1"/>
    <col min="12293" max="12293" width="13.140625" style="1" customWidth="1"/>
    <col min="12294" max="12294" width="16.85546875" style="1" customWidth="1"/>
    <col min="12295" max="12295" width="17.85546875" style="1" customWidth="1"/>
    <col min="12296" max="12543" width="9.140625" style="1"/>
    <col min="12544" max="12544" width="11.42578125" style="1" customWidth="1"/>
    <col min="12545" max="12545" width="18.28515625" style="1" customWidth="1"/>
    <col min="12546" max="12546" width="23.85546875" style="1" customWidth="1"/>
    <col min="12547" max="12547" width="0" style="1" hidden="1" customWidth="1"/>
    <col min="12548" max="12548" width="17.140625" style="1" customWidth="1"/>
    <col min="12549" max="12549" width="13.140625" style="1" customWidth="1"/>
    <col min="12550" max="12550" width="16.85546875" style="1" customWidth="1"/>
    <col min="12551" max="12551" width="17.85546875" style="1" customWidth="1"/>
    <col min="12552" max="12799" width="9.140625" style="1"/>
    <col min="12800" max="12800" width="11.42578125" style="1" customWidth="1"/>
    <col min="12801" max="12801" width="18.28515625" style="1" customWidth="1"/>
    <col min="12802" max="12802" width="23.85546875" style="1" customWidth="1"/>
    <col min="12803" max="12803" width="0" style="1" hidden="1" customWidth="1"/>
    <col min="12804" max="12804" width="17.140625" style="1" customWidth="1"/>
    <col min="12805" max="12805" width="13.140625" style="1" customWidth="1"/>
    <col min="12806" max="12806" width="16.85546875" style="1" customWidth="1"/>
    <col min="12807" max="12807" width="17.85546875" style="1" customWidth="1"/>
    <col min="12808" max="13055" width="9.140625" style="1"/>
    <col min="13056" max="13056" width="11.42578125" style="1" customWidth="1"/>
    <col min="13057" max="13057" width="18.28515625" style="1" customWidth="1"/>
    <col min="13058" max="13058" width="23.85546875" style="1" customWidth="1"/>
    <col min="13059" max="13059" width="0" style="1" hidden="1" customWidth="1"/>
    <col min="13060" max="13060" width="17.140625" style="1" customWidth="1"/>
    <col min="13061" max="13061" width="13.140625" style="1" customWidth="1"/>
    <col min="13062" max="13062" width="16.85546875" style="1" customWidth="1"/>
    <col min="13063" max="13063" width="17.85546875" style="1" customWidth="1"/>
    <col min="13064" max="13311" width="9.140625" style="1"/>
    <col min="13312" max="13312" width="11.42578125" style="1" customWidth="1"/>
    <col min="13313" max="13313" width="18.28515625" style="1" customWidth="1"/>
    <col min="13314" max="13314" width="23.85546875" style="1" customWidth="1"/>
    <col min="13315" max="13315" width="0" style="1" hidden="1" customWidth="1"/>
    <col min="13316" max="13316" width="17.140625" style="1" customWidth="1"/>
    <col min="13317" max="13317" width="13.140625" style="1" customWidth="1"/>
    <col min="13318" max="13318" width="16.85546875" style="1" customWidth="1"/>
    <col min="13319" max="13319" width="17.85546875" style="1" customWidth="1"/>
    <col min="13320" max="13567" width="9.140625" style="1"/>
    <col min="13568" max="13568" width="11.42578125" style="1" customWidth="1"/>
    <col min="13569" max="13569" width="18.28515625" style="1" customWidth="1"/>
    <col min="13570" max="13570" width="23.85546875" style="1" customWidth="1"/>
    <col min="13571" max="13571" width="0" style="1" hidden="1" customWidth="1"/>
    <col min="13572" max="13572" width="17.140625" style="1" customWidth="1"/>
    <col min="13573" max="13573" width="13.140625" style="1" customWidth="1"/>
    <col min="13574" max="13574" width="16.85546875" style="1" customWidth="1"/>
    <col min="13575" max="13575" width="17.85546875" style="1" customWidth="1"/>
    <col min="13576" max="13823" width="9.140625" style="1"/>
    <col min="13824" max="13824" width="11.42578125" style="1" customWidth="1"/>
    <col min="13825" max="13825" width="18.28515625" style="1" customWidth="1"/>
    <col min="13826" max="13826" width="23.85546875" style="1" customWidth="1"/>
    <col min="13827" max="13827" width="0" style="1" hidden="1" customWidth="1"/>
    <col min="13828" max="13828" width="17.140625" style="1" customWidth="1"/>
    <col min="13829" max="13829" width="13.140625" style="1" customWidth="1"/>
    <col min="13830" max="13830" width="16.85546875" style="1" customWidth="1"/>
    <col min="13831" max="13831" width="17.85546875" style="1" customWidth="1"/>
    <col min="13832" max="14079" width="9.140625" style="1"/>
    <col min="14080" max="14080" width="11.42578125" style="1" customWidth="1"/>
    <col min="14081" max="14081" width="18.28515625" style="1" customWidth="1"/>
    <col min="14082" max="14082" width="23.85546875" style="1" customWidth="1"/>
    <col min="14083" max="14083" width="0" style="1" hidden="1" customWidth="1"/>
    <col min="14084" max="14084" width="17.140625" style="1" customWidth="1"/>
    <col min="14085" max="14085" width="13.140625" style="1" customWidth="1"/>
    <col min="14086" max="14086" width="16.85546875" style="1" customWidth="1"/>
    <col min="14087" max="14087" width="17.85546875" style="1" customWidth="1"/>
    <col min="14088" max="14335" width="9.140625" style="1"/>
    <col min="14336" max="14336" width="11.42578125" style="1" customWidth="1"/>
    <col min="14337" max="14337" width="18.28515625" style="1" customWidth="1"/>
    <col min="14338" max="14338" width="23.85546875" style="1" customWidth="1"/>
    <col min="14339" max="14339" width="0" style="1" hidden="1" customWidth="1"/>
    <col min="14340" max="14340" width="17.140625" style="1" customWidth="1"/>
    <col min="14341" max="14341" width="13.140625" style="1" customWidth="1"/>
    <col min="14342" max="14342" width="16.85546875" style="1" customWidth="1"/>
    <col min="14343" max="14343" width="17.85546875" style="1" customWidth="1"/>
    <col min="14344" max="14591" width="9.140625" style="1"/>
    <col min="14592" max="14592" width="11.42578125" style="1" customWidth="1"/>
    <col min="14593" max="14593" width="18.28515625" style="1" customWidth="1"/>
    <col min="14594" max="14594" width="23.85546875" style="1" customWidth="1"/>
    <col min="14595" max="14595" width="0" style="1" hidden="1" customWidth="1"/>
    <col min="14596" max="14596" width="17.140625" style="1" customWidth="1"/>
    <col min="14597" max="14597" width="13.140625" style="1" customWidth="1"/>
    <col min="14598" max="14598" width="16.85546875" style="1" customWidth="1"/>
    <col min="14599" max="14599" width="17.85546875" style="1" customWidth="1"/>
    <col min="14600" max="14847" width="9.140625" style="1"/>
    <col min="14848" max="14848" width="11.42578125" style="1" customWidth="1"/>
    <col min="14849" max="14849" width="18.28515625" style="1" customWidth="1"/>
    <col min="14850" max="14850" width="23.85546875" style="1" customWidth="1"/>
    <col min="14851" max="14851" width="0" style="1" hidden="1" customWidth="1"/>
    <col min="14852" max="14852" width="17.140625" style="1" customWidth="1"/>
    <col min="14853" max="14853" width="13.140625" style="1" customWidth="1"/>
    <col min="14854" max="14854" width="16.85546875" style="1" customWidth="1"/>
    <col min="14855" max="14855" width="17.85546875" style="1" customWidth="1"/>
    <col min="14856" max="15103" width="9.140625" style="1"/>
    <col min="15104" max="15104" width="11.42578125" style="1" customWidth="1"/>
    <col min="15105" max="15105" width="18.28515625" style="1" customWidth="1"/>
    <col min="15106" max="15106" width="23.85546875" style="1" customWidth="1"/>
    <col min="15107" max="15107" width="0" style="1" hidden="1" customWidth="1"/>
    <col min="15108" max="15108" width="17.140625" style="1" customWidth="1"/>
    <col min="15109" max="15109" width="13.140625" style="1" customWidth="1"/>
    <col min="15110" max="15110" width="16.85546875" style="1" customWidth="1"/>
    <col min="15111" max="15111" width="17.85546875" style="1" customWidth="1"/>
    <col min="15112" max="15359" width="9.140625" style="1"/>
    <col min="15360" max="15360" width="11.42578125" style="1" customWidth="1"/>
    <col min="15361" max="15361" width="18.28515625" style="1" customWidth="1"/>
    <col min="15362" max="15362" width="23.85546875" style="1" customWidth="1"/>
    <col min="15363" max="15363" width="0" style="1" hidden="1" customWidth="1"/>
    <col min="15364" max="15364" width="17.140625" style="1" customWidth="1"/>
    <col min="15365" max="15365" width="13.140625" style="1" customWidth="1"/>
    <col min="15366" max="15366" width="16.85546875" style="1" customWidth="1"/>
    <col min="15367" max="15367" width="17.85546875" style="1" customWidth="1"/>
    <col min="15368" max="15615" width="9.140625" style="1"/>
    <col min="15616" max="15616" width="11.42578125" style="1" customWidth="1"/>
    <col min="15617" max="15617" width="18.28515625" style="1" customWidth="1"/>
    <col min="15618" max="15618" width="23.85546875" style="1" customWidth="1"/>
    <col min="15619" max="15619" width="0" style="1" hidden="1" customWidth="1"/>
    <col min="15620" max="15620" width="17.140625" style="1" customWidth="1"/>
    <col min="15621" max="15621" width="13.140625" style="1" customWidth="1"/>
    <col min="15622" max="15622" width="16.85546875" style="1" customWidth="1"/>
    <col min="15623" max="15623" width="17.85546875" style="1" customWidth="1"/>
    <col min="15624" max="15871" width="9.140625" style="1"/>
    <col min="15872" max="15872" width="11.42578125" style="1" customWidth="1"/>
    <col min="15873" max="15873" width="18.28515625" style="1" customWidth="1"/>
    <col min="15874" max="15874" width="23.85546875" style="1" customWidth="1"/>
    <col min="15875" max="15875" width="0" style="1" hidden="1" customWidth="1"/>
    <col min="15876" max="15876" width="17.140625" style="1" customWidth="1"/>
    <col min="15877" max="15877" width="13.140625" style="1" customWidth="1"/>
    <col min="15878" max="15878" width="16.85546875" style="1" customWidth="1"/>
    <col min="15879" max="15879" width="17.85546875" style="1" customWidth="1"/>
    <col min="15880" max="16127" width="9.140625" style="1"/>
    <col min="16128" max="16128" width="11.42578125" style="1" customWidth="1"/>
    <col min="16129" max="16129" width="18.28515625" style="1" customWidth="1"/>
    <col min="16130" max="16130" width="23.85546875" style="1" customWidth="1"/>
    <col min="16131" max="16131" width="0" style="1" hidden="1" customWidth="1"/>
    <col min="16132" max="16132" width="17.140625" style="1" customWidth="1"/>
    <col min="16133" max="16133" width="13.140625" style="1" customWidth="1"/>
    <col min="16134" max="16134" width="16.85546875" style="1" customWidth="1"/>
    <col min="16135" max="16135" width="17.85546875" style="1" customWidth="1"/>
    <col min="16136" max="16384" width="9.140625" style="1"/>
  </cols>
  <sheetData>
    <row r="1" spans="1:7" s="41" customFormat="1" ht="21" customHeight="1">
      <c r="F1" s="42" t="s">
        <v>316</v>
      </c>
    </row>
    <row r="2" spans="1:7" s="44" customFormat="1" ht="58.5" customHeight="1">
      <c r="A2" s="43" t="s">
        <v>317</v>
      </c>
      <c r="D2" s="390" t="s">
        <v>318</v>
      </c>
      <c r="E2" s="390"/>
      <c r="F2" s="390"/>
      <c r="G2" s="43"/>
    </row>
    <row r="3" spans="1:7" ht="62.25" customHeight="1">
      <c r="A3" s="357" t="s">
        <v>115</v>
      </c>
      <c r="B3" s="357"/>
      <c r="C3" s="357"/>
      <c r="D3" s="357"/>
      <c r="E3" s="357"/>
      <c r="F3" s="357"/>
      <c r="G3" s="357"/>
    </row>
    <row r="5" spans="1:7" ht="54" customHeight="1" thickBot="1">
      <c r="A5" s="358"/>
      <c r="B5" s="358"/>
      <c r="C5" s="358"/>
      <c r="D5" s="358"/>
      <c r="E5" s="358"/>
      <c r="F5" s="2"/>
      <c r="G5" s="2"/>
    </row>
    <row r="6" spans="1:7" ht="17.25" customHeight="1">
      <c r="A6" s="307" t="s">
        <v>1</v>
      </c>
      <c r="B6" s="308"/>
      <c r="C6" s="309"/>
      <c r="D6" s="288"/>
      <c r="E6" s="288"/>
      <c r="F6" s="288"/>
      <c r="G6" s="289"/>
    </row>
    <row r="7" spans="1:7" ht="17.25" customHeight="1">
      <c r="A7" s="310"/>
      <c r="B7" s="311"/>
      <c r="C7" s="312"/>
      <c r="D7" s="290"/>
      <c r="E7" s="290"/>
      <c r="F7" s="291"/>
      <c r="G7" s="286"/>
    </row>
    <row r="8" spans="1:7" ht="26.25" customHeight="1" thickBot="1">
      <c r="A8" s="313"/>
      <c r="B8" s="314"/>
      <c r="C8" s="312"/>
      <c r="D8" s="3" t="s">
        <v>2</v>
      </c>
      <c r="E8" s="27" t="s">
        <v>3</v>
      </c>
      <c r="F8" s="27" t="s">
        <v>2</v>
      </c>
      <c r="G8" s="27" t="s">
        <v>3</v>
      </c>
    </row>
    <row r="9" spans="1:7" ht="17.25" customHeight="1">
      <c r="A9" s="315" t="s">
        <v>4</v>
      </c>
      <c r="B9" s="316"/>
      <c r="C9" s="292" t="s">
        <v>5</v>
      </c>
      <c r="D9" s="293"/>
      <c r="E9" s="293"/>
      <c r="F9" s="293"/>
      <c r="G9" s="294"/>
    </row>
    <row r="10" spans="1:7" ht="17.25" customHeight="1">
      <c r="A10" s="317"/>
      <c r="B10" s="318"/>
      <c r="C10" s="295" t="s">
        <v>74</v>
      </c>
      <c r="D10" s="296"/>
      <c r="E10" s="296"/>
      <c r="F10" s="296"/>
      <c r="G10" s="297"/>
    </row>
    <row r="11" spans="1:7">
      <c r="A11" s="285">
        <v>1150</v>
      </c>
      <c r="B11" s="286" t="s">
        <v>111</v>
      </c>
      <c r="C11" s="298" t="s">
        <v>8</v>
      </c>
      <c r="D11" s="299"/>
      <c r="E11" s="299"/>
      <c r="F11" s="299"/>
      <c r="G11" s="300"/>
    </row>
    <row r="12" spans="1:7" ht="33.75" customHeight="1">
      <c r="A12" s="285"/>
      <c r="B12" s="286"/>
      <c r="C12" s="301" t="s">
        <v>76</v>
      </c>
      <c r="D12" s="302"/>
      <c r="E12" s="302"/>
      <c r="F12" s="302"/>
      <c r="G12" s="303"/>
    </row>
    <row r="13" spans="1:7" ht="17.25" customHeight="1">
      <c r="A13" s="391" t="s">
        <v>23</v>
      </c>
      <c r="B13" s="329"/>
      <c r="C13" s="4"/>
      <c r="D13" s="32" t="s">
        <v>12</v>
      </c>
      <c r="E13" s="32" t="s">
        <v>12</v>
      </c>
      <c r="F13" s="20">
        <f>-4037.6</f>
        <v>-4037.6</v>
      </c>
      <c r="G13" s="20">
        <f>-4037.6</f>
        <v>-4037.6</v>
      </c>
    </row>
    <row r="14" spans="1:7" ht="37.5" customHeight="1">
      <c r="A14" s="322" t="s">
        <v>27</v>
      </c>
      <c r="B14" s="323"/>
      <c r="C14" s="324"/>
      <c r="D14" s="349"/>
      <c r="E14" s="349"/>
      <c r="F14" s="39"/>
      <c r="G14" s="40"/>
    </row>
    <row r="15" spans="1:7" ht="17.25" customHeight="1">
      <c r="A15" s="322" t="s">
        <v>29</v>
      </c>
      <c r="B15" s="323"/>
      <c r="C15" s="323"/>
      <c r="D15" s="10"/>
      <c r="E15" s="10"/>
      <c r="F15" s="10"/>
      <c r="G15" s="11"/>
    </row>
    <row r="16" spans="1:7" ht="17.25" customHeight="1">
      <c r="A16" s="325" t="s">
        <v>16</v>
      </c>
      <c r="B16" s="326"/>
      <c r="C16" s="326"/>
      <c r="D16" s="326"/>
      <c r="E16" s="326"/>
      <c r="F16" s="326"/>
      <c r="G16" s="326"/>
    </row>
    <row r="17" spans="1:7" ht="17.25" customHeight="1">
      <c r="A17" s="278" t="s">
        <v>77</v>
      </c>
      <c r="B17" s="278"/>
      <c r="C17" s="278"/>
      <c r="D17" s="278"/>
      <c r="E17" s="278"/>
      <c r="F17" s="278"/>
      <c r="G17" s="278"/>
    </row>
    <row r="18" spans="1:7" ht="17.25" customHeight="1">
      <c r="A18" s="327" t="s">
        <v>18</v>
      </c>
      <c r="B18" s="327"/>
      <c r="C18" s="327"/>
      <c r="D18" s="327"/>
      <c r="E18" s="327"/>
      <c r="F18" s="327"/>
      <c r="G18" s="327"/>
    </row>
    <row r="19" spans="1:7" ht="17.25" customHeight="1" thickBot="1">
      <c r="A19" s="278" t="s">
        <v>78</v>
      </c>
      <c r="B19" s="278"/>
      <c r="C19" s="278"/>
      <c r="D19" s="278"/>
      <c r="E19" s="278"/>
      <c r="F19" s="278"/>
      <c r="G19" s="278"/>
    </row>
    <row r="20" spans="1:7">
      <c r="A20" s="307" t="s">
        <v>1</v>
      </c>
      <c r="B20" s="308"/>
      <c r="C20" s="309"/>
      <c r="D20" s="288"/>
      <c r="E20" s="288"/>
      <c r="F20" s="288"/>
      <c r="G20" s="289"/>
    </row>
    <row r="21" spans="1:7">
      <c r="A21" s="310"/>
      <c r="B21" s="311"/>
      <c r="C21" s="312"/>
      <c r="D21" s="290"/>
      <c r="E21" s="290"/>
      <c r="F21" s="291"/>
      <c r="G21" s="286"/>
    </row>
    <row r="22" spans="1:7" ht="18" thickBot="1">
      <c r="A22" s="313"/>
      <c r="B22" s="314"/>
      <c r="C22" s="312"/>
      <c r="D22" s="3" t="s">
        <v>2</v>
      </c>
      <c r="E22" s="27" t="s">
        <v>3</v>
      </c>
      <c r="F22" s="27" t="s">
        <v>2</v>
      </c>
      <c r="G22" s="27" t="s">
        <v>3</v>
      </c>
    </row>
    <row r="23" spans="1:7">
      <c r="A23" s="315" t="s">
        <v>4</v>
      </c>
      <c r="B23" s="316"/>
      <c r="C23" s="292" t="s">
        <v>5</v>
      </c>
      <c r="D23" s="293"/>
      <c r="E23" s="293"/>
      <c r="F23" s="293"/>
      <c r="G23" s="294"/>
    </row>
    <row r="24" spans="1:7">
      <c r="A24" s="317"/>
      <c r="B24" s="318"/>
      <c r="C24" s="278" t="s">
        <v>112</v>
      </c>
      <c r="D24" s="278"/>
      <c r="E24" s="278"/>
      <c r="F24" s="278"/>
      <c r="G24" s="278"/>
    </row>
    <row r="25" spans="1:7">
      <c r="A25" s="337">
        <v>1047</v>
      </c>
      <c r="B25" s="337" t="s">
        <v>113</v>
      </c>
      <c r="C25" s="298" t="s">
        <v>8</v>
      </c>
      <c r="D25" s="299"/>
      <c r="E25" s="299"/>
      <c r="F25" s="299"/>
      <c r="G25" s="300"/>
    </row>
    <row r="26" spans="1:7" ht="18" thickBot="1">
      <c r="A26" s="338"/>
      <c r="B26" s="338"/>
      <c r="C26" s="301" t="s">
        <v>114</v>
      </c>
      <c r="D26" s="302"/>
      <c r="E26" s="302"/>
      <c r="F26" s="302"/>
      <c r="G26" s="303"/>
    </row>
    <row r="27" spans="1:7">
      <c r="A27" s="331" t="s">
        <v>36</v>
      </c>
      <c r="B27" s="332"/>
      <c r="C27" s="335"/>
      <c r="D27" s="329"/>
      <c r="E27" s="329"/>
      <c r="F27" s="329"/>
      <c r="G27" s="329"/>
    </row>
    <row r="28" spans="1:7" ht="18" thickBot="1">
      <c r="A28" s="333"/>
      <c r="B28" s="334"/>
      <c r="C28" s="336"/>
      <c r="D28" s="330"/>
      <c r="E28" s="330"/>
      <c r="F28" s="330"/>
      <c r="G28" s="330"/>
    </row>
    <row r="29" spans="1:7">
      <c r="A29" s="319" t="s">
        <v>39</v>
      </c>
      <c r="B29" s="320"/>
      <c r="C29" s="34"/>
      <c r="D29" s="29"/>
      <c r="E29" s="29"/>
      <c r="F29" s="29"/>
      <c r="G29" s="30"/>
    </row>
    <row r="30" spans="1:7">
      <c r="A30" s="321" t="s">
        <v>40</v>
      </c>
      <c r="B30" s="321"/>
      <c r="C30" s="33"/>
      <c r="D30" s="32" t="s">
        <v>12</v>
      </c>
      <c r="E30" s="32" t="s">
        <v>12</v>
      </c>
      <c r="F30" s="5">
        <f>-252</f>
        <v>-252</v>
      </c>
      <c r="G30" s="5">
        <f>-252</f>
        <v>-252</v>
      </c>
    </row>
    <row r="31" spans="1:7">
      <c r="A31" s="322" t="s">
        <v>41</v>
      </c>
      <c r="B31" s="323"/>
      <c r="C31" s="324"/>
      <c r="D31" s="25"/>
      <c r="E31" s="39"/>
      <c r="F31" s="39"/>
      <c r="G31" s="40"/>
    </row>
    <row r="32" spans="1:7">
      <c r="A32" s="325" t="s">
        <v>16</v>
      </c>
      <c r="B32" s="326"/>
      <c r="C32" s="326"/>
      <c r="D32" s="326"/>
      <c r="E32" s="326"/>
      <c r="F32" s="326"/>
      <c r="G32" s="326"/>
    </row>
    <row r="33" spans="1:7">
      <c r="A33" s="278" t="s">
        <v>65</v>
      </c>
      <c r="B33" s="278"/>
      <c r="C33" s="278"/>
      <c r="D33" s="278"/>
      <c r="E33" s="278"/>
      <c r="F33" s="278"/>
      <c r="G33" s="278"/>
    </row>
    <row r="34" spans="1:7">
      <c r="A34" s="327" t="s">
        <v>18</v>
      </c>
      <c r="B34" s="327"/>
      <c r="C34" s="327"/>
      <c r="D34" s="327"/>
      <c r="E34" s="327"/>
      <c r="F34" s="327"/>
      <c r="G34" s="327"/>
    </row>
    <row r="35" spans="1:7" ht="18" thickBot="1">
      <c r="A35" s="278" t="s">
        <v>66</v>
      </c>
      <c r="B35" s="278"/>
      <c r="C35" s="278"/>
      <c r="D35" s="278"/>
      <c r="E35" s="278"/>
      <c r="F35" s="278"/>
      <c r="G35" s="278"/>
    </row>
    <row r="36" spans="1:7">
      <c r="A36" s="307" t="s">
        <v>1</v>
      </c>
      <c r="B36" s="308"/>
      <c r="C36" s="309"/>
      <c r="D36" s="288"/>
      <c r="E36" s="288"/>
      <c r="F36" s="288"/>
      <c r="G36" s="289"/>
    </row>
    <row r="37" spans="1:7">
      <c r="A37" s="310"/>
      <c r="B37" s="311"/>
      <c r="C37" s="312"/>
      <c r="D37" s="290"/>
      <c r="E37" s="290"/>
      <c r="F37" s="291"/>
      <c r="G37" s="286"/>
    </row>
    <row r="38" spans="1:7" ht="18" thickBot="1">
      <c r="A38" s="313"/>
      <c r="B38" s="314"/>
      <c r="C38" s="312"/>
      <c r="D38" s="3" t="s">
        <v>2</v>
      </c>
      <c r="E38" s="27" t="s">
        <v>3</v>
      </c>
      <c r="F38" s="27" t="s">
        <v>2</v>
      </c>
      <c r="G38" s="27" t="s">
        <v>3</v>
      </c>
    </row>
    <row r="39" spans="1:7">
      <c r="A39" s="315" t="s">
        <v>4</v>
      </c>
      <c r="B39" s="316"/>
      <c r="C39" s="292" t="s">
        <v>5</v>
      </c>
      <c r="D39" s="293"/>
      <c r="E39" s="293"/>
      <c r="F39" s="293"/>
      <c r="G39" s="294"/>
    </row>
    <row r="40" spans="1:7">
      <c r="A40" s="317"/>
      <c r="B40" s="318"/>
      <c r="C40" s="278" t="s">
        <v>62</v>
      </c>
      <c r="D40" s="278"/>
      <c r="E40" s="278"/>
      <c r="F40" s="278"/>
      <c r="G40" s="278"/>
    </row>
    <row r="41" spans="1:7">
      <c r="A41" s="337">
        <v>1047</v>
      </c>
      <c r="B41" s="337" t="s">
        <v>255</v>
      </c>
      <c r="C41" s="298" t="s">
        <v>8</v>
      </c>
      <c r="D41" s="299"/>
      <c r="E41" s="299"/>
      <c r="F41" s="299"/>
      <c r="G41" s="300"/>
    </row>
    <row r="42" spans="1:7" ht="18" thickBot="1">
      <c r="A42" s="338"/>
      <c r="B42" s="338"/>
      <c r="C42" s="301" t="s">
        <v>62</v>
      </c>
      <c r="D42" s="302"/>
      <c r="E42" s="302"/>
      <c r="F42" s="302"/>
      <c r="G42" s="303"/>
    </row>
    <row r="43" spans="1:7">
      <c r="A43" s="331" t="s">
        <v>36</v>
      </c>
      <c r="B43" s="332"/>
      <c r="C43" s="335" t="s">
        <v>61</v>
      </c>
      <c r="D43" s="388">
        <v>2</v>
      </c>
      <c r="E43" s="388">
        <v>2</v>
      </c>
      <c r="F43" s="329"/>
      <c r="G43" s="329"/>
    </row>
    <row r="44" spans="1:7" ht="18" thickBot="1">
      <c r="A44" s="333"/>
      <c r="B44" s="334"/>
      <c r="C44" s="336"/>
      <c r="D44" s="389"/>
      <c r="E44" s="389"/>
      <c r="F44" s="330"/>
      <c r="G44" s="330"/>
    </row>
    <row r="45" spans="1:7">
      <c r="A45" s="319" t="s">
        <v>39</v>
      </c>
      <c r="B45" s="320"/>
      <c r="C45" s="45"/>
      <c r="D45" s="46"/>
      <c r="E45" s="46"/>
      <c r="F45" s="46"/>
      <c r="G45" s="47"/>
    </row>
    <row r="46" spans="1:7">
      <c r="A46" s="321" t="s">
        <v>40</v>
      </c>
      <c r="B46" s="321"/>
      <c r="C46" s="50"/>
      <c r="D46" s="48" t="s">
        <v>12</v>
      </c>
      <c r="E46" s="48" t="s">
        <v>12</v>
      </c>
      <c r="F46" s="57">
        <f>-8108.3</f>
        <v>-8108.3</v>
      </c>
      <c r="G46" s="57">
        <f>-8108.3</f>
        <v>-8108.3</v>
      </c>
    </row>
    <row r="47" spans="1:7">
      <c r="A47" s="322" t="s">
        <v>41</v>
      </c>
      <c r="B47" s="323"/>
      <c r="C47" s="324"/>
      <c r="D47" s="49"/>
      <c r="E47" s="51"/>
      <c r="F47" s="51"/>
      <c r="G47" s="52"/>
    </row>
    <row r="48" spans="1:7">
      <c r="A48" s="325" t="s">
        <v>16</v>
      </c>
      <c r="B48" s="326"/>
      <c r="C48" s="326"/>
      <c r="D48" s="326"/>
      <c r="E48" s="326"/>
      <c r="F48" s="326"/>
      <c r="G48" s="326"/>
    </row>
    <row r="49" spans="1:7">
      <c r="A49" s="278" t="s">
        <v>65</v>
      </c>
      <c r="B49" s="278"/>
      <c r="C49" s="278"/>
      <c r="D49" s="278"/>
      <c r="E49" s="278"/>
      <c r="F49" s="278"/>
      <c r="G49" s="278"/>
    </row>
    <row r="50" spans="1:7">
      <c r="A50" s="327" t="s">
        <v>18</v>
      </c>
      <c r="B50" s="327"/>
      <c r="C50" s="327"/>
      <c r="D50" s="327"/>
      <c r="E50" s="327"/>
      <c r="F50" s="327"/>
      <c r="G50" s="327"/>
    </row>
    <row r="51" spans="1:7">
      <c r="A51" s="278" t="s">
        <v>66</v>
      </c>
      <c r="B51" s="278"/>
      <c r="C51" s="278"/>
      <c r="D51" s="278"/>
      <c r="E51" s="278"/>
      <c r="F51" s="278"/>
      <c r="G51" s="278"/>
    </row>
  </sheetData>
  <mergeCells count="70">
    <mergeCell ref="D2:F2"/>
    <mergeCell ref="A9:B10"/>
    <mergeCell ref="C9:G9"/>
    <mergeCell ref="A23:B24"/>
    <mergeCell ref="C23:G23"/>
    <mergeCell ref="C24:G24"/>
    <mergeCell ref="C10:G10"/>
    <mergeCell ref="A20:C22"/>
    <mergeCell ref="D20:G20"/>
    <mergeCell ref="D21:E21"/>
    <mergeCell ref="F21:G21"/>
    <mergeCell ref="A11:A12"/>
    <mergeCell ref="B11:B12"/>
    <mergeCell ref="C11:G11"/>
    <mergeCell ref="C12:G12"/>
    <mergeCell ref="A13:B13"/>
    <mergeCell ref="A3:G3"/>
    <mergeCell ref="A5:E5"/>
    <mergeCell ref="A6:C8"/>
    <mergeCell ref="D6:G6"/>
    <mergeCell ref="D7:E7"/>
    <mergeCell ref="F7:G7"/>
    <mergeCell ref="D14:E14"/>
    <mergeCell ref="A15:C15"/>
    <mergeCell ref="A16:G16"/>
    <mergeCell ref="A17:G17"/>
    <mergeCell ref="A18:G18"/>
    <mergeCell ref="A14:C14"/>
    <mergeCell ref="A19:G19"/>
    <mergeCell ref="B25:B26"/>
    <mergeCell ref="C25:G25"/>
    <mergeCell ref="C26:G26"/>
    <mergeCell ref="A27:B28"/>
    <mergeCell ref="C27:C28"/>
    <mergeCell ref="D27:D28"/>
    <mergeCell ref="E27:E28"/>
    <mergeCell ref="F27:F28"/>
    <mergeCell ref="G27:G28"/>
    <mergeCell ref="A25:A26"/>
    <mergeCell ref="A35:G35"/>
    <mergeCell ref="A29:B29"/>
    <mergeCell ref="A30:B30"/>
    <mergeCell ref="A31:C31"/>
    <mergeCell ref="A32:G32"/>
    <mergeCell ref="A33:G33"/>
    <mergeCell ref="A34:G34"/>
    <mergeCell ref="A36:C38"/>
    <mergeCell ref="D36:G36"/>
    <mergeCell ref="D37:E37"/>
    <mergeCell ref="F37:G37"/>
    <mergeCell ref="A39:B40"/>
    <mergeCell ref="C39:G39"/>
    <mergeCell ref="C40:G40"/>
    <mergeCell ref="A41:A42"/>
    <mergeCell ref="B41:B42"/>
    <mergeCell ref="C41:G41"/>
    <mergeCell ref="C42:G42"/>
    <mergeCell ref="A43:B44"/>
    <mergeCell ref="C43:C44"/>
    <mergeCell ref="D43:D44"/>
    <mergeCell ref="E43:E44"/>
    <mergeCell ref="F43:F44"/>
    <mergeCell ref="G43:G44"/>
    <mergeCell ref="A50:G50"/>
    <mergeCell ref="A51:G51"/>
    <mergeCell ref="A45:B45"/>
    <mergeCell ref="A46:B46"/>
    <mergeCell ref="A47:C47"/>
    <mergeCell ref="A48:G48"/>
    <mergeCell ref="A49:G49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71"/>
  <sheetViews>
    <sheetView topLeftCell="A3" workbookViewId="0">
      <selection activeCell="I14" sqref="I14"/>
    </sheetView>
  </sheetViews>
  <sheetFormatPr defaultRowHeight="17.25"/>
  <cols>
    <col min="1" max="1" width="17.140625" style="62" customWidth="1"/>
    <col min="2" max="2" width="15.140625" style="62" customWidth="1"/>
    <col min="3" max="3" width="21.7109375" style="62" customWidth="1"/>
    <col min="4" max="4" width="15.85546875" style="62" customWidth="1"/>
    <col min="5" max="5" width="13.85546875" style="62" customWidth="1"/>
    <col min="6" max="6" width="15.140625" style="62" customWidth="1"/>
    <col min="7" max="7" width="17.28515625" style="62" customWidth="1"/>
    <col min="8" max="8" width="10.140625" style="62" bestFit="1" customWidth="1"/>
    <col min="9" max="9" width="10.85546875" style="62" bestFit="1" customWidth="1"/>
    <col min="10" max="16" width="9.140625" style="62"/>
    <col min="17" max="18" width="9.140625" style="62" customWidth="1"/>
    <col min="19" max="256" width="9.140625" style="62"/>
    <col min="257" max="257" width="17.140625" style="62" customWidth="1"/>
    <col min="258" max="258" width="15.140625" style="62" customWidth="1"/>
    <col min="259" max="259" width="21.7109375" style="62" customWidth="1"/>
    <col min="260" max="260" width="15.85546875" style="62" customWidth="1"/>
    <col min="261" max="261" width="13.85546875" style="62" customWidth="1"/>
    <col min="262" max="262" width="15.140625" style="62" customWidth="1"/>
    <col min="263" max="263" width="17.28515625" style="62" customWidth="1"/>
    <col min="264" max="264" width="10.140625" style="62" bestFit="1" customWidth="1"/>
    <col min="265" max="512" width="9.140625" style="62"/>
    <col min="513" max="513" width="17.140625" style="62" customWidth="1"/>
    <col min="514" max="514" width="15.140625" style="62" customWidth="1"/>
    <col min="515" max="515" width="21.7109375" style="62" customWidth="1"/>
    <col min="516" max="516" width="15.85546875" style="62" customWidth="1"/>
    <col min="517" max="517" width="13.85546875" style="62" customWidth="1"/>
    <col min="518" max="518" width="15.140625" style="62" customWidth="1"/>
    <col min="519" max="519" width="17.28515625" style="62" customWidth="1"/>
    <col min="520" max="520" width="10.140625" style="62" bestFit="1" customWidth="1"/>
    <col min="521" max="768" width="9.140625" style="62"/>
    <col min="769" max="769" width="17.140625" style="62" customWidth="1"/>
    <col min="770" max="770" width="15.140625" style="62" customWidth="1"/>
    <col min="771" max="771" width="21.7109375" style="62" customWidth="1"/>
    <col min="772" max="772" width="15.85546875" style="62" customWidth="1"/>
    <col min="773" max="773" width="13.85546875" style="62" customWidth="1"/>
    <col min="774" max="774" width="15.140625" style="62" customWidth="1"/>
    <col min="775" max="775" width="17.28515625" style="62" customWidth="1"/>
    <col min="776" max="776" width="10.140625" style="62" bestFit="1" customWidth="1"/>
    <col min="777" max="1024" width="9.140625" style="62"/>
    <col min="1025" max="1025" width="17.140625" style="62" customWidth="1"/>
    <col min="1026" max="1026" width="15.140625" style="62" customWidth="1"/>
    <col min="1027" max="1027" width="21.7109375" style="62" customWidth="1"/>
    <col min="1028" max="1028" width="15.85546875" style="62" customWidth="1"/>
    <col min="1029" max="1029" width="13.85546875" style="62" customWidth="1"/>
    <col min="1030" max="1030" width="15.140625" style="62" customWidth="1"/>
    <col min="1031" max="1031" width="17.28515625" style="62" customWidth="1"/>
    <col min="1032" max="1032" width="10.140625" style="62" bestFit="1" customWidth="1"/>
    <col min="1033" max="1280" width="9.140625" style="62"/>
    <col min="1281" max="1281" width="17.140625" style="62" customWidth="1"/>
    <col min="1282" max="1282" width="15.140625" style="62" customWidth="1"/>
    <col min="1283" max="1283" width="21.7109375" style="62" customWidth="1"/>
    <col min="1284" max="1284" width="15.85546875" style="62" customWidth="1"/>
    <col min="1285" max="1285" width="13.85546875" style="62" customWidth="1"/>
    <col min="1286" max="1286" width="15.140625" style="62" customWidth="1"/>
    <col min="1287" max="1287" width="17.28515625" style="62" customWidth="1"/>
    <col min="1288" max="1288" width="10.140625" style="62" bestFit="1" customWidth="1"/>
    <col min="1289" max="1536" width="9.140625" style="62"/>
    <col min="1537" max="1537" width="17.140625" style="62" customWidth="1"/>
    <col min="1538" max="1538" width="15.140625" style="62" customWidth="1"/>
    <col min="1539" max="1539" width="21.7109375" style="62" customWidth="1"/>
    <col min="1540" max="1540" width="15.85546875" style="62" customWidth="1"/>
    <col min="1541" max="1541" width="13.85546875" style="62" customWidth="1"/>
    <col min="1542" max="1542" width="15.140625" style="62" customWidth="1"/>
    <col min="1543" max="1543" width="17.28515625" style="62" customWidth="1"/>
    <col min="1544" max="1544" width="10.140625" style="62" bestFit="1" customWidth="1"/>
    <col min="1545" max="1792" width="9.140625" style="62"/>
    <col min="1793" max="1793" width="17.140625" style="62" customWidth="1"/>
    <col min="1794" max="1794" width="15.140625" style="62" customWidth="1"/>
    <col min="1795" max="1795" width="21.7109375" style="62" customWidth="1"/>
    <col min="1796" max="1796" width="15.85546875" style="62" customWidth="1"/>
    <col min="1797" max="1797" width="13.85546875" style="62" customWidth="1"/>
    <col min="1798" max="1798" width="15.140625" style="62" customWidth="1"/>
    <col min="1799" max="1799" width="17.28515625" style="62" customWidth="1"/>
    <col min="1800" max="1800" width="10.140625" style="62" bestFit="1" customWidth="1"/>
    <col min="1801" max="2048" width="9.140625" style="62"/>
    <col min="2049" max="2049" width="17.140625" style="62" customWidth="1"/>
    <col min="2050" max="2050" width="15.140625" style="62" customWidth="1"/>
    <col min="2051" max="2051" width="21.7109375" style="62" customWidth="1"/>
    <col min="2052" max="2052" width="15.85546875" style="62" customWidth="1"/>
    <col min="2053" max="2053" width="13.85546875" style="62" customWidth="1"/>
    <col min="2054" max="2054" width="15.140625" style="62" customWidth="1"/>
    <col min="2055" max="2055" width="17.28515625" style="62" customWidth="1"/>
    <col min="2056" max="2056" width="10.140625" style="62" bestFit="1" customWidth="1"/>
    <col min="2057" max="2304" width="9.140625" style="62"/>
    <col min="2305" max="2305" width="17.140625" style="62" customWidth="1"/>
    <col min="2306" max="2306" width="15.140625" style="62" customWidth="1"/>
    <col min="2307" max="2307" width="21.7109375" style="62" customWidth="1"/>
    <col min="2308" max="2308" width="15.85546875" style="62" customWidth="1"/>
    <col min="2309" max="2309" width="13.85546875" style="62" customWidth="1"/>
    <col min="2310" max="2310" width="15.140625" style="62" customWidth="1"/>
    <col min="2311" max="2311" width="17.28515625" style="62" customWidth="1"/>
    <col min="2312" max="2312" width="10.140625" style="62" bestFit="1" customWidth="1"/>
    <col min="2313" max="2560" width="9.140625" style="62"/>
    <col min="2561" max="2561" width="17.140625" style="62" customWidth="1"/>
    <col min="2562" max="2562" width="15.140625" style="62" customWidth="1"/>
    <col min="2563" max="2563" width="21.7109375" style="62" customWidth="1"/>
    <col min="2564" max="2564" width="15.85546875" style="62" customWidth="1"/>
    <col min="2565" max="2565" width="13.85546875" style="62" customWidth="1"/>
    <col min="2566" max="2566" width="15.140625" style="62" customWidth="1"/>
    <col min="2567" max="2567" width="17.28515625" style="62" customWidth="1"/>
    <col min="2568" max="2568" width="10.140625" style="62" bestFit="1" customWidth="1"/>
    <col min="2569" max="2816" width="9.140625" style="62"/>
    <col min="2817" max="2817" width="17.140625" style="62" customWidth="1"/>
    <col min="2818" max="2818" width="15.140625" style="62" customWidth="1"/>
    <col min="2819" max="2819" width="21.7109375" style="62" customWidth="1"/>
    <col min="2820" max="2820" width="15.85546875" style="62" customWidth="1"/>
    <col min="2821" max="2821" width="13.85546875" style="62" customWidth="1"/>
    <col min="2822" max="2822" width="15.140625" style="62" customWidth="1"/>
    <col min="2823" max="2823" width="17.28515625" style="62" customWidth="1"/>
    <col min="2824" max="2824" width="10.140625" style="62" bestFit="1" customWidth="1"/>
    <col min="2825" max="3072" width="9.140625" style="62"/>
    <col min="3073" max="3073" width="17.140625" style="62" customWidth="1"/>
    <col min="3074" max="3074" width="15.140625" style="62" customWidth="1"/>
    <col min="3075" max="3075" width="21.7109375" style="62" customWidth="1"/>
    <col min="3076" max="3076" width="15.85546875" style="62" customWidth="1"/>
    <col min="3077" max="3077" width="13.85546875" style="62" customWidth="1"/>
    <col min="3078" max="3078" width="15.140625" style="62" customWidth="1"/>
    <col min="3079" max="3079" width="17.28515625" style="62" customWidth="1"/>
    <col min="3080" max="3080" width="10.140625" style="62" bestFit="1" customWidth="1"/>
    <col min="3081" max="3328" width="9.140625" style="62"/>
    <col min="3329" max="3329" width="17.140625" style="62" customWidth="1"/>
    <col min="3330" max="3330" width="15.140625" style="62" customWidth="1"/>
    <col min="3331" max="3331" width="21.7109375" style="62" customWidth="1"/>
    <col min="3332" max="3332" width="15.85546875" style="62" customWidth="1"/>
    <col min="3333" max="3333" width="13.85546875" style="62" customWidth="1"/>
    <col min="3334" max="3334" width="15.140625" style="62" customWidth="1"/>
    <col min="3335" max="3335" width="17.28515625" style="62" customWidth="1"/>
    <col min="3336" max="3336" width="10.140625" style="62" bestFit="1" customWidth="1"/>
    <col min="3337" max="3584" width="9.140625" style="62"/>
    <col min="3585" max="3585" width="17.140625" style="62" customWidth="1"/>
    <col min="3586" max="3586" width="15.140625" style="62" customWidth="1"/>
    <col min="3587" max="3587" width="21.7109375" style="62" customWidth="1"/>
    <col min="3588" max="3588" width="15.85546875" style="62" customWidth="1"/>
    <col min="3589" max="3589" width="13.85546875" style="62" customWidth="1"/>
    <col min="3590" max="3590" width="15.140625" style="62" customWidth="1"/>
    <col min="3591" max="3591" width="17.28515625" style="62" customWidth="1"/>
    <col min="3592" max="3592" width="10.140625" style="62" bestFit="1" customWidth="1"/>
    <col min="3593" max="3840" width="9.140625" style="62"/>
    <col min="3841" max="3841" width="17.140625" style="62" customWidth="1"/>
    <col min="3842" max="3842" width="15.140625" style="62" customWidth="1"/>
    <col min="3843" max="3843" width="21.7109375" style="62" customWidth="1"/>
    <col min="3844" max="3844" width="15.85546875" style="62" customWidth="1"/>
    <col min="3845" max="3845" width="13.85546875" style="62" customWidth="1"/>
    <col min="3846" max="3846" width="15.140625" style="62" customWidth="1"/>
    <col min="3847" max="3847" width="17.28515625" style="62" customWidth="1"/>
    <col min="3848" max="3848" width="10.140625" style="62" bestFit="1" customWidth="1"/>
    <col min="3849" max="4096" width="9.140625" style="62"/>
    <col min="4097" max="4097" width="17.140625" style="62" customWidth="1"/>
    <col min="4098" max="4098" width="15.140625" style="62" customWidth="1"/>
    <col min="4099" max="4099" width="21.7109375" style="62" customWidth="1"/>
    <col min="4100" max="4100" width="15.85546875" style="62" customWidth="1"/>
    <col min="4101" max="4101" width="13.85546875" style="62" customWidth="1"/>
    <col min="4102" max="4102" width="15.140625" style="62" customWidth="1"/>
    <col min="4103" max="4103" width="17.28515625" style="62" customWidth="1"/>
    <col min="4104" max="4104" width="10.140625" style="62" bestFit="1" customWidth="1"/>
    <col min="4105" max="4352" width="9.140625" style="62"/>
    <col min="4353" max="4353" width="17.140625" style="62" customWidth="1"/>
    <col min="4354" max="4354" width="15.140625" style="62" customWidth="1"/>
    <col min="4355" max="4355" width="21.7109375" style="62" customWidth="1"/>
    <col min="4356" max="4356" width="15.85546875" style="62" customWidth="1"/>
    <col min="4357" max="4357" width="13.85546875" style="62" customWidth="1"/>
    <col min="4358" max="4358" width="15.140625" style="62" customWidth="1"/>
    <col min="4359" max="4359" width="17.28515625" style="62" customWidth="1"/>
    <col min="4360" max="4360" width="10.140625" style="62" bestFit="1" customWidth="1"/>
    <col min="4361" max="4608" width="9.140625" style="62"/>
    <col min="4609" max="4609" width="17.140625" style="62" customWidth="1"/>
    <col min="4610" max="4610" width="15.140625" style="62" customWidth="1"/>
    <col min="4611" max="4611" width="21.7109375" style="62" customWidth="1"/>
    <col min="4612" max="4612" width="15.85546875" style="62" customWidth="1"/>
    <col min="4613" max="4613" width="13.85546875" style="62" customWidth="1"/>
    <col min="4614" max="4614" width="15.140625" style="62" customWidth="1"/>
    <col min="4615" max="4615" width="17.28515625" style="62" customWidth="1"/>
    <col min="4616" max="4616" width="10.140625" style="62" bestFit="1" customWidth="1"/>
    <col min="4617" max="4864" width="9.140625" style="62"/>
    <col min="4865" max="4865" width="17.140625" style="62" customWidth="1"/>
    <col min="4866" max="4866" width="15.140625" style="62" customWidth="1"/>
    <col min="4867" max="4867" width="21.7109375" style="62" customWidth="1"/>
    <col min="4868" max="4868" width="15.85546875" style="62" customWidth="1"/>
    <col min="4869" max="4869" width="13.85546875" style="62" customWidth="1"/>
    <col min="4870" max="4870" width="15.140625" style="62" customWidth="1"/>
    <col min="4871" max="4871" width="17.28515625" style="62" customWidth="1"/>
    <col min="4872" max="4872" width="10.140625" style="62" bestFit="1" customWidth="1"/>
    <col min="4873" max="5120" width="9.140625" style="62"/>
    <col min="5121" max="5121" width="17.140625" style="62" customWidth="1"/>
    <col min="5122" max="5122" width="15.140625" style="62" customWidth="1"/>
    <col min="5123" max="5123" width="21.7109375" style="62" customWidth="1"/>
    <col min="5124" max="5124" width="15.85546875" style="62" customWidth="1"/>
    <col min="5125" max="5125" width="13.85546875" style="62" customWidth="1"/>
    <col min="5126" max="5126" width="15.140625" style="62" customWidth="1"/>
    <col min="5127" max="5127" width="17.28515625" style="62" customWidth="1"/>
    <col min="5128" max="5128" width="10.140625" style="62" bestFit="1" customWidth="1"/>
    <col min="5129" max="5376" width="9.140625" style="62"/>
    <col min="5377" max="5377" width="17.140625" style="62" customWidth="1"/>
    <col min="5378" max="5378" width="15.140625" style="62" customWidth="1"/>
    <col min="5379" max="5379" width="21.7109375" style="62" customWidth="1"/>
    <col min="5380" max="5380" width="15.85546875" style="62" customWidth="1"/>
    <col min="5381" max="5381" width="13.85546875" style="62" customWidth="1"/>
    <col min="5382" max="5382" width="15.140625" style="62" customWidth="1"/>
    <col min="5383" max="5383" width="17.28515625" style="62" customWidth="1"/>
    <col min="5384" max="5384" width="10.140625" style="62" bestFit="1" customWidth="1"/>
    <col min="5385" max="5632" width="9.140625" style="62"/>
    <col min="5633" max="5633" width="17.140625" style="62" customWidth="1"/>
    <col min="5634" max="5634" width="15.140625" style="62" customWidth="1"/>
    <col min="5635" max="5635" width="21.7109375" style="62" customWidth="1"/>
    <col min="5636" max="5636" width="15.85546875" style="62" customWidth="1"/>
    <col min="5637" max="5637" width="13.85546875" style="62" customWidth="1"/>
    <col min="5638" max="5638" width="15.140625" style="62" customWidth="1"/>
    <col min="5639" max="5639" width="17.28515625" style="62" customWidth="1"/>
    <col min="5640" max="5640" width="10.140625" style="62" bestFit="1" customWidth="1"/>
    <col min="5641" max="5888" width="9.140625" style="62"/>
    <col min="5889" max="5889" width="17.140625" style="62" customWidth="1"/>
    <col min="5890" max="5890" width="15.140625" style="62" customWidth="1"/>
    <col min="5891" max="5891" width="21.7109375" style="62" customWidth="1"/>
    <col min="5892" max="5892" width="15.85546875" style="62" customWidth="1"/>
    <col min="5893" max="5893" width="13.85546875" style="62" customWidth="1"/>
    <col min="5894" max="5894" width="15.140625" style="62" customWidth="1"/>
    <col min="5895" max="5895" width="17.28515625" style="62" customWidth="1"/>
    <col min="5896" max="5896" width="10.140625" style="62" bestFit="1" customWidth="1"/>
    <col min="5897" max="6144" width="9.140625" style="62"/>
    <col min="6145" max="6145" width="17.140625" style="62" customWidth="1"/>
    <col min="6146" max="6146" width="15.140625" style="62" customWidth="1"/>
    <col min="6147" max="6147" width="21.7109375" style="62" customWidth="1"/>
    <col min="6148" max="6148" width="15.85546875" style="62" customWidth="1"/>
    <col min="6149" max="6149" width="13.85546875" style="62" customWidth="1"/>
    <col min="6150" max="6150" width="15.140625" style="62" customWidth="1"/>
    <col min="6151" max="6151" width="17.28515625" style="62" customWidth="1"/>
    <col min="6152" max="6152" width="10.140625" style="62" bestFit="1" customWidth="1"/>
    <col min="6153" max="6400" width="9.140625" style="62"/>
    <col min="6401" max="6401" width="17.140625" style="62" customWidth="1"/>
    <col min="6402" max="6402" width="15.140625" style="62" customWidth="1"/>
    <col min="6403" max="6403" width="21.7109375" style="62" customWidth="1"/>
    <col min="6404" max="6404" width="15.85546875" style="62" customWidth="1"/>
    <col min="6405" max="6405" width="13.85546875" style="62" customWidth="1"/>
    <col min="6406" max="6406" width="15.140625" style="62" customWidth="1"/>
    <col min="6407" max="6407" width="17.28515625" style="62" customWidth="1"/>
    <col min="6408" max="6408" width="10.140625" style="62" bestFit="1" customWidth="1"/>
    <col min="6409" max="6656" width="9.140625" style="62"/>
    <col min="6657" max="6657" width="17.140625" style="62" customWidth="1"/>
    <col min="6658" max="6658" width="15.140625" style="62" customWidth="1"/>
    <col min="6659" max="6659" width="21.7109375" style="62" customWidth="1"/>
    <col min="6660" max="6660" width="15.85546875" style="62" customWidth="1"/>
    <col min="6661" max="6661" width="13.85546875" style="62" customWidth="1"/>
    <col min="6662" max="6662" width="15.140625" style="62" customWidth="1"/>
    <col min="6663" max="6663" width="17.28515625" style="62" customWidth="1"/>
    <col min="6664" max="6664" width="10.140625" style="62" bestFit="1" customWidth="1"/>
    <col min="6665" max="6912" width="9.140625" style="62"/>
    <col min="6913" max="6913" width="17.140625" style="62" customWidth="1"/>
    <col min="6914" max="6914" width="15.140625" style="62" customWidth="1"/>
    <col min="6915" max="6915" width="21.7109375" style="62" customWidth="1"/>
    <col min="6916" max="6916" width="15.85546875" style="62" customWidth="1"/>
    <col min="6917" max="6917" width="13.85546875" style="62" customWidth="1"/>
    <col min="6918" max="6918" width="15.140625" style="62" customWidth="1"/>
    <col min="6919" max="6919" width="17.28515625" style="62" customWidth="1"/>
    <col min="6920" max="6920" width="10.140625" style="62" bestFit="1" customWidth="1"/>
    <col min="6921" max="7168" width="9.140625" style="62"/>
    <col min="7169" max="7169" width="17.140625" style="62" customWidth="1"/>
    <col min="7170" max="7170" width="15.140625" style="62" customWidth="1"/>
    <col min="7171" max="7171" width="21.7109375" style="62" customWidth="1"/>
    <col min="7172" max="7172" width="15.85546875" style="62" customWidth="1"/>
    <col min="7173" max="7173" width="13.85546875" style="62" customWidth="1"/>
    <col min="7174" max="7174" width="15.140625" style="62" customWidth="1"/>
    <col min="7175" max="7175" width="17.28515625" style="62" customWidth="1"/>
    <col min="7176" max="7176" width="10.140625" style="62" bestFit="1" customWidth="1"/>
    <col min="7177" max="7424" width="9.140625" style="62"/>
    <col min="7425" max="7425" width="17.140625" style="62" customWidth="1"/>
    <col min="7426" max="7426" width="15.140625" style="62" customWidth="1"/>
    <col min="7427" max="7427" width="21.7109375" style="62" customWidth="1"/>
    <col min="7428" max="7428" width="15.85546875" style="62" customWidth="1"/>
    <col min="7429" max="7429" width="13.85546875" style="62" customWidth="1"/>
    <col min="7430" max="7430" width="15.140625" style="62" customWidth="1"/>
    <col min="7431" max="7431" width="17.28515625" style="62" customWidth="1"/>
    <col min="7432" max="7432" width="10.140625" style="62" bestFit="1" customWidth="1"/>
    <col min="7433" max="7680" width="9.140625" style="62"/>
    <col min="7681" max="7681" width="17.140625" style="62" customWidth="1"/>
    <col min="7682" max="7682" width="15.140625" style="62" customWidth="1"/>
    <col min="7683" max="7683" width="21.7109375" style="62" customWidth="1"/>
    <col min="7684" max="7684" width="15.85546875" style="62" customWidth="1"/>
    <col min="7685" max="7685" width="13.85546875" style="62" customWidth="1"/>
    <col min="7686" max="7686" width="15.140625" style="62" customWidth="1"/>
    <col min="7687" max="7687" width="17.28515625" style="62" customWidth="1"/>
    <col min="7688" max="7688" width="10.140625" style="62" bestFit="1" customWidth="1"/>
    <col min="7689" max="7936" width="9.140625" style="62"/>
    <col min="7937" max="7937" width="17.140625" style="62" customWidth="1"/>
    <col min="7938" max="7938" width="15.140625" style="62" customWidth="1"/>
    <col min="7939" max="7939" width="21.7109375" style="62" customWidth="1"/>
    <col min="7940" max="7940" width="15.85546875" style="62" customWidth="1"/>
    <col min="7941" max="7941" width="13.85546875" style="62" customWidth="1"/>
    <col min="7942" max="7942" width="15.140625" style="62" customWidth="1"/>
    <col min="7943" max="7943" width="17.28515625" style="62" customWidth="1"/>
    <col min="7944" max="7944" width="10.140625" style="62" bestFit="1" customWidth="1"/>
    <col min="7945" max="8192" width="9.140625" style="62"/>
    <col min="8193" max="8193" width="17.140625" style="62" customWidth="1"/>
    <col min="8194" max="8194" width="15.140625" style="62" customWidth="1"/>
    <col min="8195" max="8195" width="21.7109375" style="62" customWidth="1"/>
    <col min="8196" max="8196" width="15.85546875" style="62" customWidth="1"/>
    <col min="8197" max="8197" width="13.85546875" style="62" customWidth="1"/>
    <col min="8198" max="8198" width="15.140625" style="62" customWidth="1"/>
    <col min="8199" max="8199" width="17.28515625" style="62" customWidth="1"/>
    <col min="8200" max="8200" width="10.140625" style="62" bestFit="1" customWidth="1"/>
    <col min="8201" max="8448" width="9.140625" style="62"/>
    <col min="8449" max="8449" width="17.140625" style="62" customWidth="1"/>
    <col min="8450" max="8450" width="15.140625" style="62" customWidth="1"/>
    <col min="8451" max="8451" width="21.7109375" style="62" customWidth="1"/>
    <col min="8452" max="8452" width="15.85546875" style="62" customWidth="1"/>
    <col min="8453" max="8453" width="13.85546875" style="62" customWidth="1"/>
    <col min="8454" max="8454" width="15.140625" style="62" customWidth="1"/>
    <col min="8455" max="8455" width="17.28515625" style="62" customWidth="1"/>
    <col min="8456" max="8456" width="10.140625" style="62" bestFit="1" customWidth="1"/>
    <col min="8457" max="8704" width="9.140625" style="62"/>
    <col min="8705" max="8705" width="17.140625" style="62" customWidth="1"/>
    <col min="8706" max="8706" width="15.140625" style="62" customWidth="1"/>
    <col min="8707" max="8707" width="21.7109375" style="62" customWidth="1"/>
    <col min="8708" max="8708" width="15.85546875" style="62" customWidth="1"/>
    <col min="8709" max="8709" width="13.85546875" style="62" customWidth="1"/>
    <col min="8710" max="8710" width="15.140625" style="62" customWidth="1"/>
    <col min="8711" max="8711" width="17.28515625" style="62" customWidth="1"/>
    <col min="8712" max="8712" width="10.140625" style="62" bestFit="1" customWidth="1"/>
    <col min="8713" max="8960" width="9.140625" style="62"/>
    <col min="8961" max="8961" width="17.140625" style="62" customWidth="1"/>
    <col min="8962" max="8962" width="15.140625" style="62" customWidth="1"/>
    <col min="8963" max="8963" width="21.7109375" style="62" customWidth="1"/>
    <col min="8964" max="8964" width="15.85546875" style="62" customWidth="1"/>
    <col min="8965" max="8965" width="13.85546875" style="62" customWidth="1"/>
    <col min="8966" max="8966" width="15.140625" style="62" customWidth="1"/>
    <col min="8967" max="8967" width="17.28515625" style="62" customWidth="1"/>
    <col min="8968" max="8968" width="10.140625" style="62" bestFit="1" customWidth="1"/>
    <col min="8969" max="9216" width="9.140625" style="62"/>
    <col min="9217" max="9217" width="17.140625" style="62" customWidth="1"/>
    <col min="9218" max="9218" width="15.140625" style="62" customWidth="1"/>
    <col min="9219" max="9219" width="21.7109375" style="62" customWidth="1"/>
    <col min="9220" max="9220" width="15.85546875" style="62" customWidth="1"/>
    <col min="9221" max="9221" width="13.85546875" style="62" customWidth="1"/>
    <col min="9222" max="9222" width="15.140625" style="62" customWidth="1"/>
    <col min="9223" max="9223" width="17.28515625" style="62" customWidth="1"/>
    <col min="9224" max="9224" width="10.140625" style="62" bestFit="1" customWidth="1"/>
    <col min="9225" max="9472" width="9.140625" style="62"/>
    <col min="9473" max="9473" width="17.140625" style="62" customWidth="1"/>
    <col min="9474" max="9474" width="15.140625" style="62" customWidth="1"/>
    <col min="9475" max="9475" width="21.7109375" style="62" customWidth="1"/>
    <col min="9476" max="9476" width="15.85546875" style="62" customWidth="1"/>
    <col min="9477" max="9477" width="13.85546875" style="62" customWidth="1"/>
    <col min="9478" max="9478" width="15.140625" style="62" customWidth="1"/>
    <col min="9479" max="9479" width="17.28515625" style="62" customWidth="1"/>
    <col min="9480" max="9480" width="10.140625" style="62" bestFit="1" customWidth="1"/>
    <col min="9481" max="9728" width="9.140625" style="62"/>
    <col min="9729" max="9729" width="17.140625" style="62" customWidth="1"/>
    <col min="9730" max="9730" width="15.140625" style="62" customWidth="1"/>
    <col min="9731" max="9731" width="21.7109375" style="62" customWidth="1"/>
    <col min="9732" max="9732" width="15.85546875" style="62" customWidth="1"/>
    <col min="9733" max="9733" width="13.85546875" style="62" customWidth="1"/>
    <col min="9734" max="9734" width="15.140625" style="62" customWidth="1"/>
    <col min="9735" max="9735" width="17.28515625" style="62" customWidth="1"/>
    <col min="9736" max="9736" width="10.140625" style="62" bestFit="1" customWidth="1"/>
    <col min="9737" max="9984" width="9.140625" style="62"/>
    <col min="9985" max="9985" width="17.140625" style="62" customWidth="1"/>
    <col min="9986" max="9986" width="15.140625" style="62" customWidth="1"/>
    <col min="9987" max="9987" width="21.7109375" style="62" customWidth="1"/>
    <col min="9988" max="9988" width="15.85546875" style="62" customWidth="1"/>
    <col min="9989" max="9989" width="13.85546875" style="62" customWidth="1"/>
    <col min="9990" max="9990" width="15.140625" style="62" customWidth="1"/>
    <col min="9991" max="9991" width="17.28515625" style="62" customWidth="1"/>
    <col min="9992" max="9992" width="10.140625" style="62" bestFit="1" customWidth="1"/>
    <col min="9993" max="10240" width="9.140625" style="62"/>
    <col min="10241" max="10241" width="17.140625" style="62" customWidth="1"/>
    <col min="10242" max="10242" width="15.140625" style="62" customWidth="1"/>
    <col min="10243" max="10243" width="21.7109375" style="62" customWidth="1"/>
    <col min="10244" max="10244" width="15.85546875" style="62" customWidth="1"/>
    <col min="10245" max="10245" width="13.85546875" style="62" customWidth="1"/>
    <col min="10246" max="10246" width="15.140625" style="62" customWidth="1"/>
    <col min="10247" max="10247" width="17.28515625" style="62" customWidth="1"/>
    <col min="10248" max="10248" width="10.140625" style="62" bestFit="1" customWidth="1"/>
    <col min="10249" max="10496" width="9.140625" style="62"/>
    <col min="10497" max="10497" width="17.140625" style="62" customWidth="1"/>
    <col min="10498" max="10498" width="15.140625" style="62" customWidth="1"/>
    <col min="10499" max="10499" width="21.7109375" style="62" customWidth="1"/>
    <col min="10500" max="10500" width="15.85546875" style="62" customWidth="1"/>
    <col min="10501" max="10501" width="13.85546875" style="62" customWidth="1"/>
    <col min="10502" max="10502" width="15.140625" style="62" customWidth="1"/>
    <col min="10503" max="10503" width="17.28515625" style="62" customWidth="1"/>
    <col min="10504" max="10504" width="10.140625" style="62" bestFit="1" customWidth="1"/>
    <col min="10505" max="10752" width="9.140625" style="62"/>
    <col min="10753" max="10753" width="17.140625" style="62" customWidth="1"/>
    <col min="10754" max="10754" width="15.140625" style="62" customWidth="1"/>
    <col min="10755" max="10755" width="21.7109375" style="62" customWidth="1"/>
    <col min="10756" max="10756" width="15.85546875" style="62" customWidth="1"/>
    <col min="10757" max="10757" width="13.85546875" style="62" customWidth="1"/>
    <col min="10758" max="10758" width="15.140625" style="62" customWidth="1"/>
    <col min="10759" max="10759" width="17.28515625" style="62" customWidth="1"/>
    <col min="10760" max="10760" width="10.140625" style="62" bestFit="1" customWidth="1"/>
    <col min="10761" max="11008" width="9.140625" style="62"/>
    <col min="11009" max="11009" width="17.140625" style="62" customWidth="1"/>
    <col min="11010" max="11010" width="15.140625" style="62" customWidth="1"/>
    <col min="11011" max="11011" width="21.7109375" style="62" customWidth="1"/>
    <col min="11012" max="11012" width="15.85546875" style="62" customWidth="1"/>
    <col min="11013" max="11013" width="13.85546875" style="62" customWidth="1"/>
    <col min="11014" max="11014" width="15.140625" style="62" customWidth="1"/>
    <col min="11015" max="11015" width="17.28515625" style="62" customWidth="1"/>
    <col min="11016" max="11016" width="10.140625" style="62" bestFit="1" customWidth="1"/>
    <col min="11017" max="11264" width="9.140625" style="62"/>
    <col min="11265" max="11265" width="17.140625" style="62" customWidth="1"/>
    <col min="11266" max="11266" width="15.140625" style="62" customWidth="1"/>
    <col min="11267" max="11267" width="21.7109375" style="62" customWidth="1"/>
    <col min="11268" max="11268" width="15.85546875" style="62" customWidth="1"/>
    <col min="11269" max="11269" width="13.85546875" style="62" customWidth="1"/>
    <col min="11270" max="11270" width="15.140625" style="62" customWidth="1"/>
    <col min="11271" max="11271" width="17.28515625" style="62" customWidth="1"/>
    <col min="11272" max="11272" width="10.140625" style="62" bestFit="1" customWidth="1"/>
    <col min="11273" max="11520" width="9.140625" style="62"/>
    <col min="11521" max="11521" width="17.140625" style="62" customWidth="1"/>
    <col min="11522" max="11522" width="15.140625" style="62" customWidth="1"/>
    <col min="11523" max="11523" width="21.7109375" style="62" customWidth="1"/>
    <col min="11524" max="11524" width="15.85546875" style="62" customWidth="1"/>
    <col min="11525" max="11525" width="13.85546875" style="62" customWidth="1"/>
    <col min="11526" max="11526" width="15.140625" style="62" customWidth="1"/>
    <col min="11527" max="11527" width="17.28515625" style="62" customWidth="1"/>
    <col min="11528" max="11528" width="10.140625" style="62" bestFit="1" customWidth="1"/>
    <col min="11529" max="11776" width="9.140625" style="62"/>
    <col min="11777" max="11777" width="17.140625" style="62" customWidth="1"/>
    <col min="11778" max="11778" width="15.140625" style="62" customWidth="1"/>
    <col min="11779" max="11779" width="21.7109375" style="62" customWidth="1"/>
    <col min="11780" max="11780" width="15.85546875" style="62" customWidth="1"/>
    <col min="11781" max="11781" width="13.85546875" style="62" customWidth="1"/>
    <col min="11782" max="11782" width="15.140625" style="62" customWidth="1"/>
    <col min="11783" max="11783" width="17.28515625" style="62" customWidth="1"/>
    <col min="11784" max="11784" width="10.140625" style="62" bestFit="1" customWidth="1"/>
    <col min="11785" max="12032" width="9.140625" style="62"/>
    <col min="12033" max="12033" width="17.140625" style="62" customWidth="1"/>
    <col min="12034" max="12034" width="15.140625" style="62" customWidth="1"/>
    <col min="12035" max="12035" width="21.7109375" style="62" customWidth="1"/>
    <col min="12036" max="12036" width="15.85546875" style="62" customWidth="1"/>
    <col min="12037" max="12037" width="13.85546875" style="62" customWidth="1"/>
    <col min="12038" max="12038" width="15.140625" style="62" customWidth="1"/>
    <col min="12039" max="12039" width="17.28515625" style="62" customWidth="1"/>
    <col min="12040" max="12040" width="10.140625" style="62" bestFit="1" customWidth="1"/>
    <col min="12041" max="12288" width="9.140625" style="62"/>
    <col min="12289" max="12289" width="17.140625" style="62" customWidth="1"/>
    <col min="12290" max="12290" width="15.140625" style="62" customWidth="1"/>
    <col min="12291" max="12291" width="21.7109375" style="62" customWidth="1"/>
    <col min="12292" max="12292" width="15.85546875" style="62" customWidth="1"/>
    <col min="12293" max="12293" width="13.85546875" style="62" customWidth="1"/>
    <col min="12294" max="12294" width="15.140625" style="62" customWidth="1"/>
    <col min="12295" max="12295" width="17.28515625" style="62" customWidth="1"/>
    <col min="12296" max="12296" width="10.140625" style="62" bestFit="1" customWidth="1"/>
    <col min="12297" max="12544" width="9.140625" style="62"/>
    <col min="12545" max="12545" width="17.140625" style="62" customWidth="1"/>
    <col min="12546" max="12546" width="15.140625" style="62" customWidth="1"/>
    <col min="12547" max="12547" width="21.7109375" style="62" customWidth="1"/>
    <col min="12548" max="12548" width="15.85546875" style="62" customWidth="1"/>
    <col min="12549" max="12549" width="13.85546875" style="62" customWidth="1"/>
    <col min="12550" max="12550" width="15.140625" style="62" customWidth="1"/>
    <col min="12551" max="12551" width="17.28515625" style="62" customWidth="1"/>
    <col min="12552" max="12552" width="10.140625" style="62" bestFit="1" customWidth="1"/>
    <col min="12553" max="12800" width="9.140625" style="62"/>
    <col min="12801" max="12801" width="17.140625" style="62" customWidth="1"/>
    <col min="12802" max="12802" width="15.140625" style="62" customWidth="1"/>
    <col min="12803" max="12803" width="21.7109375" style="62" customWidth="1"/>
    <col min="12804" max="12804" width="15.85546875" style="62" customWidth="1"/>
    <col min="12805" max="12805" width="13.85546875" style="62" customWidth="1"/>
    <col min="12806" max="12806" width="15.140625" style="62" customWidth="1"/>
    <col min="12807" max="12807" width="17.28515625" style="62" customWidth="1"/>
    <col min="12808" max="12808" width="10.140625" style="62" bestFit="1" customWidth="1"/>
    <col min="12809" max="13056" width="9.140625" style="62"/>
    <col min="13057" max="13057" width="17.140625" style="62" customWidth="1"/>
    <col min="13058" max="13058" width="15.140625" style="62" customWidth="1"/>
    <col min="13059" max="13059" width="21.7109375" style="62" customWidth="1"/>
    <col min="13060" max="13060" width="15.85546875" style="62" customWidth="1"/>
    <col min="13061" max="13061" width="13.85546875" style="62" customWidth="1"/>
    <col min="13062" max="13062" width="15.140625" style="62" customWidth="1"/>
    <col min="13063" max="13063" width="17.28515625" style="62" customWidth="1"/>
    <col min="13064" max="13064" width="10.140625" style="62" bestFit="1" customWidth="1"/>
    <col min="13065" max="13312" width="9.140625" style="62"/>
    <col min="13313" max="13313" width="17.140625" style="62" customWidth="1"/>
    <col min="13314" max="13314" width="15.140625" style="62" customWidth="1"/>
    <col min="13315" max="13315" width="21.7109375" style="62" customWidth="1"/>
    <col min="13316" max="13316" width="15.85546875" style="62" customWidth="1"/>
    <col min="13317" max="13317" width="13.85546875" style="62" customWidth="1"/>
    <col min="13318" max="13318" width="15.140625" style="62" customWidth="1"/>
    <col min="13319" max="13319" width="17.28515625" style="62" customWidth="1"/>
    <col min="13320" max="13320" width="10.140625" style="62" bestFit="1" customWidth="1"/>
    <col min="13321" max="13568" width="9.140625" style="62"/>
    <col min="13569" max="13569" width="17.140625" style="62" customWidth="1"/>
    <col min="13570" max="13570" width="15.140625" style="62" customWidth="1"/>
    <col min="13571" max="13571" width="21.7109375" style="62" customWidth="1"/>
    <col min="13572" max="13572" width="15.85546875" style="62" customWidth="1"/>
    <col min="13573" max="13573" width="13.85546875" style="62" customWidth="1"/>
    <col min="13574" max="13574" width="15.140625" style="62" customWidth="1"/>
    <col min="13575" max="13575" width="17.28515625" style="62" customWidth="1"/>
    <col min="13576" max="13576" width="10.140625" style="62" bestFit="1" customWidth="1"/>
    <col min="13577" max="13824" width="9.140625" style="62"/>
    <col min="13825" max="13825" width="17.140625" style="62" customWidth="1"/>
    <col min="13826" max="13826" width="15.140625" style="62" customWidth="1"/>
    <col min="13827" max="13827" width="21.7109375" style="62" customWidth="1"/>
    <col min="13828" max="13828" width="15.85546875" style="62" customWidth="1"/>
    <col min="13829" max="13829" width="13.85546875" style="62" customWidth="1"/>
    <col min="13830" max="13830" width="15.140625" style="62" customWidth="1"/>
    <col min="13831" max="13831" width="17.28515625" style="62" customWidth="1"/>
    <col min="13832" max="13832" width="10.140625" style="62" bestFit="1" customWidth="1"/>
    <col min="13833" max="14080" width="9.140625" style="62"/>
    <col min="14081" max="14081" width="17.140625" style="62" customWidth="1"/>
    <col min="14082" max="14082" width="15.140625" style="62" customWidth="1"/>
    <col min="14083" max="14083" width="21.7109375" style="62" customWidth="1"/>
    <col min="14084" max="14084" width="15.85546875" style="62" customWidth="1"/>
    <col min="14085" max="14085" width="13.85546875" style="62" customWidth="1"/>
    <col min="14086" max="14086" width="15.140625" style="62" customWidth="1"/>
    <col min="14087" max="14087" width="17.28515625" style="62" customWidth="1"/>
    <col min="14088" max="14088" width="10.140625" style="62" bestFit="1" customWidth="1"/>
    <col min="14089" max="14336" width="9.140625" style="62"/>
    <col min="14337" max="14337" width="17.140625" style="62" customWidth="1"/>
    <col min="14338" max="14338" width="15.140625" style="62" customWidth="1"/>
    <col min="14339" max="14339" width="21.7109375" style="62" customWidth="1"/>
    <col min="14340" max="14340" width="15.85546875" style="62" customWidth="1"/>
    <col min="14341" max="14341" width="13.85546875" style="62" customWidth="1"/>
    <col min="14342" max="14342" width="15.140625" style="62" customWidth="1"/>
    <col min="14343" max="14343" width="17.28515625" style="62" customWidth="1"/>
    <col min="14344" max="14344" width="10.140625" style="62" bestFit="1" customWidth="1"/>
    <col min="14345" max="14592" width="9.140625" style="62"/>
    <col min="14593" max="14593" width="17.140625" style="62" customWidth="1"/>
    <col min="14594" max="14594" width="15.140625" style="62" customWidth="1"/>
    <col min="14595" max="14595" width="21.7109375" style="62" customWidth="1"/>
    <col min="14596" max="14596" width="15.85546875" style="62" customWidth="1"/>
    <col min="14597" max="14597" width="13.85546875" style="62" customWidth="1"/>
    <col min="14598" max="14598" width="15.140625" style="62" customWidth="1"/>
    <col min="14599" max="14599" width="17.28515625" style="62" customWidth="1"/>
    <col min="14600" max="14600" width="10.140625" style="62" bestFit="1" customWidth="1"/>
    <col min="14601" max="14848" width="9.140625" style="62"/>
    <col min="14849" max="14849" width="17.140625" style="62" customWidth="1"/>
    <col min="14850" max="14850" width="15.140625" style="62" customWidth="1"/>
    <col min="14851" max="14851" width="21.7109375" style="62" customWidth="1"/>
    <col min="14852" max="14852" width="15.85546875" style="62" customWidth="1"/>
    <col min="14853" max="14853" width="13.85546875" style="62" customWidth="1"/>
    <col min="14854" max="14854" width="15.140625" style="62" customWidth="1"/>
    <col min="14855" max="14855" width="17.28515625" style="62" customWidth="1"/>
    <col min="14856" max="14856" width="10.140625" style="62" bestFit="1" customWidth="1"/>
    <col min="14857" max="15104" width="9.140625" style="62"/>
    <col min="15105" max="15105" width="17.140625" style="62" customWidth="1"/>
    <col min="15106" max="15106" width="15.140625" style="62" customWidth="1"/>
    <col min="15107" max="15107" width="21.7109375" style="62" customWidth="1"/>
    <col min="15108" max="15108" width="15.85546875" style="62" customWidth="1"/>
    <col min="15109" max="15109" width="13.85546875" style="62" customWidth="1"/>
    <col min="15110" max="15110" width="15.140625" style="62" customWidth="1"/>
    <col min="15111" max="15111" width="17.28515625" style="62" customWidth="1"/>
    <col min="15112" max="15112" width="10.140625" style="62" bestFit="1" customWidth="1"/>
    <col min="15113" max="15360" width="9.140625" style="62"/>
    <col min="15361" max="15361" width="17.140625" style="62" customWidth="1"/>
    <col min="15362" max="15362" width="15.140625" style="62" customWidth="1"/>
    <col min="15363" max="15363" width="21.7109375" style="62" customWidth="1"/>
    <col min="15364" max="15364" width="15.85546875" style="62" customWidth="1"/>
    <col min="15365" max="15365" width="13.85546875" style="62" customWidth="1"/>
    <col min="15366" max="15366" width="15.140625" style="62" customWidth="1"/>
    <col min="15367" max="15367" width="17.28515625" style="62" customWidth="1"/>
    <col min="15368" max="15368" width="10.140625" style="62" bestFit="1" customWidth="1"/>
    <col min="15369" max="15616" width="9.140625" style="62"/>
    <col min="15617" max="15617" width="17.140625" style="62" customWidth="1"/>
    <col min="15618" max="15618" width="15.140625" style="62" customWidth="1"/>
    <col min="15619" max="15619" width="21.7109375" style="62" customWidth="1"/>
    <col min="15620" max="15620" width="15.85546875" style="62" customWidth="1"/>
    <col min="15621" max="15621" width="13.85546875" style="62" customWidth="1"/>
    <col min="15622" max="15622" width="15.140625" style="62" customWidth="1"/>
    <col min="15623" max="15623" width="17.28515625" style="62" customWidth="1"/>
    <col min="15624" max="15624" width="10.140625" style="62" bestFit="1" customWidth="1"/>
    <col min="15625" max="15872" width="9.140625" style="62"/>
    <col min="15873" max="15873" width="17.140625" style="62" customWidth="1"/>
    <col min="15874" max="15874" width="15.140625" style="62" customWidth="1"/>
    <col min="15875" max="15875" width="21.7109375" style="62" customWidth="1"/>
    <col min="15876" max="15876" width="15.85546875" style="62" customWidth="1"/>
    <col min="15877" max="15877" width="13.85546875" style="62" customWidth="1"/>
    <col min="15878" max="15878" width="15.140625" style="62" customWidth="1"/>
    <col min="15879" max="15879" width="17.28515625" style="62" customWidth="1"/>
    <col min="15880" max="15880" width="10.140625" style="62" bestFit="1" customWidth="1"/>
    <col min="15881" max="16128" width="9.140625" style="62"/>
    <col min="16129" max="16129" width="17.140625" style="62" customWidth="1"/>
    <col min="16130" max="16130" width="15.140625" style="62" customWidth="1"/>
    <col min="16131" max="16131" width="21.7109375" style="62" customWidth="1"/>
    <col min="16132" max="16132" width="15.85546875" style="62" customWidth="1"/>
    <col min="16133" max="16133" width="13.85546875" style="62" customWidth="1"/>
    <col min="16134" max="16134" width="15.140625" style="62" customWidth="1"/>
    <col min="16135" max="16135" width="17.28515625" style="62" customWidth="1"/>
    <col min="16136" max="16136" width="10.140625" style="62" bestFit="1" customWidth="1"/>
    <col min="16137" max="16384" width="9.140625" style="62"/>
  </cols>
  <sheetData>
    <row r="1" spans="1:8" s="58" customFormat="1" ht="21" customHeight="1">
      <c r="G1" s="59" t="s">
        <v>316</v>
      </c>
    </row>
    <row r="2" spans="1:8" s="61" customFormat="1" ht="58.5" customHeight="1">
      <c r="A2" s="60" t="s">
        <v>317</v>
      </c>
      <c r="E2" s="396" t="s">
        <v>318</v>
      </c>
      <c r="F2" s="396"/>
      <c r="G2" s="396"/>
      <c r="H2" s="60"/>
    </row>
    <row r="3" spans="1:8" ht="45" customHeight="1">
      <c r="A3" s="258" t="s">
        <v>116</v>
      </c>
      <c r="B3" s="258"/>
      <c r="C3" s="258"/>
      <c r="D3" s="258"/>
      <c r="E3" s="258"/>
      <c r="F3" s="258"/>
      <c r="G3" s="258"/>
    </row>
    <row r="4" spans="1:8">
      <c r="A4" s="258"/>
      <c r="B4" s="258"/>
      <c r="C4" s="258"/>
      <c r="D4" s="258"/>
      <c r="E4" s="258"/>
      <c r="F4" s="258"/>
      <c r="G4" s="258"/>
    </row>
    <row r="6" spans="1:8" ht="18" thickBot="1"/>
    <row r="7" spans="1:8">
      <c r="A7" s="219" t="s">
        <v>1</v>
      </c>
      <c r="B7" s="220"/>
      <c r="C7" s="221"/>
      <c r="D7" s="227"/>
      <c r="E7" s="227"/>
      <c r="F7" s="227"/>
      <c r="G7" s="228"/>
    </row>
    <row r="8" spans="1:8">
      <c r="A8" s="222"/>
      <c r="B8" s="223"/>
      <c r="C8" s="224"/>
      <c r="D8" s="229"/>
      <c r="E8" s="229"/>
      <c r="F8" s="230"/>
      <c r="G8" s="208"/>
    </row>
    <row r="9" spans="1:8" ht="18" thickBot="1">
      <c r="A9" s="225"/>
      <c r="B9" s="226"/>
      <c r="C9" s="224"/>
      <c r="D9" s="63" t="s">
        <v>2</v>
      </c>
      <c r="E9" s="64" t="s">
        <v>3</v>
      </c>
      <c r="F9" s="64" t="s">
        <v>2</v>
      </c>
      <c r="G9" s="64" t="s">
        <v>3</v>
      </c>
    </row>
    <row r="10" spans="1:8">
      <c r="A10" s="231" t="s">
        <v>4</v>
      </c>
      <c r="B10" s="232"/>
      <c r="C10" s="198" t="s">
        <v>5</v>
      </c>
      <c r="D10" s="199"/>
      <c r="E10" s="199"/>
      <c r="F10" s="199"/>
      <c r="G10" s="200"/>
    </row>
    <row r="11" spans="1:8">
      <c r="A11" s="233"/>
      <c r="B11" s="234"/>
      <c r="C11" s="201" t="s">
        <v>117</v>
      </c>
      <c r="D11" s="202"/>
      <c r="E11" s="202"/>
      <c r="F11" s="202"/>
      <c r="G11" s="203"/>
    </row>
    <row r="12" spans="1:8">
      <c r="A12" s="207">
        <v>1146</v>
      </c>
      <c r="B12" s="208" t="s">
        <v>118</v>
      </c>
      <c r="C12" s="204" t="s">
        <v>8</v>
      </c>
      <c r="D12" s="205"/>
      <c r="E12" s="205"/>
      <c r="F12" s="205"/>
      <c r="G12" s="206"/>
    </row>
    <row r="13" spans="1:8">
      <c r="A13" s="207"/>
      <c r="B13" s="208"/>
      <c r="C13" s="209" t="s">
        <v>119</v>
      </c>
      <c r="D13" s="210"/>
      <c r="E13" s="210"/>
      <c r="F13" s="210"/>
      <c r="G13" s="211"/>
    </row>
    <row r="14" spans="1:8">
      <c r="A14" s="196" t="s">
        <v>23</v>
      </c>
      <c r="B14" s="197"/>
      <c r="C14" s="65"/>
      <c r="D14" s="66" t="s">
        <v>12</v>
      </c>
      <c r="E14" s="66" t="s">
        <v>12</v>
      </c>
      <c r="F14" s="67">
        <f>-(7240+558)</f>
        <v>-7798</v>
      </c>
      <c r="G14" s="67">
        <f>-(7240+558)</f>
        <v>-7798</v>
      </c>
    </row>
    <row r="15" spans="1:8">
      <c r="A15" s="195" t="s">
        <v>24</v>
      </c>
      <c r="B15" s="195"/>
      <c r="C15" s="195"/>
      <c r="D15" s="195"/>
      <c r="E15" s="195"/>
      <c r="F15" s="195"/>
      <c r="G15" s="195"/>
    </row>
    <row r="16" spans="1:8">
      <c r="A16" s="191" t="s">
        <v>120</v>
      </c>
      <c r="B16" s="191"/>
      <c r="C16" s="191"/>
      <c r="D16" s="191"/>
      <c r="E16" s="191"/>
      <c r="F16" s="191"/>
      <c r="G16" s="191"/>
    </row>
    <row r="17" spans="1:7">
      <c r="A17" s="192" t="s">
        <v>26</v>
      </c>
      <c r="B17" s="192"/>
      <c r="C17" s="192"/>
      <c r="D17" s="192"/>
      <c r="E17" s="192"/>
      <c r="F17" s="192"/>
      <c r="G17" s="192"/>
    </row>
    <row r="18" spans="1:7">
      <c r="A18" s="193" t="s">
        <v>27</v>
      </c>
      <c r="B18" s="194"/>
      <c r="C18" s="212" t="s">
        <v>28</v>
      </c>
      <c r="D18" s="212"/>
      <c r="E18" s="212"/>
      <c r="F18" s="212"/>
      <c r="G18" s="212"/>
    </row>
    <row r="19" spans="1:7">
      <c r="A19" s="213" t="s">
        <v>29</v>
      </c>
      <c r="B19" s="213"/>
      <c r="C19" s="68" t="s">
        <v>30</v>
      </c>
      <c r="D19" s="69"/>
      <c r="E19" s="69"/>
      <c r="F19" s="69"/>
      <c r="G19" s="70"/>
    </row>
    <row r="20" spans="1:7">
      <c r="A20" s="216" t="s">
        <v>16</v>
      </c>
      <c r="B20" s="217"/>
      <c r="C20" s="217"/>
      <c r="D20" s="217"/>
      <c r="E20" s="217"/>
      <c r="F20" s="217"/>
      <c r="G20" s="217"/>
    </row>
    <row r="21" spans="1:7">
      <c r="A21" s="191" t="s">
        <v>17</v>
      </c>
      <c r="B21" s="191"/>
      <c r="C21" s="191"/>
      <c r="D21" s="191"/>
      <c r="E21" s="191"/>
      <c r="F21" s="191"/>
      <c r="G21" s="191"/>
    </row>
    <row r="22" spans="1:7">
      <c r="A22" s="213" t="s">
        <v>18</v>
      </c>
      <c r="B22" s="213"/>
      <c r="C22" s="213"/>
      <c r="D22" s="213"/>
      <c r="E22" s="213"/>
      <c r="F22" s="213"/>
      <c r="G22" s="213"/>
    </row>
    <row r="23" spans="1:7" ht="18" thickBot="1">
      <c r="A23" s="191" t="s">
        <v>19</v>
      </c>
      <c r="B23" s="191"/>
      <c r="C23" s="191"/>
      <c r="D23" s="191"/>
      <c r="E23" s="191"/>
      <c r="F23" s="191"/>
      <c r="G23" s="191"/>
    </row>
    <row r="24" spans="1:7">
      <c r="A24" s="219" t="s">
        <v>1</v>
      </c>
      <c r="B24" s="220"/>
      <c r="C24" s="221"/>
      <c r="D24" s="227"/>
      <c r="E24" s="227"/>
      <c r="F24" s="227"/>
      <c r="G24" s="228"/>
    </row>
    <row r="25" spans="1:7">
      <c r="A25" s="222"/>
      <c r="B25" s="223"/>
      <c r="C25" s="224"/>
      <c r="D25" s="229"/>
      <c r="E25" s="229"/>
      <c r="F25" s="230"/>
      <c r="G25" s="208"/>
    </row>
    <row r="26" spans="1:7" ht="18" thickBot="1">
      <c r="A26" s="225"/>
      <c r="B26" s="226"/>
      <c r="C26" s="224"/>
      <c r="D26" s="63" t="s">
        <v>2</v>
      </c>
      <c r="E26" s="64" t="s">
        <v>3</v>
      </c>
      <c r="F26" s="64" t="s">
        <v>2</v>
      </c>
      <c r="G26" s="64" t="s">
        <v>3</v>
      </c>
    </row>
    <row r="27" spans="1:7">
      <c r="A27" s="231" t="s">
        <v>4</v>
      </c>
      <c r="B27" s="232"/>
      <c r="C27" s="198" t="s">
        <v>5</v>
      </c>
      <c r="D27" s="199"/>
      <c r="E27" s="199"/>
      <c r="F27" s="199"/>
      <c r="G27" s="200"/>
    </row>
    <row r="28" spans="1:7">
      <c r="A28" s="233"/>
      <c r="B28" s="234"/>
      <c r="C28" s="201" t="s">
        <v>74</v>
      </c>
      <c r="D28" s="202"/>
      <c r="E28" s="202"/>
      <c r="F28" s="202"/>
      <c r="G28" s="203"/>
    </row>
    <row r="29" spans="1:7">
      <c r="A29" s="207">
        <v>1150</v>
      </c>
      <c r="B29" s="208" t="s">
        <v>121</v>
      </c>
      <c r="C29" s="204" t="s">
        <v>8</v>
      </c>
      <c r="D29" s="205"/>
      <c r="E29" s="205"/>
      <c r="F29" s="205"/>
      <c r="G29" s="206"/>
    </row>
    <row r="30" spans="1:7">
      <c r="A30" s="207"/>
      <c r="B30" s="208"/>
      <c r="C30" s="209" t="s">
        <v>76</v>
      </c>
      <c r="D30" s="210"/>
      <c r="E30" s="210"/>
      <c r="F30" s="210"/>
      <c r="G30" s="211"/>
    </row>
    <row r="31" spans="1:7">
      <c r="A31" s="196" t="s">
        <v>23</v>
      </c>
      <c r="B31" s="197"/>
      <c r="C31" s="65"/>
      <c r="D31" s="66" t="s">
        <v>12</v>
      </c>
      <c r="E31" s="66" t="s">
        <v>12</v>
      </c>
      <c r="F31" s="67">
        <v>-1797</v>
      </c>
      <c r="G31" s="67">
        <v>-1797</v>
      </c>
    </row>
    <row r="32" spans="1:7">
      <c r="A32" s="214" t="s">
        <v>27</v>
      </c>
      <c r="B32" s="215"/>
      <c r="C32" s="248"/>
      <c r="D32" s="71"/>
      <c r="E32" s="72"/>
      <c r="F32" s="72"/>
      <c r="G32" s="73"/>
    </row>
    <row r="33" spans="1:7">
      <c r="A33" s="214" t="s">
        <v>29</v>
      </c>
      <c r="B33" s="215"/>
      <c r="C33" s="215"/>
      <c r="D33" s="69"/>
      <c r="E33" s="69"/>
      <c r="F33" s="69"/>
      <c r="G33" s="70"/>
    </row>
    <row r="34" spans="1:7">
      <c r="A34" s="216" t="s">
        <v>16</v>
      </c>
      <c r="B34" s="217"/>
      <c r="C34" s="217"/>
      <c r="D34" s="217"/>
      <c r="E34" s="217"/>
      <c r="F34" s="217"/>
      <c r="G34" s="217"/>
    </row>
    <row r="35" spans="1:7">
      <c r="A35" s="191" t="s">
        <v>77</v>
      </c>
      <c r="B35" s="191"/>
      <c r="C35" s="191"/>
      <c r="D35" s="191"/>
      <c r="E35" s="191"/>
      <c r="F35" s="191"/>
      <c r="G35" s="191"/>
    </row>
    <row r="36" spans="1:7">
      <c r="A36" s="213" t="s">
        <v>18</v>
      </c>
      <c r="B36" s="213"/>
      <c r="C36" s="213"/>
      <c r="D36" s="213"/>
      <c r="E36" s="213"/>
      <c r="F36" s="213"/>
      <c r="G36" s="213"/>
    </row>
    <row r="37" spans="1:7">
      <c r="A37" s="191" t="s">
        <v>78</v>
      </c>
      <c r="B37" s="191"/>
      <c r="C37" s="191"/>
      <c r="D37" s="191"/>
      <c r="E37" s="191"/>
      <c r="F37" s="191"/>
      <c r="G37" s="191"/>
    </row>
    <row r="38" spans="1:7">
      <c r="A38" s="218" t="s">
        <v>31</v>
      </c>
      <c r="B38" s="218"/>
      <c r="C38" s="218"/>
      <c r="D38" s="218"/>
      <c r="E38" s="218"/>
      <c r="F38" s="74"/>
      <c r="G38" s="74"/>
    </row>
    <row r="39" spans="1:7" ht="18" thickBot="1">
      <c r="A39" s="202"/>
      <c r="B39" s="202"/>
      <c r="C39" s="202"/>
      <c r="D39" s="202"/>
      <c r="E39" s="202"/>
      <c r="F39" s="74"/>
      <c r="G39" s="74"/>
    </row>
    <row r="40" spans="1:7">
      <c r="A40" s="219" t="s">
        <v>1</v>
      </c>
      <c r="B40" s="220"/>
      <c r="C40" s="221"/>
      <c r="D40" s="227"/>
      <c r="E40" s="227"/>
      <c r="F40" s="227"/>
      <c r="G40" s="228"/>
    </row>
    <row r="41" spans="1:7" ht="17.25" customHeight="1">
      <c r="A41" s="222"/>
      <c r="B41" s="223"/>
      <c r="C41" s="224"/>
      <c r="D41" s="229"/>
      <c r="E41" s="229"/>
      <c r="F41" s="230"/>
      <c r="G41" s="208"/>
    </row>
    <row r="42" spans="1:7" ht="18" thickBot="1">
      <c r="A42" s="225"/>
      <c r="B42" s="226"/>
      <c r="C42" s="224"/>
      <c r="D42" s="63" t="s">
        <v>2</v>
      </c>
      <c r="E42" s="64" t="s">
        <v>3</v>
      </c>
      <c r="F42" s="64" t="s">
        <v>2</v>
      </c>
      <c r="G42" s="64" t="s">
        <v>3</v>
      </c>
    </row>
    <row r="43" spans="1:7">
      <c r="A43" s="231" t="s">
        <v>4</v>
      </c>
      <c r="B43" s="232"/>
      <c r="C43" s="198" t="s">
        <v>5</v>
      </c>
      <c r="D43" s="199"/>
      <c r="E43" s="199"/>
      <c r="F43" s="199"/>
      <c r="G43" s="200"/>
    </row>
    <row r="44" spans="1:7" ht="17.25" customHeight="1">
      <c r="A44" s="233"/>
      <c r="B44" s="234"/>
      <c r="C44" s="191" t="s">
        <v>33</v>
      </c>
      <c r="D44" s="191"/>
      <c r="E44" s="191"/>
      <c r="F44" s="191"/>
      <c r="G44" s="191"/>
    </row>
    <row r="45" spans="1:7" ht="17.25" customHeight="1">
      <c r="A45" s="235">
        <v>1098</v>
      </c>
      <c r="B45" s="235" t="s">
        <v>113</v>
      </c>
      <c r="C45" s="204" t="s">
        <v>8</v>
      </c>
      <c r="D45" s="205"/>
      <c r="E45" s="205"/>
      <c r="F45" s="205"/>
      <c r="G45" s="206"/>
    </row>
    <row r="46" spans="1:7" ht="43.5" customHeight="1" thickBot="1">
      <c r="A46" s="236"/>
      <c r="B46" s="236"/>
      <c r="C46" s="209" t="s">
        <v>122</v>
      </c>
      <c r="D46" s="210"/>
      <c r="E46" s="210"/>
      <c r="F46" s="210"/>
      <c r="G46" s="211"/>
    </row>
    <row r="47" spans="1:7" ht="69.75" customHeight="1" thickBot="1">
      <c r="A47" s="237" t="s">
        <v>36</v>
      </c>
      <c r="B47" s="238"/>
      <c r="C47" s="75" t="s">
        <v>37</v>
      </c>
      <c r="D47" s="76"/>
      <c r="E47" s="76"/>
      <c r="F47" s="76"/>
      <c r="G47" s="76"/>
    </row>
    <row r="48" spans="1:7" ht="69.75" customHeight="1" thickBot="1">
      <c r="A48" s="239"/>
      <c r="B48" s="240"/>
      <c r="C48" s="75" t="s">
        <v>38</v>
      </c>
      <c r="D48" s="76"/>
      <c r="E48" s="76"/>
      <c r="F48" s="76"/>
      <c r="G48" s="76"/>
    </row>
    <row r="49" spans="1:7" ht="17.25" customHeight="1">
      <c r="A49" s="246" t="s">
        <v>39</v>
      </c>
      <c r="B49" s="247"/>
      <c r="C49" s="77"/>
      <c r="D49" s="78"/>
      <c r="E49" s="78"/>
      <c r="F49" s="78"/>
      <c r="G49" s="79"/>
    </row>
    <row r="50" spans="1:7" ht="17.25" customHeight="1">
      <c r="A50" s="245" t="s">
        <v>40</v>
      </c>
      <c r="B50" s="245"/>
      <c r="C50" s="80"/>
      <c r="D50" s="66" t="s">
        <v>12</v>
      </c>
      <c r="E50" s="66" t="s">
        <v>12</v>
      </c>
      <c r="F50" s="57">
        <f>-(7412.6+1172+398)</f>
        <v>-8982.6</v>
      </c>
      <c r="G50" s="57">
        <f>-(7412.6+1172+398)</f>
        <v>-8982.6</v>
      </c>
    </row>
    <row r="51" spans="1:7" ht="17.25" customHeight="1">
      <c r="A51" s="214" t="s">
        <v>41</v>
      </c>
      <c r="B51" s="215"/>
      <c r="C51" s="248"/>
      <c r="D51" s="71"/>
      <c r="E51" s="72"/>
      <c r="F51" s="72"/>
      <c r="G51" s="73"/>
    </row>
    <row r="52" spans="1:7" ht="17.25" customHeight="1">
      <c r="A52" s="216" t="s">
        <v>16</v>
      </c>
      <c r="B52" s="217"/>
      <c r="C52" s="217"/>
      <c r="D52" s="217"/>
      <c r="E52" s="217"/>
      <c r="F52" s="217"/>
      <c r="G52" s="217"/>
    </row>
    <row r="53" spans="1:7" ht="17.25" customHeight="1">
      <c r="A53" s="191" t="s">
        <v>42</v>
      </c>
      <c r="B53" s="191"/>
      <c r="C53" s="191"/>
      <c r="D53" s="191"/>
      <c r="E53" s="191"/>
      <c r="F53" s="191"/>
      <c r="G53" s="191"/>
    </row>
    <row r="54" spans="1:7" ht="17.25" customHeight="1">
      <c r="A54" s="213" t="s">
        <v>18</v>
      </c>
      <c r="B54" s="213"/>
      <c r="C54" s="213"/>
      <c r="D54" s="213"/>
      <c r="E54" s="213"/>
      <c r="F54" s="213"/>
      <c r="G54" s="213"/>
    </row>
    <row r="55" spans="1:7" ht="18" customHeight="1" thickBot="1">
      <c r="A55" s="191" t="s">
        <v>43</v>
      </c>
      <c r="B55" s="191"/>
      <c r="C55" s="191"/>
      <c r="D55" s="191"/>
      <c r="E55" s="191"/>
      <c r="F55" s="191"/>
      <c r="G55" s="191"/>
    </row>
    <row r="56" spans="1:7" ht="17.25" customHeight="1">
      <c r="A56" s="219" t="s">
        <v>1</v>
      </c>
      <c r="B56" s="220"/>
      <c r="C56" s="221"/>
      <c r="D56" s="227"/>
      <c r="E56" s="227"/>
      <c r="F56" s="227"/>
      <c r="G56" s="228"/>
    </row>
    <row r="57" spans="1:7" ht="17.25" customHeight="1">
      <c r="A57" s="222"/>
      <c r="B57" s="223"/>
      <c r="C57" s="224"/>
      <c r="D57" s="229"/>
      <c r="E57" s="229"/>
      <c r="F57" s="230"/>
      <c r="G57" s="208"/>
    </row>
    <row r="58" spans="1:7" ht="18" customHeight="1" thickBot="1">
      <c r="A58" s="225"/>
      <c r="B58" s="226"/>
      <c r="C58" s="224"/>
      <c r="D58" s="63" t="s">
        <v>2</v>
      </c>
      <c r="E58" s="64" t="s">
        <v>3</v>
      </c>
      <c r="F58" s="64" t="s">
        <v>2</v>
      </c>
      <c r="G58" s="64" t="s">
        <v>3</v>
      </c>
    </row>
    <row r="59" spans="1:7" ht="17.25" customHeight="1">
      <c r="A59" s="231" t="s">
        <v>4</v>
      </c>
      <c r="B59" s="232"/>
      <c r="C59" s="198" t="s">
        <v>5</v>
      </c>
      <c r="D59" s="199"/>
      <c r="E59" s="199"/>
      <c r="F59" s="199"/>
      <c r="G59" s="200"/>
    </row>
    <row r="60" spans="1:7" ht="17.25" customHeight="1">
      <c r="A60" s="233"/>
      <c r="B60" s="234"/>
      <c r="C60" s="191" t="s">
        <v>86</v>
      </c>
      <c r="D60" s="191"/>
      <c r="E60" s="191"/>
      <c r="F60" s="191"/>
      <c r="G60" s="191"/>
    </row>
    <row r="61" spans="1:7" ht="17.25" customHeight="1">
      <c r="A61" s="235">
        <v>1049</v>
      </c>
      <c r="B61" s="235" t="s">
        <v>123</v>
      </c>
      <c r="C61" s="204" t="s">
        <v>8</v>
      </c>
      <c r="D61" s="205"/>
      <c r="E61" s="205"/>
      <c r="F61" s="205"/>
      <c r="G61" s="206"/>
    </row>
    <row r="62" spans="1:7" ht="35.25" customHeight="1" thickBot="1">
      <c r="A62" s="236"/>
      <c r="B62" s="236"/>
      <c r="C62" s="209" t="s">
        <v>88</v>
      </c>
      <c r="D62" s="210"/>
      <c r="E62" s="210"/>
      <c r="F62" s="210"/>
      <c r="G62" s="211"/>
    </row>
    <row r="63" spans="1:7" ht="17.25" customHeight="1">
      <c r="A63" s="237" t="s">
        <v>36</v>
      </c>
      <c r="B63" s="238"/>
      <c r="C63" s="392"/>
      <c r="D63" s="197"/>
      <c r="E63" s="197"/>
      <c r="F63" s="197"/>
      <c r="G63" s="197"/>
    </row>
    <row r="64" spans="1:7" ht="18" customHeight="1" thickBot="1">
      <c r="A64" s="239"/>
      <c r="B64" s="240"/>
      <c r="C64" s="393"/>
      <c r="D64" s="249"/>
      <c r="E64" s="249"/>
      <c r="F64" s="249"/>
      <c r="G64" s="249"/>
    </row>
    <row r="65" spans="1:7" ht="17.25" customHeight="1">
      <c r="A65" s="246" t="s">
        <v>39</v>
      </c>
      <c r="B65" s="247"/>
      <c r="C65" s="77"/>
      <c r="D65" s="78"/>
      <c r="E65" s="78"/>
      <c r="F65" s="78"/>
      <c r="G65" s="79"/>
    </row>
    <row r="66" spans="1:7" ht="17.25" customHeight="1">
      <c r="A66" s="245" t="s">
        <v>40</v>
      </c>
      <c r="B66" s="245"/>
      <c r="C66" s="80"/>
      <c r="D66" s="66" t="s">
        <v>12</v>
      </c>
      <c r="E66" s="66" t="s">
        <v>12</v>
      </c>
      <c r="F66" s="57">
        <f>-(1628.4)</f>
        <v>-1628.4</v>
      </c>
      <c r="G66" s="57">
        <f>-(1628.4)</f>
        <v>-1628.4</v>
      </c>
    </row>
    <row r="67" spans="1:7" ht="17.25" customHeight="1">
      <c r="A67" s="214" t="s">
        <v>41</v>
      </c>
      <c r="B67" s="215"/>
      <c r="C67" s="248"/>
      <c r="D67" s="71"/>
      <c r="E67" s="72"/>
      <c r="F67" s="72"/>
      <c r="G67" s="73"/>
    </row>
    <row r="68" spans="1:7">
      <c r="A68" s="216" t="s">
        <v>16</v>
      </c>
      <c r="B68" s="217"/>
      <c r="C68" s="217"/>
      <c r="D68" s="217"/>
      <c r="E68" s="217"/>
      <c r="F68" s="217"/>
      <c r="G68" s="217"/>
    </row>
    <row r="69" spans="1:7" ht="17.25" customHeight="1">
      <c r="A69" s="191" t="s">
        <v>89</v>
      </c>
      <c r="B69" s="191"/>
      <c r="C69" s="191"/>
      <c r="D69" s="191"/>
      <c r="E69" s="191"/>
      <c r="F69" s="191"/>
      <c r="G69" s="191"/>
    </row>
    <row r="70" spans="1:7" ht="17.25" customHeight="1">
      <c r="A70" s="213" t="s">
        <v>18</v>
      </c>
      <c r="B70" s="213"/>
      <c r="C70" s="213"/>
      <c r="D70" s="213"/>
      <c r="E70" s="213"/>
      <c r="F70" s="213"/>
      <c r="G70" s="213"/>
    </row>
    <row r="71" spans="1:7" ht="18" customHeight="1" thickBot="1">
      <c r="A71" s="191" t="s">
        <v>90</v>
      </c>
      <c r="B71" s="191"/>
      <c r="C71" s="191"/>
      <c r="D71" s="191"/>
      <c r="E71" s="191"/>
      <c r="F71" s="191"/>
      <c r="G71" s="191"/>
    </row>
    <row r="72" spans="1:7" ht="17.25" customHeight="1">
      <c r="A72" s="219" t="s">
        <v>1</v>
      </c>
      <c r="B72" s="220"/>
      <c r="C72" s="221"/>
      <c r="D72" s="227"/>
      <c r="E72" s="227"/>
      <c r="F72" s="227"/>
      <c r="G72" s="228"/>
    </row>
    <row r="73" spans="1:7" ht="17.25" customHeight="1">
      <c r="A73" s="222"/>
      <c r="B73" s="223"/>
      <c r="C73" s="224"/>
      <c r="D73" s="229"/>
      <c r="E73" s="229"/>
      <c r="F73" s="230"/>
      <c r="G73" s="208"/>
    </row>
    <row r="74" spans="1:7" ht="18" customHeight="1" thickBot="1">
      <c r="A74" s="225"/>
      <c r="B74" s="226"/>
      <c r="C74" s="224"/>
      <c r="D74" s="63" t="s">
        <v>2</v>
      </c>
      <c r="E74" s="64" t="s">
        <v>3</v>
      </c>
      <c r="F74" s="64" t="s">
        <v>2</v>
      </c>
      <c r="G74" s="64" t="s">
        <v>3</v>
      </c>
    </row>
    <row r="75" spans="1:7" ht="18" customHeight="1">
      <c r="A75" s="231" t="s">
        <v>4</v>
      </c>
      <c r="B75" s="232"/>
      <c r="C75" s="198" t="s">
        <v>5</v>
      </c>
      <c r="D75" s="199"/>
      <c r="E75" s="199"/>
      <c r="F75" s="199"/>
      <c r="G75" s="200"/>
    </row>
    <row r="76" spans="1:7" ht="17.25" customHeight="1">
      <c r="A76" s="233"/>
      <c r="B76" s="234"/>
      <c r="C76" s="201" t="s">
        <v>79</v>
      </c>
      <c r="D76" s="202"/>
      <c r="E76" s="202"/>
      <c r="F76" s="202"/>
      <c r="G76" s="203"/>
    </row>
    <row r="77" spans="1:7">
      <c r="A77" s="207">
        <v>1168</v>
      </c>
      <c r="B77" s="208" t="s">
        <v>124</v>
      </c>
      <c r="C77" s="204" t="s">
        <v>8</v>
      </c>
      <c r="D77" s="205"/>
      <c r="E77" s="205"/>
      <c r="F77" s="205"/>
      <c r="G77" s="206"/>
    </row>
    <row r="78" spans="1:7" ht="39" customHeight="1" thickBot="1">
      <c r="A78" s="207"/>
      <c r="B78" s="208"/>
      <c r="C78" s="209" t="s">
        <v>125</v>
      </c>
      <c r="D78" s="210"/>
      <c r="E78" s="210"/>
      <c r="F78" s="210"/>
      <c r="G78" s="211"/>
    </row>
    <row r="79" spans="1:7" ht="18" customHeight="1" thickBot="1">
      <c r="A79" s="250" t="s">
        <v>10</v>
      </c>
      <c r="B79" s="251"/>
      <c r="C79" s="65"/>
      <c r="D79" s="66"/>
      <c r="E79" s="66"/>
      <c r="F79" s="57"/>
      <c r="G79" s="57"/>
    </row>
    <row r="80" spans="1:7" ht="18" customHeight="1" thickBot="1">
      <c r="A80" s="250" t="s">
        <v>11</v>
      </c>
      <c r="B80" s="267"/>
      <c r="C80" s="65"/>
      <c r="D80" s="81" t="s">
        <v>12</v>
      </c>
      <c r="E80" s="81" t="s">
        <v>12</v>
      </c>
      <c r="F80" s="57">
        <f>-(5438+6867.5+8143+470)</f>
        <v>-20918.5</v>
      </c>
      <c r="G80" s="57">
        <f>-(5438+6867.5+8143+470)</f>
        <v>-20918.5</v>
      </c>
    </row>
    <row r="81" spans="1:7" ht="18" customHeight="1" thickBot="1">
      <c r="A81" s="250" t="s">
        <v>13</v>
      </c>
      <c r="B81" s="272"/>
      <c r="C81" s="267"/>
      <c r="D81" s="82"/>
      <c r="E81" s="82"/>
      <c r="F81" s="82"/>
      <c r="G81" s="83"/>
    </row>
    <row r="82" spans="1:7" ht="17.25" customHeight="1">
      <c r="A82" s="268" t="s">
        <v>14</v>
      </c>
      <c r="B82" s="269"/>
      <c r="C82" s="270"/>
      <c r="D82" s="84"/>
      <c r="E82" s="84"/>
      <c r="F82" s="84"/>
      <c r="G82" s="84"/>
    </row>
    <row r="83" spans="1:7" ht="17.25" customHeight="1">
      <c r="A83" s="273" t="s">
        <v>81</v>
      </c>
      <c r="B83" s="218"/>
      <c r="C83" s="218"/>
      <c r="D83" s="85"/>
      <c r="E83" s="85"/>
      <c r="F83" s="85"/>
      <c r="G83" s="85"/>
    </row>
    <row r="84" spans="1:7" ht="18" customHeight="1">
      <c r="A84" s="195" t="s">
        <v>16</v>
      </c>
      <c r="B84" s="195"/>
      <c r="C84" s="195"/>
      <c r="D84" s="195"/>
      <c r="E84" s="195"/>
      <c r="F84" s="195"/>
      <c r="G84" s="195"/>
    </row>
    <row r="85" spans="1:7" ht="17.25" customHeight="1">
      <c r="A85" s="191" t="s">
        <v>82</v>
      </c>
      <c r="B85" s="191"/>
      <c r="C85" s="191"/>
      <c r="D85" s="191"/>
      <c r="E85" s="191"/>
      <c r="F85" s="191"/>
      <c r="G85" s="191"/>
    </row>
    <row r="86" spans="1:7" ht="17.25" customHeight="1">
      <c r="A86" s="213" t="s">
        <v>18</v>
      </c>
      <c r="B86" s="213"/>
      <c r="C86" s="213"/>
      <c r="D86" s="213"/>
      <c r="E86" s="213"/>
      <c r="F86" s="213"/>
      <c r="G86" s="213"/>
    </row>
    <row r="87" spans="1:7" ht="18" customHeight="1">
      <c r="A87" s="191" t="s">
        <v>83</v>
      </c>
      <c r="B87" s="191"/>
      <c r="C87" s="191"/>
      <c r="D87" s="191"/>
      <c r="E87" s="191"/>
      <c r="F87" s="191"/>
      <c r="G87" s="191"/>
    </row>
    <row r="88" spans="1:7">
      <c r="A88" s="218" t="s">
        <v>31</v>
      </c>
      <c r="B88" s="218"/>
      <c r="C88" s="218"/>
      <c r="D88" s="218"/>
      <c r="E88" s="218"/>
      <c r="F88" s="74"/>
      <c r="G88" s="74"/>
    </row>
    <row r="89" spans="1:7" ht="18" thickBot="1">
      <c r="A89" s="202"/>
      <c r="B89" s="202"/>
      <c r="C89" s="202"/>
      <c r="D89" s="202"/>
      <c r="E89" s="202"/>
      <c r="F89" s="74"/>
      <c r="G89" s="74"/>
    </row>
    <row r="90" spans="1:7">
      <c r="A90" s="219" t="s">
        <v>1</v>
      </c>
      <c r="B90" s="220"/>
      <c r="C90" s="221"/>
      <c r="D90" s="227"/>
      <c r="E90" s="227"/>
      <c r="F90" s="227"/>
      <c r="G90" s="228"/>
    </row>
    <row r="91" spans="1:7">
      <c r="A91" s="222"/>
      <c r="B91" s="223"/>
      <c r="C91" s="224"/>
      <c r="D91" s="229"/>
      <c r="E91" s="229"/>
      <c r="F91" s="230"/>
      <c r="G91" s="208"/>
    </row>
    <row r="92" spans="1:7" ht="18" thickBot="1">
      <c r="A92" s="225"/>
      <c r="B92" s="226"/>
      <c r="C92" s="224"/>
      <c r="D92" s="63" t="s">
        <v>2</v>
      </c>
      <c r="E92" s="64" t="s">
        <v>3</v>
      </c>
      <c r="F92" s="64" t="s">
        <v>2</v>
      </c>
      <c r="G92" s="64" t="s">
        <v>3</v>
      </c>
    </row>
    <row r="93" spans="1:7">
      <c r="A93" s="231" t="s">
        <v>4</v>
      </c>
      <c r="B93" s="232"/>
      <c r="C93" s="198" t="s">
        <v>5</v>
      </c>
      <c r="D93" s="199"/>
      <c r="E93" s="199"/>
      <c r="F93" s="199"/>
      <c r="G93" s="200"/>
    </row>
    <row r="94" spans="1:7">
      <c r="A94" s="233"/>
      <c r="B94" s="234"/>
      <c r="C94" s="191" t="s">
        <v>86</v>
      </c>
      <c r="D94" s="191"/>
      <c r="E94" s="191"/>
      <c r="F94" s="191"/>
      <c r="G94" s="191"/>
    </row>
    <row r="95" spans="1:7">
      <c r="A95" s="235">
        <v>1049</v>
      </c>
      <c r="B95" s="235" t="s">
        <v>319</v>
      </c>
      <c r="C95" s="204" t="s">
        <v>8</v>
      </c>
      <c r="D95" s="205"/>
      <c r="E95" s="205"/>
      <c r="F95" s="205"/>
      <c r="G95" s="206"/>
    </row>
    <row r="96" spans="1:7" ht="36" customHeight="1" thickBot="1">
      <c r="A96" s="236"/>
      <c r="B96" s="236"/>
      <c r="C96" s="209" t="s">
        <v>88</v>
      </c>
      <c r="D96" s="210"/>
      <c r="E96" s="210"/>
      <c r="F96" s="210"/>
      <c r="G96" s="211"/>
    </row>
    <row r="97" spans="1:7">
      <c r="A97" s="237" t="s">
        <v>36</v>
      </c>
      <c r="B97" s="238"/>
      <c r="C97" s="392"/>
      <c r="D97" s="197"/>
      <c r="E97" s="197"/>
      <c r="F97" s="197"/>
      <c r="G97" s="197"/>
    </row>
    <row r="98" spans="1:7" ht="18" thickBot="1">
      <c r="A98" s="239"/>
      <c r="B98" s="240"/>
      <c r="C98" s="393"/>
      <c r="D98" s="249"/>
      <c r="E98" s="249"/>
      <c r="F98" s="249"/>
      <c r="G98" s="249"/>
    </row>
    <row r="99" spans="1:7">
      <c r="A99" s="246" t="s">
        <v>39</v>
      </c>
      <c r="B99" s="247"/>
      <c r="C99" s="77"/>
      <c r="D99" s="78"/>
      <c r="E99" s="78"/>
      <c r="F99" s="78"/>
      <c r="G99" s="79"/>
    </row>
    <row r="100" spans="1:7">
      <c r="A100" s="245" t="s">
        <v>40</v>
      </c>
      <c r="B100" s="245"/>
      <c r="C100" s="80"/>
      <c r="D100" s="66" t="s">
        <v>12</v>
      </c>
      <c r="E100" s="66" t="s">
        <v>12</v>
      </c>
      <c r="F100" s="57">
        <f>-(591+2029+5391+5090+566)</f>
        <v>-13667</v>
      </c>
      <c r="G100" s="57">
        <f>-(591+2029+5391+5090+566)</f>
        <v>-13667</v>
      </c>
    </row>
    <row r="101" spans="1:7">
      <c r="A101" s="214" t="s">
        <v>41</v>
      </c>
      <c r="B101" s="215"/>
      <c r="C101" s="248"/>
      <c r="D101" s="71"/>
      <c r="E101" s="72"/>
      <c r="F101" s="72"/>
      <c r="G101" s="73"/>
    </row>
    <row r="102" spans="1:7">
      <c r="A102" s="216" t="s">
        <v>16</v>
      </c>
      <c r="B102" s="217"/>
      <c r="C102" s="217"/>
      <c r="D102" s="217"/>
      <c r="E102" s="217"/>
      <c r="F102" s="217"/>
      <c r="G102" s="217"/>
    </row>
    <row r="103" spans="1:7">
      <c r="A103" s="191" t="s">
        <v>89</v>
      </c>
      <c r="B103" s="191"/>
      <c r="C103" s="191"/>
      <c r="D103" s="191"/>
      <c r="E103" s="191"/>
      <c r="F103" s="191"/>
      <c r="G103" s="191"/>
    </row>
    <row r="104" spans="1:7">
      <c r="A104" s="213" t="s">
        <v>18</v>
      </c>
      <c r="B104" s="213"/>
      <c r="C104" s="213"/>
      <c r="D104" s="213"/>
      <c r="E104" s="213"/>
      <c r="F104" s="213"/>
      <c r="G104" s="213"/>
    </row>
    <row r="105" spans="1:7" ht="18" thickBot="1">
      <c r="A105" s="191" t="s">
        <v>90</v>
      </c>
      <c r="B105" s="191"/>
      <c r="C105" s="191"/>
      <c r="D105" s="191"/>
      <c r="E105" s="191"/>
      <c r="F105" s="191"/>
      <c r="G105" s="191"/>
    </row>
    <row r="106" spans="1:7">
      <c r="A106" s="219" t="s">
        <v>1</v>
      </c>
      <c r="B106" s="220"/>
      <c r="C106" s="221"/>
      <c r="D106" s="227"/>
      <c r="E106" s="227"/>
      <c r="F106" s="227"/>
      <c r="G106" s="228"/>
    </row>
    <row r="107" spans="1:7">
      <c r="A107" s="222"/>
      <c r="B107" s="223"/>
      <c r="C107" s="224"/>
      <c r="D107" s="229"/>
      <c r="E107" s="229"/>
      <c r="F107" s="230"/>
      <c r="G107" s="208"/>
    </row>
    <row r="108" spans="1:7" ht="18" thickBot="1">
      <c r="A108" s="225"/>
      <c r="B108" s="226"/>
      <c r="C108" s="224"/>
      <c r="D108" s="63" t="s">
        <v>2</v>
      </c>
      <c r="E108" s="64" t="s">
        <v>3</v>
      </c>
      <c r="F108" s="64" t="s">
        <v>2</v>
      </c>
      <c r="G108" s="64" t="s">
        <v>3</v>
      </c>
    </row>
    <row r="109" spans="1:7">
      <c r="A109" s="231" t="s">
        <v>4</v>
      </c>
      <c r="B109" s="232"/>
      <c r="C109" s="198" t="s">
        <v>5</v>
      </c>
      <c r="D109" s="199"/>
      <c r="E109" s="199"/>
      <c r="F109" s="199"/>
      <c r="G109" s="200"/>
    </row>
    <row r="110" spans="1:7">
      <c r="A110" s="233"/>
      <c r="B110" s="234"/>
      <c r="C110" s="191" t="s">
        <v>44</v>
      </c>
      <c r="D110" s="191"/>
      <c r="E110" s="191"/>
      <c r="F110" s="191"/>
      <c r="G110" s="191"/>
    </row>
    <row r="111" spans="1:7">
      <c r="A111" s="235">
        <v>1072</v>
      </c>
      <c r="B111" s="235" t="s">
        <v>131</v>
      </c>
      <c r="C111" s="204" t="s">
        <v>8</v>
      </c>
      <c r="D111" s="205"/>
      <c r="E111" s="205"/>
      <c r="F111" s="205"/>
      <c r="G111" s="206"/>
    </row>
    <row r="112" spans="1:7" ht="18" thickBot="1">
      <c r="A112" s="236"/>
      <c r="B112" s="236"/>
      <c r="C112" s="209" t="s">
        <v>270</v>
      </c>
      <c r="D112" s="210"/>
      <c r="E112" s="210"/>
      <c r="F112" s="210"/>
      <c r="G112" s="211"/>
    </row>
    <row r="113" spans="1:7">
      <c r="A113" s="237" t="s">
        <v>36</v>
      </c>
      <c r="B113" s="238"/>
      <c r="C113" s="392" t="s">
        <v>64</v>
      </c>
      <c r="D113" s="243">
        <v>1</v>
      </c>
      <c r="E113" s="243">
        <v>1</v>
      </c>
      <c r="F113" s="197"/>
      <c r="G113" s="197"/>
    </row>
    <row r="114" spans="1:7" ht="18" thickBot="1">
      <c r="A114" s="239"/>
      <c r="B114" s="240"/>
      <c r="C114" s="393"/>
      <c r="D114" s="244"/>
      <c r="E114" s="244"/>
      <c r="F114" s="249"/>
      <c r="G114" s="249"/>
    </row>
    <row r="115" spans="1:7">
      <c r="A115" s="246" t="s">
        <v>39</v>
      </c>
      <c r="B115" s="247"/>
      <c r="C115" s="77"/>
      <c r="D115" s="78"/>
      <c r="E115" s="78"/>
      <c r="F115" s="78"/>
      <c r="G115" s="79"/>
    </row>
    <row r="116" spans="1:7">
      <c r="A116" s="245" t="s">
        <v>40</v>
      </c>
      <c r="B116" s="245"/>
      <c r="C116" s="80"/>
      <c r="D116" s="66" t="s">
        <v>12</v>
      </c>
      <c r="E116" s="66" t="s">
        <v>12</v>
      </c>
      <c r="F116" s="57">
        <v>-3959</v>
      </c>
      <c r="G116" s="57">
        <v>-3959</v>
      </c>
    </row>
    <row r="117" spans="1:7">
      <c r="A117" s="214" t="s">
        <v>41</v>
      </c>
      <c r="B117" s="215"/>
      <c r="C117" s="248"/>
      <c r="D117" s="71"/>
      <c r="E117" s="72"/>
      <c r="F117" s="72"/>
      <c r="G117" s="73"/>
    </row>
    <row r="118" spans="1:7">
      <c r="A118" s="394" t="s">
        <v>16</v>
      </c>
      <c r="B118" s="395"/>
      <c r="C118" s="395"/>
      <c r="D118" s="395"/>
      <c r="E118" s="395"/>
      <c r="F118" s="395"/>
      <c r="G118" s="395"/>
    </row>
    <row r="119" spans="1:7">
      <c r="A119" s="191" t="s">
        <v>47</v>
      </c>
      <c r="B119" s="191"/>
      <c r="C119" s="191"/>
      <c r="D119" s="191"/>
      <c r="E119" s="191"/>
      <c r="F119" s="191"/>
      <c r="G119" s="191"/>
    </row>
    <row r="120" spans="1:7">
      <c r="A120" s="213" t="s">
        <v>18</v>
      </c>
      <c r="B120" s="213"/>
      <c r="C120" s="213"/>
      <c r="D120" s="213"/>
      <c r="E120" s="213"/>
      <c r="F120" s="213"/>
      <c r="G120" s="213"/>
    </row>
    <row r="121" spans="1:7">
      <c r="A121" s="271" t="s">
        <v>48</v>
      </c>
      <c r="B121" s="271"/>
      <c r="C121" s="271"/>
      <c r="D121" s="271"/>
      <c r="E121" s="271"/>
      <c r="F121" s="271"/>
      <c r="G121" s="271"/>
    </row>
    <row r="122" spans="1:7">
      <c r="A122" s="78"/>
      <c r="B122" s="78"/>
      <c r="C122" s="78"/>
      <c r="D122" s="78"/>
      <c r="E122" s="78"/>
      <c r="F122" s="78"/>
      <c r="G122" s="78"/>
    </row>
    <row r="123" spans="1:7">
      <c r="A123" s="257" t="s">
        <v>49</v>
      </c>
      <c r="B123" s="257"/>
      <c r="C123" s="78"/>
      <c r="D123" s="78"/>
      <c r="E123" s="78"/>
      <c r="F123" s="78"/>
      <c r="G123" s="78"/>
    </row>
    <row r="124" spans="1:7">
      <c r="A124" s="262" t="s">
        <v>1</v>
      </c>
      <c r="B124" s="263"/>
      <c r="C124" s="264"/>
      <c r="D124" s="265"/>
      <c r="E124" s="265"/>
      <c r="F124" s="265"/>
      <c r="G124" s="266"/>
    </row>
    <row r="125" spans="1:7">
      <c r="A125" s="222"/>
      <c r="B125" s="223"/>
      <c r="C125" s="224"/>
      <c r="D125" s="229"/>
      <c r="E125" s="229"/>
      <c r="F125" s="230"/>
      <c r="G125" s="208"/>
    </row>
    <row r="126" spans="1:7" ht="18" thickBot="1">
      <c r="A126" s="225"/>
      <c r="B126" s="226"/>
      <c r="C126" s="224"/>
      <c r="D126" s="63" t="s">
        <v>2</v>
      </c>
      <c r="E126" s="64" t="s">
        <v>3</v>
      </c>
      <c r="F126" s="64" t="s">
        <v>2</v>
      </c>
      <c r="G126" s="64" t="s">
        <v>3</v>
      </c>
    </row>
    <row r="127" spans="1:7">
      <c r="A127" s="231" t="s">
        <v>4</v>
      </c>
      <c r="B127" s="232"/>
      <c r="C127" s="198" t="s">
        <v>5</v>
      </c>
      <c r="D127" s="199"/>
      <c r="E127" s="199"/>
      <c r="F127" s="199"/>
      <c r="G127" s="200"/>
    </row>
    <row r="128" spans="1:7">
      <c r="A128" s="233"/>
      <c r="B128" s="234"/>
      <c r="C128" s="201" t="s">
        <v>84</v>
      </c>
      <c r="D128" s="202"/>
      <c r="E128" s="202"/>
      <c r="F128" s="202"/>
      <c r="G128" s="203"/>
    </row>
    <row r="129" spans="1:7">
      <c r="A129" s="207">
        <v>1146</v>
      </c>
      <c r="B129" s="208" t="s">
        <v>108</v>
      </c>
      <c r="C129" s="204" t="s">
        <v>8</v>
      </c>
      <c r="D129" s="205"/>
      <c r="E129" s="205"/>
      <c r="F129" s="205"/>
      <c r="G129" s="206"/>
    </row>
    <row r="130" spans="1:7" ht="34.5" customHeight="1" thickBot="1">
      <c r="A130" s="207"/>
      <c r="B130" s="208"/>
      <c r="C130" s="191" t="s">
        <v>9</v>
      </c>
      <c r="D130" s="191"/>
      <c r="E130" s="191"/>
      <c r="F130" s="191"/>
      <c r="G130" s="191"/>
    </row>
    <row r="131" spans="1:7" ht="18" thickBot="1">
      <c r="A131" s="250" t="s">
        <v>10</v>
      </c>
      <c r="B131" s="251"/>
      <c r="C131" s="65"/>
      <c r="D131" s="86">
        <v>2</v>
      </c>
      <c r="E131" s="86">
        <v>2</v>
      </c>
      <c r="F131" s="57"/>
      <c r="G131" s="57"/>
    </row>
    <row r="132" spans="1:7" ht="18" thickBot="1">
      <c r="A132" s="250" t="s">
        <v>11</v>
      </c>
      <c r="B132" s="267"/>
      <c r="C132" s="65"/>
      <c r="D132" s="81" t="s">
        <v>12</v>
      </c>
      <c r="E132" s="81" t="s">
        <v>12</v>
      </c>
      <c r="F132" s="57">
        <f>-(110+394+272)</f>
        <v>-776</v>
      </c>
      <c r="G132" s="57">
        <f>-(110+394+272)</f>
        <v>-776</v>
      </c>
    </row>
    <row r="133" spans="1:7">
      <c r="A133" s="252" t="s">
        <v>13</v>
      </c>
      <c r="B133" s="253"/>
      <c r="C133" s="254"/>
      <c r="D133" s="87"/>
      <c r="E133" s="87"/>
      <c r="F133" s="87"/>
      <c r="G133" s="88"/>
    </row>
    <row r="134" spans="1:7">
      <c r="A134" s="268" t="s">
        <v>14</v>
      </c>
      <c r="B134" s="269"/>
      <c r="C134" s="270"/>
      <c r="D134" s="84"/>
      <c r="E134" s="84"/>
      <c r="F134" s="84"/>
      <c r="G134" s="84"/>
    </row>
    <row r="135" spans="1:7">
      <c r="A135" s="255" t="s">
        <v>15</v>
      </c>
      <c r="B135" s="245"/>
      <c r="C135" s="245"/>
      <c r="D135" s="84"/>
      <c r="E135" s="84"/>
      <c r="F135" s="84"/>
      <c r="G135" s="84"/>
    </row>
    <row r="136" spans="1:7">
      <c r="A136" s="216" t="s">
        <v>16</v>
      </c>
      <c r="B136" s="217"/>
      <c r="C136" s="217"/>
      <c r="D136" s="217"/>
      <c r="E136" s="217"/>
      <c r="F136" s="217"/>
      <c r="G136" s="217"/>
    </row>
    <row r="137" spans="1:7">
      <c r="A137" s="191" t="s">
        <v>17</v>
      </c>
      <c r="B137" s="191"/>
      <c r="C137" s="191"/>
      <c r="D137" s="191"/>
      <c r="E137" s="191"/>
      <c r="F137" s="191"/>
      <c r="G137" s="191"/>
    </row>
    <row r="138" spans="1:7">
      <c r="A138" s="213" t="s">
        <v>18</v>
      </c>
      <c r="B138" s="213"/>
      <c r="C138" s="213"/>
      <c r="D138" s="213"/>
      <c r="E138" s="213"/>
      <c r="F138" s="213"/>
      <c r="G138" s="213"/>
    </row>
    <row r="139" spans="1:7" ht="18" thickBot="1">
      <c r="A139" s="191" t="s">
        <v>19</v>
      </c>
      <c r="B139" s="191"/>
      <c r="C139" s="191"/>
      <c r="D139" s="191"/>
      <c r="E139" s="191"/>
      <c r="F139" s="191"/>
      <c r="G139" s="191"/>
    </row>
    <row r="140" spans="1:7">
      <c r="A140" s="219" t="s">
        <v>1</v>
      </c>
      <c r="B140" s="220"/>
      <c r="C140" s="221"/>
      <c r="D140" s="227"/>
      <c r="E140" s="227"/>
      <c r="F140" s="227"/>
      <c r="G140" s="228"/>
    </row>
    <row r="141" spans="1:7">
      <c r="A141" s="222"/>
      <c r="B141" s="223"/>
      <c r="C141" s="224"/>
      <c r="D141" s="229"/>
      <c r="E141" s="229"/>
      <c r="F141" s="230"/>
      <c r="G141" s="208"/>
    </row>
    <row r="142" spans="1:7" ht="18" thickBot="1">
      <c r="A142" s="225"/>
      <c r="B142" s="226"/>
      <c r="C142" s="224"/>
      <c r="D142" s="63" t="s">
        <v>2</v>
      </c>
      <c r="E142" s="64" t="s">
        <v>3</v>
      </c>
      <c r="F142" s="64" t="s">
        <v>2</v>
      </c>
      <c r="G142" s="64" t="s">
        <v>3</v>
      </c>
    </row>
    <row r="143" spans="1:7">
      <c r="A143" s="231" t="s">
        <v>4</v>
      </c>
      <c r="B143" s="232"/>
      <c r="C143" s="198" t="s">
        <v>5</v>
      </c>
      <c r="D143" s="199"/>
      <c r="E143" s="199"/>
      <c r="F143" s="199"/>
      <c r="G143" s="200"/>
    </row>
    <row r="144" spans="1:7">
      <c r="A144" s="233"/>
      <c r="B144" s="234"/>
      <c r="C144" s="201" t="s">
        <v>79</v>
      </c>
      <c r="D144" s="202"/>
      <c r="E144" s="202"/>
      <c r="F144" s="202"/>
      <c r="G144" s="203"/>
    </row>
    <row r="145" spans="1:7">
      <c r="A145" s="207">
        <v>1168</v>
      </c>
      <c r="B145" s="208" t="s">
        <v>124</v>
      </c>
      <c r="C145" s="204" t="s">
        <v>8</v>
      </c>
      <c r="D145" s="205"/>
      <c r="E145" s="205"/>
      <c r="F145" s="205"/>
      <c r="G145" s="206"/>
    </row>
    <row r="146" spans="1:7" ht="18" thickBot="1">
      <c r="A146" s="207"/>
      <c r="B146" s="208"/>
      <c r="C146" s="209" t="s">
        <v>125</v>
      </c>
      <c r="D146" s="210"/>
      <c r="E146" s="210"/>
      <c r="F146" s="210"/>
      <c r="G146" s="211"/>
    </row>
    <row r="147" spans="1:7" ht="18" thickBot="1">
      <c r="A147" s="250" t="s">
        <v>10</v>
      </c>
      <c r="B147" s="251"/>
      <c r="C147" s="65"/>
      <c r="D147" s="86">
        <v>2</v>
      </c>
      <c r="E147" s="86">
        <v>2</v>
      </c>
      <c r="F147" s="57"/>
      <c r="G147" s="57"/>
    </row>
    <row r="148" spans="1:7" ht="18" thickBot="1">
      <c r="A148" s="250" t="s">
        <v>11</v>
      </c>
      <c r="B148" s="267"/>
      <c r="C148" s="65"/>
      <c r="D148" s="81" t="s">
        <v>12</v>
      </c>
      <c r="E148" s="81" t="s">
        <v>12</v>
      </c>
      <c r="F148" s="57">
        <f>-(46+170)</f>
        <v>-216</v>
      </c>
      <c r="G148" s="57">
        <f>-(46+170)</f>
        <v>-216</v>
      </c>
    </row>
    <row r="149" spans="1:7" ht="18" thickBot="1">
      <c r="A149" s="250" t="s">
        <v>13</v>
      </c>
      <c r="B149" s="272"/>
      <c r="C149" s="267"/>
      <c r="D149" s="82"/>
      <c r="E149" s="82"/>
      <c r="F149" s="82"/>
      <c r="G149" s="83"/>
    </row>
    <row r="150" spans="1:7">
      <c r="A150" s="268" t="s">
        <v>14</v>
      </c>
      <c r="B150" s="269"/>
      <c r="C150" s="270"/>
      <c r="D150" s="84"/>
      <c r="E150" s="84"/>
      <c r="F150" s="84"/>
      <c r="G150" s="84"/>
    </row>
    <row r="151" spans="1:7">
      <c r="A151" s="273" t="s">
        <v>81</v>
      </c>
      <c r="B151" s="218"/>
      <c r="C151" s="218"/>
      <c r="D151" s="85"/>
      <c r="E151" s="85"/>
      <c r="F151" s="85"/>
      <c r="G151" s="85"/>
    </row>
    <row r="152" spans="1:7">
      <c r="A152" s="195" t="s">
        <v>16</v>
      </c>
      <c r="B152" s="195"/>
      <c r="C152" s="195"/>
      <c r="D152" s="195"/>
      <c r="E152" s="195"/>
      <c r="F152" s="195"/>
      <c r="G152" s="195"/>
    </row>
    <row r="153" spans="1:7">
      <c r="A153" s="191" t="s">
        <v>82</v>
      </c>
      <c r="B153" s="191"/>
      <c r="C153" s="191"/>
      <c r="D153" s="191"/>
      <c r="E153" s="191"/>
      <c r="F153" s="191"/>
      <c r="G153" s="191"/>
    </row>
    <row r="154" spans="1:7">
      <c r="A154" s="213" t="s">
        <v>18</v>
      </c>
      <c r="B154" s="213"/>
      <c r="C154" s="213"/>
      <c r="D154" s="213"/>
      <c r="E154" s="213"/>
      <c r="F154" s="213"/>
      <c r="G154" s="213"/>
    </row>
    <row r="155" spans="1:7">
      <c r="A155" s="191" t="s">
        <v>83</v>
      </c>
      <c r="B155" s="191"/>
      <c r="C155" s="191"/>
      <c r="D155" s="191"/>
      <c r="E155" s="191"/>
      <c r="F155" s="191"/>
      <c r="G155" s="191"/>
    </row>
    <row r="156" spans="1:7">
      <c r="A156" s="262" t="s">
        <v>1</v>
      </c>
      <c r="B156" s="263"/>
      <c r="C156" s="264"/>
      <c r="D156" s="265"/>
      <c r="E156" s="265"/>
      <c r="F156" s="265"/>
      <c r="G156" s="266"/>
    </row>
    <row r="157" spans="1:7">
      <c r="A157" s="222"/>
      <c r="B157" s="223"/>
      <c r="C157" s="224"/>
      <c r="D157" s="229"/>
      <c r="E157" s="229"/>
      <c r="F157" s="230"/>
      <c r="G157" s="208"/>
    </row>
    <row r="158" spans="1:7" ht="18" thickBot="1">
      <c r="A158" s="225"/>
      <c r="B158" s="226"/>
      <c r="C158" s="224"/>
      <c r="D158" s="63" t="s">
        <v>2</v>
      </c>
      <c r="E158" s="64" t="s">
        <v>3</v>
      </c>
      <c r="F158" s="64" t="s">
        <v>2</v>
      </c>
      <c r="G158" s="64" t="s">
        <v>3</v>
      </c>
    </row>
    <row r="159" spans="1:7">
      <c r="A159" s="231" t="s">
        <v>4</v>
      </c>
      <c r="B159" s="232"/>
      <c r="C159" s="198" t="s">
        <v>5</v>
      </c>
      <c r="D159" s="199"/>
      <c r="E159" s="199"/>
      <c r="F159" s="199"/>
      <c r="G159" s="200"/>
    </row>
    <row r="160" spans="1:7">
      <c r="A160" s="233"/>
      <c r="B160" s="234"/>
      <c r="C160" s="201" t="s">
        <v>126</v>
      </c>
      <c r="D160" s="202"/>
      <c r="E160" s="202"/>
      <c r="F160" s="202"/>
      <c r="G160" s="203"/>
    </row>
    <row r="161" spans="1:7">
      <c r="A161" s="207">
        <v>1047</v>
      </c>
      <c r="B161" s="208" t="s">
        <v>127</v>
      </c>
      <c r="C161" s="204" t="s">
        <v>8</v>
      </c>
      <c r="D161" s="205"/>
      <c r="E161" s="205"/>
      <c r="F161" s="205"/>
      <c r="G161" s="206"/>
    </row>
    <row r="162" spans="1:7" ht="46.5" customHeight="1" thickBot="1">
      <c r="A162" s="207"/>
      <c r="B162" s="208"/>
      <c r="C162" s="209" t="s">
        <v>109</v>
      </c>
      <c r="D162" s="210"/>
      <c r="E162" s="210"/>
      <c r="F162" s="210"/>
      <c r="G162" s="211"/>
    </row>
    <row r="163" spans="1:7" ht="18" thickBot="1">
      <c r="A163" s="250" t="s">
        <v>10</v>
      </c>
      <c r="B163" s="251"/>
      <c r="C163" s="65"/>
      <c r="D163" s="86">
        <v>4</v>
      </c>
      <c r="E163" s="86">
        <v>4</v>
      </c>
      <c r="F163" s="57"/>
      <c r="G163" s="57"/>
    </row>
    <row r="164" spans="1:7" ht="18" thickBot="1">
      <c r="A164" s="250" t="s">
        <v>11</v>
      </c>
      <c r="B164" s="267"/>
      <c r="C164" s="65"/>
      <c r="D164" s="81" t="s">
        <v>12</v>
      </c>
      <c r="E164" s="81" t="s">
        <v>12</v>
      </c>
      <c r="F164" s="57">
        <f>-(1773+1719+1675+1665+104)</f>
        <v>-6936</v>
      </c>
      <c r="G164" s="57">
        <f>-(1773+1719+1675+1665+104)</f>
        <v>-6936</v>
      </c>
    </row>
    <row r="165" spans="1:7">
      <c r="A165" s="252" t="s">
        <v>13</v>
      </c>
      <c r="B165" s="253"/>
      <c r="C165" s="254"/>
      <c r="D165" s="87"/>
      <c r="E165" s="87"/>
      <c r="F165" s="87"/>
      <c r="G165" s="88"/>
    </row>
    <row r="166" spans="1:7">
      <c r="A166" s="268" t="s">
        <v>14</v>
      </c>
      <c r="B166" s="269"/>
      <c r="C166" s="270"/>
      <c r="D166" s="84"/>
      <c r="E166" s="84"/>
      <c r="F166" s="84"/>
      <c r="G166" s="84"/>
    </row>
    <row r="167" spans="1:7">
      <c r="A167" s="255" t="s">
        <v>128</v>
      </c>
      <c r="B167" s="245"/>
      <c r="C167" s="245"/>
      <c r="D167" s="84"/>
      <c r="E167" s="84"/>
      <c r="F167" s="84"/>
      <c r="G167" s="84"/>
    </row>
    <row r="168" spans="1:7">
      <c r="A168" s="216" t="s">
        <v>16</v>
      </c>
      <c r="B168" s="217"/>
      <c r="C168" s="217"/>
      <c r="D168" s="217"/>
      <c r="E168" s="217"/>
      <c r="F168" s="217"/>
      <c r="G168" s="217"/>
    </row>
    <row r="169" spans="1:7">
      <c r="A169" s="191" t="s">
        <v>107</v>
      </c>
      <c r="B169" s="191"/>
      <c r="C169" s="191"/>
      <c r="D169" s="191"/>
      <c r="E169" s="191"/>
      <c r="F169" s="191"/>
      <c r="G169" s="191"/>
    </row>
    <row r="170" spans="1:7">
      <c r="A170" s="213" t="s">
        <v>18</v>
      </c>
      <c r="B170" s="213"/>
      <c r="C170" s="213"/>
      <c r="D170" s="213"/>
      <c r="E170" s="213"/>
      <c r="F170" s="213"/>
      <c r="G170" s="213"/>
    </row>
    <row r="171" spans="1:7">
      <c r="A171" s="191" t="s">
        <v>66</v>
      </c>
      <c r="B171" s="191"/>
      <c r="C171" s="191"/>
      <c r="D171" s="191"/>
      <c r="E171" s="191"/>
      <c r="F171" s="191"/>
      <c r="G171" s="191"/>
    </row>
  </sheetData>
  <mergeCells count="216">
    <mergeCell ref="A17:G17"/>
    <mergeCell ref="A3:G4"/>
    <mergeCell ref="E2:G2"/>
    <mergeCell ref="A15:G15"/>
    <mergeCell ref="A16:G16"/>
    <mergeCell ref="C10:G10"/>
    <mergeCell ref="C11:G11"/>
    <mergeCell ref="C12:G12"/>
    <mergeCell ref="A12:A13"/>
    <mergeCell ref="B12:B13"/>
    <mergeCell ref="C13:G13"/>
    <mergeCell ref="A14:B14"/>
    <mergeCell ref="A7:C9"/>
    <mergeCell ref="D7:G7"/>
    <mergeCell ref="D8:E8"/>
    <mergeCell ref="F8:G8"/>
    <mergeCell ref="A10:B11"/>
    <mergeCell ref="A24:C26"/>
    <mergeCell ref="D24:G24"/>
    <mergeCell ref="D25:E25"/>
    <mergeCell ref="A18:B18"/>
    <mergeCell ref="A20:G20"/>
    <mergeCell ref="A21:G21"/>
    <mergeCell ref="A22:G22"/>
    <mergeCell ref="C18:G18"/>
    <mergeCell ref="A19:B19"/>
    <mergeCell ref="A23:G23"/>
    <mergeCell ref="F25:G25"/>
    <mergeCell ref="A86:G86"/>
    <mergeCell ref="A87:G87"/>
    <mergeCell ref="A80:B80"/>
    <mergeCell ref="A82:C82"/>
    <mergeCell ref="A83:C83"/>
    <mergeCell ref="A85:G85"/>
    <mergeCell ref="A95:A96"/>
    <mergeCell ref="A121:G121"/>
    <mergeCell ref="A116:B116"/>
    <mergeCell ref="B95:B96"/>
    <mergeCell ref="C96:G96"/>
    <mergeCell ref="D97:D98"/>
    <mergeCell ref="E97:E98"/>
    <mergeCell ref="F97:F98"/>
    <mergeCell ref="G97:G98"/>
    <mergeCell ref="A101:C101"/>
    <mergeCell ref="C112:G112"/>
    <mergeCell ref="A100:B100"/>
    <mergeCell ref="A99:B99"/>
    <mergeCell ref="A102:G102"/>
    <mergeCell ref="A97:B98"/>
    <mergeCell ref="C97:C98"/>
    <mergeCell ref="C93:G93"/>
    <mergeCell ref="C94:G94"/>
    <mergeCell ref="C144:G144"/>
    <mergeCell ref="A136:G136"/>
    <mergeCell ref="A137:G137"/>
    <mergeCell ref="C95:G95"/>
    <mergeCell ref="A90:C92"/>
    <mergeCell ref="D90:G90"/>
    <mergeCell ref="D91:E91"/>
    <mergeCell ref="F91:G91"/>
    <mergeCell ref="A93:B94"/>
    <mergeCell ref="A120:G120"/>
    <mergeCell ref="A115:B115"/>
    <mergeCell ref="A118:G118"/>
    <mergeCell ref="C109:G109"/>
    <mergeCell ref="C110:G110"/>
    <mergeCell ref="C111:G111"/>
    <mergeCell ref="A106:C108"/>
    <mergeCell ref="A103:G103"/>
    <mergeCell ref="A104:G104"/>
    <mergeCell ref="A117:C117"/>
    <mergeCell ref="D106:G106"/>
    <mergeCell ref="D107:E107"/>
    <mergeCell ref="F107:G107"/>
    <mergeCell ref="A109:B110"/>
    <mergeCell ref="A111:A112"/>
    <mergeCell ref="A171:G171"/>
    <mergeCell ref="C159:G159"/>
    <mergeCell ref="C160:G160"/>
    <mergeCell ref="A159:B160"/>
    <mergeCell ref="A161:A162"/>
    <mergeCell ref="B161:B162"/>
    <mergeCell ref="C161:G161"/>
    <mergeCell ref="C162:G162"/>
    <mergeCell ref="A163:B163"/>
    <mergeCell ref="A164:B164"/>
    <mergeCell ref="A165:C165"/>
    <mergeCell ref="A166:C166"/>
    <mergeCell ref="A168:G168"/>
    <mergeCell ref="A169:G169"/>
    <mergeCell ref="A167:C167"/>
    <mergeCell ref="A170:G170"/>
    <mergeCell ref="A143:B144"/>
    <mergeCell ref="A147:B147"/>
    <mergeCell ref="A148:B148"/>
    <mergeCell ref="A149:C149"/>
    <mergeCell ref="A150:C150"/>
    <mergeCell ref="A151:C151"/>
    <mergeCell ref="A119:G119"/>
    <mergeCell ref="A27:B28"/>
    <mergeCell ref="A29:A30"/>
    <mergeCell ref="B29:B30"/>
    <mergeCell ref="C30:G30"/>
    <mergeCell ref="A31:B31"/>
    <mergeCell ref="A33:C33"/>
    <mergeCell ref="A37:G37"/>
    <mergeCell ref="A38:E39"/>
    <mergeCell ref="A40:C42"/>
    <mergeCell ref="D40:G40"/>
    <mergeCell ref="D41:E41"/>
    <mergeCell ref="F41:G41"/>
    <mergeCell ref="A36:G36"/>
    <mergeCell ref="A32:C32"/>
    <mergeCell ref="A34:G34"/>
    <mergeCell ref="A35:G35"/>
    <mergeCell ref="C27:G27"/>
    <mergeCell ref="C28:G28"/>
    <mergeCell ref="C29:G29"/>
    <mergeCell ref="A50:B50"/>
    <mergeCell ref="A53:G53"/>
    <mergeCell ref="A54:G54"/>
    <mergeCell ref="C63:C64"/>
    <mergeCell ref="D63:D64"/>
    <mergeCell ref="E63:E64"/>
    <mergeCell ref="F63:F64"/>
    <mergeCell ref="G63:G64"/>
    <mergeCell ref="A49:B49"/>
    <mergeCell ref="A52:G52"/>
    <mergeCell ref="A45:A46"/>
    <mergeCell ref="B45:B46"/>
    <mergeCell ref="C46:G46"/>
    <mergeCell ref="A47:B48"/>
    <mergeCell ref="C43:G43"/>
    <mergeCell ref="C44:G44"/>
    <mergeCell ref="C45:G45"/>
    <mergeCell ref="A43:B44"/>
    <mergeCell ref="A51:C51"/>
    <mergeCell ref="A63:B64"/>
    <mergeCell ref="A55:G55"/>
    <mergeCell ref="A56:C58"/>
    <mergeCell ref="D56:G56"/>
    <mergeCell ref="D57:E57"/>
    <mergeCell ref="F57:G57"/>
    <mergeCell ref="A59:B60"/>
    <mergeCell ref="A61:A62"/>
    <mergeCell ref="B61:B62"/>
    <mergeCell ref="C62:G62"/>
    <mergeCell ref="C59:G59"/>
    <mergeCell ref="C60:G60"/>
    <mergeCell ref="C61:G61"/>
    <mergeCell ref="A71:G71"/>
    <mergeCell ref="A72:C74"/>
    <mergeCell ref="D72:G72"/>
    <mergeCell ref="D73:E73"/>
    <mergeCell ref="F73:G73"/>
    <mergeCell ref="A70:G70"/>
    <mergeCell ref="A65:B65"/>
    <mergeCell ref="A68:G68"/>
    <mergeCell ref="A69:G69"/>
    <mergeCell ref="A66:B66"/>
    <mergeCell ref="A67:C67"/>
    <mergeCell ref="A75:B76"/>
    <mergeCell ref="C75:G75"/>
    <mergeCell ref="A77:A78"/>
    <mergeCell ref="B77:B78"/>
    <mergeCell ref="A79:B79"/>
    <mergeCell ref="A81:C81"/>
    <mergeCell ref="A84:G84"/>
    <mergeCell ref="C76:G76"/>
    <mergeCell ref="C77:G77"/>
    <mergeCell ref="C78:G78"/>
    <mergeCell ref="A88:E89"/>
    <mergeCell ref="A123:B123"/>
    <mergeCell ref="A124:C126"/>
    <mergeCell ref="D124:G124"/>
    <mergeCell ref="D125:E125"/>
    <mergeCell ref="F125:G125"/>
    <mergeCell ref="A127:B128"/>
    <mergeCell ref="A129:A130"/>
    <mergeCell ref="B129:B130"/>
    <mergeCell ref="C129:G129"/>
    <mergeCell ref="C130:G130"/>
    <mergeCell ref="C127:G127"/>
    <mergeCell ref="C128:G128"/>
    <mergeCell ref="D113:D114"/>
    <mergeCell ref="E113:E114"/>
    <mergeCell ref="F113:F114"/>
    <mergeCell ref="G113:G114"/>
    <mergeCell ref="A105:G105"/>
    <mergeCell ref="B111:B112"/>
    <mergeCell ref="A113:B114"/>
    <mergeCell ref="C113:C114"/>
    <mergeCell ref="A154:G154"/>
    <mergeCell ref="A155:G155"/>
    <mergeCell ref="A156:C158"/>
    <mergeCell ref="D156:G156"/>
    <mergeCell ref="D157:E157"/>
    <mergeCell ref="F157:G157"/>
    <mergeCell ref="A131:B131"/>
    <mergeCell ref="A132:B132"/>
    <mergeCell ref="A134:C134"/>
    <mergeCell ref="A135:C135"/>
    <mergeCell ref="A138:G138"/>
    <mergeCell ref="A139:G139"/>
    <mergeCell ref="A140:C142"/>
    <mergeCell ref="D140:G140"/>
    <mergeCell ref="D141:E141"/>
    <mergeCell ref="F141:G141"/>
    <mergeCell ref="A133:C133"/>
    <mergeCell ref="A152:G152"/>
    <mergeCell ref="A153:G153"/>
    <mergeCell ref="A145:A146"/>
    <mergeCell ref="B145:B146"/>
    <mergeCell ref="C145:G145"/>
    <mergeCell ref="C146:G146"/>
    <mergeCell ref="C143:G143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53"/>
  <sheetViews>
    <sheetView topLeftCell="A13" workbookViewId="0">
      <selection activeCell="M18" sqref="M18"/>
    </sheetView>
  </sheetViews>
  <sheetFormatPr defaultRowHeight="17.25"/>
  <cols>
    <col min="1" max="1" width="23" style="90" customWidth="1"/>
    <col min="2" max="2" width="17.85546875" style="90" customWidth="1"/>
    <col min="3" max="3" width="26.42578125" style="90" customWidth="1"/>
    <col min="4" max="4" width="16.42578125" style="90" hidden="1" customWidth="1"/>
    <col min="5" max="5" width="14" style="90" hidden="1" customWidth="1"/>
    <col min="6" max="6" width="13.28515625" style="90" hidden="1" customWidth="1"/>
    <col min="7" max="7" width="15.140625" style="90" customWidth="1"/>
    <col min="8" max="8" width="12.7109375" style="90" customWidth="1"/>
    <col min="9" max="9" width="16.140625" style="90" hidden="1" customWidth="1"/>
    <col min="10" max="10" width="14.7109375" style="90" customWidth="1"/>
    <col min="11" max="11" width="15.5703125" style="90" customWidth="1"/>
    <col min="12" max="12" width="9.140625" style="90"/>
    <col min="13" max="13" width="13.5703125" style="90" bestFit="1" customWidth="1"/>
    <col min="14" max="256" width="9.140625" style="90"/>
    <col min="257" max="257" width="23" style="90" customWidth="1"/>
    <col min="258" max="258" width="20" style="90" customWidth="1"/>
    <col min="259" max="259" width="27.85546875" style="90" customWidth="1"/>
    <col min="260" max="262" width="0" style="90" hidden="1" customWidth="1"/>
    <col min="263" max="263" width="16.28515625" style="90" customWidth="1"/>
    <col min="264" max="264" width="9.140625" style="90"/>
    <col min="265" max="265" width="0" style="90" hidden="1" customWidth="1"/>
    <col min="266" max="266" width="14.7109375" style="90" customWidth="1"/>
    <col min="267" max="267" width="15.5703125" style="90" customWidth="1"/>
    <col min="268" max="512" width="9.140625" style="90"/>
    <col min="513" max="513" width="23" style="90" customWidth="1"/>
    <col min="514" max="514" width="20" style="90" customWidth="1"/>
    <col min="515" max="515" width="27.85546875" style="90" customWidth="1"/>
    <col min="516" max="518" width="0" style="90" hidden="1" customWidth="1"/>
    <col min="519" max="519" width="16.28515625" style="90" customWidth="1"/>
    <col min="520" max="520" width="9.140625" style="90"/>
    <col min="521" max="521" width="0" style="90" hidden="1" customWidth="1"/>
    <col min="522" max="522" width="14.7109375" style="90" customWidth="1"/>
    <col min="523" max="523" width="15.5703125" style="90" customWidth="1"/>
    <col min="524" max="768" width="9.140625" style="90"/>
    <col min="769" max="769" width="23" style="90" customWidth="1"/>
    <col min="770" max="770" width="20" style="90" customWidth="1"/>
    <col min="771" max="771" width="27.85546875" style="90" customWidth="1"/>
    <col min="772" max="774" width="0" style="90" hidden="1" customWidth="1"/>
    <col min="775" max="775" width="16.28515625" style="90" customWidth="1"/>
    <col min="776" max="776" width="9.140625" style="90"/>
    <col min="777" max="777" width="0" style="90" hidden="1" customWidth="1"/>
    <col min="778" max="778" width="14.7109375" style="90" customWidth="1"/>
    <col min="779" max="779" width="15.5703125" style="90" customWidth="1"/>
    <col min="780" max="1024" width="9.140625" style="90"/>
    <col min="1025" max="1025" width="23" style="90" customWidth="1"/>
    <col min="1026" max="1026" width="20" style="90" customWidth="1"/>
    <col min="1027" max="1027" width="27.85546875" style="90" customWidth="1"/>
    <col min="1028" max="1030" width="0" style="90" hidden="1" customWidth="1"/>
    <col min="1031" max="1031" width="16.28515625" style="90" customWidth="1"/>
    <col min="1032" max="1032" width="9.140625" style="90"/>
    <col min="1033" max="1033" width="0" style="90" hidden="1" customWidth="1"/>
    <col min="1034" max="1034" width="14.7109375" style="90" customWidth="1"/>
    <col min="1035" max="1035" width="15.5703125" style="90" customWidth="1"/>
    <col min="1036" max="1280" width="9.140625" style="90"/>
    <col min="1281" max="1281" width="23" style="90" customWidth="1"/>
    <col min="1282" max="1282" width="20" style="90" customWidth="1"/>
    <col min="1283" max="1283" width="27.85546875" style="90" customWidth="1"/>
    <col min="1284" max="1286" width="0" style="90" hidden="1" customWidth="1"/>
    <col min="1287" max="1287" width="16.28515625" style="90" customWidth="1"/>
    <col min="1288" max="1288" width="9.140625" style="90"/>
    <col min="1289" max="1289" width="0" style="90" hidden="1" customWidth="1"/>
    <col min="1290" max="1290" width="14.7109375" style="90" customWidth="1"/>
    <col min="1291" max="1291" width="15.5703125" style="90" customWidth="1"/>
    <col min="1292" max="1536" width="9.140625" style="90"/>
    <col min="1537" max="1537" width="23" style="90" customWidth="1"/>
    <col min="1538" max="1538" width="20" style="90" customWidth="1"/>
    <col min="1539" max="1539" width="27.85546875" style="90" customWidth="1"/>
    <col min="1540" max="1542" width="0" style="90" hidden="1" customWidth="1"/>
    <col min="1543" max="1543" width="16.28515625" style="90" customWidth="1"/>
    <col min="1544" max="1544" width="9.140625" style="90"/>
    <col min="1545" max="1545" width="0" style="90" hidden="1" customWidth="1"/>
    <col min="1546" max="1546" width="14.7109375" style="90" customWidth="1"/>
    <col min="1547" max="1547" width="15.5703125" style="90" customWidth="1"/>
    <col min="1548" max="1792" width="9.140625" style="90"/>
    <col min="1793" max="1793" width="23" style="90" customWidth="1"/>
    <col min="1794" max="1794" width="20" style="90" customWidth="1"/>
    <col min="1795" max="1795" width="27.85546875" style="90" customWidth="1"/>
    <col min="1796" max="1798" width="0" style="90" hidden="1" customWidth="1"/>
    <col min="1799" max="1799" width="16.28515625" style="90" customWidth="1"/>
    <col min="1800" max="1800" width="9.140625" style="90"/>
    <col min="1801" max="1801" width="0" style="90" hidden="1" customWidth="1"/>
    <col min="1802" max="1802" width="14.7109375" style="90" customWidth="1"/>
    <col min="1803" max="1803" width="15.5703125" style="90" customWidth="1"/>
    <col min="1804" max="2048" width="9.140625" style="90"/>
    <col min="2049" max="2049" width="23" style="90" customWidth="1"/>
    <col min="2050" max="2050" width="20" style="90" customWidth="1"/>
    <col min="2051" max="2051" width="27.85546875" style="90" customWidth="1"/>
    <col min="2052" max="2054" width="0" style="90" hidden="1" customWidth="1"/>
    <col min="2055" max="2055" width="16.28515625" style="90" customWidth="1"/>
    <col min="2056" max="2056" width="9.140625" style="90"/>
    <col min="2057" max="2057" width="0" style="90" hidden="1" customWidth="1"/>
    <col min="2058" max="2058" width="14.7109375" style="90" customWidth="1"/>
    <col min="2059" max="2059" width="15.5703125" style="90" customWidth="1"/>
    <col min="2060" max="2304" width="9.140625" style="90"/>
    <col min="2305" max="2305" width="23" style="90" customWidth="1"/>
    <col min="2306" max="2306" width="20" style="90" customWidth="1"/>
    <col min="2307" max="2307" width="27.85546875" style="90" customWidth="1"/>
    <col min="2308" max="2310" width="0" style="90" hidden="1" customWidth="1"/>
    <col min="2311" max="2311" width="16.28515625" style="90" customWidth="1"/>
    <col min="2312" max="2312" width="9.140625" style="90"/>
    <col min="2313" max="2313" width="0" style="90" hidden="1" customWidth="1"/>
    <col min="2314" max="2314" width="14.7109375" style="90" customWidth="1"/>
    <col min="2315" max="2315" width="15.5703125" style="90" customWidth="1"/>
    <col min="2316" max="2560" width="9.140625" style="90"/>
    <col min="2561" max="2561" width="23" style="90" customWidth="1"/>
    <col min="2562" max="2562" width="20" style="90" customWidth="1"/>
    <col min="2563" max="2563" width="27.85546875" style="90" customWidth="1"/>
    <col min="2564" max="2566" width="0" style="90" hidden="1" customWidth="1"/>
    <col min="2567" max="2567" width="16.28515625" style="90" customWidth="1"/>
    <col min="2568" max="2568" width="9.140625" style="90"/>
    <col min="2569" max="2569" width="0" style="90" hidden="1" customWidth="1"/>
    <col min="2570" max="2570" width="14.7109375" style="90" customWidth="1"/>
    <col min="2571" max="2571" width="15.5703125" style="90" customWidth="1"/>
    <col min="2572" max="2816" width="9.140625" style="90"/>
    <col min="2817" max="2817" width="23" style="90" customWidth="1"/>
    <col min="2818" max="2818" width="20" style="90" customWidth="1"/>
    <col min="2819" max="2819" width="27.85546875" style="90" customWidth="1"/>
    <col min="2820" max="2822" width="0" style="90" hidden="1" customWidth="1"/>
    <col min="2823" max="2823" width="16.28515625" style="90" customWidth="1"/>
    <col min="2824" max="2824" width="9.140625" style="90"/>
    <col min="2825" max="2825" width="0" style="90" hidden="1" customWidth="1"/>
    <col min="2826" max="2826" width="14.7109375" style="90" customWidth="1"/>
    <col min="2827" max="2827" width="15.5703125" style="90" customWidth="1"/>
    <col min="2828" max="3072" width="9.140625" style="90"/>
    <col min="3073" max="3073" width="23" style="90" customWidth="1"/>
    <col min="3074" max="3074" width="20" style="90" customWidth="1"/>
    <col min="3075" max="3075" width="27.85546875" style="90" customWidth="1"/>
    <col min="3076" max="3078" width="0" style="90" hidden="1" customWidth="1"/>
    <col min="3079" max="3079" width="16.28515625" style="90" customWidth="1"/>
    <col min="3080" max="3080" width="9.140625" style="90"/>
    <col min="3081" max="3081" width="0" style="90" hidden="1" customWidth="1"/>
    <col min="3082" max="3082" width="14.7109375" style="90" customWidth="1"/>
    <col min="3083" max="3083" width="15.5703125" style="90" customWidth="1"/>
    <col min="3084" max="3328" width="9.140625" style="90"/>
    <col min="3329" max="3329" width="23" style="90" customWidth="1"/>
    <col min="3330" max="3330" width="20" style="90" customWidth="1"/>
    <col min="3331" max="3331" width="27.85546875" style="90" customWidth="1"/>
    <col min="3332" max="3334" width="0" style="90" hidden="1" customWidth="1"/>
    <col min="3335" max="3335" width="16.28515625" style="90" customWidth="1"/>
    <col min="3336" max="3336" width="9.140625" style="90"/>
    <col min="3337" max="3337" width="0" style="90" hidden="1" customWidth="1"/>
    <col min="3338" max="3338" width="14.7109375" style="90" customWidth="1"/>
    <col min="3339" max="3339" width="15.5703125" style="90" customWidth="1"/>
    <col min="3340" max="3584" width="9.140625" style="90"/>
    <col min="3585" max="3585" width="23" style="90" customWidth="1"/>
    <col min="3586" max="3586" width="20" style="90" customWidth="1"/>
    <col min="3587" max="3587" width="27.85546875" style="90" customWidth="1"/>
    <col min="3588" max="3590" width="0" style="90" hidden="1" customWidth="1"/>
    <col min="3591" max="3591" width="16.28515625" style="90" customWidth="1"/>
    <col min="3592" max="3592" width="9.140625" style="90"/>
    <col min="3593" max="3593" width="0" style="90" hidden="1" customWidth="1"/>
    <col min="3594" max="3594" width="14.7109375" style="90" customWidth="1"/>
    <col min="3595" max="3595" width="15.5703125" style="90" customWidth="1"/>
    <col min="3596" max="3840" width="9.140625" style="90"/>
    <col min="3841" max="3841" width="23" style="90" customWidth="1"/>
    <col min="3842" max="3842" width="20" style="90" customWidth="1"/>
    <col min="3843" max="3843" width="27.85546875" style="90" customWidth="1"/>
    <col min="3844" max="3846" width="0" style="90" hidden="1" customWidth="1"/>
    <col min="3847" max="3847" width="16.28515625" style="90" customWidth="1"/>
    <col min="3848" max="3848" width="9.140625" style="90"/>
    <col min="3849" max="3849" width="0" style="90" hidden="1" customWidth="1"/>
    <col min="3850" max="3850" width="14.7109375" style="90" customWidth="1"/>
    <col min="3851" max="3851" width="15.5703125" style="90" customWidth="1"/>
    <col min="3852" max="4096" width="9.140625" style="90"/>
    <col min="4097" max="4097" width="23" style="90" customWidth="1"/>
    <col min="4098" max="4098" width="20" style="90" customWidth="1"/>
    <col min="4099" max="4099" width="27.85546875" style="90" customWidth="1"/>
    <col min="4100" max="4102" width="0" style="90" hidden="1" customWidth="1"/>
    <col min="4103" max="4103" width="16.28515625" style="90" customWidth="1"/>
    <col min="4104" max="4104" width="9.140625" style="90"/>
    <col min="4105" max="4105" width="0" style="90" hidden="1" customWidth="1"/>
    <col min="4106" max="4106" width="14.7109375" style="90" customWidth="1"/>
    <col min="4107" max="4107" width="15.5703125" style="90" customWidth="1"/>
    <col min="4108" max="4352" width="9.140625" style="90"/>
    <col min="4353" max="4353" width="23" style="90" customWidth="1"/>
    <col min="4354" max="4354" width="20" style="90" customWidth="1"/>
    <col min="4355" max="4355" width="27.85546875" style="90" customWidth="1"/>
    <col min="4356" max="4358" width="0" style="90" hidden="1" customWidth="1"/>
    <col min="4359" max="4359" width="16.28515625" style="90" customWidth="1"/>
    <col min="4360" max="4360" width="9.140625" style="90"/>
    <col min="4361" max="4361" width="0" style="90" hidden="1" customWidth="1"/>
    <col min="4362" max="4362" width="14.7109375" style="90" customWidth="1"/>
    <col min="4363" max="4363" width="15.5703125" style="90" customWidth="1"/>
    <col min="4364" max="4608" width="9.140625" style="90"/>
    <col min="4609" max="4609" width="23" style="90" customWidth="1"/>
    <col min="4610" max="4610" width="20" style="90" customWidth="1"/>
    <col min="4611" max="4611" width="27.85546875" style="90" customWidth="1"/>
    <col min="4612" max="4614" width="0" style="90" hidden="1" customWidth="1"/>
    <col min="4615" max="4615" width="16.28515625" style="90" customWidth="1"/>
    <col min="4616" max="4616" width="9.140625" style="90"/>
    <col min="4617" max="4617" width="0" style="90" hidden="1" customWidth="1"/>
    <col min="4618" max="4618" width="14.7109375" style="90" customWidth="1"/>
    <col min="4619" max="4619" width="15.5703125" style="90" customWidth="1"/>
    <col min="4620" max="4864" width="9.140625" style="90"/>
    <col min="4865" max="4865" width="23" style="90" customWidth="1"/>
    <col min="4866" max="4866" width="20" style="90" customWidth="1"/>
    <col min="4867" max="4867" width="27.85546875" style="90" customWidth="1"/>
    <col min="4868" max="4870" width="0" style="90" hidden="1" customWidth="1"/>
    <col min="4871" max="4871" width="16.28515625" style="90" customWidth="1"/>
    <col min="4872" max="4872" width="9.140625" style="90"/>
    <col min="4873" max="4873" width="0" style="90" hidden="1" customWidth="1"/>
    <col min="4874" max="4874" width="14.7109375" style="90" customWidth="1"/>
    <col min="4875" max="4875" width="15.5703125" style="90" customWidth="1"/>
    <col min="4876" max="5120" width="9.140625" style="90"/>
    <col min="5121" max="5121" width="23" style="90" customWidth="1"/>
    <col min="5122" max="5122" width="20" style="90" customWidth="1"/>
    <col min="5123" max="5123" width="27.85546875" style="90" customWidth="1"/>
    <col min="5124" max="5126" width="0" style="90" hidden="1" customWidth="1"/>
    <col min="5127" max="5127" width="16.28515625" style="90" customWidth="1"/>
    <col min="5128" max="5128" width="9.140625" style="90"/>
    <col min="5129" max="5129" width="0" style="90" hidden="1" customWidth="1"/>
    <col min="5130" max="5130" width="14.7109375" style="90" customWidth="1"/>
    <col min="5131" max="5131" width="15.5703125" style="90" customWidth="1"/>
    <col min="5132" max="5376" width="9.140625" style="90"/>
    <col min="5377" max="5377" width="23" style="90" customWidth="1"/>
    <col min="5378" max="5378" width="20" style="90" customWidth="1"/>
    <col min="5379" max="5379" width="27.85546875" style="90" customWidth="1"/>
    <col min="5380" max="5382" width="0" style="90" hidden="1" customWidth="1"/>
    <col min="5383" max="5383" width="16.28515625" style="90" customWidth="1"/>
    <col min="5384" max="5384" width="9.140625" style="90"/>
    <col min="5385" max="5385" width="0" style="90" hidden="1" customWidth="1"/>
    <col min="5386" max="5386" width="14.7109375" style="90" customWidth="1"/>
    <col min="5387" max="5387" width="15.5703125" style="90" customWidth="1"/>
    <col min="5388" max="5632" width="9.140625" style="90"/>
    <col min="5633" max="5633" width="23" style="90" customWidth="1"/>
    <col min="5634" max="5634" width="20" style="90" customWidth="1"/>
    <col min="5635" max="5635" width="27.85546875" style="90" customWidth="1"/>
    <col min="5636" max="5638" width="0" style="90" hidden="1" customWidth="1"/>
    <col min="5639" max="5639" width="16.28515625" style="90" customWidth="1"/>
    <col min="5640" max="5640" width="9.140625" style="90"/>
    <col min="5641" max="5641" width="0" style="90" hidden="1" customWidth="1"/>
    <col min="5642" max="5642" width="14.7109375" style="90" customWidth="1"/>
    <col min="5643" max="5643" width="15.5703125" style="90" customWidth="1"/>
    <col min="5644" max="5888" width="9.140625" style="90"/>
    <col min="5889" max="5889" width="23" style="90" customWidth="1"/>
    <col min="5890" max="5890" width="20" style="90" customWidth="1"/>
    <col min="5891" max="5891" width="27.85546875" style="90" customWidth="1"/>
    <col min="5892" max="5894" width="0" style="90" hidden="1" customWidth="1"/>
    <col min="5895" max="5895" width="16.28515625" style="90" customWidth="1"/>
    <col min="5896" max="5896" width="9.140625" style="90"/>
    <col min="5897" max="5897" width="0" style="90" hidden="1" customWidth="1"/>
    <col min="5898" max="5898" width="14.7109375" style="90" customWidth="1"/>
    <col min="5899" max="5899" width="15.5703125" style="90" customWidth="1"/>
    <col min="5900" max="6144" width="9.140625" style="90"/>
    <col min="6145" max="6145" width="23" style="90" customWidth="1"/>
    <col min="6146" max="6146" width="20" style="90" customWidth="1"/>
    <col min="6147" max="6147" width="27.85546875" style="90" customWidth="1"/>
    <col min="6148" max="6150" width="0" style="90" hidden="1" customWidth="1"/>
    <col min="6151" max="6151" width="16.28515625" style="90" customWidth="1"/>
    <col min="6152" max="6152" width="9.140625" style="90"/>
    <col min="6153" max="6153" width="0" style="90" hidden="1" customWidth="1"/>
    <col min="6154" max="6154" width="14.7109375" style="90" customWidth="1"/>
    <col min="6155" max="6155" width="15.5703125" style="90" customWidth="1"/>
    <col min="6156" max="6400" width="9.140625" style="90"/>
    <col min="6401" max="6401" width="23" style="90" customWidth="1"/>
    <col min="6402" max="6402" width="20" style="90" customWidth="1"/>
    <col min="6403" max="6403" width="27.85546875" style="90" customWidth="1"/>
    <col min="6404" max="6406" width="0" style="90" hidden="1" customWidth="1"/>
    <col min="6407" max="6407" width="16.28515625" style="90" customWidth="1"/>
    <col min="6408" max="6408" width="9.140625" style="90"/>
    <col min="6409" max="6409" width="0" style="90" hidden="1" customWidth="1"/>
    <col min="6410" max="6410" width="14.7109375" style="90" customWidth="1"/>
    <col min="6411" max="6411" width="15.5703125" style="90" customWidth="1"/>
    <col min="6412" max="6656" width="9.140625" style="90"/>
    <col min="6657" max="6657" width="23" style="90" customWidth="1"/>
    <col min="6658" max="6658" width="20" style="90" customWidth="1"/>
    <col min="6659" max="6659" width="27.85546875" style="90" customWidth="1"/>
    <col min="6660" max="6662" width="0" style="90" hidden="1" customWidth="1"/>
    <col min="6663" max="6663" width="16.28515625" style="90" customWidth="1"/>
    <col min="6664" max="6664" width="9.140625" style="90"/>
    <col min="6665" max="6665" width="0" style="90" hidden="1" customWidth="1"/>
    <col min="6666" max="6666" width="14.7109375" style="90" customWidth="1"/>
    <col min="6667" max="6667" width="15.5703125" style="90" customWidth="1"/>
    <col min="6668" max="6912" width="9.140625" style="90"/>
    <col min="6913" max="6913" width="23" style="90" customWidth="1"/>
    <col min="6914" max="6914" width="20" style="90" customWidth="1"/>
    <col min="6915" max="6915" width="27.85546875" style="90" customWidth="1"/>
    <col min="6916" max="6918" width="0" style="90" hidden="1" customWidth="1"/>
    <col min="6919" max="6919" width="16.28515625" style="90" customWidth="1"/>
    <col min="6920" max="6920" width="9.140625" style="90"/>
    <col min="6921" max="6921" width="0" style="90" hidden="1" customWidth="1"/>
    <col min="6922" max="6922" width="14.7109375" style="90" customWidth="1"/>
    <col min="6923" max="6923" width="15.5703125" style="90" customWidth="1"/>
    <col min="6924" max="7168" width="9.140625" style="90"/>
    <col min="7169" max="7169" width="23" style="90" customWidth="1"/>
    <col min="7170" max="7170" width="20" style="90" customWidth="1"/>
    <col min="7171" max="7171" width="27.85546875" style="90" customWidth="1"/>
    <col min="7172" max="7174" width="0" style="90" hidden="1" customWidth="1"/>
    <col min="7175" max="7175" width="16.28515625" style="90" customWidth="1"/>
    <col min="7176" max="7176" width="9.140625" style="90"/>
    <col min="7177" max="7177" width="0" style="90" hidden="1" customWidth="1"/>
    <col min="7178" max="7178" width="14.7109375" style="90" customWidth="1"/>
    <col min="7179" max="7179" width="15.5703125" style="90" customWidth="1"/>
    <col min="7180" max="7424" width="9.140625" style="90"/>
    <col min="7425" max="7425" width="23" style="90" customWidth="1"/>
    <col min="7426" max="7426" width="20" style="90" customWidth="1"/>
    <col min="7427" max="7427" width="27.85546875" style="90" customWidth="1"/>
    <col min="7428" max="7430" width="0" style="90" hidden="1" customWidth="1"/>
    <col min="7431" max="7431" width="16.28515625" style="90" customWidth="1"/>
    <col min="7432" max="7432" width="9.140625" style="90"/>
    <col min="7433" max="7433" width="0" style="90" hidden="1" customWidth="1"/>
    <col min="7434" max="7434" width="14.7109375" style="90" customWidth="1"/>
    <col min="7435" max="7435" width="15.5703125" style="90" customWidth="1"/>
    <col min="7436" max="7680" width="9.140625" style="90"/>
    <col min="7681" max="7681" width="23" style="90" customWidth="1"/>
    <col min="7682" max="7682" width="20" style="90" customWidth="1"/>
    <col min="7683" max="7683" width="27.85546875" style="90" customWidth="1"/>
    <col min="7684" max="7686" width="0" style="90" hidden="1" customWidth="1"/>
    <col min="7687" max="7687" width="16.28515625" style="90" customWidth="1"/>
    <col min="7688" max="7688" width="9.140625" style="90"/>
    <col min="7689" max="7689" width="0" style="90" hidden="1" customWidth="1"/>
    <col min="7690" max="7690" width="14.7109375" style="90" customWidth="1"/>
    <col min="7691" max="7691" width="15.5703125" style="90" customWidth="1"/>
    <col min="7692" max="7936" width="9.140625" style="90"/>
    <col min="7937" max="7937" width="23" style="90" customWidth="1"/>
    <col min="7938" max="7938" width="20" style="90" customWidth="1"/>
    <col min="7939" max="7939" width="27.85546875" style="90" customWidth="1"/>
    <col min="7940" max="7942" width="0" style="90" hidden="1" customWidth="1"/>
    <col min="7943" max="7943" width="16.28515625" style="90" customWidth="1"/>
    <col min="7944" max="7944" width="9.140625" style="90"/>
    <col min="7945" max="7945" width="0" style="90" hidden="1" customWidth="1"/>
    <col min="7946" max="7946" width="14.7109375" style="90" customWidth="1"/>
    <col min="7947" max="7947" width="15.5703125" style="90" customWidth="1"/>
    <col min="7948" max="8192" width="9.140625" style="90"/>
    <col min="8193" max="8193" width="23" style="90" customWidth="1"/>
    <col min="8194" max="8194" width="20" style="90" customWidth="1"/>
    <col min="8195" max="8195" width="27.85546875" style="90" customWidth="1"/>
    <col min="8196" max="8198" width="0" style="90" hidden="1" customWidth="1"/>
    <col min="8199" max="8199" width="16.28515625" style="90" customWidth="1"/>
    <col min="8200" max="8200" width="9.140625" style="90"/>
    <col min="8201" max="8201" width="0" style="90" hidden="1" customWidth="1"/>
    <col min="8202" max="8202" width="14.7109375" style="90" customWidth="1"/>
    <col min="8203" max="8203" width="15.5703125" style="90" customWidth="1"/>
    <col min="8204" max="8448" width="9.140625" style="90"/>
    <col min="8449" max="8449" width="23" style="90" customWidth="1"/>
    <col min="8450" max="8450" width="20" style="90" customWidth="1"/>
    <col min="8451" max="8451" width="27.85546875" style="90" customWidth="1"/>
    <col min="8452" max="8454" width="0" style="90" hidden="1" customWidth="1"/>
    <col min="8455" max="8455" width="16.28515625" style="90" customWidth="1"/>
    <col min="8456" max="8456" width="9.140625" style="90"/>
    <col min="8457" max="8457" width="0" style="90" hidden="1" customWidth="1"/>
    <col min="8458" max="8458" width="14.7109375" style="90" customWidth="1"/>
    <col min="8459" max="8459" width="15.5703125" style="90" customWidth="1"/>
    <col min="8460" max="8704" width="9.140625" style="90"/>
    <col min="8705" max="8705" width="23" style="90" customWidth="1"/>
    <col min="8706" max="8706" width="20" style="90" customWidth="1"/>
    <col min="8707" max="8707" width="27.85546875" style="90" customWidth="1"/>
    <col min="8708" max="8710" width="0" style="90" hidden="1" customWidth="1"/>
    <col min="8711" max="8711" width="16.28515625" style="90" customWidth="1"/>
    <col min="8712" max="8712" width="9.140625" style="90"/>
    <col min="8713" max="8713" width="0" style="90" hidden="1" customWidth="1"/>
    <col min="8714" max="8714" width="14.7109375" style="90" customWidth="1"/>
    <col min="8715" max="8715" width="15.5703125" style="90" customWidth="1"/>
    <col min="8716" max="8960" width="9.140625" style="90"/>
    <col min="8961" max="8961" width="23" style="90" customWidth="1"/>
    <col min="8962" max="8962" width="20" style="90" customWidth="1"/>
    <col min="8963" max="8963" width="27.85546875" style="90" customWidth="1"/>
    <col min="8964" max="8966" width="0" style="90" hidden="1" customWidth="1"/>
    <col min="8967" max="8967" width="16.28515625" style="90" customWidth="1"/>
    <col min="8968" max="8968" width="9.140625" style="90"/>
    <col min="8969" max="8969" width="0" style="90" hidden="1" customWidth="1"/>
    <col min="8970" max="8970" width="14.7109375" style="90" customWidth="1"/>
    <col min="8971" max="8971" width="15.5703125" style="90" customWidth="1"/>
    <col min="8972" max="9216" width="9.140625" style="90"/>
    <col min="9217" max="9217" width="23" style="90" customWidth="1"/>
    <col min="9218" max="9218" width="20" style="90" customWidth="1"/>
    <col min="9219" max="9219" width="27.85546875" style="90" customWidth="1"/>
    <col min="9220" max="9222" width="0" style="90" hidden="1" customWidth="1"/>
    <col min="9223" max="9223" width="16.28515625" style="90" customWidth="1"/>
    <col min="9224" max="9224" width="9.140625" style="90"/>
    <col min="9225" max="9225" width="0" style="90" hidden="1" customWidth="1"/>
    <col min="9226" max="9226" width="14.7109375" style="90" customWidth="1"/>
    <col min="9227" max="9227" width="15.5703125" style="90" customWidth="1"/>
    <col min="9228" max="9472" width="9.140625" style="90"/>
    <col min="9473" max="9473" width="23" style="90" customWidth="1"/>
    <col min="9474" max="9474" width="20" style="90" customWidth="1"/>
    <col min="9475" max="9475" width="27.85546875" style="90" customWidth="1"/>
    <col min="9476" max="9478" width="0" style="90" hidden="1" customWidth="1"/>
    <col min="9479" max="9479" width="16.28515625" style="90" customWidth="1"/>
    <col min="9480" max="9480" width="9.140625" style="90"/>
    <col min="9481" max="9481" width="0" style="90" hidden="1" customWidth="1"/>
    <col min="9482" max="9482" width="14.7109375" style="90" customWidth="1"/>
    <col min="9483" max="9483" width="15.5703125" style="90" customWidth="1"/>
    <col min="9484" max="9728" width="9.140625" style="90"/>
    <col min="9729" max="9729" width="23" style="90" customWidth="1"/>
    <col min="9730" max="9730" width="20" style="90" customWidth="1"/>
    <col min="9731" max="9731" width="27.85546875" style="90" customWidth="1"/>
    <col min="9732" max="9734" width="0" style="90" hidden="1" customWidth="1"/>
    <col min="9735" max="9735" width="16.28515625" style="90" customWidth="1"/>
    <col min="9736" max="9736" width="9.140625" style="90"/>
    <col min="9737" max="9737" width="0" style="90" hidden="1" customWidth="1"/>
    <col min="9738" max="9738" width="14.7109375" style="90" customWidth="1"/>
    <col min="9739" max="9739" width="15.5703125" style="90" customWidth="1"/>
    <col min="9740" max="9984" width="9.140625" style="90"/>
    <col min="9985" max="9985" width="23" style="90" customWidth="1"/>
    <col min="9986" max="9986" width="20" style="90" customWidth="1"/>
    <col min="9987" max="9987" width="27.85546875" style="90" customWidth="1"/>
    <col min="9988" max="9990" width="0" style="90" hidden="1" customWidth="1"/>
    <col min="9991" max="9991" width="16.28515625" style="90" customWidth="1"/>
    <col min="9992" max="9992" width="9.140625" style="90"/>
    <col min="9993" max="9993" width="0" style="90" hidden="1" customWidth="1"/>
    <col min="9994" max="9994" width="14.7109375" style="90" customWidth="1"/>
    <col min="9995" max="9995" width="15.5703125" style="90" customWidth="1"/>
    <col min="9996" max="10240" width="9.140625" style="90"/>
    <col min="10241" max="10241" width="23" style="90" customWidth="1"/>
    <col min="10242" max="10242" width="20" style="90" customWidth="1"/>
    <col min="10243" max="10243" width="27.85546875" style="90" customWidth="1"/>
    <col min="10244" max="10246" width="0" style="90" hidden="1" customWidth="1"/>
    <col min="10247" max="10247" width="16.28515625" style="90" customWidth="1"/>
    <col min="10248" max="10248" width="9.140625" style="90"/>
    <col min="10249" max="10249" width="0" style="90" hidden="1" customWidth="1"/>
    <col min="10250" max="10250" width="14.7109375" style="90" customWidth="1"/>
    <col min="10251" max="10251" width="15.5703125" style="90" customWidth="1"/>
    <col min="10252" max="10496" width="9.140625" style="90"/>
    <col min="10497" max="10497" width="23" style="90" customWidth="1"/>
    <col min="10498" max="10498" width="20" style="90" customWidth="1"/>
    <col min="10499" max="10499" width="27.85546875" style="90" customWidth="1"/>
    <col min="10500" max="10502" width="0" style="90" hidden="1" customWidth="1"/>
    <col min="10503" max="10503" width="16.28515625" style="90" customWidth="1"/>
    <col min="10504" max="10504" width="9.140625" style="90"/>
    <col min="10505" max="10505" width="0" style="90" hidden="1" customWidth="1"/>
    <col min="10506" max="10506" width="14.7109375" style="90" customWidth="1"/>
    <col min="10507" max="10507" width="15.5703125" style="90" customWidth="1"/>
    <col min="10508" max="10752" width="9.140625" style="90"/>
    <col min="10753" max="10753" width="23" style="90" customWidth="1"/>
    <col min="10754" max="10754" width="20" style="90" customWidth="1"/>
    <col min="10755" max="10755" width="27.85546875" style="90" customWidth="1"/>
    <col min="10756" max="10758" width="0" style="90" hidden="1" customWidth="1"/>
    <col min="10759" max="10759" width="16.28515625" style="90" customWidth="1"/>
    <col min="10760" max="10760" width="9.140625" style="90"/>
    <col min="10761" max="10761" width="0" style="90" hidden="1" customWidth="1"/>
    <col min="10762" max="10762" width="14.7109375" style="90" customWidth="1"/>
    <col min="10763" max="10763" width="15.5703125" style="90" customWidth="1"/>
    <col min="10764" max="11008" width="9.140625" style="90"/>
    <col min="11009" max="11009" width="23" style="90" customWidth="1"/>
    <col min="11010" max="11010" width="20" style="90" customWidth="1"/>
    <col min="11011" max="11011" width="27.85546875" style="90" customWidth="1"/>
    <col min="11012" max="11014" width="0" style="90" hidden="1" customWidth="1"/>
    <col min="11015" max="11015" width="16.28515625" style="90" customWidth="1"/>
    <col min="11016" max="11016" width="9.140625" style="90"/>
    <col min="11017" max="11017" width="0" style="90" hidden="1" customWidth="1"/>
    <col min="11018" max="11018" width="14.7109375" style="90" customWidth="1"/>
    <col min="11019" max="11019" width="15.5703125" style="90" customWidth="1"/>
    <col min="11020" max="11264" width="9.140625" style="90"/>
    <col min="11265" max="11265" width="23" style="90" customWidth="1"/>
    <col min="11266" max="11266" width="20" style="90" customWidth="1"/>
    <col min="11267" max="11267" width="27.85546875" style="90" customWidth="1"/>
    <col min="11268" max="11270" width="0" style="90" hidden="1" customWidth="1"/>
    <col min="11271" max="11271" width="16.28515625" style="90" customWidth="1"/>
    <col min="11272" max="11272" width="9.140625" style="90"/>
    <col min="11273" max="11273" width="0" style="90" hidden="1" customWidth="1"/>
    <col min="11274" max="11274" width="14.7109375" style="90" customWidth="1"/>
    <col min="11275" max="11275" width="15.5703125" style="90" customWidth="1"/>
    <col min="11276" max="11520" width="9.140625" style="90"/>
    <col min="11521" max="11521" width="23" style="90" customWidth="1"/>
    <col min="11522" max="11522" width="20" style="90" customWidth="1"/>
    <col min="11523" max="11523" width="27.85546875" style="90" customWidth="1"/>
    <col min="11524" max="11526" width="0" style="90" hidden="1" customWidth="1"/>
    <col min="11527" max="11527" width="16.28515625" style="90" customWidth="1"/>
    <col min="11528" max="11528" width="9.140625" style="90"/>
    <col min="11529" max="11529" width="0" style="90" hidden="1" customWidth="1"/>
    <col min="11530" max="11530" width="14.7109375" style="90" customWidth="1"/>
    <col min="11531" max="11531" width="15.5703125" style="90" customWidth="1"/>
    <col min="11532" max="11776" width="9.140625" style="90"/>
    <col min="11777" max="11777" width="23" style="90" customWidth="1"/>
    <col min="11778" max="11778" width="20" style="90" customWidth="1"/>
    <col min="11779" max="11779" width="27.85546875" style="90" customWidth="1"/>
    <col min="11780" max="11782" width="0" style="90" hidden="1" customWidth="1"/>
    <col min="11783" max="11783" width="16.28515625" style="90" customWidth="1"/>
    <col min="11784" max="11784" width="9.140625" style="90"/>
    <col min="11785" max="11785" width="0" style="90" hidden="1" customWidth="1"/>
    <col min="11786" max="11786" width="14.7109375" style="90" customWidth="1"/>
    <col min="11787" max="11787" width="15.5703125" style="90" customWidth="1"/>
    <col min="11788" max="12032" width="9.140625" style="90"/>
    <col min="12033" max="12033" width="23" style="90" customWidth="1"/>
    <col min="12034" max="12034" width="20" style="90" customWidth="1"/>
    <col min="12035" max="12035" width="27.85546875" style="90" customWidth="1"/>
    <col min="12036" max="12038" width="0" style="90" hidden="1" customWidth="1"/>
    <col min="12039" max="12039" width="16.28515625" style="90" customWidth="1"/>
    <col min="12040" max="12040" width="9.140625" style="90"/>
    <col min="12041" max="12041" width="0" style="90" hidden="1" customWidth="1"/>
    <col min="12042" max="12042" width="14.7109375" style="90" customWidth="1"/>
    <col min="12043" max="12043" width="15.5703125" style="90" customWidth="1"/>
    <col min="12044" max="12288" width="9.140625" style="90"/>
    <col min="12289" max="12289" width="23" style="90" customWidth="1"/>
    <col min="12290" max="12290" width="20" style="90" customWidth="1"/>
    <col min="12291" max="12291" width="27.85546875" style="90" customWidth="1"/>
    <col min="12292" max="12294" width="0" style="90" hidden="1" customWidth="1"/>
    <col min="12295" max="12295" width="16.28515625" style="90" customWidth="1"/>
    <col min="12296" max="12296" width="9.140625" style="90"/>
    <col min="12297" max="12297" width="0" style="90" hidden="1" customWidth="1"/>
    <col min="12298" max="12298" width="14.7109375" style="90" customWidth="1"/>
    <col min="12299" max="12299" width="15.5703125" style="90" customWidth="1"/>
    <col min="12300" max="12544" width="9.140625" style="90"/>
    <col min="12545" max="12545" width="23" style="90" customWidth="1"/>
    <col min="12546" max="12546" width="20" style="90" customWidth="1"/>
    <col min="12547" max="12547" width="27.85546875" style="90" customWidth="1"/>
    <col min="12548" max="12550" width="0" style="90" hidden="1" customWidth="1"/>
    <col min="12551" max="12551" width="16.28515625" style="90" customWidth="1"/>
    <col min="12552" max="12552" width="9.140625" style="90"/>
    <col min="12553" max="12553" width="0" style="90" hidden="1" customWidth="1"/>
    <col min="12554" max="12554" width="14.7109375" style="90" customWidth="1"/>
    <col min="12555" max="12555" width="15.5703125" style="90" customWidth="1"/>
    <col min="12556" max="12800" width="9.140625" style="90"/>
    <col min="12801" max="12801" width="23" style="90" customWidth="1"/>
    <col min="12802" max="12802" width="20" style="90" customWidth="1"/>
    <col min="12803" max="12803" width="27.85546875" style="90" customWidth="1"/>
    <col min="12804" max="12806" width="0" style="90" hidden="1" customWidth="1"/>
    <col min="12807" max="12807" width="16.28515625" style="90" customWidth="1"/>
    <col min="12808" max="12808" width="9.140625" style="90"/>
    <col min="12809" max="12809" width="0" style="90" hidden="1" customWidth="1"/>
    <col min="12810" max="12810" width="14.7109375" style="90" customWidth="1"/>
    <col min="12811" max="12811" width="15.5703125" style="90" customWidth="1"/>
    <col min="12812" max="13056" width="9.140625" style="90"/>
    <col min="13057" max="13057" width="23" style="90" customWidth="1"/>
    <col min="13058" max="13058" width="20" style="90" customWidth="1"/>
    <col min="13059" max="13059" width="27.85546875" style="90" customWidth="1"/>
    <col min="13060" max="13062" width="0" style="90" hidden="1" customWidth="1"/>
    <col min="13063" max="13063" width="16.28515625" style="90" customWidth="1"/>
    <col min="13064" max="13064" width="9.140625" style="90"/>
    <col min="13065" max="13065" width="0" style="90" hidden="1" customWidth="1"/>
    <col min="13066" max="13066" width="14.7109375" style="90" customWidth="1"/>
    <col min="13067" max="13067" width="15.5703125" style="90" customWidth="1"/>
    <col min="13068" max="13312" width="9.140625" style="90"/>
    <col min="13313" max="13313" width="23" style="90" customWidth="1"/>
    <col min="13314" max="13314" width="20" style="90" customWidth="1"/>
    <col min="13315" max="13315" width="27.85546875" style="90" customWidth="1"/>
    <col min="13316" max="13318" width="0" style="90" hidden="1" customWidth="1"/>
    <col min="13319" max="13319" width="16.28515625" style="90" customWidth="1"/>
    <col min="13320" max="13320" width="9.140625" style="90"/>
    <col min="13321" max="13321" width="0" style="90" hidden="1" customWidth="1"/>
    <col min="13322" max="13322" width="14.7109375" style="90" customWidth="1"/>
    <col min="13323" max="13323" width="15.5703125" style="90" customWidth="1"/>
    <col min="13324" max="13568" width="9.140625" style="90"/>
    <col min="13569" max="13569" width="23" style="90" customWidth="1"/>
    <col min="13570" max="13570" width="20" style="90" customWidth="1"/>
    <col min="13571" max="13571" width="27.85546875" style="90" customWidth="1"/>
    <col min="13572" max="13574" width="0" style="90" hidden="1" customWidth="1"/>
    <col min="13575" max="13575" width="16.28515625" style="90" customWidth="1"/>
    <col min="13576" max="13576" width="9.140625" style="90"/>
    <col min="13577" max="13577" width="0" style="90" hidden="1" customWidth="1"/>
    <col min="13578" max="13578" width="14.7109375" style="90" customWidth="1"/>
    <col min="13579" max="13579" width="15.5703125" style="90" customWidth="1"/>
    <col min="13580" max="13824" width="9.140625" style="90"/>
    <col min="13825" max="13825" width="23" style="90" customWidth="1"/>
    <col min="13826" max="13826" width="20" style="90" customWidth="1"/>
    <col min="13827" max="13827" width="27.85546875" style="90" customWidth="1"/>
    <col min="13828" max="13830" width="0" style="90" hidden="1" customWidth="1"/>
    <col min="13831" max="13831" width="16.28515625" style="90" customWidth="1"/>
    <col min="13832" max="13832" width="9.140625" style="90"/>
    <col min="13833" max="13833" width="0" style="90" hidden="1" customWidth="1"/>
    <col min="13834" max="13834" width="14.7109375" style="90" customWidth="1"/>
    <col min="13835" max="13835" width="15.5703125" style="90" customWidth="1"/>
    <col min="13836" max="14080" width="9.140625" style="90"/>
    <col min="14081" max="14081" width="23" style="90" customWidth="1"/>
    <col min="14082" max="14082" width="20" style="90" customWidth="1"/>
    <col min="14083" max="14083" width="27.85546875" style="90" customWidth="1"/>
    <col min="14084" max="14086" width="0" style="90" hidden="1" customWidth="1"/>
    <col min="14087" max="14087" width="16.28515625" style="90" customWidth="1"/>
    <col min="14088" max="14088" width="9.140625" style="90"/>
    <col min="14089" max="14089" width="0" style="90" hidden="1" customWidth="1"/>
    <col min="14090" max="14090" width="14.7109375" style="90" customWidth="1"/>
    <col min="14091" max="14091" width="15.5703125" style="90" customWidth="1"/>
    <col min="14092" max="14336" width="9.140625" style="90"/>
    <col min="14337" max="14337" width="23" style="90" customWidth="1"/>
    <col min="14338" max="14338" width="20" style="90" customWidth="1"/>
    <col min="14339" max="14339" width="27.85546875" style="90" customWidth="1"/>
    <col min="14340" max="14342" width="0" style="90" hidden="1" customWidth="1"/>
    <col min="14343" max="14343" width="16.28515625" style="90" customWidth="1"/>
    <col min="14344" max="14344" width="9.140625" style="90"/>
    <col min="14345" max="14345" width="0" style="90" hidden="1" customWidth="1"/>
    <col min="14346" max="14346" width="14.7109375" style="90" customWidth="1"/>
    <col min="14347" max="14347" width="15.5703125" style="90" customWidth="1"/>
    <col min="14348" max="14592" width="9.140625" style="90"/>
    <col min="14593" max="14593" width="23" style="90" customWidth="1"/>
    <col min="14594" max="14594" width="20" style="90" customWidth="1"/>
    <col min="14595" max="14595" width="27.85546875" style="90" customWidth="1"/>
    <col min="14596" max="14598" width="0" style="90" hidden="1" customWidth="1"/>
    <col min="14599" max="14599" width="16.28515625" style="90" customWidth="1"/>
    <col min="14600" max="14600" width="9.140625" style="90"/>
    <col min="14601" max="14601" width="0" style="90" hidden="1" customWidth="1"/>
    <col min="14602" max="14602" width="14.7109375" style="90" customWidth="1"/>
    <col min="14603" max="14603" width="15.5703125" style="90" customWidth="1"/>
    <col min="14604" max="14848" width="9.140625" style="90"/>
    <col min="14849" max="14849" width="23" style="90" customWidth="1"/>
    <col min="14850" max="14850" width="20" style="90" customWidth="1"/>
    <col min="14851" max="14851" width="27.85546875" style="90" customWidth="1"/>
    <col min="14852" max="14854" width="0" style="90" hidden="1" customWidth="1"/>
    <col min="14855" max="14855" width="16.28515625" style="90" customWidth="1"/>
    <col min="14856" max="14856" width="9.140625" style="90"/>
    <col min="14857" max="14857" width="0" style="90" hidden="1" customWidth="1"/>
    <col min="14858" max="14858" width="14.7109375" style="90" customWidth="1"/>
    <col min="14859" max="14859" width="15.5703125" style="90" customWidth="1"/>
    <col min="14860" max="15104" width="9.140625" style="90"/>
    <col min="15105" max="15105" width="23" style="90" customWidth="1"/>
    <col min="15106" max="15106" width="20" style="90" customWidth="1"/>
    <col min="15107" max="15107" width="27.85546875" style="90" customWidth="1"/>
    <col min="15108" max="15110" width="0" style="90" hidden="1" customWidth="1"/>
    <col min="15111" max="15111" width="16.28515625" style="90" customWidth="1"/>
    <col min="15112" max="15112" width="9.140625" style="90"/>
    <col min="15113" max="15113" width="0" style="90" hidden="1" customWidth="1"/>
    <col min="15114" max="15114" width="14.7109375" style="90" customWidth="1"/>
    <col min="15115" max="15115" width="15.5703125" style="90" customWidth="1"/>
    <col min="15116" max="15360" width="9.140625" style="90"/>
    <col min="15361" max="15361" width="23" style="90" customWidth="1"/>
    <col min="15362" max="15362" width="20" style="90" customWidth="1"/>
    <col min="15363" max="15363" width="27.85546875" style="90" customWidth="1"/>
    <col min="15364" max="15366" width="0" style="90" hidden="1" customWidth="1"/>
    <col min="15367" max="15367" width="16.28515625" style="90" customWidth="1"/>
    <col min="15368" max="15368" width="9.140625" style="90"/>
    <col min="15369" max="15369" width="0" style="90" hidden="1" customWidth="1"/>
    <col min="15370" max="15370" width="14.7109375" style="90" customWidth="1"/>
    <col min="15371" max="15371" width="15.5703125" style="90" customWidth="1"/>
    <col min="15372" max="15616" width="9.140625" style="90"/>
    <col min="15617" max="15617" width="23" style="90" customWidth="1"/>
    <col min="15618" max="15618" width="20" style="90" customWidth="1"/>
    <col min="15619" max="15619" width="27.85546875" style="90" customWidth="1"/>
    <col min="15620" max="15622" width="0" style="90" hidden="1" customWidth="1"/>
    <col min="15623" max="15623" width="16.28515625" style="90" customWidth="1"/>
    <col min="15624" max="15624" width="9.140625" style="90"/>
    <col min="15625" max="15625" width="0" style="90" hidden="1" customWidth="1"/>
    <col min="15626" max="15626" width="14.7109375" style="90" customWidth="1"/>
    <col min="15627" max="15627" width="15.5703125" style="90" customWidth="1"/>
    <col min="15628" max="15872" width="9.140625" style="90"/>
    <col min="15873" max="15873" width="23" style="90" customWidth="1"/>
    <col min="15874" max="15874" width="20" style="90" customWidth="1"/>
    <col min="15875" max="15875" width="27.85546875" style="90" customWidth="1"/>
    <col min="15876" max="15878" width="0" style="90" hidden="1" customWidth="1"/>
    <col min="15879" max="15879" width="16.28515625" style="90" customWidth="1"/>
    <col min="15880" max="15880" width="9.140625" style="90"/>
    <col min="15881" max="15881" width="0" style="90" hidden="1" customWidth="1"/>
    <col min="15882" max="15882" width="14.7109375" style="90" customWidth="1"/>
    <col min="15883" max="15883" width="15.5703125" style="90" customWidth="1"/>
    <col min="15884" max="16128" width="9.140625" style="90"/>
    <col min="16129" max="16129" width="23" style="90" customWidth="1"/>
    <col min="16130" max="16130" width="20" style="90" customWidth="1"/>
    <col min="16131" max="16131" width="27.85546875" style="90" customWidth="1"/>
    <col min="16132" max="16134" width="0" style="90" hidden="1" customWidth="1"/>
    <col min="16135" max="16135" width="16.28515625" style="90" customWidth="1"/>
    <col min="16136" max="16136" width="9.140625" style="90"/>
    <col min="16137" max="16137" width="0" style="90" hidden="1" customWidth="1"/>
    <col min="16138" max="16138" width="14.7109375" style="90" customWidth="1"/>
    <col min="16139" max="16139" width="15.5703125" style="90" customWidth="1"/>
    <col min="16140" max="16384" width="9.140625" style="90"/>
  </cols>
  <sheetData>
    <row r="1" spans="1:11" s="58" customFormat="1" ht="21" customHeight="1">
      <c r="E1" s="89"/>
      <c r="F1" s="89"/>
      <c r="G1" s="397" t="s">
        <v>316</v>
      </c>
      <c r="H1" s="397"/>
    </row>
    <row r="2" spans="1:11" s="61" customFormat="1" ht="86.25" customHeight="1">
      <c r="A2" s="60" t="s">
        <v>317</v>
      </c>
      <c r="E2" s="398" t="s">
        <v>318</v>
      </c>
      <c r="F2" s="398"/>
      <c r="G2" s="398"/>
      <c r="H2" s="398"/>
    </row>
    <row r="3" spans="1:11" s="62" customFormat="1" ht="45" customHeight="1">
      <c r="A3" s="258" t="s">
        <v>129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</row>
    <row r="6" spans="1:11">
      <c r="A6" s="202" t="s">
        <v>31</v>
      </c>
      <c r="B6" s="202"/>
      <c r="C6" s="202"/>
      <c r="D6" s="202"/>
      <c r="E6" s="202"/>
      <c r="F6" s="202"/>
      <c r="G6" s="202"/>
      <c r="H6" s="202"/>
      <c r="I6" s="74"/>
      <c r="J6" s="74"/>
      <c r="K6" s="74"/>
    </row>
    <row r="7" spans="1:11">
      <c r="A7" s="202"/>
      <c r="B7" s="202"/>
      <c r="C7" s="202"/>
      <c r="D7" s="202"/>
      <c r="E7" s="202"/>
      <c r="F7" s="202"/>
      <c r="G7" s="202"/>
      <c r="H7" s="202"/>
      <c r="I7" s="74"/>
      <c r="J7" s="74"/>
      <c r="K7" s="74"/>
    </row>
    <row r="8" spans="1:11" ht="17.25" customHeight="1">
      <c r="A8" s="262" t="s">
        <v>1</v>
      </c>
      <c r="B8" s="263"/>
      <c r="C8" s="264"/>
      <c r="D8" s="401" t="s">
        <v>92</v>
      </c>
      <c r="E8" s="265"/>
      <c r="F8" s="265"/>
      <c r="G8" s="265"/>
      <c r="H8" s="265"/>
      <c r="I8" s="265"/>
      <c r="J8" s="265"/>
      <c r="K8" s="266"/>
    </row>
    <row r="9" spans="1:11" ht="17.25" customHeight="1">
      <c r="A9" s="222"/>
      <c r="B9" s="223"/>
      <c r="C9" s="224"/>
      <c r="D9" s="229" t="s">
        <v>93</v>
      </c>
      <c r="E9" s="229"/>
      <c r="F9" s="229"/>
      <c r="G9" s="229"/>
      <c r="H9" s="229"/>
      <c r="I9" s="230" t="s">
        <v>130</v>
      </c>
      <c r="J9" s="230"/>
      <c r="K9" s="208"/>
    </row>
    <row r="10" spans="1:11" ht="35.25" thickBot="1">
      <c r="A10" s="225"/>
      <c r="B10" s="226"/>
      <c r="C10" s="224"/>
      <c r="D10" s="63" t="s">
        <v>2</v>
      </c>
      <c r="E10" s="64" t="s">
        <v>32</v>
      </c>
      <c r="F10" s="64" t="s">
        <v>32</v>
      </c>
      <c r="G10" s="63" t="s">
        <v>2</v>
      </c>
      <c r="H10" s="64" t="s">
        <v>3</v>
      </c>
      <c r="I10" s="64" t="s">
        <v>32</v>
      </c>
      <c r="J10" s="64" t="s">
        <v>2</v>
      </c>
      <c r="K10" s="64" t="s">
        <v>3</v>
      </c>
    </row>
    <row r="11" spans="1:11" ht="17.25" customHeight="1">
      <c r="A11" s="231" t="s">
        <v>4</v>
      </c>
      <c r="B11" s="232"/>
      <c r="C11" s="198" t="s">
        <v>5</v>
      </c>
      <c r="D11" s="199"/>
      <c r="E11" s="199"/>
      <c r="F11" s="199"/>
      <c r="G11" s="199"/>
      <c r="H11" s="199"/>
      <c r="I11" s="199"/>
      <c r="J11" s="199"/>
      <c r="K11" s="200"/>
    </row>
    <row r="12" spans="1:11" ht="17.25" customHeight="1">
      <c r="A12" s="233"/>
      <c r="B12" s="234"/>
      <c r="C12" s="201" t="s">
        <v>86</v>
      </c>
      <c r="D12" s="202"/>
      <c r="E12" s="202"/>
      <c r="F12" s="202"/>
      <c r="G12" s="202"/>
      <c r="H12" s="202"/>
      <c r="I12" s="202"/>
      <c r="J12" s="202"/>
      <c r="K12" s="203"/>
    </row>
    <row r="13" spans="1:11">
      <c r="A13" s="235">
        <v>1049</v>
      </c>
      <c r="B13" s="235" t="s">
        <v>131</v>
      </c>
      <c r="C13" s="204" t="s">
        <v>8</v>
      </c>
      <c r="D13" s="205"/>
      <c r="E13" s="205"/>
      <c r="F13" s="205"/>
      <c r="G13" s="205"/>
      <c r="H13" s="205"/>
      <c r="I13" s="205"/>
      <c r="J13" s="205"/>
      <c r="K13" s="206"/>
    </row>
    <row r="14" spans="1:11" ht="129.75" customHeight="1" thickBot="1">
      <c r="A14" s="236"/>
      <c r="B14" s="236"/>
      <c r="C14" s="209" t="s">
        <v>331</v>
      </c>
      <c r="D14" s="210"/>
      <c r="E14" s="210"/>
      <c r="F14" s="210"/>
      <c r="G14" s="210"/>
      <c r="H14" s="210"/>
      <c r="I14" s="210"/>
      <c r="J14" s="210"/>
      <c r="K14" s="211"/>
    </row>
    <row r="15" spans="1:11">
      <c r="A15" s="237" t="s">
        <v>36</v>
      </c>
      <c r="B15" s="238"/>
      <c r="C15" s="392"/>
      <c r="D15" s="78"/>
      <c r="E15" s="76"/>
      <c r="F15" s="197"/>
      <c r="G15" s="197"/>
      <c r="H15" s="197"/>
      <c r="I15" s="197"/>
      <c r="J15" s="197"/>
      <c r="K15" s="197"/>
    </row>
    <row r="16" spans="1:11" ht="18" thickBot="1">
      <c r="A16" s="239"/>
      <c r="B16" s="240"/>
      <c r="C16" s="393"/>
      <c r="D16" s="78"/>
      <c r="E16" s="76"/>
      <c r="F16" s="249"/>
      <c r="G16" s="249"/>
      <c r="H16" s="249"/>
      <c r="I16" s="249"/>
      <c r="J16" s="249"/>
      <c r="K16" s="249"/>
    </row>
    <row r="17" spans="1:13">
      <c r="A17" s="246" t="s">
        <v>39</v>
      </c>
      <c r="B17" s="247"/>
      <c r="C17" s="77"/>
      <c r="D17" s="78"/>
      <c r="E17" s="78"/>
      <c r="F17" s="78"/>
      <c r="G17" s="78"/>
      <c r="H17" s="78"/>
      <c r="I17" s="78"/>
      <c r="J17" s="78"/>
      <c r="K17" s="79"/>
    </row>
    <row r="18" spans="1:13" ht="17.25" customHeight="1">
      <c r="A18" s="245" t="s">
        <v>40</v>
      </c>
      <c r="B18" s="245"/>
      <c r="C18" s="80"/>
      <c r="D18" s="66" t="s">
        <v>12</v>
      </c>
      <c r="E18" s="66" t="s">
        <v>12</v>
      </c>
      <c r="F18" s="66" t="s">
        <v>12</v>
      </c>
      <c r="G18" s="66" t="s">
        <v>12</v>
      </c>
      <c r="H18" s="66" t="s">
        <v>12</v>
      </c>
      <c r="I18" s="57">
        <v>29345.1</v>
      </c>
      <c r="J18" s="57">
        <v>775175.2</v>
      </c>
      <c r="K18" s="57">
        <v>775175.2</v>
      </c>
      <c r="M18" s="449"/>
    </row>
    <row r="19" spans="1:13" ht="17.25" customHeight="1">
      <c r="A19" s="214" t="s">
        <v>41</v>
      </c>
      <c r="B19" s="215"/>
      <c r="C19" s="248"/>
      <c r="D19" s="72"/>
      <c r="E19" s="215"/>
      <c r="F19" s="215"/>
      <c r="G19" s="215"/>
      <c r="H19" s="72"/>
      <c r="I19" s="72"/>
      <c r="J19" s="72"/>
      <c r="K19" s="73"/>
    </row>
    <row r="20" spans="1:13" ht="17.25" customHeight="1">
      <c r="A20" s="216" t="s">
        <v>16</v>
      </c>
      <c r="B20" s="217"/>
      <c r="C20" s="217"/>
      <c r="D20" s="217"/>
      <c r="E20" s="217"/>
      <c r="F20" s="217"/>
      <c r="G20" s="217"/>
      <c r="H20" s="217"/>
      <c r="I20" s="217"/>
      <c r="J20" s="217"/>
      <c r="K20" s="217"/>
    </row>
    <row r="21" spans="1:13" ht="17.25" customHeight="1">
      <c r="A21" s="191" t="s">
        <v>89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</row>
    <row r="22" spans="1:13" ht="17.25" customHeight="1">
      <c r="A22" s="213" t="s">
        <v>18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</row>
    <row r="23" spans="1:13" ht="18" customHeight="1" thickBot="1">
      <c r="A23" s="191" t="s">
        <v>90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</row>
    <row r="24" spans="1:13">
      <c r="A24" s="219" t="s">
        <v>1</v>
      </c>
      <c r="B24" s="220"/>
      <c r="C24" s="221"/>
      <c r="D24" s="400" t="s">
        <v>92</v>
      </c>
      <c r="E24" s="227"/>
      <c r="F24" s="227"/>
      <c r="G24" s="227"/>
      <c r="H24" s="227"/>
      <c r="I24" s="227"/>
      <c r="J24" s="227"/>
      <c r="K24" s="228"/>
    </row>
    <row r="25" spans="1:13">
      <c r="A25" s="222"/>
      <c r="B25" s="223"/>
      <c r="C25" s="224"/>
      <c r="D25" s="229" t="s">
        <v>93</v>
      </c>
      <c r="E25" s="229"/>
      <c r="F25" s="229"/>
      <c r="G25" s="229"/>
      <c r="H25" s="229"/>
      <c r="I25" s="230" t="s">
        <v>130</v>
      </c>
      <c r="J25" s="230"/>
      <c r="K25" s="208"/>
    </row>
    <row r="26" spans="1:13" ht="35.25" thickBot="1">
      <c r="A26" s="225"/>
      <c r="B26" s="226"/>
      <c r="C26" s="224"/>
      <c r="D26" s="63" t="s">
        <v>2</v>
      </c>
      <c r="E26" s="64" t="s">
        <v>32</v>
      </c>
      <c r="F26" s="64" t="s">
        <v>32</v>
      </c>
      <c r="G26" s="63" t="s">
        <v>2</v>
      </c>
      <c r="H26" s="64" t="s">
        <v>3</v>
      </c>
      <c r="I26" s="64" t="s">
        <v>32</v>
      </c>
      <c r="J26" s="64" t="s">
        <v>2</v>
      </c>
      <c r="K26" s="64" t="s">
        <v>3</v>
      </c>
    </row>
    <row r="27" spans="1:13">
      <c r="A27" s="231" t="s">
        <v>4</v>
      </c>
      <c r="B27" s="232"/>
      <c r="C27" s="198" t="s">
        <v>5</v>
      </c>
      <c r="D27" s="199"/>
      <c r="E27" s="199"/>
      <c r="F27" s="199"/>
      <c r="G27" s="199"/>
      <c r="H27" s="199"/>
      <c r="I27" s="199"/>
      <c r="J27" s="199"/>
      <c r="K27" s="200"/>
    </row>
    <row r="28" spans="1:13">
      <c r="A28" s="233"/>
      <c r="B28" s="234"/>
      <c r="C28" s="191" t="s">
        <v>67</v>
      </c>
      <c r="D28" s="191"/>
      <c r="E28" s="191"/>
      <c r="F28" s="191"/>
      <c r="G28" s="191"/>
      <c r="H28" s="191"/>
      <c r="I28" s="191"/>
      <c r="J28" s="191"/>
      <c r="K28" s="191"/>
    </row>
    <row r="29" spans="1:13">
      <c r="A29" s="235">
        <v>1047</v>
      </c>
      <c r="B29" s="235" t="s">
        <v>132</v>
      </c>
      <c r="C29" s="204" t="s">
        <v>8</v>
      </c>
      <c r="D29" s="205"/>
      <c r="E29" s="205"/>
      <c r="F29" s="205"/>
      <c r="G29" s="205"/>
      <c r="H29" s="205"/>
      <c r="I29" s="205"/>
      <c r="J29" s="205"/>
      <c r="K29" s="206"/>
    </row>
    <row r="30" spans="1:13" ht="18" thickBot="1">
      <c r="A30" s="236"/>
      <c r="B30" s="236"/>
      <c r="C30" s="209" t="s">
        <v>68</v>
      </c>
      <c r="D30" s="210"/>
      <c r="E30" s="210"/>
      <c r="F30" s="210"/>
      <c r="G30" s="210"/>
      <c r="H30" s="210"/>
      <c r="I30" s="210"/>
      <c r="J30" s="210"/>
      <c r="K30" s="211"/>
    </row>
    <row r="31" spans="1:13">
      <c r="A31" s="237" t="s">
        <v>36</v>
      </c>
      <c r="B31" s="238"/>
      <c r="C31" s="392" t="s">
        <v>64</v>
      </c>
      <c r="D31" s="78"/>
      <c r="E31" s="197"/>
      <c r="F31" s="243">
        <v>6</v>
      </c>
      <c r="G31" s="243">
        <v>6</v>
      </c>
      <c r="H31" s="243">
        <v>6</v>
      </c>
      <c r="I31" s="197"/>
      <c r="J31" s="197"/>
      <c r="K31" s="197"/>
    </row>
    <row r="32" spans="1:13" ht="18" thickBot="1">
      <c r="A32" s="239"/>
      <c r="B32" s="240"/>
      <c r="C32" s="393"/>
      <c r="D32" s="78"/>
      <c r="E32" s="249"/>
      <c r="F32" s="244"/>
      <c r="G32" s="244"/>
      <c r="H32" s="244"/>
      <c r="I32" s="249"/>
      <c r="J32" s="249"/>
      <c r="K32" s="249"/>
    </row>
    <row r="33" spans="1:11">
      <c r="A33" s="246" t="s">
        <v>39</v>
      </c>
      <c r="B33" s="247"/>
      <c r="C33" s="77"/>
      <c r="D33" s="78"/>
      <c r="E33" s="78"/>
      <c r="F33" s="78"/>
      <c r="G33" s="78"/>
      <c r="H33" s="78"/>
      <c r="I33" s="78"/>
      <c r="J33" s="78"/>
      <c r="K33" s="79"/>
    </row>
    <row r="34" spans="1:11">
      <c r="A34" s="245" t="s">
        <v>40</v>
      </c>
      <c r="B34" s="245"/>
      <c r="C34" s="80"/>
      <c r="D34" s="66" t="s">
        <v>12</v>
      </c>
      <c r="E34" s="66" t="s">
        <v>12</v>
      </c>
      <c r="F34" s="66" t="s">
        <v>12</v>
      </c>
      <c r="G34" s="66" t="s">
        <v>12</v>
      </c>
      <c r="H34" s="66" t="s">
        <v>12</v>
      </c>
      <c r="I34" s="57">
        <v>61760</v>
      </c>
      <c r="J34" s="57">
        <f>-(899+3494+3916+2086+1791+4947)</f>
        <v>-17133</v>
      </c>
      <c r="K34" s="57">
        <f>-(899+3494+3916+2086+1791+4947)</f>
        <v>-17133</v>
      </c>
    </row>
    <row r="35" spans="1:11">
      <c r="A35" s="214" t="s">
        <v>41</v>
      </c>
      <c r="B35" s="215"/>
      <c r="C35" s="248"/>
      <c r="D35" s="72"/>
      <c r="E35" s="215"/>
      <c r="F35" s="215"/>
      <c r="G35" s="215"/>
      <c r="H35" s="72"/>
      <c r="I35" s="72"/>
      <c r="J35" s="72"/>
      <c r="K35" s="73"/>
    </row>
    <row r="36" spans="1:11">
      <c r="A36" s="216" t="s">
        <v>16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</row>
    <row r="37" spans="1:11">
      <c r="A37" s="191" t="s">
        <v>65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</row>
    <row r="38" spans="1:11">
      <c r="A38" s="213" t="s">
        <v>18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</row>
    <row r="39" spans="1:11" ht="18" thickBot="1">
      <c r="A39" s="271" t="s">
        <v>66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</row>
    <row r="40" spans="1:11">
      <c r="A40" s="219" t="s">
        <v>1</v>
      </c>
      <c r="B40" s="220"/>
      <c r="C40" s="221"/>
      <c r="D40" s="400" t="s">
        <v>92</v>
      </c>
      <c r="E40" s="227"/>
      <c r="F40" s="227"/>
      <c r="G40" s="227"/>
      <c r="H40" s="227"/>
      <c r="I40" s="227"/>
      <c r="J40" s="227"/>
      <c r="K40" s="228"/>
    </row>
    <row r="41" spans="1:11">
      <c r="A41" s="222"/>
      <c r="B41" s="223"/>
      <c r="C41" s="224"/>
      <c r="D41" s="229" t="s">
        <v>93</v>
      </c>
      <c r="E41" s="229"/>
      <c r="F41" s="229"/>
      <c r="G41" s="229"/>
      <c r="H41" s="229"/>
      <c r="I41" s="230" t="s">
        <v>130</v>
      </c>
      <c r="J41" s="230"/>
      <c r="K41" s="208"/>
    </row>
    <row r="42" spans="1:11" ht="35.25" thickBot="1">
      <c r="A42" s="225"/>
      <c r="B42" s="226"/>
      <c r="C42" s="224"/>
      <c r="D42" s="63" t="s">
        <v>2</v>
      </c>
      <c r="E42" s="64" t="s">
        <v>32</v>
      </c>
      <c r="F42" s="64" t="s">
        <v>32</v>
      </c>
      <c r="G42" s="63" t="s">
        <v>2</v>
      </c>
      <c r="H42" s="64" t="s">
        <v>3</v>
      </c>
      <c r="I42" s="64" t="s">
        <v>32</v>
      </c>
      <c r="J42" s="64" t="s">
        <v>2</v>
      </c>
      <c r="K42" s="64" t="s">
        <v>3</v>
      </c>
    </row>
    <row r="43" spans="1:11">
      <c r="A43" s="231" t="s">
        <v>4</v>
      </c>
      <c r="B43" s="232"/>
      <c r="C43" s="198" t="s">
        <v>5</v>
      </c>
      <c r="D43" s="199"/>
      <c r="E43" s="199"/>
      <c r="F43" s="199"/>
      <c r="G43" s="199"/>
      <c r="H43" s="199"/>
      <c r="I43" s="199"/>
      <c r="J43" s="199"/>
      <c r="K43" s="200"/>
    </row>
    <row r="44" spans="1:11">
      <c r="A44" s="233"/>
      <c r="B44" s="234"/>
      <c r="C44" s="191" t="s">
        <v>62</v>
      </c>
      <c r="D44" s="191"/>
      <c r="E44" s="191"/>
      <c r="F44" s="191"/>
      <c r="G44" s="191"/>
      <c r="H44" s="191"/>
      <c r="I44" s="191"/>
      <c r="J44" s="191"/>
      <c r="K44" s="191"/>
    </row>
    <row r="45" spans="1:11">
      <c r="A45" s="235">
        <v>1047</v>
      </c>
      <c r="B45" s="235" t="s">
        <v>133</v>
      </c>
      <c r="C45" s="204" t="s">
        <v>8</v>
      </c>
      <c r="D45" s="205"/>
      <c r="E45" s="205"/>
      <c r="F45" s="205"/>
      <c r="G45" s="205"/>
      <c r="H45" s="205"/>
      <c r="I45" s="205"/>
      <c r="J45" s="205"/>
      <c r="K45" s="206"/>
    </row>
    <row r="46" spans="1:11" ht="21.75" customHeight="1" thickBot="1">
      <c r="A46" s="236"/>
      <c r="B46" s="236"/>
      <c r="C46" s="209" t="s">
        <v>62</v>
      </c>
      <c r="D46" s="210"/>
      <c r="E46" s="210"/>
      <c r="F46" s="210"/>
      <c r="G46" s="210"/>
      <c r="H46" s="210"/>
      <c r="I46" s="210"/>
      <c r="J46" s="210"/>
      <c r="K46" s="211"/>
    </row>
    <row r="47" spans="1:11">
      <c r="A47" s="237" t="s">
        <v>36</v>
      </c>
      <c r="B47" s="238"/>
      <c r="C47" s="392" t="s">
        <v>64</v>
      </c>
      <c r="D47" s="78"/>
      <c r="E47" s="197"/>
      <c r="F47" s="243">
        <v>1</v>
      </c>
      <c r="G47" s="243">
        <v>1</v>
      </c>
      <c r="H47" s="243">
        <v>1</v>
      </c>
      <c r="I47" s="197"/>
      <c r="J47" s="197"/>
      <c r="K47" s="197"/>
    </row>
    <row r="48" spans="1:11" ht="18" thickBot="1">
      <c r="A48" s="239"/>
      <c r="B48" s="240"/>
      <c r="C48" s="393"/>
      <c r="D48" s="78"/>
      <c r="E48" s="249"/>
      <c r="F48" s="244"/>
      <c r="G48" s="244"/>
      <c r="H48" s="244"/>
      <c r="I48" s="249"/>
      <c r="J48" s="249"/>
      <c r="K48" s="249"/>
    </row>
    <row r="49" spans="1:11">
      <c r="A49" s="246" t="s">
        <v>39</v>
      </c>
      <c r="B49" s="247"/>
      <c r="C49" s="77"/>
      <c r="D49" s="78"/>
      <c r="E49" s="78"/>
      <c r="F49" s="78"/>
      <c r="G49" s="78"/>
      <c r="H49" s="78"/>
      <c r="I49" s="78"/>
      <c r="J49" s="78"/>
      <c r="K49" s="79"/>
    </row>
    <row r="50" spans="1:11">
      <c r="A50" s="245" t="s">
        <v>40</v>
      </c>
      <c r="B50" s="245"/>
      <c r="C50" s="80"/>
      <c r="D50" s="66" t="s">
        <v>12</v>
      </c>
      <c r="E50" s="66" t="s">
        <v>12</v>
      </c>
      <c r="F50" s="66" t="s">
        <v>12</v>
      </c>
      <c r="G50" s="66" t="s">
        <v>12</v>
      </c>
      <c r="H50" s="66" t="s">
        <v>12</v>
      </c>
      <c r="I50" s="57">
        <v>9650</v>
      </c>
      <c r="J50" s="57">
        <f>-2927</f>
        <v>-2927</v>
      </c>
      <c r="K50" s="57">
        <f>-2927</f>
        <v>-2927</v>
      </c>
    </row>
    <row r="51" spans="1:11">
      <c r="A51" s="214" t="s">
        <v>41</v>
      </c>
      <c r="B51" s="215"/>
      <c r="C51" s="248"/>
      <c r="D51" s="72"/>
      <c r="E51" s="215"/>
      <c r="F51" s="215"/>
      <c r="G51" s="215"/>
      <c r="H51" s="72"/>
      <c r="I51" s="72"/>
      <c r="J51" s="72"/>
      <c r="K51" s="73"/>
    </row>
    <row r="52" spans="1:11">
      <c r="A52" s="216" t="s">
        <v>16</v>
      </c>
      <c r="B52" s="217"/>
      <c r="C52" s="217"/>
      <c r="D52" s="217"/>
      <c r="E52" s="217"/>
      <c r="F52" s="217"/>
      <c r="G52" s="217"/>
      <c r="H52" s="217"/>
      <c r="I52" s="217"/>
      <c r="J52" s="217"/>
      <c r="K52" s="217"/>
    </row>
    <row r="53" spans="1:11">
      <c r="A53" s="191" t="s">
        <v>65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</row>
    <row r="54" spans="1:11">
      <c r="A54" s="213" t="s">
        <v>18</v>
      </c>
      <c r="B54" s="213"/>
      <c r="C54" s="213"/>
      <c r="D54" s="213"/>
      <c r="E54" s="213"/>
      <c r="F54" s="213"/>
      <c r="G54" s="213"/>
      <c r="H54" s="213"/>
      <c r="I54" s="213"/>
      <c r="J54" s="213"/>
      <c r="K54" s="213"/>
    </row>
    <row r="55" spans="1:11" ht="18" thickBot="1">
      <c r="A55" s="271" t="s">
        <v>66</v>
      </c>
      <c r="B55" s="271"/>
      <c r="C55" s="271"/>
      <c r="D55" s="271"/>
      <c r="E55" s="271"/>
      <c r="F55" s="271"/>
      <c r="G55" s="271"/>
      <c r="H55" s="271"/>
      <c r="I55" s="271"/>
      <c r="J55" s="271"/>
      <c r="K55" s="271"/>
    </row>
    <row r="56" spans="1:11">
      <c r="A56" s="219" t="s">
        <v>1</v>
      </c>
      <c r="B56" s="220"/>
      <c r="C56" s="221"/>
      <c r="D56" s="400" t="s">
        <v>92</v>
      </c>
      <c r="E56" s="227"/>
      <c r="F56" s="227"/>
      <c r="G56" s="227"/>
      <c r="H56" s="227"/>
      <c r="I56" s="227"/>
      <c r="J56" s="227"/>
      <c r="K56" s="228"/>
    </row>
    <row r="57" spans="1:11">
      <c r="A57" s="222"/>
      <c r="B57" s="223"/>
      <c r="C57" s="224"/>
      <c r="D57" s="229" t="s">
        <v>93</v>
      </c>
      <c r="E57" s="229"/>
      <c r="F57" s="229"/>
      <c r="G57" s="229"/>
      <c r="H57" s="229"/>
      <c r="I57" s="230" t="s">
        <v>130</v>
      </c>
      <c r="J57" s="230"/>
      <c r="K57" s="208"/>
    </row>
    <row r="58" spans="1:11" ht="35.25" thickBot="1">
      <c r="A58" s="225"/>
      <c r="B58" s="226"/>
      <c r="C58" s="224"/>
      <c r="D58" s="63" t="s">
        <v>2</v>
      </c>
      <c r="E58" s="64" t="s">
        <v>32</v>
      </c>
      <c r="F58" s="64" t="s">
        <v>32</v>
      </c>
      <c r="G58" s="63" t="s">
        <v>2</v>
      </c>
      <c r="H58" s="64" t="s">
        <v>3</v>
      </c>
      <c r="I58" s="64" t="s">
        <v>32</v>
      </c>
      <c r="J58" s="64" t="s">
        <v>2</v>
      </c>
      <c r="K58" s="64" t="s">
        <v>3</v>
      </c>
    </row>
    <row r="59" spans="1:11">
      <c r="A59" s="231" t="s">
        <v>4</v>
      </c>
      <c r="B59" s="232"/>
      <c r="C59" s="198" t="s">
        <v>5</v>
      </c>
      <c r="D59" s="199"/>
      <c r="E59" s="199"/>
      <c r="F59" s="199"/>
      <c r="G59" s="199"/>
      <c r="H59" s="199"/>
      <c r="I59" s="199"/>
      <c r="J59" s="199"/>
      <c r="K59" s="200"/>
    </row>
    <row r="60" spans="1:11">
      <c r="A60" s="233"/>
      <c r="B60" s="234"/>
      <c r="C60" s="191" t="s">
        <v>112</v>
      </c>
      <c r="D60" s="191"/>
      <c r="E60" s="191"/>
      <c r="F60" s="191"/>
      <c r="G60" s="191"/>
      <c r="H60" s="191"/>
      <c r="I60" s="191"/>
      <c r="J60" s="191"/>
      <c r="K60" s="191"/>
    </row>
    <row r="61" spans="1:11">
      <c r="A61" s="235">
        <v>1047</v>
      </c>
      <c r="B61" s="235" t="s">
        <v>134</v>
      </c>
      <c r="C61" s="204" t="s">
        <v>8</v>
      </c>
      <c r="D61" s="205"/>
      <c r="E61" s="205"/>
      <c r="F61" s="205"/>
      <c r="G61" s="205"/>
      <c r="H61" s="205"/>
      <c r="I61" s="205"/>
      <c r="J61" s="205"/>
      <c r="K61" s="206"/>
    </row>
    <row r="62" spans="1:11" ht="18" thickBot="1">
      <c r="A62" s="236"/>
      <c r="B62" s="236"/>
      <c r="C62" s="209" t="s">
        <v>114</v>
      </c>
      <c r="D62" s="210"/>
      <c r="E62" s="210"/>
      <c r="F62" s="210"/>
      <c r="G62" s="210"/>
      <c r="H62" s="210"/>
      <c r="I62" s="210"/>
      <c r="J62" s="210"/>
      <c r="K62" s="211"/>
    </row>
    <row r="63" spans="1:11">
      <c r="A63" s="237" t="s">
        <v>36</v>
      </c>
      <c r="B63" s="238"/>
      <c r="C63" s="392" t="s">
        <v>64</v>
      </c>
      <c r="D63" s="78"/>
      <c r="E63" s="197"/>
      <c r="F63" s="243">
        <v>3</v>
      </c>
      <c r="G63" s="243">
        <v>3</v>
      </c>
      <c r="H63" s="243">
        <v>3</v>
      </c>
      <c r="I63" s="197"/>
      <c r="J63" s="197"/>
      <c r="K63" s="197"/>
    </row>
    <row r="64" spans="1:11" ht="18" thickBot="1">
      <c r="A64" s="239"/>
      <c r="B64" s="240"/>
      <c r="C64" s="393"/>
      <c r="D64" s="78"/>
      <c r="E64" s="249"/>
      <c r="F64" s="244"/>
      <c r="G64" s="244"/>
      <c r="H64" s="244"/>
      <c r="I64" s="249"/>
      <c r="J64" s="249"/>
      <c r="K64" s="249"/>
    </row>
    <row r="65" spans="1:11">
      <c r="A65" s="246" t="s">
        <v>39</v>
      </c>
      <c r="B65" s="247"/>
      <c r="C65" s="77"/>
      <c r="D65" s="78"/>
      <c r="E65" s="78"/>
      <c r="F65" s="78"/>
      <c r="G65" s="78"/>
      <c r="H65" s="78"/>
      <c r="I65" s="78"/>
      <c r="J65" s="78"/>
      <c r="K65" s="79"/>
    </row>
    <row r="66" spans="1:11">
      <c r="A66" s="245" t="s">
        <v>40</v>
      </c>
      <c r="B66" s="245"/>
      <c r="C66" s="80"/>
      <c r="D66" s="66" t="s">
        <v>12</v>
      </c>
      <c r="E66" s="66" t="s">
        <v>12</v>
      </c>
      <c r="F66" s="66" t="s">
        <v>12</v>
      </c>
      <c r="G66" s="66" t="s">
        <v>12</v>
      </c>
      <c r="H66" s="66" t="s">
        <v>12</v>
      </c>
      <c r="I66" s="57">
        <v>30880</v>
      </c>
      <c r="J66" s="57">
        <f>-(1178+2785+3054.2)</f>
        <v>-7017.2</v>
      </c>
      <c r="K66" s="57">
        <f>-(1178+2785+3054.2)</f>
        <v>-7017.2</v>
      </c>
    </row>
    <row r="67" spans="1:11">
      <c r="A67" s="214" t="s">
        <v>41</v>
      </c>
      <c r="B67" s="215"/>
      <c r="C67" s="248"/>
      <c r="D67" s="72"/>
      <c r="E67" s="215"/>
      <c r="F67" s="215"/>
      <c r="G67" s="215"/>
      <c r="H67" s="72"/>
      <c r="I67" s="72"/>
      <c r="J67" s="72"/>
      <c r="K67" s="73"/>
    </row>
    <row r="68" spans="1:11">
      <c r="A68" s="216" t="s">
        <v>16</v>
      </c>
      <c r="B68" s="217"/>
      <c r="C68" s="217"/>
      <c r="D68" s="217"/>
      <c r="E68" s="217"/>
      <c r="F68" s="217"/>
      <c r="G68" s="217"/>
      <c r="H68" s="217"/>
      <c r="I68" s="217"/>
      <c r="J68" s="217"/>
      <c r="K68" s="217"/>
    </row>
    <row r="69" spans="1:11">
      <c r="A69" s="191" t="s">
        <v>65</v>
      </c>
      <c r="B69" s="191"/>
      <c r="C69" s="191"/>
      <c r="D69" s="191"/>
      <c r="E69" s="191"/>
      <c r="F69" s="191"/>
      <c r="G69" s="191"/>
      <c r="H69" s="191"/>
      <c r="I69" s="191"/>
      <c r="J69" s="191"/>
      <c r="K69" s="191"/>
    </row>
    <row r="70" spans="1:11">
      <c r="A70" s="213" t="s">
        <v>18</v>
      </c>
      <c r="B70" s="213"/>
      <c r="C70" s="213"/>
      <c r="D70" s="213"/>
      <c r="E70" s="213"/>
      <c r="F70" s="213"/>
      <c r="G70" s="213"/>
      <c r="H70" s="213"/>
      <c r="I70" s="213"/>
      <c r="J70" s="213"/>
      <c r="K70" s="213"/>
    </row>
    <row r="71" spans="1:11">
      <c r="A71" s="191" t="s">
        <v>66</v>
      </c>
      <c r="B71" s="191"/>
      <c r="C71" s="191"/>
      <c r="D71" s="191"/>
      <c r="E71" s="191"/>
      <c r="F71" s="191"/>
      <c r="G71" s="191"/>
      <c r="H71" s="191"/>
      <c r="I71" s="191"/>
      <c r="J71" s="191"/>
      <c r="K71" s="191"/>
    </row>
    <row r="72" spans="1:11" ht="18" thickBot="1">
      <c r="A72" s="257" t="s">
        <v>49</v>
      </c>
      <c r="B72" s="257"/>
      <c r="C72" s="78"/>
      <c r="D72" s="78"/>
      <c r="E72" s="78"/>
      <c r="F72" s="78"/>
      <c r="G72" s="78"/>
      <c r="H72" s="78"/>
      <c r="I72" s="78"/>
      <c r="J72" s="78"/>
      <c r="K72" s="78"/>
    </row>
    <row r="73" spans="1:11">
      <c r="A73" s="219" t="s">
        <v>1</v>
      </c>
      <c r="B73" s="220"/>
      <c r="C73" s="221"/>
      <c r="D73" s="400" t="s">
        <v>92</v>
      </c>
      <c r="E73" s="227"/>
      <c r="F73" s="227"/>
      <c r="G73" s="227"/>
      <c r="H73" s="227"/>
      <c r="I73" s="227"/>
      <c r="J73" s="227"/>
      <c r="K73" s="228"/>
    </row>
    <row r="74" spans="1:11">
      <c r="A74" s="222"/>
      <c r="B74" s="223"/>
      <c r="C74" s="224"/>
      <c r="D74" s="229" t="s">
        <v>93</v>
      </c>
      <c r="E74" s="229"/>
      <c r="F74" s="229"/>
      <c r="G74" s="229"/>
      <c r="H74" s="229"/>
      <c r="I74" s="230" t="s">
        <v>130</v>
      </c>
      <c r="J74" s="230"/>
      <c r="K74" s="208"/>
    </row>
    <row r="75" spans="1:11" ht="35.25" thickBot="1">
      <c r="A75" s="225"/>
      <c r="B75" s="226"/>
      <c r="C75" s="224"/>
      <c r="D75" s="63" t="s">
        <v>2</v>
      </c>
      <c r="E75" s="64" t="s">
        <v>32</v>
      </c>
      <c r="F75" s="64" t="s">
        <v>32</v>
      </c>
      <c r="G75" s="63" t="s">
        <v>2</v>
      </c>
      <c r="H75" s="64" t="s">
        <v>3</v>
      </c>
      <c r="I75" s="64" t="s">
        <v>32</v>
      </c>
      <c r="J75" s="64" t="s">
        <v>2</v>
      </c>
      <c r="K75" s="64" t="s">
        <v>3</v>
      </c>
    </row>
    <row r="76" spans="1:11">
      <c r="A76" s="231" t="s">
        <v>4</v>
      </c>
      <c r="B76" s="232"/>
      <c r="C76" s="198" t="s">
        <v>5</v>
      </c>
      <c r="D76" s="199"/>
      <c r="E76" s="199"/>
      <c r="F76" s="199"/>
      <c r="G76" s="199"/>
      <c r="H76" s="199"/>
      <c r="I76" s="199"/>
      <c r="J76" s="199"/>
      <c r="K76" s="200"/>
    </row>
    <row r="77" spans="1:11" ht="45.75" customHeight="1">
      <c r="A77" s="233"/>
      <c r="B77" s="234"/>
      <c r="C77" s="201" t="s">
        <v>79</v>
      </c>
      <c r="D77" s="202"/>
      <c r="E77" s="202"/>
      <c r="F77" s="202"/>
      <c r="G77" s="202"/>
      <c r="H77" s="202"/>
      <c r="I77" s="202"/>
      <c r="J77" s="202"/>
      <c r="K77" s="203"/>
    </row>
    <row r="78" spans="1:11">
      <c r="A78" s="207">
        <v>1168</v>
      </c>
      <c r="B78" s="208" t="s">
        <v>135</v>
      </c>
      <c r="C78" s="204" t="s">
        <v>8</v>
      </c>
      <c r="D78" s="205"/>
      <c r="E78" s="205"/>
      <c r="F78" s="205"/>
      <c r="G78" s="205"/>
      <c r="H78" s="205"/>
      <c r="I78" s="205"/>
      <c r="J78" s="205"/>
      <c r="K78" s="206"/>
    </row>
    <row r="79" spans="1:11" ht="37.5" customHeight="1" thickBot="1">
      <c r="A79" s="207"/>
      <c r="B79" s="208"/>
      <c r="C79" s="209" t="s">
        <v>136</v>
      </c>
      <c r="D79" s="210"/>
      <c r="E79" s="210"/>
      <c r="F79" s="210"/>
      <c r="G79" s="210"/>
      <c r="H79" s="210"/>
      <c r="I79" s="210"/>
      <c r="J79" s="210"/>
      <c r="K79" s="211"/>
    </row>
    <row r="80" spans="1:11" ht="18" thickBot="1">
      <c r="A80" s="250" t="s">
        <v>10</v>
      </c>
      <c r="B80" s="251"/>
      <c r="C80" s="65"/>
      <c r="D80" s="66" t="s">
        <v>12</v>
      </c>
      <c r="E80" s="66"/>
      <c r="F80" s="86">
        <v>6</v>
      </c>
      <c r="G80" s="86">
        <v>6</v>
      </c>
      <c r="H80" s="86">
        <v>6</v>
      </c>
      <c r="I80" s="57"/>
      <c r="J80" s="57"/>
      <c r="K80" s="57"/>
    </row>
    <row r="81" spans="1:11" ht="18" thickBot="1">
      <c r="A81" s="250" t="s">
        <v>11</v>
      </c>
      <c r="B81" s="267"/>
      <c r="C81" s="65"/>
      <c r="D81" s="66"/>
      <c r="E81" s="81" t="s">
        <v>12</v>
      </c>
      <c r="F81" s="81" t="s">
        <v>12</v>
      </c>
      <c r="G81" s="81" t="s">
        <v>12</v>
      </c>
      <c r="H81" s="81" t="s">
        <v>12</v>
      </c>
      <c r="I81" s="57">
        <v>93605</v>
      </c>
      <c r="J81" s="57">
        <f>-(5219+5160+2627+6866+3221+1932.4)</f>
        <v>-25025.4</v>
      </c>
      <c r="K81" s="57">
        <f>-(5219+5160+2627+6866+3221+1932.4)</f>
        <v>-25025.4</v>
      </c>
    </row>
    <row r="82" spans="1:11" ht="18" thickBot="1">
      <c r="A82" s="250" t="s">
        <v>13</v>
      </c>
      <c r="B82" s="272"/>
      <c r="C82" s="267"/>
      <c r="D82" s="82"/>
      <c r="E82" s="82"/>
      <c r="F82" s="82"/>
      <c r="G82" s="82"/>
      <c r="H82" s="82"/>
      <c r="I82" s="82"/>
      <c r="J82" s="82"/>
      <c r="K82" s="83"/>
    </row>
    <row r="83" spans="1:11">
      <c r="A83" s="268" t="s">
        <v>14</v>
      </c>
      <c r="B83" s="269"/>
      <c r="C83" s="270"/>
      <c r="D83" s="84"/>
      <c r="E83" s="87"/>
      <c r="F83" s="84"/>
      <c r="G83" s="84"/>
      <c r="H83" s="84"/>
      <c r="I83" s="84"/>
      <c r="J83" s="84"/>
      <c r="K83" s="84"/>
    </row>
    <row r="84" spans="1:11">
      <c r="A84" s="273" t="s">
        <v>81</v>
      </c>
      <c r="B84" s="218"/>
      <c r="C84" s="218"/>
      <c r="D84" s="218"/>
      <c r="E84" s="84"/>
      <c r="F84" s="85"/>
      <c r="G84" s="85"/>
      <c r="H84" s="85"/>
      <c r="I84" s="85"/>
      <c r="J84" s="85"/>
      <c r="K84" s="85"/>
    </row>
    <row r="85" spans="1:11">
      <c r="A85" s="195" t="s">
        <v>16</v>
      </c>
      <c r="B85" s="195"/>
      <c r="C85" s="195"/>
      <c r="D85" s="195"/>
      <c r="E85" s="195"/>
      <c r="F85" s="195"/>
      <c r="G85" s="195"/>
      <c r="H85" s="195"/>
      <c r="I85" s="195"/>
      <c r="J85" s="195"/>
      <c r="K85" s="195"/>
    </row>
    <row r="86" spans="1:11">
      <c r="A86" s="191" t="s">
        <v>82</v>
      </c>
      <c r="B86" s="191"/>
      <c r="C86" s="191"/>
      <c r="D86" s="191"/>
      <c r="E86" s="191"/>
      <c r="F86" s="191"/>
      <c r="G86" s="191"/>
      <c r="H86" s="191"/>
      <c r="I86" s="191"/>
      <c r="J86" s="191"/>
      <c r="K86" s="191"/>
    </row>
    <row r="87" spans="1:11">
      <c r="A87" s="213" t="s">
        <v>18</v>
      </c>
      <c r="B87" s="213"/>
      <c r="C87" s="213"/>
      <c r="D87" s="213"/>
      <c r="E87" s="213"/>
      <c r="F87" s="213"/>
      <c r="G87" s="213"/>
      <c r="H87" s="213"/>
      <c r="I87" s="213"/>
      <c r="J87" s="213"/>
      <c r="K87" s="213"/>
    </row>
    <row r="88" spans="1:11">
      <c r="A88" s="191" t="s">
        <v>83</v>
      </c>
      <c r="B88" s="191"/>
      <c r="C88" s="191"/>
      <c r="D88" s="191"/>
      <c r="E88" s="191"/>
      <c r="F88" s="191"/>
      <c r="G88" s="191"/>
      <c r="H88" s="191"/>
      <c r="I88" s="191"/>
      <c r="J88" s="191"/>
      <c r="K88" s="191"/>
    </row>
    <row r="89" spans="1:11">
      <c r="A89" s="262" t="s">
        <v>1</v>
      </c>
      <c r="B89" s="263"/>
      <c r="C89" s="264"/>
      <c r="D89" s="401" t="s">
        <v>92</v>
      </c>
      <c r="E89" s="265"/>
      <c r="F89" s="265"/>
      <c r="G89" s="265"/>
      <c r="H89" s="265"/>
      <c r="I89" s="265"/>
      <c r="J89" s="265"/>
      <c r="K89" s="266"/>
    </row>
    <row r="90" spans="1:11">
      <c r="A90" s="222"/>
      <c r="B90" s="223"/>
      <c r="C90" s="224"/>
      <c r="D90" s="229" t="s">
        <v>93</v>
      </c>
      <c r="E90" s="229"/>
      <c r="F90" s="229"/>
      <c r="G90" s="229"/>
      <c r="H90" s="229"/>
      <c r="I90" s="230" t="s">
        <v>130</v>
      </c>
      <c r="J90" s="230"/>
      <c r="K90" s="208"/>
    </row>
    <row r="91" spans="1:11" ht="35.25" thickBot="1">
      <c r="A91" s="225"/>
      <c r="B91" s="226"/>
      <c r="C91" s="224"/>
      <c r="D91" s="63" t="s">
        <v>2</v>
      </c>
      <c r="E91" s="64" t="s">
        <v>32</v>
      </c>
      <c r="F91" s="64" t="s">
        <v>32</v>
      </c>
      <c r="G91" s="63" t="s">
        <v>2</v>
      </c>
      <c r="H91" s="64" t="s">
        <v>3</v>
      </c>
      <c r="I91" s="64" t="s">
        <v>32</v>
      </c>
      <c r="J91" s="64" t="s">
        <v>2</v>
      </c>
      <c r="K91" s="64" t="s">
        <v>3</v>
      </c>
    </row>
    <row r="92" spans="1:11">
      <c r="A92" s="231" t="s">
        <v>4</v>
      </c>
      <c r="B92" s="232"/>
      <c r="C92" s="198" t="s">
        <v>5</v>
      </c>
      <c r="D92" s="199"/>
      <c r="E92" s="199"/>
      <c r="F92" s="199"/>
      <c r="G92" s="199"/>
      <c r="H92" s="199"/>
      <c r="I92" s="199"/>
      <c r="J92" s="199"/>
      <c r="K92" s="200"/>
    </row>
    <row r="93" spans="1:11">
      <c r="A93" s="233"/>
      <c r="B93" s="234"/>
      <c r="C93" s="201" t="s">
        <v>84</v>
      </c>
      <c r="D93" s="202"/>
      <c r="E93" s="202"/>
      <c r="F93" s="202"/>
      <c r="G93" s="202"/>
      <c r="H93" s="202"/>
      <c r="I93" s="202"/>
      <c r="J93" s="202"/>
      <c r="K93" s="203"/>
    </row>
    <row r="94" spans="1:11">
      <c r="A94" s="207">
        <v>1146</v>
      </c>
      <c r="B94" s="208" t="s">
        <v>137</v>
      </c>
      <c r="C94" s="204" t="s">
        <v>8</v>
      </c>
      <c r="D94" s="205"/>
      <c r="E94" s="205"/>
      <c r="F94" s="205"/>
      <c r="G94" s="205"/>
      <c r="H94" s="205"/>
      <c r="I94" s="205"/>
      <c r="J94" s="205"/>
      <c r="K94" s="206"/>
    </row>
    <row r="95" spans="1:11" ht="33.75" customHeight="1" thickBot="1">
      <c r="A95" s="207"/>
      <c r="B95" s="208"/>
      <c r="C95" s="191" t="s">
        <v>9</v>
      </c>
      <c r="D95" s="191"/>
      <c r="E95" s="191"/>
      <c r="F95" s="191"/>
      <c r="G95" s="191"/>
      <c r="H95" s="191"/>
      <c r="I95" s="191"/>
      <c r="J95" s="191"/>
      <c r="K95" s="191"/>
    </row>
    <row r="96" spans="1:11" ht="18" thickBot="1">
      <c r="A96" s="250" t="s">
        <v>10</v>
      </c>
      <c r="B96" s="251"/>
      <c r="C96" s="65"/>
      <c r="D96" s="66" t="s">
        <v>12</v>
      </c>
      <c r="E96" s="66" t="s">
        <v>12</v>
      </c>
      <c r="F96" s="86">
        <v>2</v>
      </c>
      <c r="G96" s="86">
        <v>2</v>
      </c>
      <c r="H96" s="86">
        <v>2</v>
      </c>
      <c r="I96" s="57"/>
      <c r="J96" s="57"/>
      <c r="K96" s="57"/>
    </row>
    <row r="97" spans="1:11" ht="18" thickBot="1">
      <c r="A97" s="250" t="s">
        <v>11</v>
      </c>
      <c r="B97" s="267"/>
      <c r="C97" s="65"/>
      <c r="D97" s="66"/>
      <c r="E97" s="81" t="s">
        <v>12</v>
      </c>
      <c r="F97" s="81" t="s">
        <v>12</v>
      </c>
      <c r="G97" s="81" t="s">
        <v>12</v>
      </c>
      <c r="H97" s="81" t="s">
        <v>12</v>
      </c>
      <c r="I97" s="57">
        <v>31652</v>
      </c>
      <c r="J97" s="57">
        <f>-(2668+4701)</f>
        <v>-7369</v>
      </c>
      <c r="K97" s="57">
        <f>-(2668+4701)</f>
        <v>-7369</v>
      </c>
    </row>
    <row r="98" spans="1:11">
      <c r="A98" s="252" t="s">
        <v>13</v>
      </c>
      <c r="B98" s="253"/>
      <c r="C98" s="254"/>
      <c r="D98" s="87"/>
      <c r="E98" s="87"/>
      <c r="F98" s="87"/>
      <c r="G98" s="87"/>
      <c r="H98" s="87"/>
      <c r="I98" s="87"/>
      <c r="J98" s="87"/>
      <c r="K98" s="88"/>
    </row>
    <row r="99" spans="1:11">
      <c r="A99" s="268" t="s">
        <v>14</v>
      </c>
      <c r="B99" s="269"/>
      <c r="C99" s="270"/>
      <c r="D99" s="84"/>
      <c r="E99" s="84"/>
      <c r="F99" s="84"/>
      <c r="G99" s="84"/>
      <c r="H99" s="84"/>
      <c r="I99" s="84"/>
      <c r="J99" s="84"/>
      <c r="K99" s="84"/>
    </row>
    <row r="100" spans="1:11">
      <c r="A100" s="255" t="s">
        <v>15</v>
      </c>
      <c r="B100" s="245"/>
      <c r="C100" s="245"/>
      <c r="D100" s="245"/>
      <c r="E100" s="245"/>
      <c r="F100" s="256"/>
      <c r="G100" s="84"/>
      <c r="H100" s="84"/>
      <c r="I100" s="84"/>
      <c r="J100" s="84"/>
      <c r="K100" s="84"/>
    </row>
    <row r="101" spans="1:11">
      <c r="A101" s="216" t="s">
        <v>16</v>
      </c>
      <c r="B101" s="217"/>
      <c r="C101" s="217"/>
      <c r="D101" s="217"/>
      <c r="E101" s="217"/>
      <c r="F101" s="217"/>
      <c r="G101" s="217"/>
      <c r="H101" s="217"/>
      <c r="I101" s="217"/>
      <c r="J101" s="217"/>
      <c r="K101" s="217"/>
    </row>
    <row r="102" spans="1:11">
      <c r="A102" s="191" t="s">
        <v>17</v>
      </c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</row>
    <row r="103" spans="1:11">
      <c r="A103" s="213" t="s">
        <v>18</v>
      </c>
      <c r="B103" s="213"/>
      <c r="C103" s="213"/>
      <c r="D103" s="213"/>
      <c r="E103" s="213"/>
      <c r="F103" s="213"/>
      <c r="G103" s="213"/>
      <c r="H103" s="213"/>
      <c r="I103" s="213"/>
      <c r="J103" s="213"/>
      <c r="K103" s="213"/>
    </row>
    <row r="104" spans="1:11">
      <c r="A104" s="191" t="s">
        <v>19</v>
      </c>
      <c r="B104" s="191"/>
      <c r="C104" s="191"/>
      <c r="D104" s="191"/>
      <c r="E104" s="191"/>
      <c r="F104" s="191"/>
      <c r="G104" s="191"/>
      <c r="H104" s="191"/>
      <c r="I104" s="191"/>
      <c r="J104" s="191"/>
      <c r="K104" s="191"/>
    </row>
    <row r="105" spans="1:11">
      <c r="A105" s="262" t="s">
        <v>1</v>
      </c>
      <c r="B105" s="263"/>
      <c r="C105" s="264"/>
      <c r="D105" s="401" t="s">
        <v>92</v>
      </c>
      <c r="E105" s="265"/>
      <c r="F105" s="265"/>
      <c r="G105" s="265"/>
      <c r="H105" s="265"/>
      <c r="I105" s="265"/>
      <c r="J105" s="265"/>
      <c r="K105" s="266"/>
    </row>
    <row r="106" spans="1:11">
      <c r="A106" s="222"/>
      <c r="B106" s="223"/>
      <c r="C106" s="224"/>
      <c r="D106" s="229" t="s">
        <v>93</v>
      </c>
      <c r="E106" s="229"/>
      <c r="F106" s="229"/>
      <c r="G106" s="229"/>
      <c r="H106" s="229"/>
      <c r="I106" s="230" t="s">
        <v>130</v>
      </c>
      <c r="J106" s="230"/>
      <c r="K106" s="208"/>
    </row>
    <row r="107" spans="1:11" ht="35.25" thickBot="1">
      <c r="A107" s="225"/>
      <c r="B107" s="226"/>
      <c r="C107" s="224"/>
      <c r="D107" s="63" t="s">
        <v>2</v>
      </c>
      <c r="E107" s="64" t="s">
        <v>32</v>
      </c>
      <c r="F107" s="64" t="s">
        <v>32</v>
      </c>
      <c r="G107" s="63" t="s">
        <v>2</v>
      </c>
      <c r="H107" s="64" t="s">
        <v>3</v>
      </c>
      <c r="I107" s="64" t="s">
        <v>32</v>
      </c>
      <c r="J107" s="64" t="s">
        <v>2</v>
      </c>
      <c r="K107" s="64" t="s">
        <v>3</v>
      </c>
    </row>
    <row r="108" spans="1:11">
      <c r="A108" s="231" t="s">
        <v>4</v>
      </c>
      <c r="B108" s="232"/>
      <c r="C108" s="198" t="s">
        <v>5</v>
      </c>
      <c r="D108" s="199"/>
      <c r="E108" s="199"/>
      <c r="F108" s="199"/>
      <c r="G108" s="199"/>
      <c r="H108" s="199"/>
      <c r="I108" s="199"/>
      <c r="J108" s="199"/>
      <c r="K108" s="200"/>
    </row>
    <row r="109" spans="1:11">
      <c r="A109" s="233"/>
      <c r="B109" s="234"/>
      <c r="C109" s="201" t="s">
        <v>138</v>
      </c>
      <c r="D109" s="202"/>
      <c r="E109" s="202"/>
      <c r="F109" s="202"/>
      <c r="G109" s="202"/>
      <c r="H109" s="202"/>
      <c r="I109" s="202"/>
      <c r="J109" s="202"/>
      <c r="K109" s="203"/>
    </row>
    <row r="110" spans="1:11">
      <c r="A110" s="207">
        <v>1047</v>
      </c>
      <c r="B110" s="208" t="s">
        <v>139</v>
      </c>
      <c r="C110" s="204" t="s">
        <v>8</v>
      </c>
      <c r="D110" s="205"/>
      <c r="E110" s="205"/>
      <c r="F110" s="205"/>
      <c r="G110" s="205"/>
      <c r="H110" s="205"/>
      <c r="I110" s="205"/>
      <c r="J110" s="205"/>
      <c r="K110" s="206"/>
    </row>
    <row r="111" spans="1:11" ht="40.5" customHeight="1" thickBot="1">
      <c r="A111" s="207"/>
      <c r="B111" s="208"/>
      <c r="C111" s="209" t="s">
        <v>140</v>
      </c>
      <c r="D111" s="210"/>
      <c r="E111" s="210"/>
      <c r="F111" s="210"/>
      <c r="G111" s="210"/>
      <c r="H111" s="210"/>
      <c r="I111" s="210"/>
      <c r="J111" s="210"/>
      <c r="K111" s="211"/>
    </row>
    <row r="112" spans="1:11" ht="18" thickBot="1">
      <c r="A112" s="250" t="s">
        <v>10</v>
      </c>
      <c r="B112" s="251"/>
      <c r="C112" s="65"/>
      <c r="D112" s="66" t="s">
        <v>12</v>
      </c>
      <c r="E112" s="66"/>
      <c r="F112" s="86">
        <v>1</v>
      </c>
      <c r="G112" s="86">
        <v>1</v>
      </c>
      <c r="H112" s="86">
        <v>1</v>
      </c>
      <c r="I112" s="57"/>
      <c r="J112" s="57"/>
      <c r="K112" s="57"/>
    </row>
    <row r="113" spans="1:11" ht="18" thickBot="1">
      <c r="A113" s="250" t="s">
        <v>11</v>
      </c>
      <c r="B113" s="267"/>
      <c r="C113" s="65"/>
      <c r="D113" s="66"/>
      <c r="E113" s="81" t="s">
        <v>12</v>
      </c>
      <c r="F113" s="81" t="s">
        <v>12</v>
      </c>
      <c r="G113" s="81" t="s">
        <v>12</v>
      </c>
      <c r="H113" s="81" t="s">
        <v>12</v>
      </c>
      <c r="I113" s="57">
        <v>3860</v>
      </c>
      <c r="J113" s="57">
        <f>-1147</f>
        <v>-1147</v>
      </c>
      <c r="K113" s="57">
        <f>-1147</f>
        <v>-1147</v>
      </c>
    </row>
    <row r="114" spans="1:11">
      <c r="A114" s="252" t="s">
        <v>13</v>
      </c>
      <c r="B114" s="253"/>
      <c r="C114" s="254"/>
      <c r="D114" s="87"/>
      <c r="E114" s="87"/>
      <c r="F114" s="87"/>
      <c r="G114" s="87"/>
      <c r="H114" s="87"/>
      <c r="I114" s="87"/>
      <c r="J114" s="87"/>
      <c r="K114" s="88"/>
    </row>
    <row r="115" spans="1:11">
      <c r="A115" s="268" t="s">
        <v>14</v>
      </c>
      <c r="B115" s="269"/>
      <c r="C115" s="270"/>
      <c r="D115" s="84"/>
      <c r="E115" s="84"/>
      <c r="F115" s="84"/>
      <c r="G115" s="84"/>
      <c r="H115" s="84"/>
      <c r="I115" s="84"/>
      <c r="J115" s="84"/>
      <c r="K115" s="84"/>
    </row>
    <row r="116" spans="1:11">
      <c r="A116" s="255" t="s">
        <v>106</v>
      </c>
      <c r="B116" s="245"/>
      <c r="C116" s="245"/>
      <c r="D116" s="245"/>
      <c r="E116" s="245"/>
      <c r="F116" s="256"/>
      <c r="G116" s="84"/>
      <c r="H116" s="84"/>
      <c r="I116" s="84"/>
      <c r="J116" s="84"/>
      <c r="K116" s="84"/>
    </row>
    <row r="117" spans="1:11">
      <c r="A117" s="216" t="s">
        <v>16</v>
      </c>
      <c r="B117" s="217"/>
      <c r="C117" s="217"/>
      <c r="D117" s="217"/>
      <c r="E117" s="217"/>
      <c r="F117" s="217"/>
      <c r="G117" s="217"/>
      <c r="H117" s="217"/>
      <c r="I117" s="217"/>
      <c r="J117" s="217"/>
      <c r="K117" s="217"/>
    </row>
    <row r="118" spans="1:11">
      <c r="A118" s="191" t="s">
        <v>107</v>
      </c>
      <c r="B118" s="191"/>
      <c r="C118" s="191"/>
      <c r="D118" s="191"/>
      <c r="E118" s="191"/>
      <c r="F118" s="191"/>
      <c r="G118" s="191"/>
      <c r="H118" s="191"/>
      <c r="I118" s="191"/>
      <c r="J118" s="191"/>
      <c r="K118" s="191"/>
    </row>
    <row r="119" spans="1:11">
      <c r="A119" s="213" t="s">
        <v>18</v>
      </c>
      <c r="B119" s="213"/>
      <c r="C119" s="213"/>
      <c r="D119" s="213"/>
      <c r="E119" s="213"/>
      <c r="F119" s="213"/>
      <c r="G119" s="213"/>
      <c r="H119" s="213"/>
      <c r="I119" s="213"/>
      <c r="J119" s="213"/>
      <c r="K119" s="213"/>
    </row>
    <row r="120" spans="1:11">
      <c r="A120" s="191" t="s">
        <v>66</v>
      </c>
      <c r="B120" s="191"/>
      <c r="C120" s="191"/>
      <c r="D120" s="191"/>
      <c r="E120" s="191"/>
      <c r="F120" s="191"/>
      <c r="G120" s="191"/>
      <c r="H120" s="191"/>
      <c r="I120" s="191"/>
      <c r="J120" s="191"/>
      <c r="K120" s="191"/>
    </row>
    <row r="121" spans="1:11" ht="18" thickBot="1">
      <c r="A121" s="259" t="s">
        <v>70</v>
      </c>
      <c r="B121" s="259"/>
      <c r="C121" s="259"/>
      <c r="D121" s="259"/>
      <c r="E121" s="259"/>
      <c r="F121" s="259"/>
      <c r="G121" s="259"/>
      <c r="H121" s="259"/>
    </row>
    <row r="122" spans="1:11">
      <c r="A122" s="219" t="s">
        <v>1</v>
      </c>
      <c r="B122" s="220"/>
      <c r="C122" s="221"/>
      <c r="D122" s="400" t="s">
        <v>92</v>
      </c>
      <c r="E122" s="227"/>
      <c r="F122" s="227"/>
      <c r="G122" s="227"/>
      <c r="H122" s="227"/>
      <c r="I122" s="227"/>
      <c r="J122" s="227"/>
      <c r="K122" s="228"/>
    </row>
    <row r="123" spans="1:11">
      <c r="A123" s="222"/>
      <c r="B123" s="223"/>
      <c r="C123" s="224"/>
      <c r="D123" s="229" t="s">
        <v>93</v>
      </c>
      <c r="E123" s="229"/>
      <c r="F123" s="229"/>
      <c r="G123" s="229"/>
      <c r="H123" s="229"/>
      <c r="I123" s="230" t="s">
        <v>130</v>
      </c>
      <c r="J123" s="230"/>
      <c r="K123" s="208"/>
    </row>
    <row r="124" spans="1:11" ht="35.25" thickBot="1">
      <c r="A124" s="225"/>
      <c r="B124" s="226"/>
      <c r="C124" s="224"/>
      <c r="D124" s="63" t="s">
        <v>2</v>
      </c>
      <c r="E124" s="64" t="s">
        <v>32</v>
      </c>
      <c r="F124" s="64" t="s">
        <v>32</v>
      </c>
      <c r="G124" s="63" t="s">
        <v>2</v>
      </c>
      <c r="H124" s="64" t="s">
        <v>3</v>
      </c>
      <c r="I124" s="64" t="s">
        <v>32</v>
      </c>
      <c r="J124" s="64" t="s">
        <v>2</v>
      </c>
      <c r="K124" s="64" t="s">
        <v>3</v>
      </c>
    </row>
    <row r="125" spans="1:11">
      <c r="A125" s="231" t="s">
        <v>4</v>
      </c>
      <c r="B125" s="232"/>
      <c r="C125" s="198" t="s">
        <v>5</v>
      </c>
      <c r="D125" s="199"/>
      <c r="E125" s="199"/>
      <c r="F125" s="199"/>
      <c r="G125" s="199"/>
      <c r="H125" s="199"/>
      <c r="I125" s="199"/>
      <c r="J125" s="199"/>
      <c r="K125" s="200"/>
    </row>
    <row r="126" spans="1:11">
      <c r="A126" s="233"/>
      <c r="B126" s="234"/>
      <c r="C126" s="201" t="s">
        <v>141</v>
      </c>
      <c r="D126" s="202"/>
      <c r="E126" s="202"/>
      <c r="F126" s="202"/>
      <c r="G126" s="202"/>
      <c r="H126" s="202"/>
      <c r="I126" s="202"/>
      <c r="J126" s="202"/>
      <c r="K126" s="203"/>
    </row>
    <row r="127" spans="1:11">
      <c r="A127" s="207">
        <v>1163</v>
      </c>
      <c r="B127" s="208" t="s">
        <v>142</v>
      </c>
      <c r="C127" s="204" t="s">
        <v>8</v>
      </c>
      <c r="D127" s="205"/>
      <c r="E127" s="205"/>
      <c r="F127" s="205"/>
      <c r="G127" s="205"/>
      <c r="H127" s="205"/>
      <c r="I127" s="205"/>
      <c r="J127" s="205"/>
      <c r="K127" s="206"/>
    </row>
    <row r="128" spans="1:11" ht="47.25" customHeight="1">
      <c r="A128" s="207"/>
      <c r="B128" s="208"/>
      <c r="C128" s="209" t="s">
        <v>143</v>
      </c>
      <c r="D128" s="210"/>
      <c r="E128" s="210"/>
      <c r="F128" s="210"/>
      <c r="G128" s="210"/>
      <c r="H128" s="210"/>
      <c r="I128" s="210"/>
      <c r="J128" s="210"/>
      <c r="K128" s="211"/>
    </row>
    <row r="129" spans="1:11">
      <c r="A129" s="399" t="s">
        <v>23</v>
      </c>
      <c r="B129" s="271"/>
      <c r="C129" s="65"/>
      <c r="D129" s="66" t="s">
        <v>12</v>
      </c>
      <c r="E129" s="66" t="s">
        <v>12</v>
      </c>
      <c r="F129" s="66" t="s">
        <v>12</v>
      </c>
      <c r="G129" s="66" t="s">
        <v>12</v>
      </c>
      <c r="H129" s="66" t="s">
        <v>12</v>
      </c>
      <c r="I129" s="67">
        <v>12545</v>
      </c>
      <c r="J129" s="67">
        <f>-(1405+814.4+445.6+366.4+253.2)</f>
        <v>-3284.6</v>
      </c>
      <c r="K129" s="67">
        <f>-(1405+814.4+445.6+366.4+253.2)</f>
        <v>-3284.6</v>
      </c>
    </row>
    <row r="130" spans="1:11">
      <c r="A130" s="195" t="s">
        <v>24</v>
      </c>
      <c r="B130" s="195"/>
      <c r="C130" s="195"/>
      <c r="D130" s="195"/>
      <c r="E130" s="195"/>
      <c r="F130" s="195"/>
      <c r="G130" s="195"/>
      <c r="H130" s="195"/>
      <c r="I130" s="195"/>
      <c r="J130" s="195"/>
      <c r="K130" s="195"/>
    </row>
    <row r="131" spans="1:11">
      <c r="A131" s="191" t="s">
        <v>144</v>
      </c>
      <c r="B131" s="191"/>
      <c r="C131" s="191"/>
      <c r="D131" s="191"/>
      <c r="E131" s="191"/>
      <c r="F131" s="191"/>
      <c r="G131" s="191"/>
      <c r="H131" s="191"/>
      <c r="I131" s="191"/>
      <c r="J131" s="191"/>
      <c r="K131" s="191"/>
    </row>
    <row r="132" spans="1:11">
      <c r="A132" s="192" t="s">
        <v>26</v>
      </c>
      <c r="B132" s="192"/>
      <c r="C132" s="192"/>
      <c r="D132" s="192"/>
      <c r="E132" s="192"/>
      <c r="F132" s="192"/>
      <c r="G132" s="192"/>
      <c r="H132" s="192"/>
      <c r="I132" s="192"/>
      <c r="J132" s="192"/>
      <c r="K132" s="192"/>
    </row>
    <row r="133" spans="1:11">
      <c r="A133" s="193" t="s">
        <v>27</v>
      </c>
      <c r="B133" s="194"/>
      <c r="C133" s="212" t="s">
        <v>145</v>
      </c>
      <c r="D133" s="212"/>
      <c r="E133" s="212"/>
      <c r="F133" s="212"/>
      <c r="G133" s="212"/>
      <c r="H133" s="212"/>
      <c r="I133" s="212"/>
      <c r="J133" s="212"/>
      <c r="K133" s="212"/>
    </row>
    <row r="134" spans="1:11">
      <c r="A134" s="213" t="s">
        <v>29</v>
      </c>
      <c r="B134" s="213"/>
      <c r="C134" s="68" t="s">
        <v>30</v>
      </c>
      <c r="D134" s="69"/>
      <c r="E134" s="69"/>
      <c r="F134" s="69"/>
      <c r="G134" s="69"/>
      <c r="H134" s="69"/>
      <c r="I134" s="69"/>
      <c r="J134" s="69"/>
      <c r="K134" s="70"/>
    </row>
    <row r="135" spans="1:11">
      <c r="A135" s="195" t="s">
        <v>16</v>
      </c>
      <c r="B135" s="195"/>
      <c r="C135" s="195"/>
      <c r="D135" s="195"/>
      <c r="E135" s="195"/>
      <c r="F135" s="195"/>
      <c r="G135" s="195"/>
      <c r="H135" s="195"/>
      <c r="I135" s="195"/>
      <c r="J135" s="195"/>
      <c r="K135" s="195"/>
    </row>
    <row r="136" spans="1:11">
      <c r="A136" s="191" t="s">
        <v>146</v>
      </c>
      <c r="B136" s="191"/>
      <c r="C136" s="191"/>
      <c r="D136" s="191"/>
      <c r="E136" s="191"/>
      <c r="F136" s="191"/>
      <c r="G136" s="191"/>
      <c r="H136" s="191"/>
      <c r="I136" s="191"/>
      <c r="J136" s="191"/>
      <c r="K136" s="191"/>
    </row>
    <row r="137" spans="1:11">
      <c r="A137" s="261" t="s">
        <v>18</v>
      </c>
      <c r="B137" s="261"/>
      <c r="C137" s="261"/>
      <c r="D137" s="261"/>
      <c r="E137" s="261"/>
      <c r="F137" s="261"/>
      <c r="G137" s="261"/>
      <c r="H137" s="261"/>
      <c r="I137" s="261"/>
      <c r="J137" s="261"/>
      <c r="K137" s="261"/>
    </row>
    <row r="138" spans="1:11">
      <c r="A138" s="191" t="s">
        <v>147</v>
      </c>
      <c r="B138" s="191"/>
      <c r="C138" s="191"/>
      <c r="D138" s="191"/>
      <c r="E138" s="191"/>
      <c r="F138" s="191"/>
      <c r="G138" s="191"/>
      <c r="H138" s="191"/>
      <c r="I138" s="191"/>
      <c r="J138" s="191"/>
      <c r="K138" s="191"/>
    </row>
    <row r="139" spans="1:11">
      <c r="A139" s="231" t="s">
        <v>4</v>
      </c>
      <c r="B139" s="232"/>
      <c r="C139" s="198" t="s">
        <v>5</v>
      </c>
      <c r="D139" s="199"/>
      <c r="E139" s="199"/>
      <c r="F139" s="199"/>
      <c r="G139" s="199"/>
      <c r="H139" s="199"/>
      <c r="I139" s="199"/>
      <c r="J139" s="199"/>
      <c r="K139" s="200"/>
    </row>
    <row r="140" spans="1:11" ht="40.5" customHeight="1">
      <c r="A140" s="233"/>
      <c r="B140" s="234"/>
      <c r="C140" s="201" t="s">
        <v>310</v>
      </c>
      <c r="D140" s="202"/>
      <c r="E140" s="202"/>
      <c r="F140" s="202"/>
      <c r="G140" s="202"/>
      <c r="H140" s="202"/>
      <c r="I140" s="202"/>
      <c r="J140" s="202"/>
      <c r="K140" s="203"/>
    </row>
    <row r="141" spans="1:11">
      <c r="A141" s="207">
        <v>1098</v>
      </c>
      <c r="B141" s="208"/>
      <c r="C141" s="204" t="s">
        <v>8</v>
      </c>
      <c r="D141" s="205"/>
      <c r="E141" s="205"/>
      <c r="F141" s="205"/>
      <c r="G141" s="205"/>
      <c r="H141" s="205"/>
      <c r="I141" s="205"/>
      <c r="J141" s="205"/>
      <c r="K141" s="206"/>
    </row>
    <row r="142" spans="1:11" ht="96" customHeight="1">
      <c r="A142" s="207"/>
      <c r="B142" s="208"/>
      <c r="C142" s="209" t="s">
        <v>314</v>
      </c>
      <c r="D142" s="210"/>
      <c r="E142" s="210"/>
      <c r="F142" s="210"/>
      <c r="G142" s="210"/>
      <c r="H142" s="210"/>
      <c r="I142" s="210"/>
      <c r="J142" s="210"/>
      <c r="K142" s="211"/>
    </row>
    <row r="143" spans="1:11" ht="35.25" customHeight="1">
      <c r="A143" s="399" t="s">
        <v>10</v>
      </c>
      <c r="B143" s="271"/>
      <c r="C143" s="65"/>
      <c r="D143" s="66" t="s">
        <v>12</v>
      </c>
      <c r="E143" s="66" t="s">
        <v>12</v>
      </c>
      <c r="F143" s="66" t="s">
        <v>12</v>
      </c>
      <c r="G143" s="86">
        <v>24</v>
      </c>
      <c r="H143" s="86">
        <v>24</v>
      </c>
      <c r="I143" s="91">
        <v>12545</v>
      </c>
      <c r="J143" s="57"/>
      <c r="K143" s="57"/>
    </row>
    <row r="144" spans="1:11">
      <c r="A144" s="399" t="s">
        <v>23</v>
      </c>
      <c r="B144" s="271"/>
      <c r="C144" s="65"/>
      <c r="D144" s="66" t="s">
        <v>12</v>
      </c>
      <c r="E144" s="66" t="s">
        <v>12</v>
      </c>
      <c r="F144" s="66" t="s">
        <v>12</v>
      </c>
      <c r="G144" s="66" t="s">
        <v>12</v>
      </c>
      <c r="H144" s="66" t="s">
        <v>12</v>
      </c>
      <c r="I144" s="67">
        <v>12545</v>
      </c>
      <c r="J144" s="67">
        <v>411393.23</v>
      </c>
      <c r="K144" s="67">
        <v>411393.23</v>
      </c>
    </row>
    <row r="145" spans="1:11">
      <c r="A145" s="195" t="s">
        <v>24</v>
      </c>
      <c r="B145" s="195"/>
      <c r="C145" s="195"/>
      <c r="D145" s="195"/>
      <c r="E145" s="195"/>
      <c r="F145" s="195"/>
      <c r="G145" s="195"/>
      <c r="H145" s="195"/>
      <c r="I145" s="195"/>
      <c r="J145" s="195"/>
      <c r="K145" s="195"/>
    </row>
    <row r="146" spans="1:11">
      <c r="A146" s="191" t="s">
        <v>313</v>
      </c>
      <c r="B146" s="191"/>
      <c r="C146" s="191"/>
      <c r="D146" s="191"/>
      <c r="E146" s="191"/>
      <c r="F146" s="191"/>
      <c r="G146" s="191"/>
      <c r="H146" s="191"/>
      <c r="I146" s="191"/>
      <c r="J146" s="191"/>
      <c r="K146" s="191"/>
    </row>
    <row r="147" spans="1:11">
      <c r="A147" s="192" t="s">
        <v>26</v>
      </c>
      <c r="B147" s="192"/>
      <c r="C147" s="192"/>
      <c r="D147" s="192"/>
      <c r="E147" s="192"/>
      <c r="F147" s="192"/>
      <c r="G147" s="192"/>
      <c r="H147" s="192"/>
      <c r="I147" s="192"/>
      <c r="J147" s="192"/>
      <c r="K147" s="192"/>
    </row>
    <row r="148" spans="1:11" ht="31.5" customHeight="1">
      <c r="A148" s="193" t="s">
        <v>27</v>
      </c>
      <c r="B148" s="194"/>
      <c r="C148" s="212" t="s">
        <v>312</v>
      </c>
      <c r="D148" s="212"/>
      <c r="E148" s="212"/>
      <c r="F148" s="212"/>
      <c r="G148" s="212"/>
      <c r="H148" s="212"/>
      <c r="I148" s="212"/>
      <c r="J148" s="212"/>
      <c r="K148" s="212"/>
    </row>
    <row r="149" spans="1:11">
      <c r="A149" s="213" t="s">
        <v>29</v>
      </c>
      <c r="B149" s="213"/>
      <c r="C149" s="68" t="s">
        <v>30</v>
      </c>
      <c r="D149" s="69"/>
      <c r="E149" s="69"/>
      <c r="F149" s="69"/>
      <c r="G149" s="69"/>
      <c r="H149" s="69"/>
      <c r="I149" s="69"/>
      <c r="J149" s="69"/>
      <c r="K149" s="70"/>
    </row>
    <row r="150" spans="1:11">
      <c r="A150" s="195" t="s">
        <v>16</v>
      </c>
      <c r="B150" s="195"/>
      <c r="C150" s="195"/>
      <c r="D150" s="195"/>
      <c r="E150" s="195"/>
      <c r="F150" s="195"/>
      <c r="G150" s="195"/>
      <c r="H150" s="195"/>
      <c r="I150" s="195"/>
      <c r="J150" s="195"/>
      <c r="K150" s="195"/>
    </row>
    <row r="151" spans="1:11">
      <c r="A151" s="191" t="s">
        <v>315</v>
      </c>
      <c r="B151" s="191"/>
      <c r="C151" s="191"/>
      <c r="D151" s="191"/>
      <c r="E151" s="191"/>
      <c r="F151" s="191"/>
      <c r="G151" s="191"/>
      <c r="H151" s="191"/>
      <c r="I151" s="191"/>
      <c r="J151" s="191"/>
      <c r="K151" s="191"/>
    </row>
    <row r="152" spans="1:11">
      <c r="A152" s="261" t="s">
        <v>18</v>
      </c>
      <c r="B152" s="261"/>
      <c r="C152" s="261"/>
      <c r="D152" s="261"/>
      <c r="E152" s="261"/>
      <c r="F152" s="261"/>
      <c r="G152" s="261"/>
      <c r="H152" s="261"/>
      <c r="I152" s="261"/>
      <c r="J152" s="261"/>
      <c r="K152" s="261"/>
    </row>
    <row r="153" spans="1:11">
      <c r="A153" s="191" t="s">
        <v>312</v>
      </c>
      <c r="B153" s="191"/>
      <c r="C153" s="191"/>
      <c r="D153" s="191"/>
      <c r="E153" s="191"/>
      <c r="F153" s="191"/>
      <c r="G153" s="191"/>
      <c r="H153" s="191"/>
      <c r="I153" s="191"/>
      <c r="J153" s="191"/>
      <c r="K153" s="191"/>
    </row>
  </sheetData>
  <mergeCells count="218">
    <mergeCell ref="A139:B140"/>
    <mergeCell ref="C139:K139"/>
    <mergeCell ref="C140:K140"/>
    <mergeCell ref="A141:A142"/>
    <mergeCell ref="B141:B142"/>
    <mergeCell ref="C141:K141"/>
    <mergeCell ref="C142:K142"/>
    <mergeCell ref="A152:K152"/>
    <mergeCell ref="A153:K153"/>
    <mergeCell ref="A143:B143"/>
    <mergeCell ref="A144:B144"/>
    <mergeCell ref="A145:K145"/>
    <mergeCell ref="A146:K146"/>
    <mergeCell ref="A147:K147"/>
    <mergeCell ref="A148:B148"/>
    <mergeCell ref="C148:K148"/>
    <mergeCell ref="A149:B149"/>
    <mergeCell ref="A150:K150"/>
    <mergeCell ref="A151:K151"/>
    <mergeCell ref="A3:K3"/>
    <mergeCell ref="A6:H7"/>
    <mergeCell ref="A8:C10"/>
    <mergeCell ref="D8:K8"/>
    <mergeCell ref="D9:H9"/>
    <mergeCell ref="I9:K9"/>
    <mergeCell ref="J15:J16"/>
    <mergeCell ref="K15:K16"/>
    <mergeCell ref="A17:B17"/>
    <mergeCell ref="A11:B12"/>
    <mergeCell ref="C11:K11"/>
    <mergeCell ref="C12:K12"/>
    <mergeCell ref="A13:A14"/>
    <mergeCell ref="B13:B14"/>
    <mergeCell ref="C13:K13"/>
    <mergeCell ref="C14:K14"/>
    <mergeCell ref="A27:B28"/>
    <mergeCell ref="C27:K27"/>
    <mergeCell ref="C28:K28"/>
    <mergeCell ref="A18:B18"/>
    <mergeCell ref="A19:C19"/>
    <mergeCell ref="E19:G19"/>
    <mergeCell ref="A15:B16"/>
    <mergeCell ref="C15:C16"/>
    <mergeCell ref="F15:F16"/>
    <mergeCell ref="G15:G16"/>
    <mergeCell ref="H15:H16"/>
    <mergeCell ref="I15:I16"/>
    <mergeCell ref="A29:A30"/>
    <mergeCell ref="B29:B30"/>
    <mergeCell ref="C29:K29"/>
    <mergeCell ref="C30:K30"/>
    <mergeCell ref="A20:K20"/>
    <mergeCell ref="A21:K21"/>
    <mergeCell ref="A22:K22"/>
    <mergeCell ref="A23:K23"/>
    <mergeCell ref="A24:C26"/>
    <mergeCell ref="D24:K24"/>
    <mergeCell ref="D25:H25"/>
    <mergeCell ref="I25:K25"/>
    <mergeCell ref="I31:I32"/>
    <mergeCell ref="J31:J32"/>
    <mergeCell ref="K31:K32"/>
    <mergeCell ref="A33:B33"/>
    <mergeCell ref="A34:B34"/>
    <mergeCell ref="A35:C35"/>
    <mergeCell ref="E35:G35"/>
    <mergeCell ref="A31:B32"/>
    <mergeCell ref="C31:C32"/>
    <mergeCell ref="E31:E32"/>
    <mergeCell ref="F31:F32"/>
    <mergeCell ref="G31:G32"/>
    <mergeCell ref="H31:H32"/>
    <mergeCell ref="A43:B44"/>
    <mergeCell ref="C43:K43"/>
    <mergeCell ref="C44:K44"/>
    <mergeCell ref="A45:A46"/>
    <mergeCell ref="B45:B46"/>
    <mergeCell ref="C45:K45"/>
    <mergeCell ref="C46:K46"/>
    <mergeCell ref="A36:K36"/>
    <mergeCell ref="A37:K37"/>
    <mergeCell ref="A38:K38"/>
    <mergeCell ref="A39:K39"/>
    <mergeCell ref="A40:C42"/>
    <mergeCell ref="D40:K40"/>
    <mergeCell ref="D41:H41"/>
    <mergeCell ref="I41:K41"/>
    <mergeCell ref="I47:I48"/>
    <mergeCell ref="J47:J48"/>
    <mergeCell ref="K47:K48"/>
    <mergeCell ref="A49:B49"/>
    <mergeCell ref="A50:B50"/>
    <mergeCell ref="A51:C51"/>
    <mergeCell ref="E51:G51"/>
    <mergeCell ref="A47:B48"/>
    <mergeCell ref="C47:C48"/>
    <mergeCell ref="E47:E48"/>
    <mergeCell ref="F47:F48"/>
    <mergeCell ref="G47:G48"/>
    <mergeCell ref="H47:H48"/>
    <mergeCell ref="A59:B60"/>
    <mergeCell ref="C59:K59"/>
    <mergeCell ref="C60:K60"/>
    <mergeCell ref="A61:A62"/>
    <mergeCell ref="B61:B62"/>
    <mergeCell ref="C61:K61"/>
    <mergeCell ref="C62:K62"/>
    <mergeCell ref="A52:K52"/>
    <mergeCell ref="A53:K53"/>
    <mergeCell ref="A54:K54"/>
    <mergeCell ref="A55:K55"/>
    <mergeCell ref="A56:C58"/>
    <mergeCell ref="D56:K56"/>
    <mergeCell ref="D57:H57"/>
    <mergeCell ref="I57:K57"/>
    <mergeCell ref="I63:I64"/>
    <mergeCell ref="J63:J64"/>
    <mergeCell ref="K63:K64"/>
    <mergeCell ref="A65:B65"/>
    <mergeCell ref="A66:B66"/>
    <mergeCell ref="A67:C67"/>
    <mergeCell ref="E67:G67"/>
    <mergeCell ref="A63:B64"/>
    <mergeCell ref="C63:C64"/>
    <mergeCell ref="E63:E64"/>
    <mergeCell ref="F63:F64"/>
    <mergeCell ref="G63:G64"/>
    <mergeCell ref="H63:H64"/>
    <mergeCell ref="A76:B77"/>
    <mergeCell ref="C76:K76"/>
    <mergeCell ref="C77:K77"/>
    <mergeCell ref="A78:A79"/>
    <mergeCell ref="B78:B79"/>
    <mergeCell ref="C78:K78"/>
    <mergeCell ref="C79:K79"/>
    <mergeCell ref="A68:K68"/>
    <mergeCell ref="A69:K69"/>
    <mergeCell ref="A70:K70"/>
    <mergeCell ref="A71:K71"/>
    <mergeCell ref="A72:B72"/>
    <mergeCell ref="A73:C75"/>
    <mergeCell ref="D73:K73"/>
    <mergeCell ref="D74:H74"/>
    <mergeCell ref="I74:K74"/>
    <mergeCell ref="A86:K86"/>
    <mergeCell ref="A87:K87"/>
    <mergeCell ref="A88:K88"/>
    <mergeCell ref="A89:C91"/>
    <mergeCell ref="D89:K89"/>
    <mergeCell ref="D90:H90"/>
    <mergeCell ref="I90:K90"/>
    <mergeCell ref="A80:B80"/>
    <mergeCell ref="A81:B81"/>
    <mergeCell ref="A82:C82"/>
    <mergeCell ref="A83:C83"/>
    <mergeCell ref="A84:D84"/>
    <mergeCell ref="A85:K85"/>
    <mergeCell ref="A96:B96"/>
    <mergeCell ref="A97:B97"/>
    <mergeCell ref="A98:C98"/>
    <mergeCell ref="A99:C99"/>
    <mergeCell ref="A100:F100"/>
    <mergeCell ref="A101:K101"/>
    <mergeCell ref="A92:B93"/>
    <mergeCell ref="C92:K92"/>
    <mergeCell ref="C93:K93"/>
    <mergeCell ref="A94:A95"/>
    <mergeCell ref="B94:B95"/>
    <mergeCell ref="C94:K94"/>
    <mergeCell ref="C95:K95"/>
    <mergeCell ref="A108:B109"/>
    <mergeCell ref="C108:K108"/>
    <mergeCell ref="C109:K109"/>
    <mergeCell ref="A110:A111"/>
    <mergeCell ref="B110:B111"/>
    <mergeCell ref="C110:K110"/>
    <mergeCell ref="C111:K111"/>
    <mergeCell ref="A102:K102"/>
    <mergeCell ref="A103:K103"/>
    <mergeCell ref="A104:K104"/>
    <mergeCell ref="A105:C107"/>
    <mergeCell ref="D105:K105"/>
    <mergeCell ref="D106:H106"/>
    <mergeCell ref="I106:K106"/>
    <mergeCell ref="A122:C124"/>
    <mergeCell ref="D122:K122"/>
    <mergeCell ref="D123:H123"/>
    <mergeCell ref="I123:K123"/>
    <mergeCell ref="A112:B112"/>
    <mergeCell ref="A113:B113"/>
    <mergeCell ref="A114:C114"/>
    <mergeCell ref="A115:C115"/>
    <mergeCell ref="A116:F116"/>
    <mergeCell ref="A117:K117"/>
    <mergeCell ref="G1:H1"/>
    <mergeCell ref="E2:H2"/>
    <mergeCell ref="A134:B134"/>
    <mergeCell ref="A135:K135"/>
    <mergeCell ref="A136:K136"/>
    <mergeCell ref="A137:K137"/>
    <mergeCell ref="A138:K138"/>
    <mergeCell ref="A129:B129"/>
    <mergeCell ref="A130:K130"/>
    <mergeCell ref="A131:K131"/>
    <mergeCell ref="A132:K132"/>
    <mergeCell ref="A133:B133"/>
    <mergeCell ref="C133:K133"/>
    <mergeCell ref="A125:B126"/>
    <mergeCell ref="C125:K125"/>
    <mergeCell ref="C126:K126"/>
    <mergeCell ref="A127:A128"/>
    <mergeCell ref="B127:B128"/>
    <mergeCell ref="C127:K127"/>
    <mergeCell ref="C128:K128"/>
    <mergeCell ref="A118:K118"/>
    <mergeCell ref="A119:K119"/>
    <mergeCell ref="A120:K120"/>
    <mergeCell ref="A121:H121"/>
  </mergeCells>
  <pageMargins left="0.2" right="0.2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51"/>
  <sheetViews>
    <sheetView topLeftCell="A4" workbookViewId="0">
      <selection activeCell="I9" sqref="I9"/>
    </sheetView>
  </sheetViews>
  <sheetFormatPr defaultRowHeight="17.25"/>
  <cols>
    <col min="1" max="1" width="17.140625" style="1" customWidth="1"/>
    <col min="2" max="2" width="15.140625" style="1" customWidth="1"/>
    <col min="3" max="3" width="21.7109375" style="1" customWidth="1"/>
    <col min="4" max="4" width="11.28515625" style="1" customWidth="1"/>
    <col min="5" max="5" width="12.28515625" style="1" customWidth="1"/>
    <col min="6" max="6" width="14" style="1" customWidth="1"/>
    <col min="7" max="7" width="13.7109375" style="1" customWidth="1"/>
    <col min="8" max="8" width="10.140625" style="1" bestFit="1" customWidth="1"/>
    <col min="9" max="9" width="12" style="1" bestFit="1" customWidth="1"/>
    <col min="10" max="252" width="9.140625" style="1"/>
    <col min="253" max="253" width="17.140625" style="1" customWidth="1"/>
    <col min="254" max="254" width="15.140625" style="1" customWidth="1"/>
    <col min="255" max="255" width="21.7109375" style="1" customWidth="1"/>
    <col min="256" max="257" width="0" style="1" hidden="1" customWidth="1"/>
    <col min="258" max="258" width="14.85546875" style="1" customWidth="1"/>
    <col min="259" max="259" width="11.28515625" style="1" customWidth="1"/>
    <col min="260" max="260" width="12.28515625" style="1" customWidth="1"/>
    <col min="261" max="261" width="12.42578125" style="1" customWidth="1"/>
    <col min="262" max="262" width="14" style="1" customWidth="1"/>
    <col min="263" max="263" width="13.7109375" style="1" customWidth="1"/>
    <col min="264" max="264" width="10.140625" style="1" bestFit="1" customWidth="1"/>
    <col min="265" max="508" width="9.140625" style="1"/>
    <col min="509" max="509" width="17.140625" style="1" customWidth="1"/>
    <col min="510" max="510" width="15.140625" style="1" customWidth="1"/>
    <col min="511" max="511" width="21.7109375" style="1" customWidth="1"/>
    <col min="512" max="513" width="0" style="1" hidden="1" customWidth="1"/>
    <col min="514" max="514" width="14.85546875" style="1" customWidth="1"/>
    <col min="515" max="515" width="11.28515625" style="1" customWidth="1"/>
    <col min="516" max="516" width="12.28515625" style="1" customWidth="1"/>
    <col min="517" max="517" width="12.42578125" style="1" customWidth="1"/>
    <col min="518" max="518" width="14" style="1" customWidth="1"/>
    <col min="519" max="519" width="13.7109375" style="1" customWidth="1"/>
    <col min="520" max="520" width="10.140625" style="1" bestFit="1" customWidth="1"/>
    <col min="521" max="764" width="9.140625" style="1"/>
    <col min="765" max="765" width="17.140625" style="1" customWidth="1"/>
    <col min="766" max="766" width="15.140625" style="1" customWidth="1"/>
    <col min="767" max="767" width="21.7109375" style="1" customWidth="1"/>
    <col min="768" max="769" width="0" style="1" hidden="1" customWidth="1"/>
    <col min="770" max="770" width="14.85546875" style="1" customWidth="1"/>
    <col min="771" max="771" width="11.28515625" style="1" customWidth="1"/>
    <col min="772" max="772" width="12.28515625" style="1" customWidth="1"/>
    <col min="773" max="773" width="12.42578125" style="1" customWidth="1"/>
    <col min="774" max="774" width="14" style="1" customWidth="1"/>
    <col min="775" max="775" width="13.7109375" style="1" customWidth="1"/>
    <col min="776" max="776" width="10.140625" style="1" bestFit="1" customWidth="1"/>
    <col min="777" max="1020" width="9.140625" style="1"/>
    <col min="1021" max="1021" width="17.140625" style="1" customWidth="1"/>
    <col min="1022" max="1022" width="15.140625" style="1" customWidth="1"/>
    <col min="1023" max="1023" width="21.7109375" style="1" customWidth="1"/>
    <col min="1024" max="1025" width="0" style="1" hidden="1" customWidth="1"/>
    <col min="1026" max="1026" width="14.85546875" style="1" customWidth="1"/>
    <col min="1027" max="1027" width="11.28515625" style="1" customWidth="1"/>
    <col min="1028" max="1028" width="12.28515625" style="1" customWidth="1"/>
    <col min="1029" max="1029" width="12.42578125" style="1" customWidth="1"/>
    <col min="1030" max="1030" width="14" style="1" customWidth="1"/>
    <col min="1031" max="1031" width="13.7109375" style="1" customWidth="1"/>
    <col min="1032" max="1032" width="10.140625" style="1" bestFit="1" customWidth="1"/>
    <col min="1033" max="1276" width="9.140625" style="1"/>
    <col min="1277" max="1277" width="17.140625" style="1" customWidth="1"/>
    <col min="1278" max="1278" width="15.140625" style="1" customWidth="1"/>
    <col min="1279" max="1279" width="21.7109375" style="1" customWidth="1"/>
    <col min="1280" max="1281" width="0" style="1" hidden="1" customWidth="1"/>
    <col min="1282" max="1282" width="14.85546875" style="1" customWidth="1"/>
    <col min="1283" max="1283" width="11.28515625" style="1" customWidth="1"/>
    <col min="1284" max="1284" width="12.28515625" style="1" customWidth="1"/>
    <col min="1285" max="1285" width="12.42578125" style="1" customWidth="1"/>
    <col min="1286" max="1286" width="14" style="1" customWidth="1"/>
    <col min="1287" max="1287" width="13.7109375" style="1" customWidth="1"/>
    <col min="1288" max="1288" width="10.140625" style="1" bestFit="1" customWidth="1"/>
    <col min="1289" max="1532" width="9.140625" style="1"/>
    <col min="1533" max="1533" width="17.140625" style="1" customWidth="1"/>
    <col min="1534" max="1534" width="15.140625" style="1" customWidth="1"/>
    <col min="1535" max="1535" width="21.7109375" style="1" customWidth="1"/>
    <col min="1536" max="1537" width="0" style="1" hidden="1" customWidth="1"/>
    <col min="1538" max="1538" width="14.85546875" style="1" customWidth="1"/>
    <col min="1539" max="1539" width="11.28515625" style="1" customWidth="1"/>
    <col min="1540" max="1540" width="12.28515625" style="1" customWidth="1"/>
    <col min="1541" max="1541" width="12.42578125" style="1" customWidth="1"/>
    <col min="1542" max="1542" width="14" style="1" customWidth="1"/>
    <col min="1543" max="1543" width="13.7109375" style="1" customWidth="1"/>
    <col min="1544" max="1544" width="10.140625" style="1" bestFit="1" customWidth="1"/>
    <col min="1545" max="1788" width="9.140625" style="1"/>
    <col min="1789" max="1789" width="17.140625" style="1" customWidth="1"/>
    <col min="1790" max="1790" width="15.140625" style="1" customWidth="1"/>
    <col min="1791" max="1791" width="21.7109375" style="1" customWidth="1"/>
    <col min="1792" max="1793" width="0" style="1" hidden="1" customWidth="1"/>
    <col min="1794" max="1794" width="14.85546875" style="1" customWidth="1"/>
    <col min="1795" max="1795" width="11.28515625" style="1" customWidth="1"/>
    <col min="1796" max="1796" width="12.28515625" style="1" customWidth="1"/>
    <col min="1797" max="1797" width="12.42578125" style="1" customWidth="1"/>
    <col min="1798" max="1798" width="14" style="1" customWidth="1"/>
    <col min="1799" max="1799" width="13.7109375" style="1" customWidth="1"/>
    <col min="1800" max="1800" width="10.140625" style="1" bestFit="1" customWidth="1"/>
    <col min="1801" max="2044" width="9.140625" style="1"/>
    <col min="2045" max="2045" width="17.140625" style="1" customWidth="1"/>
    <col min="2046" max="2046" width="15.140625" style="1" customWidth="1"/>
    <col min="2047" max="2047" width="21.7109375" style="1" customWidth="1"/>
    <col min="2048" max="2049" width="0" style="1" hidden="1" customWidth="1"/>
    <col min="2050" max="2050" width="14.85546875" style="1" customWidth="1"/>
    <col min="2051" max="2051" width="11.28515625" style="1" customWidth="1"/>
    <col min="2052" max="2052" width="12.28515625" style="1" customWidth="1"/>
    <col min="2053" max="2053" width="12.42578125" style="1" customWidth="1"/>
    <col min="2054" max="2054" width="14" style="1" customWidth="1"/>
    <col min="2055" max="2055" width="13.7109375" style="1" customWidth="1"/>
    <col min="2056" max="2056" width="10.140625" style="1" bestFit="1" customWidth="1"/>
    <col min="2057" max="2300" width="9.140625" style="1"/>
    <col min="2301" max="2301" width="17.140625" style="1" customWidth="1"/>
    <col min="2302" max="2302" width="15.140625" style="1" customWidth="1"/>
    <col min="2303" max="2303" width="21.7109375" style="1" customWidth="1"/>
    <col min="2304" max="2305" width="0" style="1" hidden="1" customWidth="1"/>
    <col min="2306" max="2306" width="14.85546875" style="1" customWidth="1"/>
    <col min="2307" max="2307" width="11.28515625" style="1" customWidth="1"/>
    <col min="2308" max="2308" width="12.28515625" style="1" customWidth="1"/>
    <col min="2309" max="2309" width="12.42578125" style="1" customWidth="1"/>
    <col min="2310" max="2310" width="14" style="1" customWidth="1"/>
    <col min="2311" max="2311" width="13.7109375" style="1" customWidth="1"/>
    <col min="2312" max="2312" width="10.140625" style="1" bestFit="1" customWidth="1"/>
    <col min="2313" max="2556" width="9.140625" style="1"/>
    <col min="2557" max="2557" width="17.140625" style="1" customWidth="1"/>
    <col min="2558" max="2558" width="15.140625" style="1" customWidth="1"/>
    <col min="2559" max="2559" width="21.7109375" style="1" customWidth="1"/>
    <col min="2560" max="2561" width="0" style="1" hidden="1" customWidth="1"/>
    <col min="2562" max="2562" width="14.85546875" style="1" customWidth="1"/>
    <col min="2563" max="2563" width="11.28515625" style="1" customWidth="1"/>
    <col min="2564" max="2564" width="12.28515625" style="1" customWidth="1"/>
    <col min="2565" max="2565" width="12.42578125" style="1" customWidth="1"/>
    <col min="2566" max="2566" width="14" style="1" customWidth="1"/>
    <col min="2567" max="2567" width="13.7109375" style="1" customWidth="1"/>
    <col min="2568" max="2568" width="10.140625" style="1" bestFit="1" customWidth="1"/>
    <col min="2569" max="2812" width="9.140625" style="1"/>
    <col min="2813" max="2813" width="17.140625" style="1" customWidth="1"/>
    <col min="2814" max="2814" width="15.140625" style="1" customWidth="1"/>
    <col min="2815" max="2815" width="21.7109375" style="1" customWidth="1"/>
    <col min="2816" max="2817" width="0" style="1" hidden="1" customWidth="1"/>
    <col min="2818" max="2818" width="14.85546875" style="1" customWidth="1"/>
    <col min="2819" max="2819" width="11.28515625" style="1" customWidth="1"/>
    <col min="2820" max="2820" width="12.28515625" style="1" customWidth="1"/>
    <col min="2821" max="2821" width="12.42578125" style="1" customWidth="1"/>
    <col min="2822" max="2822" width="14" style="1" customWidth="1"/>
    <col min="2823" max="2823" width="13.7109375" style="1" customWidth="1"/>
    <col min="2824" max="2824" width="10.140625" style="1" bestFit="1" customWidth="1"/>
    <col min="2825" max="3068" width="9.140625" style="1"/>
    <col min="3069" max="3069" width="17.140625" style="1" customWidth="1"/>
    <col min="3070" max="3070" width="15.140625" style="1" customWidth="1"/>
    <col min="3071" max="3071" width="21.7109375" style="1" customWidth="1"/>
    <col min="3072" max="3073" width="0" style="1" hidden="1" customWidth="1"/>
    <col min="3074" max="3074" width="14.85546875" style="1" customWidth="1"/>
    <col min="3075" max="3075" width="11.28515625" style="1" customWidth="1"/>
    <col min="3076" max="3076" width="12.28515625" style="1" customWidth="1"/>
    <col min="3077" max="3077" width="12.42578125" style="1" customWidth="1"/>
    <col min="3078" max="3078" width="14" style="1" customWidth="1"/>
    <col min="3079" max="3079" width="13.7109375" style="1" customWidth="1"/>
    <col min="3080" max="3080" width="10.140625" style="1" bestFit="1" customWidth="1"/>
    <col min="3081" max="3324" width="9.140625" style="1"/>
    <col min="3325" max="3325" width="17.140625" style="1" customWidth="1"/>
    <col min="3326" max="3326" width="15.140625" style="1" customWidth="1"/>
    <col min="3327" max="3327" width="21.7109375" style="1" customWidth="1"/>
    <col min="3328" max="3329" width="0" style="1" hidden="1" customWidth="1"/>
    <col min="3330" max="3330" width="14.85546875" style="1" customWidth="1"/>
    <col min="3331" max="3331" width="11.28515625" style="1" customWidth="1"/>
    <col min="3332" max="3332" width="12.28515625" style="1" customWidth="1"/>
    <col min="3333" max="3333" width="12.42578125" style="1" customWidth="1"/>
    <col min="3334" max="3334" width="14" style="1" customWidth="1"/>
    <col min="3335" max="3335" width="13.7109375" style="1" customWidth="1"/>
    <col min="3336" max="3336" width="10.140625" style="1" bestFit="1" customWidth="1"/>
    <col min="3337" max="3580" width="9.140625" style="1"/>
    <col min="3581" max="3581" width="17.140625" style="1" customWidth="1"/>
    <col min="3582" max="3582" width="15.140625" style="1" customWidth="1"/>
    <col min="3583" max="3583" width="21.7109375" style="1" customWidth="1"/>
    <col min="3584" max="3585" width="0" style="1" hidden="1" customWidth="1"/>
    <col min="3586" max="3586" width="14.85546875" style="1" customWidth="1"/>
    <col min="3587" max="3587" width="11.28515625" style="1" customWidth="1"/>
    <col min="3588" max="3588" width="12.28515625" style="1" customWidth="1"/>
    <col min="3589" max="3589" width="12.42578125" style="1" customWidth="1"/>
    <col min="3590" max="3590" width="14" style="1" customWidth="1"/>
    <col min="3591" max="3591" width="13.7109375" style="1" customWidth="1"/>
    <col min="3592" max="3592" width="10.140625" style="1" bestFit="1" customWidth="1"/>
    <col min="3593" max="3836" width="9.140625" style="1"/>
    <col min="3837" max="3837" width="17.140625" style="1" customWidth="1"/>
    <col min="3838" max="3838" width="15.140625" style="1" customWidth="1"/>
    <col min="3839" max="3839" width="21.7109375" style="1" customWidth="1"/>
    <col min="3840" max="3841" width="0" style="1" hidden="1" customWidth="1"/>
    <col min="3842" max="3842" width="14.85546875" style="1" customWidth="1"/>
    <col min="3843" max="3843" width="11.28515625" style="1" customWidth="1"/>
    <col min="3844" max="3844" width="12.28515625" style="1" customWidth="1"/>
    <col min="3845" max="3845" width="12.42578125" style="1" customWidth="1"/>
    <col min="3846" max="3846" width="14" style="1" customWidth="1"/>
    <col min="3847" max="3847" width="13.7109375" style="1" customWidth="1"/>
    <col min="3848" max="3848" width="10.140625" style="1" bestFit="1" customWidth="1"/>
    <col min="3849" max="4092" width="9.140625" style="1"/>
    <col min="4093" max="4093" width="17.140625" style="1" customWidth="1"/>
    <col min="4094" max="4094" width="15.140625" style="1" customWidth="1"/>
    <col min="4095" max="4095" width="21.7109375" style="1" customWidth="1"/>
    <col min="4096" max="4097" width="0" style="1" hidden="1" customWidth="1"/>
    <col min="4098" max="4098" width="14.85546875" style="1" customWidth="1"/>
    <col min="4099" max="4099" width="11.28515625" style="1" customWidth="1"/>
    <col min="4100" max="4100" width="12.28515625" style="1" customWidth="1"/>
    <col min="4101" max="4101" width="12.42578125" style="1" customWidth="1"/>
    <col min="4102" max="4102" width="14" style="1" customWidth="1"/>
    <col min="4103" max="4103" width="13.7109375" style="1" customWidth="1"/>
    <col min="4104" max="4104" width="10.140625" style="1" bestFit="1" customWidth="1"/>
    <col min="4105" max="4348" width="9.140625" style="1"/>
    <col min="4349" max="4349" width="17.140625" style="1" customWidth="1"/>
    <col min="4350" max="4350" width="15.140625" style="1" customWidth="1"/>
    <col min="4351" max="4351" width="21.7109375" style="1" customWidth="1"/>
    <col min="4352" max="4353" width="0" style="1" hidden="1" customWidth="1"/>
    <col min="4354" max="4354" width="14.85546875" style="1" customWidth="1"/>
    <col min="4355" max="4355" width="11.28515625" style="1" customWidth="1"/>
    <col min="4356" max="4356" width="12.28515625" style="1" customWidth="1"/>
    <col min="4357" max="4357" width="12.42578125" style="1" customWidth="1"/>
    <col min="4358" max="4358" width="14" style="1" customWidth="1"/>
    <col min="4359" max="4359" width="13.7109375" style="1" customWidth="1"/>
    <col min="4360" max="4360" width="10.140625" style="1" bestFit="1" customWidth="1"/>
    <col min="4361" max="4604" width="9.140625" style="1"/>
    <col min="4605" max="4605" width="17.140625" style="1" customWidth="1"/>
    <col min="4606" max="4606" width="15.140625" style="1" customWidth="1"/>
    <col min="4607" max="4607" width="21.7109375" style="1" customWidth="1"/>
    <col min="4608" max="4609" width="0" style="1" hidden="1" customWidth="1"/>
    <col min="4610" max="4610" width="14.85546875" style="1" customWidth="1"/>
    <col min="4611" max="4611" width="11.28515625" style="1" customWidth="1"/>
    <col min="4612" max="4612" width="12.28515625" style="1" customWidth="1"/>
    <col min="4613" max="4613" width="12.42578125" style="1" customWidth="1"/>
    <col min="4614" max="4614" width="14" style="1" customWidth="1"/>
    <col min="4615" max="4615" width="13.7109375" style="1" customWidth="1"/>
    <col min="4616" max="4616" width="10.140625" style="1" bestFit="1" customWidth="1"/>
    <col min="4617" max="4860" width="9.140625" style="1"/>
    <col min="4861" max="4861" width="17.140625" style="1" customWidth="1"/>
    <col min="4862" max="4862" width="15.140625" style="1" customWidth="1"/>
    <col min="4863" max="4863" width="21.7109375" style="1" customWidth="1"/>
    <col min="4864" max="4865" width="0" style="1" hidden="1" customWidth="1"/>
    <col min="4866" max="4866" width="14.85546875" style="1" customWidth="1"/>
    <col min="4867" max="4867" width="11.28515625" style="1" customWidth="1"/>
    <col min="4868" max="4868" width="12.28515625" style="1" customWidth="1"/>
    <col min="4869" max="4869" width="12.42578125" style="1" customWidth="1"/>
    <col min="4870" max="4870" width="14" style="1" customWidth="1"/>
    <col min="4871" max="4871" width="13.7109375" style="1" customWidth="1"/>
    <col min="4872" max="4872" width="10.140625" style="1" bestFit="1" customWidth="1"/>
    <col min="4873" max="5116" width="9.140625" style="1"/>
    <col min="5117" max="5117" width="17.140625" style="1" customWidth="1"/>
    <col min="5118" max="5118" width="15.140625" style="1" customWidth="1"/>
    <col min="5119" max="5119" width="21.7109375" style="1" customWidth="1"/>
    <col min="5120" max="5121" width="0" style="1" hidden="1" customWidth="1"/>
    <col min="5122" max="5122" width="14.85546875" style="1" customWidth="1"/>
    <col min="5123" max="5123" width="11.28515625" style="1" customWidth="1"/>
    <col min="5124" max="5124" width="12.28515625" style="1" customWidth="1"/>
    <col min="5125" max="5125" width="12.42578125" style="1" customWidth="1"/>
    <col min="5126" max="5126" width="14" style="1" customWidth="1"/>
    <col min="5127" max="5127" width="13.7109375" style="1" customWidth="1"/>
    <col min="5128" max="5128" width="10.140625" style="1" bestFit="1" customWidth="1"/>
    <col min="5129" max="5372" width="9.140625" style="1"/>
    <col min="5373" max="5373" width="17.140625" style="1" customWidth="1"/>
    <col min="5374" max="5374" width="15.140625" style="1" customWidth="1"/>
    <col min="5375" max="5375" width="21.7109375" style="1" customWidth="1"/>
    <col min="5376" max="5377" width="0" style="1" hidden="1" customWidth="1"/>
    <col min="5378" max="5378" width="14.85546875" style="1" customWidth="1"/>
    <col min="5379" max="5379" width="11.28515625" style="1" customWidth="1"/>
    <col min="5380" max="5380" width="12.28515625" style="1" customWidth="1"/>
    <col min="5381" max="5381" width="12.42578125" style="1" customWidth="1"/>
    <col min="5382" max="5382" width="14" style="1" customWidth="1"/>
    <col min="5383" max="5383" width="13.7109375" style="1" customWidth="1"/>
    <col min="5384" max="5384" width="10.140625" style="1" bestFit="1" customWidth="1"/>
    <col min="5385" max="5628" width="9.140625" style="1"/>
    <col min="5629" max="5629" width="17.140625" style="1" customWidth="1"/>
    <col min="5630" max="5630" width="15.140625" style="1" customWidth="1"/>
    <col min="5631" max="5631" width="21.7109375" style="1" customWidth="1"/>
    <col min="5632" max="5633" width="0" style="1" hidden="1" customWidth="1"/>
    <col min="5634" max="5634" width="14.85546875" style="1" customWidth="1"/>
    <col min="5635" max="5635" width="11.28515625" style="1" customWidth="1"/>
    <col min="5636" max="5636" width="12.28515625" style="1" customWidth="1"/>
    <col min="5637" max="5637" width="12.42578125" style="1" customWidth="1"/>
    <col min="5638" max="5638" width="14" style="1" customWidth="1"/>
    <col min="5639" max="5639" width="13.7109375" style="1" customWidth="1"/>
    <col min="5640" max="5640" width="10.140625" style="1" bestFit="1" customWidth="1"/>
    <col min="5641" max="5884" width="9.140625" style="1"/>
    <col min="5885" max="5885" width="17.140625" style="1" customWidth="1"/>
    <col min="5886" max="5886" width="15.140625" style="1" customWidth="1"/>
    <col min="5887" max="5887" width="21.7109375" style="1" customWidth="1"/>
    <col min="5888" max="5889" width="0" style="1" hidden="1" customWidth="1"/>
    <col min="5890" max="5890" width="14.85546875" style="1" customWidth="1"/>
    <col min="5891" max="5891" width="11.28515625" style="1" customWidth="1"/>
    <col min="5892" max="5892" width="12.28515625" style="1" customWidth="1"/>
    <col min="5893" max="5893" width="12.42578125" style="1" customWidth="1"/>
    <col min="5894" max="5894" width="14" style="1" customWidth="1"/>
    <col min="5895" max="5895" width="13.7109375" style="1" customWidth="1"/>
    <col min="5896" max="5896" width="10.140625" style="1" bestFit="1" customWidth="1"/>
    <col min="5897" max="6140" width="9.140625" style="1"/>
    <col min="6141" max="6141" width="17.140625" style="1" customWidth="1"/>
    <col min="6142" max="6142" width="15.140625" style="1" customWidth="1"/>
    <col min="6143" max="6143" width="21.7109375" style="1" customWidth="1"/>
    <col min="6144" max="6145" width="0" style="1" hidden="1" customWidth="1"/>
    <col min="6146" max="6146" width="14.85546875" style="1" customWidth="1"/>
    <col min="6147" max="6147" width="11.28515625" style="1" customWidth="1"/>
    <col min="6148" max="6148" width="12.28515625" style="1" customWidth="1"/>
    <col min="6149" max="6149" width="12.42578125" style="1" customWidth="1"/>
    <col min="6150" max="6150" width="14" style="1" customWidth="1"/>
    <col min="6151" max="6151" width="13.7109375" style="1" customWidth="1"/>
    <col min="6152" max="6152" width="10.140625" style="1" bestFit="1" customWidth="1"/>
    <col min="6153" max="6396" width="9.140625" style="1"/>
    <col min="6397" max="6397" width="17.140625" style="1" customWidth="1"/>
    <col min="6398" max="6398" width="15.140625" style="1" customWidth="1"/>
    <col min="6399" max="6399" width="21.7109375" style="1" customWidth="1"/>
    <col min="6400" max="6401" width="0" style="1" hidden="1" customWidth="1"/>
    <col min="6402" max="6402" width="14.85546875" style="1" customWidth="1"/>
    <col min="6403" max="6403" width="11.28515625" style="1" customWidth="1"/>
    <col min="6404" max="6404" width="12.28515625" style="1" customWidth="1"/>
    <col min="6405" max="6405" width="12.42578125" style="1" customWidth="1"/>
    <col min="6406" max="6406" width="14" style="1" customWidth="1"/>
    <col min="6407" max="6407" width="13.7109375" style="1" customWidth="1"/>
    <col min="6408" max="6408" width="10.140625" style="1" bestFit="1" customWidth="1"/>
    <col min="6409" max="6652" width="9.140625" style="1"/>
    <col min="6653" max="6653" width="17.140625" style="1" customWidth="1"/>
    <col min="6654" max="6654" width="15.140625" style="1" customWidth="1"/>
    <col min="6655" max="6655" width="21.7109375" style="1" customWidth="1"/>
    <col min="6656" max="6657" width="0" style="1" hidden="1" customWidth="1"/>
    <col min="6658" max="6658" width="14.85546875" style="1" customWidth="1"/>
    <col min="6659" max="6659" width="11.28515625" style="1" customWidth="1"/>
    <col min="6660" max="6660" width="12.28515625" style="1" customWidth="1"/>
    <col min="6661" max="6661" width="12.42578125" style="1" customWidth="1"/>
    <col min="6662" max="6662" width="14" style="1" customWidth="1"/>
    <col min="6663" max="6663" width="13.7109375" style="1" customWidth="1"/>
    <col min="6664" max="6664" width="10.140625" style="1" bestFit="1" customWidth="1"/>
    <col min="6665" max="6908" width="9.140625" style="1"/>
    <col min="6909" max="6909" width="17.140625" style="1" customWidth="1"/>
    <col min="6910" max="6910" width="15.140625" style="1" customWidth="1"/>
    <col min="6911" max="6911" width="21.7109375" style="1" customWidth="1"/>
    <col min="6912" max="6913" width="0" style="1" hidden="1" customWidth="1"/>
    <col min="6914" max="6914" width="14.85546875" style="1" customWidth="1"/>
    <col min="6915" max="6915" width="11.28515625" style="1" customWidth="1"/>
    <col min="6916" max="6916" width="12.28515625" style="1" customWidth="1"/>
    <col min="6917" max="6917" width="12.42578125" style="1" customWidth="1"/>
    <col min="6918" max="6918" width="14" style="1" customWidth="1"/>
    <col min="6919" max="6919" width="13.7109375" style="1" customWidth="1"/>
    <col min="6920" max="6920" width="10.140625" style="1" bestFit="1" customWidth="1"/>
    <col min="6921" max="7164" width="9.140625" style="1"/>
    <col min="7165" max="7165" width="17.140625" style="1" customWidth="1"/>
    <col min="7166" max="7166" width="15.140625" style="1" customWidth="1"/>
    <col min="7167" max="7167" width="21.7109375" style="1" customWidth="1"/>
    <col min="7168" max="7169" width="0" style="1" hidden="1" customWidth="1"/>
    <col min="7170" max="7170" width="14.85546875" style="1" customWidth="1"/>
    <col min="7171" max="7171" width="11.28515625" style="1" customWidth="1"/>
    <col min="7172" max="7172" width="12.28515625" style="1" customWidth="1"/>
    <col min="7173" max="7173" width="12.42578125" style="1" customWidth="1"/>
    <col min="7174" max="7174" width="14" style="1" customWidth="1"/>
    <col min="7175" max="7175" width="13.7109375" style="1" customWidth="1"/>
    <col min="7176" max="7176" width="10.140625" style="1" bestFit="1" customWidth="1"/>
    <col min="7177" max="7420" width="9.140625" style="1"/>
    <col min="7421" max="7421" width="17.140625" style="1" customWidth="1"/>
    <col min="7422" max="7422" width="15.140625" style="1" customWidth="1"/>
    <col min="7423" max="7423" width="21.7109375" style="1" customWidth="1"/>
    <col min="7424" max="7425" width="0" style="1" hidden="1" customWidth="1"/>
    <col min="7426" max="7426" width="14.85546875" style="1" customWidth="1"/>
    <col min="7427" max="7427" width="11.28515625" style="1" customWidth="1"/>
    <col min="7428" max="7428" width="12.28515625" style="1" customWidth="1"/>
    <col min="7429" max="7429" width="12.42578125" style="1" customWidth="1"/>
    <col min="7430" max="7430" width="14" style="1" customWidth="1"/>
    <col min="7431" max="7431" width="13.7109375" style="1" customWidth="1"/>
    <col min="7432" max="7432" width="10.140625" style="1" bestFit="1" customWidth="1"/>
    <col min="7433" max="7676" width="9.140625" style="1"/>
    <col min="7677" max="7677" width="17.140625" style="1" customWidth="1"/>
    <col min="7678" max="7678" width="15.140625" style="1" customWidth="1"/>
    <col min="7679" max="7679" width="21.7109375" style="1" customWidth="1"/>
    <col min="7680" max="7681" width="0" style="1" hidden="1" customWidth="1"/>
    <col min="7682" max="7682" width="14.85546875" style="1" customWidth="1"/>
    <col min="7683" max="7683" width="11.28515625" style="1" customWidth="1"/>
    <col min="7684" max="7684" width="12.28515625" style="1" customWidth="1"/>
    <col min="7685" max="7685" width="12.42578125" style="1" customWidth="1"/>
    <col min="7686" max="7686" width="14" style="1" customWidth="1"/>
    <col min="7687" max="7687" width="13.7109375" style="1" customWidth="1"/>
    <col min="7688" max="7688" width="10.140625" style="1" bestFit="1" customWidth="1"/>
    <col min="7689" max="7932" width="9.140625" style="1"/>
    <col min="7933" max="7933" width="17.140625" style="1" customWidth="1"/>
    <col min="7934" max="7934" width="15.140625" style="1" customWidth="1"/>
    <col min="7935" max="7935" width="21.7109375" style="1" customWidth="1"/>
    <col min="7936" max="7937" width="0" style="1" hidden="1" customWidth="1"/>
    <col min="7938" max="7938" width="14.85546875" style="1" customWidth="1"/>
    <col min="7939" max="7939" width="11.28515625" style="1" customWidth="1"/>
    <col min="7940" max="7940" width="12.28515625" style="1" customWidth="1"/>
    <col min="7941" max="7941" width="12.42578125" style="1" customWidth="1"/>
    <col min="7942" max="7942" width="14" style="1" customWidth="1"/>
    <col min="7943" max="7943" width="13.7109375" style="1" customWidth="1"/>
    <col min="7944" max="7944" width="10.140625" style="1" bestFit="1" customWidth="1"/>
    <col min="7945" max="8188" width="9.140625" style="1"/>
    <col min="8189" max="8189" width="17.140625" style="1" customWidth="1"/>
    <col min="8190" max="8190" width="15.140625" style="1" customWidth="1"/>
    <col min="8191" max="8191" width="21.7109375" style="1" customWidth="1"/>
    <col min="8192" max="8193" width="0" style="1" hidden="1" customWidth="1"/>
    <col min="8194" max="8194" width="14.85546875" style="1" customWidth="1"/>
    <col min="8195" max="8195" width="11.28515625" style="1" customWidth="1"/>
    <col min="8196" max="8196" width="12.28515625" style="1" customWidth="1"/>
    <col min="8197" max="8197" width="12.42578125" style="1" customWidth="1"/>
    <col min="8198" max="8198" width="14" style="1" customWidth="1"/>
    <col min="8199" max="8199" width="13.7109375" style="1" customWidth="1"/>
    <col min="8200" max="8200" width="10.140625" style="1" bestFit="1" customWidth="1"/>
    <col min="8201" max="8444" width="9.140625" style="1"/>
    <col min="8445" max="8445" width="17.140625" style="1" customWidth="1"/>
    <col min="8446" max="8446" width="15.140625" style="1" customWidth="1"/>
    <col min="8447" max="8447" width="21.7109375" style="1" customWidth="1"/>
    <col min="8448" max="8449" width="0" style="1" hidden="1" customWidth="1"/>
    <col min="8450" max="8450" width="14.85546875" style="1" customWidth="1"/>
    <col min="8451" max="8451" width="11.28515625" style="1" customWidth="1"/>
    <col min="8452" max="8452" width="12.28515625" style="1" customWidth="1"/>
    <col min="8453" max="8453" width="12.42578125" style="1" customWidth="1"/>
    <col min="8454" max="8454" width="14" style="1" customWidth="1"/>
    <col min="8455" max="8455" width="13.7109375" style="1" customWidth="1"/>
    <col min="8456" max="8456" width="10.140625" style="1" bestFit="1" customWidth="1"/>
    <col min="8457" max="8700" width="9.140625" style="1"/>
    <col min="8701" max="8701" width="17.140625" style="1" customWidth="1"/>
    <col min="8702" max="8702" width="15.140625" style="1" customWidth="1"/>
    <col min="8703" max="8703" width="21.7109375" style="1" customWidth="1"/>
    <col min="8704" max="8705" width="0" style="1" hidden="1" customWidth="1"/>
    <col min="8706" max="8706" width="14.85546875" style="1" customWidth="1"/>
    <col min="8707" max="8707" width="11.28515625" style="1" customWidth="1"/>
    <col min="8708" max="8708" width="12.28515625" style="1" customWidth="1"/>
    <col min="8709" max="8709" width="12.42578125" style="1" customWidth="1"/>
    <col min="8710" max="8710" width="14" style="1" customWidth="1"/>
    <col min="8711" max="8711" width="13.7109375" style="1" customWidth="1"/>
    <col min="8712" max="8712" width="10.140625" style="1" bestFit="1" customWidth="1"/>
    <col min="8713" max="8956" width="9.140625" style="1"/>
    <col min="8957" max="8957" width="17.140625" style="1" customWidth="1"/>
    <col min="8958" max="8958" width="15.140625" style="1" customWidth="1"/>
    <col min="8959" max="8959" width="21.7109375" style="1" customWidth="1"/>
    <col min="8960" max="8961" width="0" style="1" hidden="1" customWidth="1"/>
    <col min="8962" max="8962" width="14.85546875" style="1" customWidth="1"/>
    <col min="8963" max="8963" width="11.28515625" style="1" customWidth="1"/>
    <col min="8964" max="8964" width="12.28515625" style="1" customWidth="1"/>
    <col min="8965" max="8965" width="12.42578125" style="1" customWidth="1"/>
    <col min="8966" max="8966" width="14" style="1" customWidth="1"/>
    <col min="8967" max="8967" width="13.7109375" style="1" customWidth="1"/>
    <col min="8968" max="8968" width="10.140625" style="1" bestFit="1" customWidth="1"/>
    <col min="8969" max="9212" width="9.140625" style="1"/>
    <col min="9213" max="9213" width="17.140625" style="1" customWidth="1"/>
    <col min="9214" max="9214" width="15.140625" style="1" customWidth="1"/>
    <col min="9215" max="9215" width="21.7109375" style="1" customWidth="1"/>
    <col min="9216" max="9217" width="0" style="1" hidden="1" customWidth="1"/>
    <col min="9218" max="9218" width="14.85546875" style="1" customWidth="1"/>
    <col min="9219" max="9219" width="11.28515625" style="1" customWidth="1"/>
    <col min="9220" max="9220" width="12.28515625" style="1" customWidth="1"/>
    <col min="9221" max="9221" width="12.42578125" style="1" customWidth="1"/>
    <col min="9222" max="9222" width="14" style="1" customWidth="1"/>
    <col min="9223" max="9223" width="13.7109375" style="1" customWidth="1"/>
    <col min="9224" max="9224" width="10.140625" style="1" bestFit="1" customWidth="1"/>
    <col min="9225" max="9468" width="9.140625" style="1"/>
    <col min="9469" max="9469" width="17.140625" style="1" customWidth="1"/>
    <col min="9470" max="9470" width="15.140625" style="1" customWidth="1"/>
    <col min="9471" max="9471" width="21.7109375" style="1" customWidth="1"/>
    <col min="9472" max="9473" width="0" style="1" hidden="1" customWidth="1"/>
    <col min="9474" max="9474" width="14.85546875" style="1" customWidth="1"/>
    <col min="9475" max="9475" width="11.28515625" style="1" customWidth="1"/>
    <col min="9476" max="9476" width="12.28515625" style="1" customWidth="1"/>
    <col min="9477" max="9477" width="12.42578125" style="1" customWidth="1"/>
    <col min="9478" max="9478" width="14" style="1" customWidth="1"/>
    <col min="9479" max="9479" width="13.7109375" style="1" customWidth="1"/>
    <col min="9480" max="9480" width="10.140625" style="1" bestFit="1" customWidth="1"/>
    <col min="9481" max="9724" width="9.140625" style="1"/>
    <col min="9725" max="9725" width="17.140625" style="1" customWidth="1"/>
    <col min="9726" max="9726" width="15.140625" style="1" customWidth="1"/>
    <col min="9727" max="9727" width="21.7109375" style="1" customWidth="1"/>
    <col min="9728" max="9729" width="0" style="1" hidden="1" customWidth="1"/>
    <col min="9730" max="9730" width="14.85546875" style="1" customWidth="1"/>
    <col min="9731" max="9731" width="11.28515625" style="1" customWidth="1"/>
    <col min="9732" max="9732" width="12.28515625" style="1" customWidth="1"/>
    <col min="9733" max="9733" width="12.42578125" style="1" customWidth="1"/>
    <col min="9734" max="9734" width="14" style="1" customWidth="1"/>
    <col min="9735" max="9735" width="13.7109375" style="1" customWidth="1"/>
    <col min="9736" max="9736" width="10.140625" style="1" bestFit="1" customWidth="1"/>
    <col min="9737" max="9980" width="9.140625" style="1"/>
    <col min="9981" max="9981" width="17.140625" style="1" customWidth="1"/>
    <col min="9982" max="9982" width="15.140625" style="1" customWidth="1"/>
    <col min="9983" max="9983" width="21.7109375" style="1" customWidth="1"/>
    <col min="9984" max="9985" width="0" style="1" hidden="1" customWidth="1"/>
    <col min="9986" max="9986" width="14.85546875" style="1" customWidth="1"/>
    <col min="9987" max="9987" width="11.28515625" style="1" customWidth="1"/>
    <col min="9988" max="9988" width="12.28515625" style="1" customWidth="1"/>
    <col min="9989" max="9989" width="12.42578125" style="1" customWidth="1"/>
    <col min="9990" max="9990" width="14" style="1" customWidth="1"/>
    <col min="9991" max="9991" width="13.7109375" style="1" customWidth="1"/>
    <col min="9992" max="9992" width="10.140625" style="1" bestFit="1" customWidth="1"/>
    <col min="9993" max="10236" width="9.140625" style="1"/>
    <col min="10237" max="10237" width="17.140625" style="1" customWidth="1"/>
    <col min="10238" max="10238" width="15.140625" style="1" customWidth="1"/>
    <col min="10239" max="10239" width="21.7109375" style="1" customWidth="1"/>
    <col min="10240" max="10241" width="0" style="1" hidden="1" customWidth="1"/>
    <col min="10242" max="10242" width="14.85546875" style="1" customWidth="1"/>
    <col min="10243" max="10243" width="11.28515625" style="1" customWidth="1"/>
    <col min="10244" max="10244" width="12.28515625" style="1" customWidth="1"/>
    <col min="10245" max="10245" width="12.42578125" style="1" customWidth="1"/>
    <col min="10246" max="10246" width="14" style="1" customWidth="1"/>
    <col min="10247" max="10247" width="13.7109375" style="1" customWidth="1"/>
    <col min="10248" max="10248" width="10.140625" style="1" bestFit="1" customWidth="1"/>
    <col min="10249" max="10492" width="9.140625" style="1"/>
    <col min="10493" max="10493" width="17.140625" style="1" customWidth="1"/>
    <col min="10494" max="10494" width="15.140625" style="1" customWidth="1"/>
    <col min="10495" max="10495" width="21.7109375" style="1" customWidth="1"/>
    <col min="10496" max="10497" width="0" style="1" hidden="1" customWidth="1"/>
    <col min="10498" max="10498" width="14.85546875" style="1" customWidth="1"/>
    <col min="10499" max="10499" width="11.28515625" style="1" customWidth="1"/>
    <col min="10500" max="10500" width="12.28515625" style="1" customWidth="1"/>
    <col min="10501" max="10501" width="12.42578125" style="1" customWidth="1"/>
    <col min="10502" max="10502" width="14" style="1" customWidth="1"/>
    <col min="10503" max="10503" width="13.7109375" style="1" customWidth="1"/>
    <col min="10504" max="10504" width="10.140625" style="1" bestFit="1" customWidth="1"/>
    <col min="10505" max="10748" width="9.140625" style="1"/>
    <col min="10749" max="10749" width="17.140625" style="1" customWidth="1"/>
    <col min="10750" max="10750" width="15.140625" style="1" customWidth="1"/>
    <col min="10751" max="10751" width="21.7109375" style="1" customWidth="1"/>
    <col min="10752" max="10753" width="0" style="1" hidden="1" customWidth="1"/>
    <col min="10754" max="10754" width="14.85546875" style="1" customWidth="1"/>
    <col min="10755" max="10755" width="11.28515625" style="1" customWidth="1"/>
    <col min="10756" max="10756" width="12.28515625" style="1" customWidth="1"/>
    <col min="10757" max="10757" width="12.42578125" style="1" customWidth="1"/>
    <col min="10758" max="10758" width="14" style="1" customWidth="1"/>
    <col min="10759" max="10759" width="13.7109375" style="1" customWidth="1"/>
    <col min="10760" max="10760" width="10.140625" style="1" bestFit="1" customWidth="1"/>
    <col min="10761" max="11004" width="9.140625" style="1"/>
    <col min="11005" max="11005" width="17.140625" style="1" customWidth="1"/>
    <col min="11006" max="11006" width="15.140625" style="1" customWidth="1"/>
    <col min="11007" max="11007" width="21.7109375" style="1" customWidth="1"/>
    <col min="11008" max="11009" width="0" style="1" hidden="1" customWidth="1"/>
    <col min="11010" max="11010" width="14.85546875" style="1" customWidth="1"/>
    <col min="11011" max="11011" width="11.28515625" style="1" customWidth="1"/>
    <col min="11012" max="11012" width="12.28515625" style="1" customWidth="1"/>
    <col min="11013" max="11013" width="12.42578125" style="1" customWidth="1"/>
    <col min="11014" max="11014" width="14" style="1" customWidth="1"/>
    <col min="11015" max="11015" width="13.7109375" style="1" customWidth="1"/>
    <col min="11016" max="11016" width="10.140625" style="1" bestFit="1" customWidth="1"/>
    <col min="11017" max="11260" width="9.140625" style="1"/>
    <col min="11261" max="11261" width="17.140625" style="1" customWidth="1"/>
    <col min="11262" max="11262" width="15.140625" style="1" customWidth="1"/>
    <col min="11263" max="11263" width="21.7109375" style="1" customWidth="1"/>
    <col min="11264" max="11265" width="0" style="1" hidden="1" customWidth="1"/>
    <col min="11266" max="11266" width="14.85546875" style="1" customWidth="1"/>
    <col min="11267" max="11267" width="11.28515625" style="1" customWidth="1"/>
    <col min="11268" max="11268" width="12.28515625" style="1" customWidth="1"/>
    <col min="11269" max="11269" width="12.42578125" style="1" customWidth="1"/>
    <col min="11270" max="11270" width="14" style="1" customWidth="1"/>
    <col min="11271" max="11271" width="13.7109375" style="1" customWidth="1"/>
    <col min="11272" max="11272" width="10.140625" style="1" bestFit="1" customWidth="1"/>
    <col min="11273" max="11516" width="9.140625" style="1"/>
    <col min="11517" max="11517" width="17.140625" style="1" customWidth="1"/>
    <col min="11518" max="11518" width="15.140625" style="1" customWidth="1"/>
    <col min="11519" max="11519" width="21.7109375" style="1" customWidth="1"/>
    <col min="11520" max="11521" width="0" style="1" hidden="1" customWidth="1"/>
    <col min="11522" max="11522" width="14.85546875" style="1" customWidth="1"/>
    <col min="11523" max="11523" width="11.28515625" style="1" customWidth="1"/>
    <col min="11524" max="11524" width="12.28515625" style="1" customWidth="1"/>
    <col min="11525" max="11525" width="12.42578125" style="1" customWidth="1"/>
    <col min="11526" max="11526" width="14" style="1" customWidth="1"/>
    <col min="11527" max="11527" width="13.7109375" style="1" customWidth="1"/>
    <col min="11528" max="11528" width="10.140625" style="1" bestFit="1" customWidth="1"/>
    <col min="11529" max="11772" width="9.140625" style="1"/>
    <col min="11773" max="11773" width="17.140625" style="1" customWidth="1"/>
    <col min="11774" max="11774" width="15.140625" style="1" customWidth="1"/>
    <col min="11775" max="11775" width="21.7109375" style="1" customWidth="1"/>
    <col min="11776" max="11777" width="0" style="1" hidden="1" customWidth="1"/>
    <col min="11778" max="11778" width="14.85546875" style="1" customWidth="1"/>
    <col min="11779" max="11779" width="11.28515625" style="1" customWidth="1"/>
    <col min="11780" max="11780" width="12.28515625" style="1" customWidth="1"/>
    <col min="11781" max="11781" width="12.42578125" style="1" customWidth="1"/>
    <col min="11782" max="11782" width="14" style="1" customWidth="1"/>
    <col min="11783" max="11783" width="13.7109375" style="1" customWidth="1"/>
    <col min="11784" max="11784" width="10.140625" style="1" bestFit="1" customWidth="1"/>
    <col min="11785" max="12028" width="9.140625" style="1"/>
    <col min="12029" max="12029" width="17.140625" style="1" customWidth="1"/>
    <col min="12030" max="12030" width="15.140625" style="1" customWidth="1"/>
    <col min="12031" max="12031" width="21.7109375" style="1" customWidth="1"/>
    <col min="12032" max="12033" width="0" style="1" hidden="1" customWidth="1"/>
    <col min="12034" max="12034" width="14.85546875" style="1" customWidth="1"/>
    <col min="12035" max="12035" width="11.28515625" style="1" customWidth="1"/>
    <col min="12036" max="12036" width="12.28515625" style="1" customWidth="1"/>
    <col min="12037" max="12037" width="12.42578125" style="1" customWidth="1"/>
    <col min="12038" max="12038" width="14" style="1" customWidth="1"/>
    <col min="12039" max="12039" width="13.7109375" style="1" customWidth="1"/>
    <col min="12040" max="12040" width="10.140625" style="1" bestFit="1" customWidth="1"/>
    <col min="12041" max="12284" width="9.140625" style="1"/>
    <col min="12285" max="12285" width="17.140625" style="1" customWidth="1"/>
    <col min="12286" max="12286" width="15.140625" style="1" customWidth="1"/>
    <col min="12287" max="12287" width="21.7109375" style="1" customWidth="1"/>
    <col min="12288" max="12289" width="0" style="1" hidden="1" customWidth="1"/>
    <col min="12290" max="12290" width="14.85546875" style="1" customWidth="1"/>
    <col min="12291" max="12291" width="11.28515625" style="1" customWidth="1"/>
    <col min="12292" max="12292" width="12.28515625" style="1" customWidth="1"/>
    <col min="12293" max="12293" width="12.42578125" style="1" customWidth="1"/>
    <col min="12294" max="12294" width="14" style="1" customWidth="1"/>
    <col min="12295" max="12295" width="13.7109375" style="1" customWidth="1"/>
    <col min="12296" max="12296" width="10.140625" style="1" bestFit="1" customWidth="1"/>
    <col min="12297" max="12540" width="9.140625" style="1"/>
    <col min="12541" max="12541" width="17.140625" style="1" customWidth="1"/>
    <col min="12542" max="12542" width="15.140625" style="1" customWidth="1"/>
    <col min="12543" max="12543" width="21.7109375" style="1" customWidth="1"/>
    <col min="12544" max="12545" width="0" style="1" hidden="1" customWidth="1"/>
    <col min="12546" max="12546" width="14.85546875" style="1" customWidth="1"/>
    <col min="12547" max="12547" width="11.28515625" style="1" customWidth="1"/>
    <col min="12548" max="12548" width="12.28515625" style="1" customWidth="1"/>
    <col min="12549" max="12549" width="12.42578125" style="1" customWidth="1"/>
    <col min="12550" max="12550" width="14" style="1" customWidth="1"/>
    <col min="12551" max="12551" width="13.7109375" style="1" customWidth="1"/>
    <col min="12552" max="12552" width="10.140625" style="1" bestFit="1" customWidth="1"/>
    <col min="12553" max="12796" width="9.140625" style="1"/>
    <col min="12797" max="12797" width="17.140625" style="1" customWidth="1"/>
    <col min="12798" max="12798" width="15.140625" style="1" customWidth="1"/>
    <col min="12799" max="12799" width="21.7109375" style="1" customWidth="1"/>
    <col min="12800" max="12801" width="0" style="1" hidden="1" customWidth="1"/>
    <col min="12802" max="12802" width="14.85546875" style="1" customWidth="1"/>
    <col min="12803" max="12803" width="11.28515625" style="1" customWidth="1"/>
    <col min="12804" max="12804" width="12.28515625" style="1" customWidth="1"/>
    <col min="12805" max="12805" width="12.42578125" style="1" customWidth="1"/>
    <col min="12806" max="12806" width="14" style="1" customWidth="1"/>
    <col min="12807" max="12807" width="13.7109375" style="1" customWidth="1"/>
    <col min="12808" max="12808" width="10.140625" style="1" bestFit="1" customWidth="1"/>
    <col min="12809" max="13052" width="9.140625" style="1"/>
    <col min="13053" max="13053" width="17.140625" style="1" customWidth="1"/>
    <col min="13054" max="13054" width="15.140625" style="1" customWidth="1"/>
    <col min="13055" max="13055" width="21.7109375" style="1" customWidth="1"/>
    <col min="13056" max="13057" width="0" style="1" hidden="1" customWidth="1"/>
    <col min="13058" max="13058" width="14.85546875" style="1" customWidth="1"/>
    <col min="13059" max="13059" width="11.28515625" style="1" customWidth="1"/>
    <col min="13060" max="13060" width="12.28515625" style="1" customWidth="1"/>
    <col min="13061" max="13061" width="12.42578125" style="1" customWidth="1"/>
    <col min="13062" max="13062" width="14" style="1" customWidth="1"/>
    <col min="13063" max="13063" width="13.7109375" style="1" customWidth="1"/>
    <col min="13064" max="13064" width="10.140625" style="1" bestFit="1" customWidth="1"/>
    <col min="13065" max="13308" width="9.140625" style="1"/>
    <col min="13309" max="13309" width="17.140625" style="1" customWidth="1"/>
    <col min="13310" max="13310" width="15.140625" style="1" customWidth="1"/>
    <col min="13311" max="13311" width="21.7109375" style="1" customWidth="1"/>
    <col min="13312" max="13313" width="0" style="1" hidden="1" customWidth="1"/>
    <col min="13314" max="13314" width="14.85546875" style="1" customWidth="1"/>
    <col min="13315" max="13315" width="11.28515625" style="1" customWidth="1"/>
    <col min="13316" max="13316" width="12.28515625" style="1" customWidth="1"/>
    <col min="13317" max="13317" width="12.42578125" style="1" customWidth="1"/>
    <col min="13318" max="13318" width="14" style="1" customWidth="1"/>
    <col min="13319" max="13319" width="13.7109375" style="1" customWidth="1"/>
    <col min="13320" max="13320" width="10.140625" style="1" bestFit="1" customWidth="1"/>
    <col min="13321" max="13564" width="9.140625" style="1"/>
    <col min="13565" max="13565" width="17.140625" style="1" customWidth="1"/>
    <col min="13566" max="13566" width="15.140625" style="1" customWidth="1"/>
    <col min="13567" max="13567" width="21.7109375" style="1" customWidth="1"/>
    <col min="13568" max="13569" width="0" style="1" hidden="1" customWidth="1"/>
    <col min="13570" max="13570" width="14.85546875" style="1" customWidth="1"/>
    <col min="13571" max="13571" width="11.28515625" style="1" customWidth="1"/>
    <col min="13572" max="13572" width="12.28515625" style="1" customWidth="1"/>
    <col min="13573" max="13573" width="12.42578125" style="1" customWidth="1"/>
    <col min="13574" max="13574" width="14" style="1" customWidth="1"/>
    <col min="13575" max="13575" width="13.7109375" style="1" customWidth="1"/>
    <col min="13576" max="13576" width="10.140625" style="1" bestFit="1" customWidth="1"/>
    <col min="13577" max="13820" width="9.140625" style="1"/>
    <col min="13821" max="13821" width="17.140625" style="1" customWidth="1"/>
    <col min="13822" max="13822" width="15.140625" style="1" customWidth="1"/>
    <col min="13823" max="13823" width="21.7109375" style="1" customWidth="1"/>
    <col min="13824" max="13825" width="0" style="1" hidden="1" customWidth="1"/>
    <col min="13826" max="13826" width="14.85546875" style="1" customWidth="1"/>
    <col min="13827" max="13827" width="11.28515625" style="1" customWidth="1"/>
    <col min="13828" max="13828" width="12.28515625" style="1" customWidth="1"/>
    <col min="13829" max="13829" width="12.42578125" style="1" customWidth="1"/>
    <col min="13830" max="13830" width="14" style="1" customWidth="1"/>
    <col min="13831" max="13831" width="13.7109375" style="1" customWidth="1"/>
    <col min="13832" max="13832" width="10.140625" style="1" bestFit="1" customWidth="1"/>
    <col min="13833" max="14076" width="9.140625" style="1"/>
    <col min="14077" max="14077" width="17.140625" style="1" customWidth="1"/>
    <col min="14078" max="14078" width="15.140625" style="1" customWidth="1"/>
    <col min="14079" max="14079" width="21.7109375" style="1" customWidth="1"/>
    <col min="14080" max="14081" width="0" style="1" hidden="1" customWidth="1"/>
    <col min="14082" max="14082" width="14.85546875" style="1" customWidth="1"/>
    <col min="14083" max="14083" width="11.28515625" style="1" customWidth="1"/>
    <col min="14084" max="14084" width="12.28515625" style="1" customWidth="1"/>
    <col min="14085" max="14085" width="12.42578125" style="1" customWidth="1"/>
    <col min="14086" max="14086" width="14" style="1" customWidth="1"/>
    <col min="14087" max="14087" width="13.7109375" style="1" customWidth="1"/>
    <col min="14088" max="14088" width="10.140625" style="1" bestFit="1" customWidth="1"/>
    <col min="14089" max="14332" width="9.140625" style="1"/>
    <col min="14333" max="14333" width="17.140625" style="1" customWidth="1"/>
    <col min="14334" max="14334" width="15.140625" style="1" customWidth="1"/>
    <col min="14335" max="14335" width="21.7109375" style="1" customWidth="1"/>
    <col min="14336" max="14337" width="0" style="1" hidden="1" customWidth="1"/>
    <col min="14338" max="14338" width="14.85546875" style="1" customWidth="1"/>
    <col min="14339" max="14339" width="11.28515625" style="1" customWidth="1"/>
    <col min="14340" max="14340" width="12.28515625" style="1" customWidth="1"/>
    <col min="14341" max="14341" width="12.42578125" style="1" customWidth="1"/>
    <col min="14342" max="14342" width="14" style="1" customWidth="1"/>
    <col min="14343" max="14343" width="13.7109375" style="1" customWidth="1"/>
    <col min="14344" max="14344" width="10.140625" style="1" bestFit="1" customWidth="1"/>
    <col min="14345" max="14588" width="9.140625" style="1"/>
    <col min="14589" max="14589" width="17.140625" style="1" customWidth="1"/>
    <col min="14590" max="14590" width="15.140625" style="1" customWidth="1"/>
    <col min="14591" max="14591" width="21.7109375" style="1" customWidth="1"/>
    <col min="14592" max="14593" width="0" style="1" hidden="1" customWidth="1"/>
    <col min="14594" max="14594" width="14.85546875" style="1" customWidth="1"/>
    <col min="14595" max="14595" width="11.28515625" style="1" customWidth="1"/>
    <col min="14596" max="14596" width="12.28515625" style="1" customWidth="1"/>
    <col min="14597" max="14597" width="12.42578125" style="1" customWidth="1"/>
    <col min="14598" max="14598" width="14" style="1" customWidth="1"/>
    <col min="14599" max="14599" width="13.7109375" style="1" customWidth="1"/>
    <col min="14600" max="14600" width="10.140625" style="1" bestFit="1" customWidth="1"/>
    <col min="14601" max="14844" width="9.140625" style="1"/>
    <col min="14845" max="14845" width="17.140625" style="1" customWidth="1"/>
    <col min="14846" max="14846" width="15.140625" style="1" customWidth="1"/>
    <col min="14847" max="14847" width="21.7109375" style="1" customWidth="1"/>
    <col min="14848" max="14849" width="0" style="1" hidden="1" customWidth="1"/>
    <col min="14850" max="14850" width="14.85546875" style="1" customWidth="1"/>
    <col min="14851" max="14851" width="11.28515625" style="1" customWidth="1"/>
    <col min="14852" max="14852" width="12.28515625" style="1" customWidth="1"/>
    <col min="14853" max="14853" width="12.42578125" style="1" customWidth="1"/>
    <col min="14854" max="14854" width="14" style="1" customWidth="1"/>
    <col min="14855" max="14855" width="13.7109375" style="1" customWidth="1"/>
    <col min="14856" max="14856" width="10.140625" style="1" bestFit="1" customWidth="1"/>
    <col min="14857" max="15100" width="9.140625" style="1"/>
    <col min="15101" max="15101" width="17.140625" style="1" customWidth="1"/>
    <col min="15102" max="15102" width="15.140625" style="1" customWidth="1"/>
    <col min="15103" max="15103" width="21.7109375" style="1" customWidth="1"/>
    <col min="15104" max="15105" width="0" style="1" hidden="1" customWidth="1"/>
    <col min="15106" max="15106" width="14.85546875" style="1" customWidth="1"/>
    <col min="15107" max="15107" width="11.28515625" style="1" customWidth="1"/>
    <col min="15108" max="15108" width="12.28515625" style="1" customWidth="1"/>
    <col min="15109" max="15109" width="12.42578125" style="1" customWidth="1"/>
    <col min="15110" max="15110" width="14" style="1" customWidth="1"/>
    <col min="15111" max="15111" width="13.7109375" style="1" customWidth="1"/>
    <col min="15112" max="15112" width="10.140625" style="1" bestFit="1" customWidth="1"/>
    <col min="15113" max="15356" width="9.140625" style="1"/>
    <col min="15357" max="15357" width="17.140625" style="1" customWidth="1"/>
    <col min="15358" max="15358" width="15.140625" style="1" customWidth="1"/>
    <col min="15359" max="15359" width="21.7109375" style="1" customWidth="1"/>
    <col min="15360" max="15361" width="0" style="1" hidden="1" customWidth="1"/>
    <col min="15362" max="15362" width="14.85546875" style="1" customWidth="1"/>
    <col min="15363" max="15363" width="11.28515625" style="1" customWidth="1"/>
    <col min="15364" max="15364" width="12.28515625" style="1" customWidth="1"/>
    <col min="15365" max="15365" width="12.42578125" style="1" customWidth="1"/>
    <col min="15366" max="15366" width="14" style="1" customWidth="1"/>
    <col min="15367" max="15367" width="13.7109375" style="1" customWidth="1"/>
    <col min="15368" max="15368" width="10.140625" style="1" bestFit="1" customWidth="1"/>
    <col min="15369" max="15612" width="9.140625" style="1"/>
    <col min="15613" max="15613" width="17.140625" style="1" customWidth="1"/>
    <col min="15614" max="15614" width="15.140625" style="1" customWidth="1"/>
    <col min="15615" max="15615" width="21.7109375" style="1" customWidth="1"/>
    <col min="15616" max="15617" width="0" style="1" hidden="1" customWidth="1"/>
    <col min="15618" max="15618" width="14.85546875" style="1" customWidth="1"/>
    <col min="15619" max="15619" width="11.28515625" style="1" customWidth="1"/>
    <col min="15620" max="15620" width="12.28515625" style="1" customWidth="1"/>
    <col min="15621" max="15621" width="12.42578125" style="1" customWidth="1"/>
    <col min="15622" max="15622" width="14" style="1" customWidth="1"/>
    <col min="15623" max="15623" width="13.7109375" style="1" customWidth="1"/>
    <col min="15624" max="15624" width="10.140625" style="1" bestFit="1" customWidth="1"/>
    <col min="15625" max="15868" width="9.140625" style="1"/>
    <col min="15869" max="15869" width="17.140625" style="1" customWidth="1"/>
    <col min="15870" max="15870" width="15.140625" style="1" customWidth="1"/>
    <col min="15871" max="15871" width="21.7109375" style="1" customWidth="1"/>
    <col min="15872" max="15873" width="0" style="1" hidden="1" customWidth="1"/>
    <col min="15874" max="15874" width="14.85546875" style="1" customWidth="1"/>
    <col min="15875" max="15875" width="11.28515625" style="1" customWidth="1"/>
    <col min="15876" max="15876" width="12.28515625" style="1" customWidth="1"/>
    <col min="15877" max="15877" width="12.42578125" style="1" customWidth="1"/>
    <col min="15878" max="15878" width="14" style="1" customWidth="1"/>
    <col min="15879" max="15879" width="13.7109375" style="1" customWidth="1"/>
    <col min="15880" max="15880" width="10.140625" style="1" bestFit="1" customWidth="1"/>
    <col min="15881" max="16124" width="9.140625" style="1"/>
    <col min="16125" max="16125" width="17.140625" style="1" customWidth="1"/>
    <col min="16126" max="16126" width="15.140625" style="1" customWidth="1"/>
    <col min="16127" max="16127" width="21.7109375" style="1" customWidth="1"/>
    <col min="16128" max="16129" width="0" style="1" hidden="1" customWidth="1"/>
    <col min="16130" max="16130" width="14.85546875" style="1" customWidth="1"/>
    <col min="16131" max="16131" width="11.28515625" style="1" customWidth="1"/>
    <col min="16132" max="16132" width="12.28515625" style="1" customWidth="1"/>
    <col min="16133" max="16133" width="12.42578125" style="1" customWidth="1"/>
    <col min="16134" max="16134" width="14" style="1" customWidth="1"/>
    <col min="16135" max="16135" width="13.7109375" style="1" customWidth="1"/>
    <col min="16136" max="16136" width="10.140625" style="1" bestFit="1" customWidth="1"/>
    <col min="16137" max="16384" width="9.140625" style="1"/>
  </cols>
  <sheetData>
    <row r="1" spans="1:8" s="41" customFormat="1" ht="21" customHeight="1">
      <c r="G1" s="42" t="s">
        <v>316</v>
      </c>
    </row>
    <row r="2" spans="1:8" s="44" customFormat="1" ht="58.5" customHeight="1">
      <c r="A2" s="43" t="s">
        <v>317</v>
      </c>
      <c r="E2" s="390" t="s">
        <v>318</v>
      </c>
      <c r="F2" s="390"/>
      <c r="G2" s="390"/>
      <c r="H2" s="43"/>
    </row>
    <row r="3" spans="1:8" ht="45" customHeight="1">
      <c r="A3" s="357" t="s">
        <v>148</v>
      </c>
      <c r="B3" s="357"/>
      <c r="C3" s="357"/>
      <c r="D3" s="357"/>
      <c r="E3" s="357"/>
      <c r="F3" s="357"/>
      <c r="G3" s="357"/>
    </row>
    <row r="4" spans="1:8">
      <c r="A4" s="357"/>
      <c r="B4" s="357"/>
      <c r="C4" s="357"/>
      <c r="D4" s="357"/>
      <c r="E4" s="357"/>
      <c r="F4" s="357"/>
      <c r="G4" s="357"/>
    </row>
    <row r="5" spans="1:8" ht="31.5" customHeight="1" thickBot="1">
      <c r="A5" s="358" t="s">
        <v>70</v>
      </c>
      <c r="B5" s="358"/>
      <c r="C5" s="358"/>
      <c r="D5" s="358"/>
      <c r="E5" s="358"/>
    </row>
    <row r="6" spans="1:8" ht="17.25" customHeight="1">
      <c r="A6" s="307" t="s">
        <v>1</v>
      </c>
      <c r="B6" s="308"/>
      <c r="C6" s="309"/>
      <c r="D6" s="288"/>
      <c r="E6" s="288"/>
      <c r="F6" s="288"/>
      <c r="G6" s="289"/>
    </row>
    <row r="7" spans="1:8" ht="17.25" customHeight="1">
      <c r="A7" s="310"/>
      <c r="B7" s="311"/>
      <c r="C7" s="312"/>
      <c r="D7" s="290"/>
      <c r="E7" s="290"/>
      <c r="F7" s="291"/>
      <c r="G7" s="286"/>
    </row>
    <row r="8" spans="1:8" ht="37.5" customHeight="1" thickBot="1">
      <c r="A8" s="313"/>
      <c r="B8" s="314"/>
      <c r="C8" s="312"/>
      <c r="D8" s="3" t="s">
        <v>2</v>
      </c>
      <c r="E8" s="27" t="s">
        <v>3</v>
      </c>
      <c r="F8" s="27" t="s">
        <v>2</v>
      </c>
      <c r="G8" s="27" t="s">
        <v>3</v>
      </c>
    </row>
    <row r="9" spans="1:8" ht="17.25" customHeight="1">
      <c r="A9" s="315" t="s">
        <v>4</v>
      </c>
      <c r="B9" s="316"/>
      <c r="C9" s="292" t="s">
        <v>5</v>
      </c>
      <c r="D9" s="293"/>
      <c r="E9" s="293"/>
      <c r="F9" s="293"/>
      <c r="G9" s="294"/>
    </row>
    <row r="10" spans="1:8">
      <c r="A10" s="317"/>
      <c r="B10" s="318"/>
      <c r="C10" s="295" t="s">
        <v>74</v>
      </c>
      <c r="D10" s="296"/>
      <c r="E10" s="296"/>
      <c r="F10" s="296"/>
      <c r="G10" s="297"/>
    </row>
    <row r="11" spans="1:8">
      <c r="A11" s="285">
        <v>1150</v>
      </c>
      <c r="B11" s="286" t="s">
        <v>149</v>
      </c>
      <c r="C11" s="298" t="s">
        <v>8</v>
      </c>
      <c r="D11" s="299"/>
      <c r="E11" s="299"/>
      <c r="F11" s="299"/>
      <c r="G11" s="300"/>
    </row>
    <row r="12" spans="1:8" ht="56.25" customHeight="1">
      <c r="A12" s="285"/>
      <c r="B12" s="286"/>
      <c r="C12" s="301" t="s">
        <v>76</v>
      </c>
      <c r="D12" s="302"/>
      <c r="E12" s="302"/>
      <c r="F12" s="302"/>
      <c r="G12" s="303"/>
    </row>
    <row r="13" spans="1:8">
      <c r="A13" s="347" t="s">
        <v>23</v>
      </c>
      <c r="B13" s="348"/>
      <c r="C13" s="4"/>
      <c r="D13" s="32" t="s">
        <v>12</v>
      </c>
      <c r="E13" s="32" t="s">
        <v>12</v>
      </c>
      <c r="F13" s="20">
        <f>-20640</f>
        <v>-20640</v>
      </c>
      <c r="G13" s="20">
        <f>-20640</f>
        <v>-20640</v>
      </c>
    </row>
    <row r="14" spans="1:8" ht="37.5" customHeight="1">
      <c r="A14" s="322" t="s">
        <v>27</v>
      </c>
      <c r="B14" s="323"/>
      <c r="C14" s="324"/>
      <c r="D14" s="25"/>
      <c r="E14" s="39"/>
      <c r="F14" s="39"/>
      <c r="G14" s="40"/>
    </row>
    <row r="15" spans="1:8" ht="42" customHeight="1">
      <c r="A15" s="322" t="s">
        <v>29</v>
      </c>
      <c r="B15" s="323"/>
      <c r="C15" s="323"/>
      <c r="D15" s="10"/>
      <c r="E15" s="10"/>
      <c r="F15" s="10"/>
      <c r="G15" s="11"/>
    </row>
    <row r="16" spans="1:8">
      <c r="A16" s="325" t="s">
        <v>16</v>
      </c>
      <c r="B16" s="326"/>
      <c r="C16" s="326"/>
      <c r="D16" s="326"/>
      <c r="E16" s="326"/>
      <c r="F16" s="326"/>
      <c r="G16" s="326"/>
    </row>
    <row r="17" spans="1:7">
      <c r="A17" s="278" t="s">
        <v>77</v>
      </c>
      <c r="B17" s="278"/>
      <c r="C17" s="278"/>
      <c r="D17" s="278"/>
      <c r="E17" s="278"/>
      <c r="F17" s="278"/>
      <c r="G17" s="278"/>
    </row>
    <row r="18" spans="1:7">
      <c r="A18" s="327" t="s">
        <v>18</v>
      </c>
      <c r="B18" s="327"/>
      <c r="C18" s="327"/>
      <c r="D18" s="327"/>
      <c r="E18" s="327"/>
      <c r="F18" s="327"/>
      <c r="G18" s="327"/>
    </row>
    <row r="19" spans="1:7" ht="18" thickBot="1">
      <c r="A19" s="278" t="s">
        <v>78</v>
      </c>
      <c r="B19" s="278"/>
      <c r="C19" s="278"/>
      <c r="D19" s="278"/>
      <c r="E19" s="278"/>
      <c r="F19" s="278"/>
      <c r="G19" s="278"/>
    </row>
    <row r="20" spans="1:7" ht="17.25" customHeight="1">
      <c r="A20" s="307" t="s">
        <v>1</v>
      </c>
      <c r="B20" s="308"/>
      <c r="C20" s="309"/>
      <c r="D20" s="288"/>
      <c r="E20" s="288"/>
      <c r="F20" s="288"/>
      <c r="G20" s="289"/>
    </row>
    <row r="21" spans="1:7" ht="17.25" customHeight="1">
      <c r="A21" s="310"/>
      <c r="B21" s="311"/>
      <c r="C21" s="312"/>
      <c r="D21" s="290"/>
      <c r="E21" s="290"/>
      <c r="F21" s="291"/>
      <c r="G21" s="286"/>
    </row>
    <row r="22" spans="1:7" ht="35.25" thickBot="1">
      <c r="A22" s="313"/>
      <c r="B22" s="314"/>
      <c r="C22" s="312"/>
      <c r="D22" s="3" t="s">
        <v>2</v>
      </c>
      <c r="E22" s="27" t="s">
        <v>3</v>
      </c>
      <c r="F22" s="27" t="s">
        <v>2</v>
      </c>
      <c r="G22" s="27" t="s">
        <v>3</v>
      </c>
    </row>
    <row r="23" spans="1:7" ht="17.25" customHeight="1">
      <c r="A23" s="315" t="s">
        <v>4</v>
      </c>
      <c r="B23" s="316"/>
      <c r="C23" s="292" t="s">
        <v>5</v>
      </c>
      <c r="D23" s="293"/>
      <c r="E23" s="293"/>
      <c r="F23" s="293"/>
      <c r="G23" s="294"/>
    </row>
    <row r="24" spans="1:7" ht="17.25" customHeight="1">
      <c r="A24" s="317"/>
      <c r="B24" s="318"/>
      <c r="C24" s="295" t="s">
        <v>150</v>
      </c>
      <c r="D24" s="296"/>
      <c r="E24" s="296"/>
      <c r="F24" s="296"/>
      <c r="G24" s="297"/>
    </row>
    <row r="25" spans="1:7">
      <c r="A25" s="285">
        <v>1146</v>
      </c>
      <c r="B25" s="286" t="s">
        <v>151</v>
      </c>
      <c r="C25" s="298" t="s">
        <v>8</v>
      </c>
      <c r="D25" s="299"/>
      <c r="E25" s="299"/>
      <c r="F25" s="299"/>
      <c r="G25" s="300"/>
    </row>
    <row r="26" spans="1:7" ht="69.75" customHeight="1">
      <c r="A26" s="285"/>
      <c r="B26" s="286"/>
      <c r="C26" s="301" t="s">
        <v>152</v>
      </c>
      <c r="D26" s="302"/>
      <c r="E26" s="302"/>
      <c r="F26" s="302"/>
      <c r="G26" s="303"/>
    </row>
    <row r="27" spans="1:7" ht="17.25" customHeight="1">
      <c r="A27" s="347" t="s">
        <v>23</v>
      </c>
      <c r="B27" s="348"/>
      <c r="C27" s="4"/>
      <c r="D27" s="32" t="s">
        <v>12</v>
      </c>
      <c r="E27" s="32" t="s">
        <v>12</v>
      </c>
      <c r="F27" s="20">
        <f>-6245</f>
        <v>-6245</v>
      </c>
      <c r="G27" s="20">
        <f>-6245</f>
        <v>-6245</v>
      </c>
    </row>
    <row r="28" spans="1:7" ht="29.25" customHeight="1">
      <c r="A28" s="322" t="s">
        <v>24</v>
      </c>
      <c r="B28" s="323"/>
      <c r="C28" s="323"/>
      <c r="D28" s="8">
        <v>1</v>
      </c>
      <c r="E28" s="8">
        <v>1</v>
      </c>
      <c r="F28" s="39"/>
      <c r="G28" s="40"/>
    </row>
    <row r="29" spans="1:7" ht="17.25" customHeight="1">
      <c r="A29" s="278" t="s">
        <v>153</v>
      </c>
      <c r="B29" s="278"/>
      <c r="C29" s="278"/>
      <c r="D29" s="278"/>
      <c r="E29" s="278"/>
      <c r="F29" s="278"/>
      <c r="G29" s="278"/>
    </row>
    <row r="30" spans="1:7" ht="17.25" customHeight="1">
      <c r="A30" s="350" t="s">
        <v>26</v>
      </c>
      <c r="B30" s="350"/>
      <c r="C30" s="350"/>
      <c r="D30" s="350"/>
      <c r="E30" s="350"/>
      <c r="F30" s="350"/>
      <c r="G30" s="350"/>
    </row>
    <row r="31" spans="1:7" ht="17.25" customHeight="1">
      <c r="A31" s="351" t="s">
        <v>27</v>
      </c>
      <c r="B31" s="352"/>
      <c r="C31" s="353" t="s">
        <v>28</v>
      </c>
      <c r="D31" s="353"/>
      <c r="E31" s="353"/>
      <c r="F31" s="353"/>
      <c r="G31" s="353"/>
    </row>
    <row r="32" spans="1:7" ht="17.25" customHeight="1">
      <c r="A32" s="327" t="s">
        <v>29</v>
      </c>
      <c r="B32" s="327"/>
      <c r="C32" s="9" t="s">
        <v>30</v>
      </c>
      <c r="D32" s="10"/>
      <c r="E32" s="10"/>
      <c r="F32" s="10"/>
      <c r="G32" s="11"/>
    </row>
    <row r="33" spans="1:7" ht="17.25" customHeight="1">
      <c r="A33" s="325" t="s">
        <v>16</v>
      </c>
      <c r="B33" s="326"/>
      <c r="C33" s="326"/>
      <c r="D33" s="326"/>
      <c r="E33" s="326"/>
      <c r="F33" s="326"/>
      <c r="G33" s="326"/>
    </row>
    <row r="34" spans="1:7" ht="17.25" customHeight="1">
      <c r="A34" s="278" t="s">
        <v>17</v>
      </c>
      <c r="B34" s="278"/>
      <c r="C34" s="278"/>
      <c r="D34" s="278"/>
      <c r="E34" s="278"/>
      <c r="F34" s="278"/>
      <c r="G34" s="278"/>
    </row>
    <row r="35" spans="1:7" ht="17.25" customHeight="1">
      <c r="A35" s="327" t="s">
        <v>18</v>
      </c>
      <c r="B35" s="327"/>
      <c r="C35" s="327"/>
      <c r="D35" s="327"/>
      <c r="E35" s="327"/>
      <c r="F35" s="327"/>
      <c r="G35" s="327"/>
    </row>
    <row r="36" spans="1:7" ht="17.25" customHeight="1">
      <c r="A36" s="278" t="s">
        <v>19</v>
      </c>
      <c r="B36" s="278"/>
      <c r="C36" s="278"/>
      <c r="D36" s="278"/>
      <c r="E36" s="278"/>
      <c r="F36" s="278"/>
      <c r="G36" s="278"/>
    </row>
    <row r="37" spans="1:7">
      <c r="A37" s="305" t="s">
        <v>31</v>
      </c>
      <c r="B37" s="305"/>
      <c r="C37" s="305"/>
      <c r="D37" s="305"/>
      <c r="E37" s="305"/>
      <c r="F37" s="12"/>
      <c r="G37" s="12"/>
    </row>
    <row r="38" spans="1:7" ht="12.75" customHeight="1" thickBot="1">
      <c r="A38" s="296"/>
      <c r="B38" s="296"/>
      <c r="C38" s="296"/>
      <c r="D38" s="296"/>
      <c r="E38" s="296"/>
      <c r="F38" s="12"/>
      <c r="G38" s="12"/>
    </row>
    <row r="39" spans="1:7">
      <c r="A39" s="307" t="s">
        <v>1</v>
      </c>
      <c r="B39" s="308"/>
      <c r="C39" s="309"/>
      <c r="D39" s="288"/>
      <c r="E39" s="288"/>
      <c r="F39" s="288"/>
      <c r="G39" s="289"/>
    </row>
    <row r="40" spans="1:7">
      <c r="A40" s="310"/>
      <c r="B40" s="311"/>
      <c r="C40" s="312"/>
      <c r="D40" s="290"/>
      <c r="E40" s="290"/>
      <c r="F40" s="291"/>
      <c r="G40" s="286"/>
    </row>
    <row r="41" spans="1:7" ht="35.25" thickBot="1">
      <c r="A41" s="313"/>
      <c r="B41" s="314"/>
      <c r="C41" s="312"/>
      <c r="D41" s="3" t="s">
        <v>2</v>
      </c>
      <c r="E41" s="27" t="s">
        <v>3</v>
      </c>
      <c r="F41" s="27" t="s">
        <v>2</v>
      </c>
      <c r="G41" s="27" t="s">
        <v>3</v>
      </c>
    </row>
    <row r="42" spans="1:7">
      <c r="A42" s="315" t="s">
        <v>4</v>
      </c>
      <c r="B42" s="316"/>
      <c r="C42" s="292" t="s">
        <v>5</v>
      </c>
      <c r="D42" s="293"/>
      <c r="E42" s="293"/>
      <c r="F42" s="293"/>
      <c r="G42" s="294"/>
    </row>
    <row r="43" spans="1:7">
      <c r="A43" s="317"/>
      <c r="B43" s="318"/>
      <c r="C43" s="278" t="s">
        <v>33</v>
      </c>
      <c r="D43" s="278"/>
      <c r="E43" s="278"/>
      <c r="F43" s="278"/>
      <c r="G43" s="278"/>
    </row>
    <row r="44" spans="1:7">
      <c r="A44" s="337">
        <v>1098</v>
      </c>
      <c r="B44" s="337" t="s">
        <v>100</v>
      </c>
      <c r="C44" s="298" t="s">
        <v>8</v>
      </c>
      <c r="D44" s="299"/>
      <c r="E44" s="299"/>
      <c r="F44" s="299"/>
      <c r="G44" s="300"/>
    </row>
    <row r="45" spans="1:7" ht="42" customHeight="1" thickBot="1">
      <c r="A45" s="338"/>
      <c r="B45" s="338"/>
      <c r="C45" s="301" t="s">
        <v>154</v>
      </c>
      <c r="D45" s="302"/>
      <c r="E45" s="302"/>
      <c r="F45" s="302"/>
      <c r="G45" s="303"/>
    </row>
    <row r="46" spans="1:7" ht="69.75" thickBot="1">
      <c r="A46" s="331" t="s">
        <v>36</v>
      </c>
      <c r="B46" s="332"/>
      <c r="C46" s="13" t="s">
        <v>37</v>
      </c>
      <c r="D46" s="35">
        <v>40</v>
      </c>
      <c r="E46" s="35">
        <v>40</v>
      </c>
      <c r="F46" s="14"/>
      <c r="G46" s="14"/>
    </row>
    <row r="47" spans="1:7" ht="69.75" thickBot="1">
      <c r="A47" s="333"/>
      <c r="B47" s="334"/>
      <c r="C47" s="13" t="s">
        <v>38</v>
      </c>
      <c r="D47" s="14"/>
      <c r="E47" s="14"/>
      <c r="F47" s="14"/>
      <c r="G47" s="14"/>
    </row>
    <row r="48" spans="1:7">
      <c r="A48" s="319" t="s">
        <v>39</v>
      </c>
      <c r="B48" s="320"/>
      <c r="C48" s="34"/>
      <c r="D48" s="29"/>
      <c r="E48" s="29"/>
      <c r="F48" s="29"/>
      <c r="G48" s="30"/>
    </row>
    <row r="49" spans="1:7">
      <c r="A49" s="321" t="s">
        <v>40</v>
      </c>
      <c r="B49" s="321"/>
      <c r="C49" s="33"/>
      <c r="D49" s="32" t="s">
        <v>12</v>
      </c>
      <c r="E49" s="32" t="s">
        <v>12</v>
      </c>
      <c r="F49" s="5">
        <f>-(16131+14920+820.3)</f>
        <v>-31871.3</v>
      </c>
      <c r="G49" s="5">
        <f>-(16131+14920+820.3)</f>
        <v>-31871.3</v>
      </c>
    </row>
    <row r="50" spans="1:7">
      <c r="A50" s="322" t="s">
        <v>41</v>
      </c>
      <c r="B50" s="323"/>
      <c r="C50" s="324"/>
      <c r="D50" s="25"/>
      <c r="E50" s="39"/>
      <c r="F50" s="39"/>
      <c r="G50" s="40"/>
    </row>
    <row r="51" spans="1:7">
      <c r="A51" s="325" t="s">
        <v>16</v>
      </c>
      <c r="B51" s="326"/>
      <c r="C51" s="326"/>
      <c r="D51" s="326"/>
      <c r="E51" s="326"/>
      <c r="F51" s="326"/>
      <c r="G51" s="326"/>
    </row>
    <row r="52" spans="1:7">
      <c r="A52" s="278" t="s">
        <v>42</v>
      </c>
      <c r="B52" s="278"/>
      <c r="C52" s="278"/>
      <c r="D52" s="278"/>
      <c r="E52" s="278"/>
      <c r="F52" s="278"/>
      <c r="G52" s="278"/>
    </row>
    <row r="53" spans="1:7">
      <c r="A53" s="327" t="s">
        <v>18</v>
      </c>
      <c r="B53" s="327"/>
      <c r="C53" s="327"/>
      <c r="D53" s="327"/>
      <c r="E53" s="327"/>
      <c r="F53" s="327"/>
      <c r="G53" s="327"/>
    </row>
    <row r="54" spans="1:7" ht="18" thickBot="1">
      <c r="A54" s="278" t="s">
        <v>43</v>
      </c>
      <c r="B54" s="278"/>
      <c r="C54" s="278"/>
      <c r="D54" s="278"/>
      <c r="E54" s="278"/>
      <c r="F54" s="278"/>
      <c r="G54" s="278"/>
    </row>
    <row r="55" spans="1:7">
      <c r="A55" s="307" t="s">
        <v>1</v>
      </c>
      <c r="B55" s="308"/>
      <c r="C55" s="309"/>
      <c r="D55" s="288"/>
      <c r="E55" s="288"/>
      <c r="F55" s="288"/>
      <c r="G55" s="289"/>
    </row>
    <row r="56" spans="1:7">
      <c r="A56" s="310"/>
      <c r="B56" s="311"/>
      <c r="C56" s="312"/>
      <c r="D56" s="290"/>
      <c r="E56" s="290"/>
      <c r="F56" s="291"/>
      <c r="G56" s="286"/>
    </row>
    <row r="57" spans="1:7" ht="35.25" thickBot="1">
      <c r="A57" s="313"/>
      <c r="B57" s="314"/>
      <c r="C57" s="312"/>
      <c r="D57" s="3" t="s">
        <v>2</v>
      </c>
      <c r="E57" s="27" t="s">
        <v>3</v>
      </c>
      <c r="F57" s="27" t="s">
        <v>2</v>
      </c>
      <c r="G57" s="27" t="s">
        <v>3</v>
      </c>
    </row>
    <row r="58" spans="1:7">
      <c r="A58" s="315" t="s">
        <v>4</v>
      </c>
      <c r="B58" s="316"/>
      <c r="C58" s="292" t="s">
        <v>5</v>
      </c>
      <c r="D58" s="293"/>
      <c r="E58" s="293"/>
      <c r="F58" s="293"/>
      <c r="G58" s="294"/>
    </row>
    <row r="59" spans="1:7">
      <c r="A59" s="317"/>
      <c r="B59" s="318"/>
      <c r="C59" s="278" t="s">
        <v>86</v>
      </c>
      <c r="D59" s="278"/>
      <c r="E59" s="278"/>
      <c r="F59" s="278"/>
      <c r="G59" s="278"/>
    </row>
    <row r="60" spans="1:7">
      <c r="A60" s="337">
        <v>1049</v>
      </c>
      <c r="B60" s="337" t="s">
        <v>98</v>
      </c>
      <c r="C60" s="298" t="s">
        <v>8</v>
      </c>
      <c r="D60" s="299"/>
      <c r="E60" s="299"/>
      <c r="F60" s="299"/>
      <c r="G60" s="300"/>
    </row>
    <row r="61" spans="1:7" ht="30.75" customHeight="1" thickBot="1">
      <c r="A61" s="338"/>
      <c r="B61" s="338"/>
      <c r="C61" s="301" t="s">
        <v>88</v>
      </c>
      <c r="D61" s="302"/>
      <c r="E61" s="302"/>
      <c r="F61" s="302"/>
      <c r="G61" s="303"/>
    </row>
    <row r="62" spans="1:7">
      <c r="A62" s="331" t="s">
        <v>36</v>
      </c>
      <c r="B62" s="332"/>
      <c r="C62" s="377" t="s">
        <v>155</v>
      </c>
      <c r="D62" s="388">
        <v>940</v>
      </c>
      <c r="E62" s="388">
        <v>940</v>
      </c>
      <c r="F62" s="329"/>
      <c r="G62" s="329"/>
    </row>
    <row r="63" spans="1:7" ht="14.25" customHeight="1" thickBot="1">
      <c r="A63" s="333"/>
      <c r="B63" s="334"/>
      <c r="C63" s="385"/>
      <c r="D63" s="389"/>
      <c r="E63" s="389"/>
      <c r="F63" s="330"/>
      <c r="G63" s="330"/>
    </row>
    <row r="64" spans="1:7">
      <c r="A64" s="319" t="s">
        <v>39</v>
      </c>
      <c r="B64" s="320"/>
      <c r="C64" s="34"/>
      <c r="D64" s="29"/>
      <c r="E64" s="29"/>
      <c r="F64" s="29"/>
      <c r="G64" s="30"/>
    </row>
    <row r="65" spans="1:7">
      <c r="A65" s="321" t="s">
        <v>40</v>
      </c>
      <c r="B65" s="321"/>
      <c r="C65" s="33"/>
      <c r="D65" s="32" t="s">
        <v>12</v>
      </c>
      <c r="E65" s="32" t="s">
        <v>12</v>
      </c>
      <c r="F65" s="5">
        <f>-(6151+6345.4)</f>
        <v>-12496.4</v>
      </c>
      <c r="G65" s="5">
        <f>-(6151+6345.4)</f>
        <v>-12496.4</v>
      </c>
    </row>
    <row r="66" spans="1:7">
      <c r="A66" s="322" t="s">
        <v>41</v>
      </c>
      <c r="B66" s="323"/>
      <c r="C66" s="324"/>
      <c r="D66" s="25"/>
      <c r="E66" s="39"/>
      <c r="F66" s="39"/>
      <c r="G66" s="40"/>
    </row>
    <row r="67" spans="1:7">
      <c r="A67" s="325" t="s">
        <v>16</v>
      </c>
      <c r="B67" s="326"/>
      <c r="C67" s="326"/>
      <c r="D67" s="326"/>
      <c r="E67" s="326"/>
      <c r="F67" s="326"/>
      <c r="G67" s="326"/>
    </row>
    <row r="68" spans="1:7">
      <c r="A68" s="278" t="s">
        <v>89</v>
      </c>
      <c r="B68" s="278"/>
      <c r="C68" s="278"/>
      <c r="D68" s="278"/>
      <c r="E68" s="278"/>
      <c r="F68" s="278"/>
      <c r="G68" s="278"/>
    </row>
    <row r="69" spans="1:7">
      <c r="A69" s="327" t="s">
        <v>18</v>
      </c>
      <c r="B69" s="327"/>
      <c r="C69" s="327"/>
      <c r="D69" s="327"/>
      <c r="E69" s="327"/>
      <c r="F69" s="327"/>
      <c r="G69" s="327"/>
    </row>
    <row r="70" spans="1:7" ht="18" thickBot="1">
      <c r="A70" s="278" t="s">
        <v>90</v>
      </c>
      <c r="B70" s="278"/>
      <c r="C70" s="278"/>
      <c r="D70" s="278"/>
      <c r="E70" s="278"/>
      <c r="F70" s="278"/>
      <c r="G70" s="278"/>
    </row>
    <row r="71" spans="1:7">
      <c r="A71" s="307" t="s">
        <v>1</v>
      </c>
      <c r="B71" s="308"/>
      <c r="C71" s="309"/>
      <c r="D71" s="288"/>
      <c r="E71" s="288"/>
      <c r="F71" s="288"/>
      <c r="G71" s="289"/>
    </row>
    <row r="72" spans="1:7">
      <c r="A72" s="310"/>
      <c r="B72" s="311"/>
      <c r="C72" s="312"/>
      <c r="D72" s="290"/>
      <c r="E72" s="290"/>
      <c r="F72" s="291"/>
      <c r="G72" s="286"/>
    </row>
    <row r="73" spans="1:7" ht="35.25" thickBot="1">
      <c r="A73" s="313"/>
      <c r="B73" s="314"/>
      <c r="C73" s="312"/>
      <c r="D73" s="3" t="s">
        <v>2</v>
      </c>
      <c r="E73" s="27" t="s">
        <v>3</v>
      </c>
      <c r="F73" s="27" t="s">
        <v>2</v>
      </c>
      <c r="G73" s="27" t="s">
        <v>3</v>
      </c>
    </row>
    <row r="74" spans="1:7">
      <c r="A74" s="315" t="s">
        <v>4</v>
      </c>
      <c r="B74" s="316"/>
      <c r="C74" s="292" t="s">
        <v>5</v>
      </c>
      <c r="D74" s="293"/>
      <c r="E74" s="293"/>
      <c r="F74" s="293"/>
      <c r="G74" s="294"/>
    </row>
    <row r="75" spans="1:7" ht="17.25" customHeight="1">
      <c r="A75" s="317"/>
      <c r="B75" s="318"/>
      <c r="C75" s="278" t="s">
        <v>44</v>
      </c>
      <c r="D75" s="278"/>
      <c r="E75" s="278"/>
      <c r="F75" s="278"/>
      <c r="G75" s="278"/>
    </row>
    <row r="76" spans="1:7">
      <c r="A76" s="337">
        <v>1072</v>
      </c>
      <c r="B76" s="337" t="s">
        <v>34</v>
      </c>
      <c r="C76" s="298" t="s">
        <v>8</v>
      </c>
      <c r="D76" s="299"/>
      <c r="E76" s="299"/>
      <c r="F76" s="299"/>
      <c r="G76" s="300"/>
    </row>
    <row r="77" spans="1:7" ht="18" thickBot="1">
      <c r="A77" s="338"/>
      <c r="B77" s="338"/>
      <c r="C77" s="301" t="s">
        <v>156</v>
      </c>
      <c r="D77" s="302"/>
      <c r="E77" s="302"/>
      <c r="F77" s="302"/>
      <c r="G77" s="303"/>
    </row>
    <row r="78" spans="1:7">
      <c r="A78" s="331" t="s">
        <v>36</v>
      </c>
      <c r="B78" s="332"/>
      <c r="C78" s="377" t="s">
        <v>46</v>
      </c>
      <c r="D78" s="388">
        <v>1</v>
      </c>
      <c r="E78" s="388">
        <v>1</v>
      </c>
      <c r="F78" s="329"/>
      <c r="G78" s="329"/>
    </row>
    <row r="79" spans="1:7" ht="18" thickBot="1">
      <c r="A79" s="333"/>
      <c r="B79" s="334"/>
      <c r="C79" s="385"/>
      <c r="D79" s="389"/>
      <c r="E79" s="389"/>
      <c r="F79" s="330"/>
      <c r="G79" s="330"/>
    </row>
    <row r="80" spans="1:7">
      <c r="A80" s="319" t="s">
        <v>39</v>
      </c>
      <c r="B80" s="320"/>
      <c r="C80" s="34"/>
      <c r="D80" s="29"/>
      <c r="E80" s="29"/>
      <c r="F80" s="29"/>
      <c r="G80" s="30"/>
    </row>
    <row r="81" spans="1:7">
      <c r="A81" s="321" t="s">
        <v>40</v>
      </c>
      <c r="B81" s="321"/>
      <c r="C81" s="33"/>
      <c r="D81" s="32" t="s">
        <v>12</v>
      </c>
      <c r="E81" s="32" t="s">
        <v>12</v>
      </c>
      <c r="F81" s="5">
        <f>-17212</f>
        <v>-17212</v>
      </c>
      <c r="G81" s="5">
        <f>-17212</f>
        <v>-17212</v>
      </c>
    </row>
    <row r="82" spans="1:7">
      <c r="A82" s="322" t="s">
        <v>41</v>
      </c>
      <c r="B82" s="323"/>
      <c r="C82" s="324"/>
      <c r="D82" s="25"/>
      <c r="E82" s="39"/>
      <c r="F82" s="39"/>
      <c r="G82" s="40"/>
    </row>
    <row r="83" spans="1:7">
      <c r="A83" s="325" t="s">
        <v>16</v>
      </c>
      <c r="B83" s="326"/>
      <c r="C83" s="326"/>
      <c r="D83" s="326"/>
      <c r="E83" s="326"/>
      <c r="F83" s="326"/>
      <c r="G83" s="326"/>
    </row>
    <row r="84" spans="1:7" ht="17.25" customHeight="1">
      <c r="A84" s="278" t="s">
        <v>47</v>
      </c>
      <c r="B84" s="278"/>
      <c r="C84" s="278"/>
      <c r="D84" s="278"/>
      <c r="E84" s="278"/>
      <c r="F84" s="278"/>
      <c r="G84" s="278"/>
    </row>
    <row r="85" spans="1:7">
      <c r="A85" s="327" t="s">
        <v>18</v>
      </c>
      <c r="B85" s="327"/>
      <c r="C85" s="327"/>
      <c r="D85" s="327"/>
      <c r="E85" s="327"/>
      <c r="F85" s="327"/>
      <c r="G85" s="327"/>
    </row>
    <row r="86" spans="1:7" ht="17.25" customHeight="1" thickBot="1">
      <c r="A86" s="403" t="s">
        <v>48</v>
      </c>
      <c r="B86" s="403"/>
      <c r="C86" s="403"/>
      <c r="D86" s="403"/>
      <c r="E86" s="403"/>
      <c r="F86" s="403"/>
      <c r="G86" s="403"/>
    </row>
    <row r="87" spans="1:7" ht="17.25" customHeight="1">
      <c r="A87" s="307" t="s">
        <v>1</v>
      </c>
      <c r="B87" s="308"/>
      <c r="C87" s="309"/>
      <c r="D87" s="288"/>
      <c r="E87" s="288"/>
      <c r="F87" s="288"/>
      <c r="G87" s="289"/>
    </row>
    <row r="88" spans="1:7" ht="17.25" customHeight="1">
      <c r="A88" s="310"/>
      <c r="B88" s="311"/>
      <c r="C88" s="312"/>
      <c r="D88" s="290"/>
      <c r="E88" s="290"/>
      <c r="F88" s="291"/>
      <c r="G88" s="286"/>
    </row>
    <row r="89" spans="1:7" ht="17.25" customHeight="1" thickBot="1">
      <c r="A89" s="313"/>
      <c r="B89" s="314"/>
      <c r="C89" s="312"/>
      <c r="D89" s="3" t="s">
        <v>2</v>
      </c>
      <c r="E89" s="27" t="s">
        <v>3</v>
      </c>
      <c r="F89" s="27" t="s">
        <v>2</v>
      </c>
      <c r="G89" s="27" t="s">
        <v>3</v>
      </c>
    </row>
    <row r="90" spans="1:7" ht="17.25" customHeight="1">
      <c r="A90" s="315" t="s">
        <v>4</v>
      </c>
      <c r="B90" s="316"/>
      <c r="C90" s="292" t="s">
        <v>5</v>
      </c>
      <c r="D90" s="293"/>
      <c r="E90" s="293"/>
      <c r="F90" s="293"/>
      <c r="G90" s="294"/>
    </row>
    <row r="91" spans="1:7" ht="17.25" customHeight="1">
      <c r="A91" s="317"/>
      <c r="B91" s="318"/>
      <c r="C91" s="278" t="s">
        <v>62</v>
      </c>
      <c r="D91" s="278"/>
      <c r="E91" s="278"/>
      <c r="F91" s="278"/>
      <c r="G91" s="278"/>
    </row>
    <row r="92" spans="1:7" ht="17.25" customHeight="1">
      <c r="A92" s="337">
        <v>1047</v>
      </c>
      <c r="B92" s="337" t="s">
        <v>157</v>
      </c>
      <c r="C92" s="298" t="s">
        <v>8</v>
      </c>
      <c r="D92" s="299"/>
      <c r="E92" s="299"/>
      <c r="F92" s="299"/>
      <c r="G92" s="300"/>
    </row>
    <row r="93" spans="1:7" ht="17.25" customHeight="1" thickBot="1">
      <c r="A93" s="338"/>
      <c r="B93" s="338"/>
      <c r="C93" s="301" t="s">
        <v>62</v>
      </c>
      <c r="D93" s="302"/>
      <c r="E93" s="302"/>
      <c r="F93" s="302"/>
      <c r="G93" s="303"/>
    </row>
    <row r="94" spans="1:7" ht="17.25" customHeight="1">
      <c r="A94" s="331" t="s">
        <v>36</v>
      </c>
      <c r="B94" s="332"/>
      <c r="C94" s="377" t="s">
        <v>46</v>
      </c>
      <c r="D94" s="388">
        <v>2</v>
      </c>
      <c r="E94" s="388">
        <v>2</v>
      </c>
      <c r="F94" s="329"/>
      <c r="G94" s="329"/>
    </row>
    <row r="95" spans="1:7" ht="17.25" customHeight="1" thickBot="1">
      <c r="A95" s="333"/>
      <c r="B95" s="334"/>
      <c r="C95" s="385"/>
      <c r="D95" s="389"/>
      <c r="E95" s="389"/>
      <c r="F95" s="330"/>
      <c r="G95" s="330"/>
    </row>
    <row r="96" spans="1:7" ht="17.25" customHeight="1">
      <c r="A96" s="319" t="s">
        <v>39</v>
      </c>
      <c r="B96" s="320"/>
      <c r="C96" s="34"/>
      <c r="D96" s="29"/>
      <c r="E96" s="29"/>
      <c r="F96" s="29"/>
      <c r="G96" s="30"/>
    </row>
    <row r="97" spans="1:7" ht="17.25" customHeight="1">
      <c r="A97" s="321" t="s">
        <v>40</v>
      </c>
      <c r="B97" s="321"/>
      <c r="C97" s="33"/>
      <c r="D97" s="32" t="s">
        <v>12</v>
      </c>
      <c r="E97" s="32" t="s">
        <v>12</v>
      </c>
      <c r="F97" s="5">
        <f>-(6190+5524)</f>
        <v>-11714</v>
      </c>
      <c r="G97" s="5">
        <f>-(6190+5524)</f>
        <v>-11714</v>
      </c>
    </row>
    <row r="98" spans="1:7" ht="17.25" customHeight="1">
      <c r="A98" s="322" t="s">
        <v>41</v>
      </c>
      <c r="B98" s="323"/>
      <c r="C98" s="324"/>
      <c r="D98" s="25"/>
      <c r="E98" s="39"/>
      <c r="F98" s="39"/>
      <c r="G98" s="40"/>
    </row>
    <row r="99" spans="1:7" ht="17.25" customHeight="1">
      <c r="A99" s="325" t="s">
        <v>16</v>
      </c>
      <c r="B99" s="326"/>
      <c r="C99" s="326"/>
      <c r="D99" s="326"/>
      <c r="E99" s="326"/>
      <c r="F99" s="326"/>
      <c r="G99" s="326"/>
    </row>
    <row r="100" spans="1:7" ht="17.25" customHeight="1">
      <c r="A100" s="278" t="s">
        <v>65</v>
      </c>
      <c r="B100" s="278"/>
      <c r="C100" s="278"/>
      <c r="D100" s="278"/>
      <c r="E100" s="278"/>
      <c r="F100" s="278"/>
      <c r="G100" s="278"/>
    </row>
    <row r="101" spans="1:7" ht="17.25" customHeight="1">
      <c r="A101" s="327" t="s">
        <v>18</v>
      </c>
      <c r="B101" s="327"/>
      <c r="C101" s="327"/>
      <c r="D101" s="327"/>
      <c r="E101" s="327"/>
      <c r="F101" s="327"/>
      <c r="G101" s="327"/>
    </row>
    <row r="102" spans="1:7" ht="17.25" customHeight="1">
      <c r="A102" s="403" t="s">
        <v>66</v>
      </c>
      <c r="B102" s="403"/>
      <c r="C102" s="403"/>
      <c r="D102" s="403"/>
      <c r="E102" s="403"/>
      <c r="F102" s="403"/>
      <c r="G102" s="403"/>
    </row>
    <row r="103" spans="1:7">
      <c r="A103" s="365" t="s">
        <v>49</v>
      </c>
      <c r="B103" s="365"/>
      <c r="C103" s="29"/>
      <c r="D103" s="29"/>
      <c r="E103" s="29"/>
      <c r="F103" s="29"/>
      <c r="G103" s="29"/>
    </row>
    <row r="104" spans="1:7">
      <c r="A104" s="339" t="s">
        <v>1</v>
      </c>
      <c r="B104" s="340"/>
      <c r="C104" s="341"/>
      <c r="D104" s="342"/>
      <c r="E104" s="342"/>
      <c r="F104" s="342"/>
      <c r="G104" s="343"/>
    </row>
    <row r="105" spans="1:7">
      <c r="A105" s="310"/>
      <c r="B105" s="311"/>
      <c r="C105" s="312"/>
      <c r="D105" s="290"/>
      <c r="E105" s="290"/>
      <c r="F105" s="291"/>
      <c r="G105" s="286"/>
    </row>
    <row r="106" spans="1:7" ht="35.25" thickBot="1">
      <c r="A106" s="313"/>
      <c r="B106" s="314"/>
      <c r="C106" s="312"/>
      <c r="D106" s="3" t="s">
        <v>2</v>
      </c>
      <c r="E106" s="27" t="s">
        <v>3</v>
      </c>
      <c r="F106" s="27" t="s">
        <v>2</v>
      </c>
      <c r="G106" s="27" t="s">
        <v>3</v>
      </c>
    </row>
    <row r="107" spans="1:7">
      <c r="A107" s="315" t="s">
        <v>4</v>
      </c>
      <c r="B107" s="316"/>
      <c r="C107" s="292" t="s">
        <v>5</v>
      </c>
      <c r="D107" s="293"/>
      <c r="E107" s="293"/>
      <c r="F107" s="293"/>
      <c r="G107" s="294"/>
    </row>
    <row r="108" spans="1:7">
      <c r="A108" s="317"/>
      <c r="B108" s="318"/>
      <c r="C108" s="295" t="s">
        <v>84</v>
      </c>
      <c r="D108" s="296"/>
      <c r="E108" s="296"/>
      <c r="F108" s="296"/>
      <c r="G108" s="297"/>
    </row>
    <row r="109" spans="1:7">
      <c r="A109" s="285">
        <v>1146</v>
      </c>
      <c r="B109" s="286" t="s">
        <v>158</v>
      </c>
      <c r="C109" s="298" t="s">
        <v>8</v>
      </c>
      <c r="D109" s="299"/>
      <c r="E109" s="299"/>
      <c r="F109" s="299"/>
      <c r="G109" s="300"/>
    </row>
    <row r="110" spans="1:7" ht="35.25" customHeight="1" thickBot="1">
      <c r="A110" s="285"/>
      <c r="B110" s="286"/>
      <c r="C110" s="278" t="s">
        <v>9</v>
      </c>
      <c r="D110" s="278"/>
      <c r="E110" s="278"/>
      <c r="F110" s="278"/>
      <c r="G110" s="278"/>
    </row>
    <row r="111" spans="1:7" ht="31.5" customHeight="1" thickBot="1">
      <c r="A111" s="279" t="s">
        <v>10</v>
      </c>
      <c r="B111" s="287"/>
      <c r="C111" s="21" t="s">
        <v>46</v>
      </c>
      <c r="D111" s="31">
        <v>2</v>
      </c>
      <c r="E111" s="31">
        <v>2</v>
      </c>
      <c r="F111" s="5"/>
      <c r="G111" s="5"/>
    </row>
    <row r="112" spans="1:7" ht="18" thickBot="1">
      <c r="A112" s="279" t="s">
        <v>11</v>
      </c>
      <c r="B112" s="280"/>
      <c r="C112" s="22"/>
      <c r="D112" s="28" t="s">
        <v>12</v>
      </c>
      <c r="E112" s="28" t="s">
        <v>12</v>
      </c>
      <c r="F112" s="5">
        <f>-(14606+2727.4)</f>
        <v>-17333.400000000001</v>
      </c>
      <c r="G112" s="5">
        <f>-(14606+2727.4)</f>
        <v>-17333.400000000001</v>
      </c>
    </row>
    <row r="113" spans="1:7">
      <c r="A113" s="344" t="s">
        <v>13</v>
      </c>
      <c r="B113" s="345"/>
      <c r="C113" s="346"/>
      <c r="D113" s="6"/>
      <c r="E113" s="6"/>
      <c r="F113" s="6"/>
      <c r="G113" s="7"/>
    </row>
    <row r="114" spans="1:7">
      <c r="A114" s="282" t="s">
        <v>14</v>
      </c>
      <c r="B114" s="283"/>
      <c r="C114" s="284"/>
      <c r="D114" s="26"/>
      <c r="E114" s="26"/>
      <c r="F114" s="26"/>
      <c r="G114" s="26"/>
    </row>
    <row r="115" spans="1:7" ht="40.5" customHeight="1">
      <c r="A115" s="328" t="s">
        <v>15</v>
      </c>
      <c r="B115" s="321"/>
      <c r="C115" s="321"/>
      <c r="D115" s="26"/>
      <c r="E115" s="26"/>
      <c r="F115" s="26"/>
      <c r="G115" s="26"/>
    </row>
    <row r="116" spans="1:7">
      <c r="A116" s="325" t="s">
        <v>16</v>
      </c>
      <c r="B116" s="326"/>
      <c r="C116" s="326"/>
      <c r="D116" s="326"/>
      <c r="E116" s="326"/>
      <c r="F116" s="326"/>
      <c r="G116" s="326"/>
    </row>
    <row r="117" spans="1:7">
      <c r="A117" s="278" t="s">
        <v>17</v>
      </c>
      <c r="B117" s="278"/>
      <c r="C117" s="278"/>
      <c r="D117" s="278"/>
      <c r="E117" s="278"/>
      <c r="F117" s="278"/>
      <c r="G117" s="278"/>
    </row>
    <row r="118" spans="1:7">
      <c r="A118" s="327" t="s">
        <v>18</v>
      </c>
      <c r="B118" s="327"/>
      <c r="C118" s="327"/>
      <c r="D118" s="327"/>
      <c r="E118" s="327"/>
      <c r="F118" s="327"/>
      <c r="G118" s="327"/>
    </row>
    <row r="119" spans="1:7" ht="37.5" customHeight="1" thickBot="1">
      <c r="A119" s="278" t="s">
        <v>19</v>
      </c>
      <c r="B119" s="278"/>
      <c r="C119" s="278"/>
      <c r="D119" s="278"/>
      <c r="E119" s="278"/>
      <c r="F119" s="278"/>
      <c r="G119" s="278"/>
    </row>
    <row r="120" spans="1:7">
      <c r="A120" s="307" t="s">
        <v>1</v>
      </c>
      <c r="B120" s="308"/>
      <c r="C120" s="309"/>
      <c r="D120" s="288"/>
      <c r="E120" s="288"/>
      <c r="F120" s="288"/>
      <c r="G120" s="289"/>
    </row>
    <row r="121" spans="1:7">
      <c r="A121" s="310"/>
      <c r="B121" s="311"/>
      <c r="C121" s="312"/>
      <c r="D121" s="290"/>
      <c r="E121" s="290"/>
      <c r="F121" s="291"/>
      <c r="G121" s="286"/>
    </row>
    <row r="122" spans="1:7" ht="35.25" thickBot="1">
      <c r="A122" s="313"/>
      <c r="B122" s="314"/>
      <c r="C122" s="312"/>
      <c r="D122" s="3" t="s">
        <v>2</v>
      </c>
      <c r="E122" s="27" t="s">
        <v>3</v>
      </c>
      <c r="F122" s="27" t="s">
        <v>2</v>
      </c>
      <c r="G122" s="27" t="s">
        <v>3</v>
      </c>
    </row>
    <row r="123" spans="1:7">
      <c r="A123" s="315" t="s">
        <v>4</v>
      </c>
      <c r="B123" s="316"/>
      <c r="C123" s="292" t="s">
        <v>5</v>
      </c>
      <c r="D123" s="293"/>
      <c r="E123" s="293"/>
      <c r="F123" s="293"/>
      <c r="G123" s="294"/>
    </row>
    <row r="124" spans="1:7">
      <c r="A124" s="317"/>
      <c r="B124" s="318"/>
      <c r="C124" s="295" t="s">
        <v>79</v>
      </c>
      <c r="D124" s="296"/>
      <c r="E124" s="296"/>
      <c r="F124" s="296"/>
      <c r="G124" s="297"/>
    </row>
    <row r="125" spans="1:7">
      <c r="A125" s="285">
        <v>1168</v>
      </c>
      <c r="B125" s="286" t="s">
        <v>159</v>
      </c>
      <c r="C125" s="298" t="s">
        <v>8</v>
      </c>
      <c r="D125" s="299"/>
      <c r="E125" s="299"/>
      <c r="F125" s="299"/>
      <c r="G125" s="300"/>
    </row>
    <row r="126" spans="1:7" ht="45.75" customHeight="1" thickBot="1">
      <c r="A126" s="285"/>
      <c r="B126" s="286"/>
      <c r="C126" s="301" t="s">
        <v>160</v>
      </c>
      <c r="D126" s="302"/>
      <c r="E126" s="302"/>
      <c r="F126" s="302"/>
      <c r="G126" s="303"/>
    </row>
    <row r="127" spans="1:7" ht="63" customHeight="1" thickBot="1">
      <c r="A127" s="279" t="s">
        <v>10</v>
      </c>
      <c r="B127" s="287"/>
      <c r="C127" s="23" t="s">
        <v>161</v>
      </c>
      <c r="D127" s="31">
        <v>4</v>
      </c>
      <c r="E127" s="31">
        <v>4</v>
      </c>
      <c r="F127" s="5"/>
      <c r="G127" s="5"/>
    </row>
    <row r="128" spans="1:7" ht="18" thickBot="1">
      <c r="A128" s="279" t="s">
        <v>11</v>
      </c>
      <c r="B128" s="280"/>
      <c r="C128" s="4"/>
      <c r="D128" s="28" t="s">
        <v>12</v>
      </c>
      <c r="E128" s="28" t="s">
        <v>12</v>
      </c>
      <c r="F128" s="5">
        <f>-(15650+4640+7500+15720)</f>
        <v>-43510</v>
      </c>
      <c r="G128" s="5">
        <f>-(15650+4640+7500+15720)</f>
        <v>-43510</v>
      </c>
    </row>
    <row r="129" spans="1:7" ht="18" thickBot="1">
      <c r="A129" s="279" t="s">
        <v>13</v>
      </c>
      <c r="B129" s="281"/>
      <c r="C129" s="280"/>
      <c r="D129" s="17"/>
      <c r="E129" s="17"/>
      <c r="F129" s="17"/>
      <c r="G129" s="18"/>
    </row>
    <row r="130" spans="1:7">
      <c r="A130" s="282" t="s">
        <v>14</v>
      </c>
      <c r="B130" s="283"/>
      <c r="C130" s="284"/>
      <c r="D130" s="26"/>
      <c r="E130" s="26"/>
      <c r="F130" s="26"/>
      <c r="G130" s="26"/>
    </row>
    <row r="131" spans="1:7">
      <c r="A131" s="304" t="s">
        <v>81</v>
      </c>
      <c r="B131" s="305"/>
      <c r="C131" s="305"/>
      <c r="D131" s="19"/>
      <c r="E131" s="19"/>
      <c r="F131" s="19"/>
      <c r="G131" s="19"/>
    </row>
    <row r="132" spans="1:7">
      <c r="A132" s="306" t="s">
        <v>16</v>
      </c>
      <c r="B132" s="306"/>
      <c r="C132" s="306"/>
      <c r="D132" s="306"/>
      <c r="E132" s="306"/>
      <c r="F132" s="306"/>
      <c r="G132" s="306"/>
    </row>
    <row r="133" spans="1:7">
      <c r="A133" s="278" t="s">
        <v>82</v>
      </c>
      <c r="B133" s="278"/>
      <c r="C133" s="278"/>
      <c r="D133" s="278"/>
      <c r="E133" s="278"/>
      <c r="F133" s="278"/>
      <c r="G133" s="278"/>
    </row>
    <row r="134" spans="1:7">
      <c r="A134" s="327" t="s">
        <v>18</v>
      </c>
      <c r="B134" s="327"/>
      <c r="C134" s="327"/>
      <c r="D134" s="327"/>
      <c r="E134" s="327"/>
      <c r="F134" s="327"/>
      <c r="G134" s="327"/>
    </row>
    <row r="135" spans="1:7">
      <c r="A135" s="278" t="s">
        <v>83</v>
      </c>
      <c r="B135" s="278"/>
      <c r="C135" s="278"/>
      <c r="D135" s="278"/>
      <c r="E135" s="278"/>
      <c r="F135" s="278"/>
      <c r="G135" s="278"/>
    </row>
    <row r="136" spans="1:7">
      <c r="A136" s="339" t="s">
        <v>1</v>
      </c>
      <c r="B136" s="340"/>
      <c r="C136" s="341"/>
      <c r="D136" s="342"/>
      <c r="E136" s="342"/>
      <c r="F136" s="342"/>
      <c r="G136" s="343"/>
    </row>
    <row r="137" spans="1:7">
      <c r="A137" s="310"/>
      <c r="B137" s="311"/>
      <c r="C137" s="312"/>
      <c r="D137" s="290"/>
      <c r="E137" s="290"/>
      <c r="F137" s="291"/>
      <c r="G137" s="286"/>
    </row>
    <row r="138" spans="1:7" ht="35.25" thickBot="1">
      <c r="A138" s="313"/>
      <c r="B138" s="314"/>
      <c r="C138" s="312"/>
      <c r="D138" s="3" t="s">
        <v>2</v>
      </c>
      <c r="E138" s="27" t="s">
        <v>3</v>
      </c>
      <c r="F138" s="27" t="s">
        <v>2</v>
      </c>
      <c r="G138" s="27" t="s">
        <v>3</v>
      </c>
    </row>
    <row r="139" spans="1:7">
      <c r="A139" s="315" t="s">
        <v>4</v>
      </c>
      <c r="B139" s="316"/>
      <c r="C139" s="292" t="s">
        <v>5</v>
      </c>
      <c r="D139" s="293"/>
      <c r="E139" s="293"/>
      <c r="F139" s="293"/>
      <c r="G139" s="294"/>
    </row>
    <row r="140" spans="1:7" ht="21" customHeight="1">
      <c r="A140" s="317"/>
      <c r="B140" s="318"/>
      <c r="C140" s="295" t="s">
        <v>162</v>
      </c>
      <c r="D140" s="296"/>
      <c r="E140" s="296"/>
      <c r="F140" s="296"/>
      <c r="G140" s="297"/>
    </row>
    <row r="141" spans="1:7">
      <c r="A141" s="285">
        <v>1047</v>
      </c>
      <c r="B141" s="286" t="s">
        <v>163</v>
      </c>
      <c r="C141" s="298" t="s">
        <v>8</v>
      </c>
      <c r="D141" s="299"/>
      <c r="E141" s="299"/>
      <c r="F141" s="299"/>
      <c r="G141" s="300"/>
    </row>
    <row r="142" spans="1:7" ht="32.25" customHeight="1" thickBot="1">
      <c r="A142" s="285"/>
      <c r="B142" s="286"/>
      <c r="C142" s="301" t="s">
        <v>109</v>
      </c>
      <c r="D142" s="302"/>
      <c r="E142" s="302"/>
      <c r="F142" s="302"/>
      <c r="G142" s="303"/>
    </row>
    <row r="143" spans="1:7" ht="21.75" customHeight="1" thickBot="1">
      <c r="A143" s="279" t="s">
        <v>10</v>
      </c>
      <c r="B143" s="287"/>
      <c r="C143" s="4" t="s">
        <v>161</v>
      </c>
      <c r="D143" s="31">
        <v>3</v>
      </c>
      <c r="E143" s="31">
        <v>3</v>
      </c>
      <c r="F143" s="5"/>
      <c r="G143" s="5"/>
    </row>
    <row r="144" spans="1:7" ht="18" thickBot="1">
      <c r="A144" s="279" t="s">
        <v>11</v>
      </c>
      <c r="B144" s="280"/>
      <c r="C144" s="4"/>
      <c r="D144" s="28" t="s">
        <v>12</v>
      </c>
      <c r="E144" s="28" t="s">
        <v>12</v>
      </c>
      <c r="F144" s="5">
        <f>-(3561.1+3722.8)</f>
        <v>-7283.9</v>
      </c>
      <c r="G144" s="5">
        <f>-(3561.1+3722.8)</f>
        <v>-7283.9</v>
      </c>
    </row>
    <row r="145" spans="1:7">
      <c r="A145" s="344" t="s">
        <v>13</v>
      </c>
      <c r="B145" s="345"/>
      <c r="C145" s="346"/>
      <c r="D145" s="6"/>
      <c r="E145" s="6"/>
      <c r="F145" s="6"/>
      <c r="G145" s="7"/>
    </row>
    <row r="146" spans="1:7">
      <c r="A146" s="282" t="s">
        <v>14</v>
      </c>
      <c r="B146" s="283"/>
      <c r="C146" s="284"/>
      <c r="D146" s="26"/>
      <c r="E146" s="26"/>
      <c r="F146" s="26"/>
      <c r="G146" s="26"/>
    </row>
    <row r="147" spans="1:7">
      <c r="A147" s="328" t="s">
        <v>128</v>
      </c>
      <c r="B147" s="321"/>
      <c r="C147" s="321"/>
      <c r="D147" s="26"/>
      <c r="E147" s="26"/>
      <c r="F147" s="26"/>
      <c r="G147" s="26"/>
    </row>
    <row r="148" spans="1:7">
      <c r="A148" s="402" t="s">
        <v>16</v>
      </c>
      <c r="B148" s="349"/>
      <c r="C148" s="349"/>
      <c r="D148" s="349"/>
      <c r="E148" s="349"/>
      <c r="F148" s="349"/>
      <c r="G148" s="349"/>
    </row>
    <row r="149" spans="1:7">
      <c r="A149" s="278" t="s">
        <v>107</v>
      </c>
      <c r="B149" s="278"/>
      <c r="C149" s="278"/>
      <c r="D149" s="278"/>
      <c r="E149" s="278"/>
      <c r="F149" s="278"/>
      <c r="G149" s="278"/>
    </row>
    <row r="150" spans="1:7">
      <c r="A150" s="327" t="s">
        <v>18</v>
      </c>
      <c r="B150" s="327"/>
      <c r="C150" s="327"/>
      <c r="D150" s="327"/>
      <c r="E150" s="327"/>
      <c r="F150" s="327"/>
      <c r="G150" s="327"/>
    </row>
    <row r="151" spans="1:7">
      <c r="A151" s="278" t="s">
        <v>66</v>
      </c>
      <c r="B151" s="278"/>
      <c r="C151" s="278"/>
      <c r="D151" s="278"/>
      <c r="E151" s="278"/>
      <c r="F151" s="278"/>
      <c r="G151" s="278"/>
    </row>
  </sheetData>
  <mergeCells count="196">
    <mergeCell ref="A3:G4"/>
    <mergeCell ref="A5:E5"/>
    <mergeCell ref="A6:C8"/>
    <mergeCell ref="D6:G6"/>
    <mergeCell ref="D7:E7"/>
    <mergeCell ref="F7:G7"/>
    <mergeCell ref="A13:B13"/>
    <mergeCell ref="A14:C14"/>
    <mergeCell ref="E2:G2"/>
    <mergeCell ref="A15:C15"/>
    <mergeCell ref="A16:G16"/>
    <mergeCell ref="A17:G17"/>
    <mergeCell ref="A9:B10"/>
    <mergeCell ref="C9:G9"/>
    <mergeCell ref="C10:G10"/>
    <mergeCell ref="A11:A12"/>
    <mergeCell ref="B11:B12"/>
    <mergeCell ref="C11:G11"/>
    <mergeCell ref="C12:G12"/>
    <mergeCell ref="A23:B24"/>
    <mergeCell ref="C23:G23"/>
    <mergeCell ref="C24:G24"/>
    <mergeCell ref="A25:A26"/>
    <mergeCell ref="B25:B26"/>
    <mergeCell ref="C25:G25"/>
    <mergeCell ref="C26:G26"/>
    <mergeCell ref="A18:G18"/>
    <mergeCell ref="A19:G19"/>
    <mergeCell ref="A20:C22"/>
    <mergeCell ref="D20:G20"/>
    <mergeCell ref="D21:E21"/>
    <mergeCell ref="F21:G21"/>
    <mergeCell ref="A32:B32"/>
    <mergeCell ref="A33:G33"/>
    <mergeCell ref="A34:G34"/>
    <mergeCell ref="A35:G35"/>
    <mergeCell ref="A36:G36"/>
    <mergeCell ref="A37:E38"/>
    <mergeCell ref="A27:B27"/>
    <mergeCell ref="A28:C28"/>
    <mergeCell ref="A29:G29"/>
    <mergeCell ref="A30:G30"/>
    <mergeCell ref="A31:B31"/>
    <mergeCell ref="C31:G31"/>
    <mergeCell ref="A44:A45"/>
    <mergeCell ref="B44:B45"/>
    <mergeCell ref="C44:G44"/>
    <mergeCell ref="C45:G45"/>
    <mergeCell ref="A46:B47"/>
    <mergeCell ref="A48:B48"/>
    <mergeCell ref="A39:C41"/>
    <mergeCell ref="D39:G39"/>
    <mergeCell ref="D40:E40"/>
    <mergeCell ref="F40:G40"/>
    <mergeCell ref="A42:B43"/>
    <mergeCell ref="C42:G42"/>
    <mergeCell ref="C43:G43"/>
    <mergeCell ref="A54:G54"/>
    <mergeCell ref="A55:C57"/>
    <mergeCell ref="D55:G55"/>
    <mergeCell ref="D56:E56"/>
    <mergeCell ref="F56:G56"/>
    <mergeCell ref="A58:B59"/>
    <mergeCell ref="C58:G58"/>
    <mergeCell ref="C59:G59"/>
    <mergeCell ref="A49:B49"/>
    <mergeCell ref="A50:C50"/>
    <mergeCell ref="A51:G51"/>
    <mergeCell ref="A52:G52"/>
    <mergeCell ref="A53:G53"/>
    <mergeCell ref="F62:F63"/>
    <mergeCell ref="G62:G63"/>
    <mergeCell ref="A64:B64"/>
    <mergeCell ref="A65:B65"/>
    <mergeCell ref="A66:C66"/>
    <mergeCell ref="A60:A61"/>
    <mergeCell ref="B60:B61"/>
    <mergeCell ref="C60:G60"/>
    <mergeCell ref="C61:G61"/>
    <mergeCell ref="A62:B63"/>
    <mergeCell ref="C62:C63"/>
    <mergeCell ref="D62:D63"/>
    <mergeCell ref="E62:E63"/>
    <mergeCell ref="A74:B75"/>
    <mergeCell ref="C74:G74"/>
    <mergeCell ref="C75:G75"/>
    <mergeCell ref="A76:A77"/>
    <mergeCell ref="B76:B77"/>
    <mergeCell ref="C76:G76"/>
    <mergeCell ref="C77:G77"/>
    <mergeCell ref="A67:G67"/>
    <mergeCell ref="A68:G68"/>
    <mergeCell ref="A69:G69"/>
    <mergeCell ref="A70:G70"/>
    <mergeCell ref="A71:C73"/>
    <mergeCell ref="D71:G71"/>
    <mergeCell ref="D72:E72"/>
    <mergeCell ref="F72:G72"/>
    <mergeCell ref="F78:F79"/>
    <mergeCell ref="G78:G79"/>
    <mergeCell ref="A80:B80"/>
    <mergeCell ref="A81:B81"/>
    <mergeCell ref="A82:C82"/>
    <mergeCell ref="A78:B79"/>
    <mergeCell ref="C78:C79"/>
    <mergeCell ref="D78:D79"/>
    <mergeCell ref="E78:E79"/>
    <mergeCell ref="A90:B91"/>
    <mergeCell ref="C90:G90"/>
    <mergeCell ref="C91:G91"/>
    <mergeCell ref="A92:A93"/>
    <mergeCell ref="B92:B93"/>
    <mergeCell ref="C92:G92"/>
    <mergeCell ref="C93:G93"/>
    <mergeCell ref="A83:G83"/>
    <mergeCell ref="A84:G84"/>
    <mergeCell ref="A85:G85"/>
    <mergeCell ref="A86:G86"/>
    <mergeCell ref="A87:C89"/>
    <mergeCell ref="D87:G87"/>
    <mergeCell ref="D88:E88"/>
    <mergeCell ref="F88:G88"/>
    <mergeCell ref="F94:F95"/>
    <mergeCell ref="G94:G95"/>
    <mergeCell ref="A96:B96"/>
    <mergeCell ref="A97:B97"/>
    <mergeCell ref="A98:C98"/>
    <mergeCell ref="A94:B95"/>
    <mergeCell ref="C94:C95"/>
    <mergeCell ref="D94:D95"/>
    <mergeCell ref="E94:E95"/>
    <mergeCell ref="A107:B108"/>
    <mergeCell ref="C107:G107"/>
    <mergeCell ref="C108:G108"/>
    <mergeCell ref="A109:A110"/>
    <mergeCell ref="B109:B110"/>
    <mergeCell ref="C109:G109"/>
    <mergeCell ref="C110:G110"/>
    <mergeCell ref="A99:G99"/>
    <mergeCell ref="A100:G100"/>
    <mergeCell ref="A101:G101"/>
    <mergeCell ref="A102:G102"/>
    <mergeCell ref="A103:B103"/>
    <mergeCell ref="A104:C106"/>
    <mergeCell ref="D104:G104"/>
    <mergeCell ref="D105:E105"/>
    <mergeCell ref="F105:G105"/>
    <mergeCell ref="A117:G117"/>
    <mergeCell ref="A118:G118"/>
    <mergeCell ref="A119:G119"/>
    <mergeCell ref="A120:C122"/>
    <mergeCell ref="D120:G120"/>
    <mergeCell ref="D121:E121"/>
    <mergeCell ref="F121:G121"/>
    <mergeCell ref="A111:B111"/>
    <mergeCell ref="A112:B112"/>
    <mergeCell ref="A113:C113"/>
    <mergeCell ref="A114:C114"/>
    <mergeCell ref="A115:C115"/>
    <mergeCell ref="A116:G116"/>
    <mergeCell ref="A127:B127"/>
    <mergeCell ref="A128:B128"/>
    <mergeCell ref="A129:C129"/>
    <mergeCell ref="A130:C130"/>
    <mergeCell ref="A131:C131"/>
    <mergeCell ref="A132:G132"/>
    <mergeCell ref="A123:B124"/>
    <mergeCell ref="C123:G123"/>
    <mergeCell ref="C124:G124"/>
    <mergeCell ref="A125:A126"/>
    <mergeCell ref="B125:B126"/>
    <mergeCell ref="C125:G125"/>
    <mergeCell ref="C126:G126"/>
    <mergeCell ref="A139:B140"/>
    <mergeCell ref="C139:G139"/>
    <mergeCell ref="C140:G140"/>
    <mergeCell ref="A141:A142"/>
    <mergeCell ref="B141:B142"/>
    <mergeCell ref="C141:G141"/>
    <mergeCell ref="C142:G142"/>
    <mergeCell ref="A133:G133"/>
    <mergeCell ref="A134:G134"/>
    <mergeCell ref="A135:G135"/>
    <mergeCell ref="A136:C138"/>
    <mergeCell ref="D136:G136"/>
    <mergeCell ref="D137:E137"/>
    <mergeCell ref="F137:G137"/>
    <mergeCell ref="A149:G149"/>
    <mergeCell ref="A150:G150"/>
    <mergeCell ref="A151:G151"/>
    <mergeCell ref="A143:B143"/>
    <mergeCell ref="A144:B144"/>
    <mergeCell ref="A145:C145"/>
    <mergeCell ref="A146:C146"/>
    <mergeCell ref="A147:C147"/>
    <mergeCell ref="A148:G148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34"/>
  <sheetViews>
    <sheetView topLeftCell="A5" workbookViewId="0">
      <selection activeCell="I14" sqref="I14"/>
    </sheetView>
  </sheetViews>
  <sheetFormatPr defaultRowHeight="17.25"/>
  <cols>
    <col min="1" max="1" width="16.85546875" style="90" customWidth="1"/>
    <col min="2" max="2" width="15.140625" style="90" customWidth="1"/>
    <col min="3" max="3" width="36.85546875" style="90" customWidth="1"/>
    <col min="4" max="4" width="13.42578125" style="90" customWidth="1"/>
    <col min="5" max="5" width="16" style="90" customWidth="1"/>
    <col min="6" max="6" width="14.42578125" style="90" customWidth="1"/>
    <col min="7" max="7" width="16.5703125" style="90" customWidth="1"/>
    <col min="8" max="8" width="11" style="90" bestFit="1" customWidth="1"/>
    <col min="9" max="9" width="15.42578125" style="90" customWidth="1"/>
    <col min="10" max="256" width="9.140625" style="90"/>
    <col min="257" max="257" width="16.85546875" style="90" customWidth="1"/>
    <col min="258" max="258" width="15.140625" style="90" customWidth="1"/>
    <col min="259" max="259" width="36.85546875" style="90" customWidth="1"/>
    <col min="260" max="260" width="17.42578125" style="90" customWidth="1"/>
    <col min="261" max="261" width="16" style="90" customWidth="1"/>
    <col min="262" max="262" width="14.42578125" style="90" customWidth="1"/>
    <col min="263" max="263" width="16.5703125" style="90" customWidth="1"/>
    <col min="264" max="264" width="11" style="90" bestFit="1" customWidth="1"/>
    <col min="265" max="512" width="9.140625" style="90"/>
    <col min="513" max="513" width="16.85546875" style="90" customWidth="1"/>
    <col min="514" max="514" width="15.140625" style="90" customWidth="1"/>
    <col min="515" max="515" width="36.85546875" style="90" customWidth="1"/>
    <col min="516" max="516" width="17.42578125" style="90" customWidth="1"/>
    <col min="517" max="517" width="16" style="90" customWidth="1"/>
    <col min="518" max="518" width="14.42578125" style="90" customWidth="1"/>
    <col min="519" max="519" width="16.5703125" style="90" customWidth="1"/>
    <col min="520" max="520" width="11" style="90" bestFit="1" customWidth="1"/>
    <col min="521" max="768" width="9.140625" style="90"/>
    <col min="769" max="769" width="16.85546875" style="90" customWidth="1"/>
    <col min="770" max="770" width="15.140625" style="90" customWidth="1"/>
    <col min="771" max="771" width="36.85546875" style="90" customWidth="1"/>
    <col min="772" max="772" width="17.42578125" style="90" customWidth="1"/>
    <col min="773" max="773" width="16" style="90" customWidth="1"/>
    <col min="774" max="774" width="14.42578125" style="90" customWidth="1"/>
    <col min="775" max="775" width="16.5703125" style="90" customWidth="1"/>
    <col min="776" max="776" width="11" style="90" bestFit="1" customWidth="1"/>
    <col min="777" max="1024" width="9.140625" style="90"/>
    <col min="1025" max="1025" width="16.85546875" style="90" customWidth="1"/>
    <col min="1026" max="1026" width="15.140625" style="90" customWidth="1"/>
    <col min="1027" max="1027" width="36.85546875" style="90" customWidth="1"/>
    <col min="1028" max="1028" width="17.42578125" style="90" customWidth="1"/>
    <col min="1029" max="1029" width="16" style="90" customWidth="1"/>
    <col min="1030" max="1030" width="14.42578125" style="90" customWidth="1"/>
    <col min="1031" max="1031" width="16.5703125" style="90" customWidth="1"/>
    <col min="1032" max="1032" width="11" style="90" bestFit="1" customWidth="1"/>
    <col min="1033" max="1280" width="9.140625" style="90"/>
    <col min="1281" max="1281" width="16.85546875" style="90" customWidth="1"/>
    <col min="1282" max="1282" width="15.140625" style="90" customWidth="1"/>
    <col min="1283" max="1283" width="36.85546875" style="90" customWidth="1"/>
    <col min="1284" max="1284" width="17.42578125" style="90" customWidth="1"/>
    <col min="1285" max="1285" width="16" style="90" customWidth="1"/>
    <col min="1286" max="1286" width="14.42578125" style="90" customWidth="1"/>
    <col min="1287" max="1287" width="16.5703125" style="90" customWidth="1"/>
    <col min="1288" max="1288" width="11" style="90" bestFit="1" customWidth="1"/>
    <col min="1289" max="1536" width="9.140625" style="90"/>
    <col min="1537" max="1537" width="16.85546875" style="90" customWidth="1"/>
    <col min="1538" max="1538" width="15.140625" style="90" customWidth="1"/>
    <col min="1539" max="1539" width="36.85546875" style="90" customWidth="1"/>
    <col min="1540" max="1540" width="17.42578125" style="90" customWidth="1"/>
    <col min="1541" max="1541" width="16" style="90" customWidth="1"/>
    <col min="1542" max="1542" width="14.42578125" style="90" customWidth="1"/>
    <col min="1543" max="1543" width="16.5703125" style="90" customWidth="1"/>
    <col min="1544" max="1544" width="11" style="90" bestFit="1" customWidth="1"/>
    <col min="1545" max="1792" width="9.140625" style="90"/>
    <col min="1793" max="1793" width="16.85546875" style="90" customWidth="1"/>
    <col min="1794" max="1794" width="15.140625" style="90" customWidth="1"/>
    <col min="1795" max="1795" width="36.85546875" style="90" customWidth="1"/>
    <col min="1796" max="1796" width="17.42578125" style="90" customWidth="1"/>
    <col min="1797" max="1797" width="16" style="90" customWidth="1"/>
    <col min="1798" max="1798" width="14.42578125" style="90" customWidth="1"/>
    <col min="1799" max="1799" width="16.5703125" style="90" customWidth="1"/>
    <col min="1800" max="1800" width="11" style="90" bestFit="1" customWidth="1"/>
    <col min="1801" max="2048" width="9.140625" style="90"/>
    <col min="2049" max="2049" width="16.85546875" style="90" customWidth="1"/>
    <col min="2050" max="2050" width="15.140625" style="90" customWidth="1"/>
    <col min="2051" max="2051" width="36.85546875" style="90" customWidth="1"/>
    <col min="2052" max="2052" width="17.42578125" style="90" customWidth="1"/>
    <col min="2053" max="2053" width="16" style="90" customWidth="1"/>
    <col min="2054" max="2054" width="14.42578125" style="90" customWidth="1"/>
    <col min="2055" max="2055" width="16.5703125" style="90" customWidth="1"/>
    <col min="2056" max="2056" width="11" style="90" bestFit="1" customWidth="1"/>
    <col min="2057" max="2304" width="9.140625" style="90"/>
    <col min="2305" max="2305" width="16.85546875" style="90" customWidth="1"/>
    <col min="2306" max="2306" width="15.140625" style="90" customWidth="1"/>
    <col min="2307" max="2307" width="36.85546875" style="90" customWidth="1"/>
    <col min="2308" max="2308" width="17.42578125" style="90" customWidth="1"/>
    <col min="2309" max="2309" width="16" style="90" customWidth="1"/>
    <col min="2310" max="2310" width="14.42578125" style="90" customWidth="1"/>
    <col min="2311" max="2311" width="16.5703125" style="90" customWidth="1"/>
    <col min="2312" max="2312" width="11" style="90" bestFit="1" customWidth="1"/>
    <col min="2313" max="2560" width="9.140625" style="90"/>
    <col min="2561" max="2561" width="16.85546875" style="90" customWidth="1"/>
    <col min="2562" max="2562" width="15.140625" style="90" customWidth="1"/>
    <col min="2563" max="2563" width="36.85546875" style="90" customWidth="1"/>
    <col min="2564" max="2564" width="17.42578125" style="90" customWidth="1"/>
    <col min="2565" max="2565" width="16" style="90" customWidth="1"/>
    <col min="2566" max="2566" width="14.42578125" style="90" customWidth="1"/>
    <col min="2567" max="2567" width="16.5703125" style="90" customWidth="1"/>
    <col min="2568" max="2568" width="11" style="90" bestFit="1" customWidth="1"/>
    <col min="2569" max="2816" width="9.140625" style="90"/>
    <col min="2817" max="2817" width="16.85546875" style="90" customWidth="1"/>
    <col min="2818" max="2818" width="15.140625" style="90" customWidth="1"/>
    <col min="2819" max="2819" width="36.85546875" style="90" customWidth="1"/>
    <col min="2820" max="2820" width="17.42578125" style="90" customWidth="1"/>
    <col min="2821" max="2821" width="16" style="90" customWidth="1"/>
    <col min="2822" max="2822" width="14.42578125" style="90" customWidth="1"/>
    <col min="2823" max="2823" width="16.5703125" style="90" customWidth="1"/>
    <col min="2824" max="2824" width="11" style="90" bestFit="1" customWidth="1"/>
    <col min="2825" max="3072" width="9.140625" style="90"/>
    <col min="3073" max="3073" width="16.85546875" style="90" customWidth="1"/>
    <col min="3074" max="3074" width="15.140625" style="90" customWidth="1"/>
    <col min="3075" max="3075" width="36.85546875" style="90" customWidth="1"/>
    <col min="3076" max="3076" width="17.42578125" style="90" customWidth="1"/>
    <col min="3077" max="3077" width="16" style="90" customWidth="1"/>
    <col min="3078" max="3078" width="14.42578125" style="90" customWidth="1"/>
    <col min="3079" max="3079" width="16.5703125" style="90" customWidth="1"/>
    <col min="3080" max="3080" width="11" style="90" bestFit="1" customWidth="1"/>
    <col min="3081" max="3328" width="9.140625" style="90"/>
    <col min="3329" max="3329" width="16.85546875" style="90" customWidth="1"/>
    <col min="3330" max="3330" width="15.140625" style="90" customWidth="1"/>
    <col min="3331" max="3331" width="36.85546875" style="90" customWidth="1"/>
    <col min="3332" max="3332" width="17.42578125" style="90" customWidth="1"/>
    <col min="3333" max="3333" width="16" style="90" customWidth="1"/>
    <col min="3334" max="3334" width="14.42578125" style="90" customWidth="1"/>
    <col min="3335" max="3335" width="16.5703125" style="90" customWidth="1"/>
    <col min="3336" max="3336" width="11" style="90" bestFit="1" customWidth="1"/>
    <col min="3337" max="3584" width="9.140625" style="90"/>
    <col min="3585" max="3585" width="16.85546875" style="90" customWidth="1"/>
    <col min="3586" max="3586" width="15.140625" style="90" customWidth="1"/>
    <col min="3587" max="3587" width="36.85546875" style="90" customWidth="1"/>
    <col min="3588" max="3588" width="17.42578125" style="90" customWidth="1"/>
    <col min="3589" max="3589" width="16" style="90" customWidth="1"/>
    <col min="3590" max="3590" width="14.42578125" style="90" customWidth="1"/>
    <col min="3591" max="3591" width="16.5703125" style="90" customWidth="1"/>
    <col min="3592" max="3592" width="11" style="90" bestFit="1" customWidth="1"/>
    <col min="3593" max="3840" width="9.140625" style="90"/>
    <col min="3841" max="3841" width="16.85546875" style="90" customWidth="1"/>
    <col min="3842" max="3842" width="15.140625" style="90" customWidth="1"/>
    <col min="3843" max="3843" width="36.85546875" style="90" customWidth="1"/>
    <col min="3844" max="3844" width="17.42578125" style="90" customWidth="1"/>
    <col min="3845" max="3845" width="16" style="90" customWidth="1"/>
    <col min="3846" max="3846" width="14.42578125" style="90" customWidth="1"/>
    <col min="3847" max="3847" width="16.5703125" style="90" customWidth="1"/>
    <col min="3848" max="3848" width="11" style="90" bestFit="1" customWidth="1"/>
    <col min="3849" max="4096" width="9.140625" style="90"/>
    <col min="4097" max="4097" width="16.85546875" style="90" customWidth="1"/>
    <col min="4098" max="4098" width="15.140625" style="90" customWidth="1"/>
    <col min="4099" max="4099" width="36.85546875" style="90" customWidth="1"/>
    <col min="4100" max="4100" width="17.42578125" style="90" customWidth="1"/>
    <col min="4101" max="4101" width="16" style="90" customWidth="1"/>
    <col min="4102" max="4102" width="14.42578125" style="90" customWidth="1"/>
    <col min="4103" max="4103" width="16.5703125" style="90" customWidth="1"/>
    <col min="4104" max="4104" width="11" style="90" bestFit="1" customWidth="1"/>
    <col min="4105" max="4352" width="9.140625" style="90"/>
    <col min="4353" max="4353" width="16.85546875" style="90" customWidth="1"/>
    <col min="4354" max="4354" width="15.140625" style="90" customWidth="1"/>
    <col min="4355" max="4355" width="36.85546875" style="90" customWidth="1"/>
    <col min="4356" max="4356" width="17.42578125" style="90" customWidth="1"/>
    <col min="4357" max="4357" width="16" style="90" customWidth="1"/>
    <col min="4358" max="4358" width="14.42578125" style="90" customWidth="1"/>
    <col min="4359" max="4359" width="16.5703125" style="90" customWidth="1"/>
    <col min="4360" max="4360" width="11" style="90" bestFit="1" customWidth="1"/>
    <col min="4361" max="4608" width="9.140625" style="90"/>
    <col min="4609" max="4609" width="16.85546875" style="90" customWidth="1"/>
    <col min="4610" max="4610" width="15.140625" style="90" customWidth="1"/>
    <col min="4611" max="4611" width="36.85546875" style="90" customWidth="1"/>
    <col min="4612" max="4612" width="17.42578125" style="90" customWidth="1"/>
    <col min="4613" max="4613" width="16" style="90" customWidth="1"/>
    <col min="4614" max="4614" width="14.42578125" style="90" customWidth="1"/>
    <col min="4615" max="4615" width="16.5703125" style="90" customWidth="1"/>
    <col min="4616" max="4616" width="11" style="90" bestFit="1" customWidth="1"/>
    <col min="4617" max="4864" width="9.140625" style="90"/>
    <col min="4865" max="4865" width="16.85546875" style="90" customWidth="1"/>
    <col min="4866" max="4866" width="15.140625" style="90" customWidth="1"/>
    <col min="4867" max="4867" width="36.85546875" style="90" customWidth="1"/>
    <col min="4868" max="4868" width="17.42578125" style="90" customWidth="1"/>
    <col min="4869" max="4869" width="16" style="90" customWidth="1"/>
    <col min="4870" max="4870" width="14.42578125" style="90" customWidth="1"/>
    <col min="4871" max="4871" width="16.5703125" style="90" customWidth="1"/>
    <col min="4872" max="4872" width="11" style="90" bestFit="1" customWidth="1"/>
    <col min="4873" max="5120" width="9.140625" style="90"/>
    <col min="5121" max="5121" width="16.85546875" style="90" customWidth="1"/>
    <col min="5122" max="5122" width="15.140625" style="90" customWidth="1"/>
    <col min="5123" max="5123" width="36.85546875" style="90" customWidth="1"/>
    <col min="5124" max="5124" width="17.42578125" style="90" customWidth="1"/>
    <col min="5125" max="5125" width="16" style="90" customWidth="1"/>
    <col min="5126" max="5126" width="14.42578125" style="90" customWidth="1"/>
    <col min="5127" max="5127" width="16.5703125" style="90" customWidth="1"/>
    <col min="5128" max="5128" width="11" style="90" bestFit="1" customWidth="1"/>
    <col min="5129" max="5376" width="9.140625" style="90"/>
    <col min="5377" max="5377" width="16.85546875" style="90" customWidth="1"/>
    <col min="5378" max="5378" width="15.140625" style="90" customWidth="1"/>
    <col min="5379" max="5379" width="36.85546875" style="90" customWidth="1"/>
    <col min="5380" max="5380" width="17.42578125" style="90" customWidth="1"/>
    <col min="5381" max="5381" width="16" style="90" customWidth="1"/>
    <col min="5382" max="5382" width="14.42578125" style="90" customWidth="1"/>
    <col min="5383" max="5383" width="16.5703125" style="90" customWidth="1"/>
    <col min="5384" max="5384" width="11" style="90" bestFit="1" customWidth="1"/>
    <col min="5385" max="5632" width="9.140625" style="90"/>
    <col min="5633" max="5633" width="16.85546875" style="90" customWidth="1"/>
    <col min="5634" max="5634" width="15.140625" style="90" customWidth="1"/>
    <col min="5635" max="5635" width="36.85546875" style="90" customWidth="1"/>
    <col min="5636" max="5636" width="17.42578125" style="90" customWidth="1"/>
    <col min="5637" max="5637" width="16" style="90" customWidth="1"/>
    <col min="5638" max="5638" width="14.42578125" style="90" customWidth="1"/>
    <col min="5639" max="5639" width="16.5703125" style="90" customWidth="1"/>
    <col min="5640" max="5640" width="11" style="90" bestFit="1" customWidth="1"/>
    <col min="5641" max="5888" width="9.140625" style="90"/>
    <col min="5889" max="5889" width="16.85546875" style="90" customWidth="1"/>
    <col min="5890" max="5890" width="15.140625" style="90" customWidth="1"/>
    <col min="5891" max="5891" width="36.85546875" style="90" customWidth="1"/>
    <col min="5892" max="5892" width="17.42578125" style="90" customWidth="1"/>
    <col min="5893" max="5893" width="16" style="90" customWidth="1"/>
    <col min="5894" max="5894" width="14.42578125" style="90" customWidth="1"/>
    <col min="5895" max="5895" width="16.5703125" style="90" customWidth="1"/>
    <col min="5896" max="5896" width="11" style="90" bestFit="1" customWidth="1"/>
    <col min="5897" max="6144" width="9.140625" style="90"/>
    <col min="6145" max="6145" width="16.85546875" style="90" customWidth="1"/>
    <col min="6146" max="6146" width="15.140625" style="90" customWidth="1"/>
    <col min="6147" max="6147" width="36.85546875" style="90" customWidth="1"/>
    <col min="6148" max="6148" width="17.42578125" style="90" customWidth="1"/>
    <col min="6149" max="6149" width="16" style="90" customWidth="1"/>
    <col min="6150" max="6150" width="14.42578125" style="90" customWidth="1"/>
    <col min="6151" max="6151" width="16.5703125" style="90" customWidth="1"/>
    <col min="6152" max="6152" width="11" style="90" bestFit="1" customWidth="1"/>
    <col min="6153" max="6400" width="9.140625" style="90"/>
    <col min="6401" max="6401" width="16.85546875" style="90" customWidth="1"/>
    <col min="6402" max="6402" width="15.140625" style="90" customWidth="1"/>
    <col min="6403" max="6403" width="36.85546875" style="90" customWidth="1"/>
    <col min="6404" max="6404" width="17.42578125" style="90" customWidth="1"/>
    <col min="6405" max="6405" width="16" style="90" customWidth="1"/>
    <col min="6406" max="6406" width="14.42578125" style="90" customWidth="1"/>
    <col min="6407" max="6407" width="16.5703125" style="90" customWidth="1"/>
    <col min="6408" max="6408" width="11" style="90" bestFit="1" customWidth="1"/>
    <col min="6409" max="6656" width="9.140625" style="90"/>
    <col min="6657" max="6657" width="16.85546875" style="90" customWidth="1"/>
    <col min="6658" max="6658" width="15.140625" style="90" customWidth="1"/>
    <col min="6659" max="6659" width="36.85546875" style="90" customWidth="1"/>
    <col min="6660" max="6660" width="17.42578125" style="90" customWidth="1"/>
    <col min="6661" max="6661" width="16" style="90" customWidth="1"/>
    <col min="6662" max="6662" width="14.42578125" style="90" customWidth="1"/>
    <col min="6663" max="6663" width="16.5703125" style="90" customWidth="1"/>
    <col min="6664" max="6664" width="11" style="90" bestFit="1" customWidth="1"/>
    <col min="6665" max="6912" width="9.140625" style="90"/>
    <col min="6913" max="6913" width="16.85546875" style="90" customWidth="1"/>
    <col min="6914" max="6914" width="15.140625" style="90" customWidth="1"/>
    <col min="6915" max="6915" width="36.85546875" style="90" customWidth="1"/>
    <col min="6916" max="6916" width="17.42578125" style="90" customWidth="1"/>
    <col min="6917" max="6917" width="16" style="90" customWidth="1"/>
    <col min="6918" max="6918" width="14.42578125" style="90" customWidth="1"/>
    <col min="6919" max="6919" width="16.5703125" style="90" customWidth="1"/>
    <col min="6920" max="6920" width="11" style="90" bestFit="1" customWidth="1"/>
    <col min="6921" max="7168" width="9.140625" style="90"/>
    <col min="7169" max="7169" width="16.85546875" style="90" customWidth="1"/>
    <col min="7170" max="7170" width="15.140625" style="90" customWidth="1"/>
    <col min="7171" max="7171" width="36.85546875" style="90" customWidth="1"/>
    <col min="7172" max="7172" width="17.42578125" style="90" customWidth="1"/>
    <col min="7173" max="7173" width="16" style="90" customWidth="1"/>
    <col min="7174" max="7174" width="14.42578125" style="90" customWidth="1"/>
    <col min="7175" max="7175" width="16.5703125" style="90" customWidth="1"/>
    <col min="7176" max="7176" width="11" style="90" bestFit="1" customWidth="1"/>
    <col min="7177" max="7424" width="9.140625" style="90"/>
    <col min="7425" max="7425" width="16.85546875" style="90" customWidth="1"/>
    <col min="7426" max="7426" width="15.140625" style="90" customWidth="1"/>
    <col min="7427" max="7427" width="36.85546875" style="90" customWidth="1"/>
    <col min="7428" max="7428" width="17.42578125" style="90" customWidth="1"/>
    <col min="7429" max="7429" width="16" style="90" customWidth="1"/>
    <col min="7430" max="7430" width="14.42578125" style="90" customWidth="1"/>
    <col min="7431" max="7431" width="16.5703125" style="90" customWidth="1"/>
    <col min="7432" max="7432" width="11" style="90" bestFit="1" customWidth="1"/>
    <col min="7433" max="7680" width="9.140625" style="90"/>
    <col min="7681" max="7681" width="16.85546875" style="90" customWidth="1"/>
    <col min="7682" max="7682" width="15.140625" style="90" customWidth="1"/>
    <col min="7683" max="7683" width="36.85546875" style="90" customWidth="1"/>
    <col min="7684" max="7684" width="17.42578125" style="90" customWidth="1"/>
    <col min="7685" max="7685" width="16" style="90" customWidth="1"/>
    <col min="7686" max="7686" width="14.42578125" style="90" customWidth="1"/>
    <col min="7687" max="7687" width="16.5703125" style="90" customWidth="1"/>
    <col min="7688" max="7688" width="11" style="90" bestFit="1" customWidth="1"/>
    <col min="7689" max="7936" width="9.140625" style="90"/>
    <col min="7937" max="7937" width="16.85546875" style="90" customWidth="1"/>
    <col min="7938" max="7938" width="15.140625" style="90" customWidth="1"/>
    <col min="7939" max="7939" width="36.85546875" style="90" customWidth="1"/>
    <col min="7940" max="7940" width="17.42578125" style="90" customWidth="1"/>
    <col min="7941" max="7941" width="16" style="90" customWidth="1"/>
    <col min="7942" max="7942" width="14.42578125" style="90" customWidth="1"/>
    <col min="7943" max="7943" width="16.5703125" style="90" customWidth="1"/>
    <col min="7944" max="7944" width="11" style="90" bestFit="1" customWidth="1"/>
    <col min="7945" max="8192" width="9.140625" style="90"/>
    <col min="8193" max="8193" width="16.85546875" style="90" customWidth="1"/>
    <col min="8194" max="8194" width="15.140625" style="90" customWidth="1"/>
    <col min="8195" max="8195" width="36.85546875" style="90" customWidth="1"/>
    <col min="8196" max="8196" width="17.42578125" style="90" customWidth="1"/>
    <col min="8197" max="8197" width="16" style="90" customWidth="1"/>
    <col min="8198" max="8198" width="14.42578125" style="90" customWidth="1"/>
    <col min="8199" max="8199" width="16.5703125" style="90" customWidth="1"/>
    <col min="8200" max="8200" width="11" style="90" bestFit="1" customWidth="1"/>
    <col min="8201" max="8448" width="9.140625" style="90"/>
    <col min="8449" max="8449" width="16.85546875" style="90" customWidth="1"/>
    <col min="8450" max="8450" width="15.140625" style="90" customWidth="1"/>
    <col min="8451" max="8451" width="36.85546875" style="90" customWidth="1"/>
    <col min="8452" max="8452" width="17.42578125" style="90" customWidth="1"/>
    <col min="8453" max="8453" width="16" style="90" customWidth="1"/>
    <col min="8454" max="8454" width="14.42578125" style="90" customWidth="1"/>
    <col min="8455" max="8455" width="16.5703125" style="90" customWidth="1"/>
    <col min="8456" max="8456" width="11" style="90" bestFit="1" customWidth="1"/>
    <col min="8457" max="8704" width="9.140625" style="90"/>
    <col min="8705" max="8705" width="16.85546875" style="90" customWidth="1"/>
    <col min="8706" max="8706" width="15.140625" style="90" customWidth="1"/>
    <col min="8707" max="8707" width="36.85546875" style="90" customWidth="1"/>
    <col min="8708" max="8708" width="17.42578125" style="90" customWidth="1"/>
    <col min="8709" max="8709" width="16" style="90" customWidth="1"/>
    <col min="8710" max="8710" width="14.42578125" style="90" customWidth="1"/>
    <col min="8711" max="8711" width="16.5703125" style="90" customWidth="1"/>
    <col min="8712" max="8712" width="11" style="90" bestFit="1" customWidth="1"/>
    <col min="8713" max="8960" width="9.140625" style="90"/>
    <col min="8961" max="8961" width="16.85546875" style="90" customWidth="1"/>
    <col min="8962" max="8962" width="15.140625" style="90" customWidth="1"/>
    <col min="8963" max="8963" width="36.85546875" style="90" customWidth="1"/>
    <col min="8964" max="8964" width="17.42578125" style="90" customWidth="1"/>
    <col min="8965" max="8965" width="16" style="90" customWidth="1"/>
    <col min="8966" max="8966" width="14.42578125" style="90" customWidth="1"/>
    <col min="8967" max="8967" width="16.5703125" style="90" customWidth="1"/>
    <col min="8968" max="8968" width="11" style="90" bestFit="1" customWidth="1"/>
    <col min="8969" max="9216" width="9.140625" style="90"/>
    <col min="9217" max="9217" width="16.85546875" style="90" customWidth="1"/>
    <col min="9218" max="9218" width="15.140625" style="90" customWidth="1"/>
    <col min="9219" max="9219" width="36.85546875" style="90" customWidth="1"/>
    <col min="9220" max="9220" width="17.42578125" style="90" customWidth="1"/>
    <col min="9221" max="9221" width="16" style="90" customWidth="1"/>
    <col min="9222" max="9222" width="14.42578125" style="90" customWidth="1"/>
    <col min="9223" max="9223" width="16.5703125" style="90" customWidth="1"/>
    <col min="9224" max="9224" width="11" style="90" bestFit="1" customWidth="1"/>
    <col min="9225" max="9472" width="9.140625" style="90"/>
    <col min="9473" max="9473" width="16.85546875" style="90" customWidth="1"/>
    <col min="9474" max="9474" width="15.140625" style="90" customWidth="1"/>
    <col min="9475" max="9475" width="36.85546875" style="90" customWidth="1"/>
    <col min="9476" max="9476" width="17.42578125" style="90" customWidth="1"/>
    <col min="9477" max="9477" width="16" style="90" customWidth="1"/>
    <col min="9478" max="9478" width="14.42578125" style="90" customWidth="1"/>
    <col min="9479" max="9479" width="16.5703125" style="90" customWidth="1"/>
    <col min="9480" max="9480" width="11" style="90" bestFit="1" customWidth="1"/>
    <col min="9481" max="9728" width="9.140625" style="90"/>
    <col min="9729" max="9729" width="16.85546875" style="90" customWidth="1"/>
    <col min="9730" max="9730" width="15.140625" style="90" customWidth="1"/>
    <col min="9731" max="9731" width="36.85546875" style="90" customWidth="1"/>
    <col min="9732" max="9732" width="17.42578125" style="90" customWidth="1"/>
    <col min="9733" max="9733" width="16" style="90" customWidth="1"/>
    <col min="9734" max="9734" width="14.42578125" style="90" customWidth="1"/>
    <col min="9735" max="9735" width="16.5703125" style="90" customWidth="1"/>
    <col min="9736" max="9736" width="11" style="90" bestFit="1" customWidth="1"/>
    <col min="9737" max="9984" width="9.140625" style="90"/>
    <col min="9985" max="9985" width="16.85546875" style="90" customWidth="1"/>
    <col min="9986" max="9986" width="15.140625" style="90" customWidth="1"/>
    <col min="9987" max="9987" width="36.85546875" style="90" customWidth="1"/>
    <col min="9988" max="9988" width="17.42578125" style="90" customWidth="1"/>
    <col min="9989" max="9989" width="16" style="90" customWidth="1"/>
    <col min="9990" max="9990" width="14.42578125" style="90" customWidth="1"/>
    <col min="9991" max="9991" width="16.5703125" style="90" customWidth="1"/>
    <col min="9992" max="9992" width="11" style="90" bestFit="1" customWidth="1"/>
    <col min="9993" max="10240" width="9.140625" style="90"/>
    <col min="10241" max="10241" width="16.85546875" style="90" customWidth="1"/>
    <col min="10242" max="10242" width="15.140625" style="90" customWidth="1"/>
    <col min="10243" max="10243" width="36.85546875" style="90" customWidth="1"/>
    <col min="10244" max="10244" width="17.42578125" style="90" customWidth="1"/>
    <col min="10245" max="10245" width="16" style="90" customWidth="1"/>
    <col min="10246" max="10246" width="14.42578125" style="90" customWidth="1"/>
    <col min="10247" max="10247" width="16.5703125" style="90" customWidth="1"/>
    <col min="10248" max="10248" width="11" style="90" bestFit="1" customWidth="1"/>
    <col min="10249" max="10496" width="9.140625" style="90"/>
    <col min="10497" max="10497" width="16.85546875" style="90" customWidth="1"/>
    <col min="10498" max="10498" width="15.140625" style="90" customWidth="1"/>
    <col min="10499" max="10499" width="36.85546875" style="90" customWidth="1"/>
    <col min="10500" max="10500" width="17.42578125" style="90" customWidth="1"/>
    <col min="10501" max="10501" width="16" style="90" customWidth="1"/>
    <col min="10502" max="10502" width="14.42578125" style="90" customWidth="1"/>
    <col min="10503" max="10503" width="16.5703125" style="90" customWidth="1"/>
    <col min="10504" max="10504" width="11" style="90" bestFit="1" customWidth="1"/>
    <col min="10505" max="10752" width="9.140625" style="90"/>
    <col min="10753" max="10753" width="16.85546875" style="90" customWidth="1"/>
    <col min="10754" max="10754" width="15.140625" style="90" customWidth="1"/>
    <col min="10755" max="10755" width="36.85546875" style="90" customWidth="1"/>
    <col min="10756" max="10756" width="17.42578125" style="90" customWidth="1"/>
    <col min="10757" max="10757" width="16" style="90" customWidth="1"/>
    <col min="10758" max="10758" width="14.42578125" style="90" customWidth="1"/>
    <col min="10759" max="10759" width="16.5703125" style="90" customWidth="1"/>
    <col min="10760" max="10760" width="11" style="90" bestFit="1" customWidth="1"/>
    <col min="10761" max="11008" width="9.140625" style="90"/>
    <col min="11009" max="11009" width="16.85546875" style="90" customWidth="1"/>
    <col min="11010" max="11010" width="15.140625" style="90" customWidth="1"/>
    <col min="11011" max="11011" width="36.85546875" style="90" customWidth="1"/>
    <col min="11012" max="11012" width="17.42578125" style="90" customWidth="1"/>
    <col min="11013" max="11013" width="16" style="90" customWidth="1"/>
    <col min="11014" max="11014" width="14.42578125" style="90" customWidth="1"/>
    <col min="11015" max="11015" width="16.5703125" style="90" customWidth="1"/>
    <col min="11016" max="11016" width="11" style="90" bestFit="1" customWidth="1"/>
    <col min="11017" max="11264" width="9.140625" style="90"/>
    <col min="11265" max="11265" width="16.85546875" style="90" customWidth="1"/>
    <col min="11266" max="11266" width="15.140625" style="90" customWidth="1"/>
    <col min="11267" max="11267" width="36.85546875" style="90" customWidth="1"/>
    <col min="11268" max="11268" width="17.42578125" style="90" customWidth="1"/>
    <col min="11269" max="11269" width="16" style="90" customWidth="1"/>
    <col min="11270" max="11270" width="14.42578125" style="90" customWidth="1"/>
    <col min="11271" max="11271" width="16.5703125" style="90" customWidth="1"/>
    <col min="11272" max="11272" width="11" style="90" bestFit="1" customWidth="1"/>
    <col min="11273" max="11520" width="9.140625" style="90"/>
    <col min="11521" max="11521" width="16.85546875" style="90" customWidth="1"/>
    <col min="11522" max="11522" width="15.140625" style="90" customWidth="1"/>
    <col min="11523" max="11523" width="36.85546875" style="90" customWidth="1"/>
    <col min="11524" max="11524" width="17.42578125" style="90" customWidth="1"/>
    <col min="11525" max="11525" width="16" style="90" customWidth="1"/>
    <col min="11526" max="11526" width="14.42578125" style="90" customWidth="1"/>
    <col min="11527" max="11527" width="16.5703125" style="90" customWidth="1"/>
    <col min="11528" max="11528" width="11" style="90" bestFit="1" customWidth="1"/>
    <col min="11529" max="11776" width="9.140625" style="90"/>
    <col min="11777" max="11777" width="16.85546875" style="90" customWidth="1"/>
    <col min="11778" max="11778" width="15.140625" style="90" customWidth="1"/>
    <col min="11779" max="11779" width="36.85546875" style="90" customWidth="1"/>
    <col min="11780" max="11780" width="17.42578125" style="90" customWidth="1"/>
    <col min="11781" max="11781" width="16" style="90" customWidth="1"/>
    <col min="11782" max="11782" width="14.42578125" style="90" customWidth="1"/>
    <col min="11783" max="11783" width="16.5703125" style="90" customWidth="1"/>
    <col min="11784" max="11784" width="11" style="90" bestFit="1" customWidth="1"/>
    <col min="11785" max="12032" width="9.140625" style="90"/>
    <col min="12033" max="12033" width="16.85546875" style="90" customWidth="1"/>
    <col min="12034" max="12034" width="15.140625" style="90" customWidth="1"/>
    <col min="12035" max="12035" width="36.85546875" style="90" customWidth="1"/>
    <col min="12036" max="12036" width="17.42578125" style="90" customWidth="1"/>
    <col min="12037" max="12037" width="16" style="90" customWidth="1"/>
    <col min="12038" max="12038" width="14.42578125" style="90" customWidth="1"/>
    <col min="12039" max="12039" width="16.5703125" style="90" customWidth="1"/>
    <col min="12040" max="12040" width="11" style="90" bestFit="1" customWidth="1"/>
    <col min="12041" max="12288" width="9.140625" style="90"/>
    <col min="12289" max="12289" width="16.85546875" style="90" customWidth="1"/>
    <col min="12290" max="12290" width="15.140625" style="90" customWidth="1"/>
    <col min="12291" max="12291" width="36.85546875" style="90" customWidth="1"/>
    <col min="12292" max="12292" width="17.42578125" style="90" customWidth="1"/>
    <col min="12293" max="12293" width="16" style="90" customWidth="1"/>
    <col min="12294" max="12294" width="14.42578125" style="90" customWidth="1"/>
    <col min="12295" max="12295" width="16.5703125" style="90" customWidth="1"/>
    <col min="12296" max="12296" width="11" style="90" bestFit="1" customWidth="1"/>
    <col min="12297" max="12544" width="9.140625" style="90"/>
    <col min="12545" max="12545" width="16.85546875" style="90" customWidth="1"/>
    <col min="12546" max="12546" width="15.140625" style="90" customWidth="1"/>
    <col min="12547" max="12547" width="36.85546875" style="90" customWidth="1"/>
    <col min="12548" max="12548" width="17.42578125" style="90" customWidth="1"/>
    <col min="12549" max="12549" width="16" style="90" customWidth="1"/>
    <col min="12550" max="12550" width="14.42578125" style="90" customWidth="1"/>
    <col min="12551" max="12551" width="16.5703125" style="90" customWidth="1"/>
    <col min="12552" max="12552" width="11" style="90" bestFit="1" customWidth="1"/>
    <col min="12553" max="12800" width="9.140625" style="90"/>
    <col min="12801" max="12801" width="16.85546875" style="90" customWidth="1"/>
    <col min="12802" max="12802" width="15.140625" style="90" customWidth="1"/>
    <col min="12803" max="12803" width="36.85546875" style="90" customWidth="1"/>
    <col min="12804" max="12804" width="17.42578125" style="90" customWidth="1"/>
    <col min="12805" max="12805" width="16" style="90" customWidth="1"/>
    <col min="12806" max="12806" width="14.42578125" style="90" customWidth="1"/>
    <col min="12807" max="12807" width="16.5703125" style="90" customWidth="1"/>
    <col min="12808" max="12808" width="11" style="90" bestFit="1" customWidth="1"/>
    <col min="12809" max="13056" width="9.140625" style="90"/>
    <col min="13057" max="13057" width="16.85546875" style="90" customWidth="1"/>
    <col min="13058" max="13058" width="15.140625" style="90" customWidth="1"/>
    <col min="13059" max="13059" width="36.85546875" style="90" customWidth="1"/>
    <col min="13060" max="13060" width="17.42578125" style="90" customWidth="1"/>
    <col min="13061" max="13061" width="16" style="90" customWidth="1"/>
    <col min="13062" max="13062" width="14.42578125" style="90" customWidth="1"/>
    <col min="13063" max="13063" width="16.5703125" style="90" customWidth="1"/>
    <col min="13064" max="13064" width="11" style="90" bestFit="1" customWidth="1"/>
    <col min="13065" max="13312" width="9.140625" style="90"/>
    <col min="13313" max="13313" width="16.85546875" style="90" customWidth="1"/>
    <col min="13314" max="13314" width="15.140625" style="90" customWidth="1"/>
    <col min="13315" max="13315" width="36.85546875" style="90" customWidth="1"/>
    <col min="13316" max="13316" width="17.42578125" style="90" customWidth="1"/>
    <col min="13317" max="13317" width="16" style="90" customWidth="1"/>
    <col min="13318" max="13318" width="14.42578125" style="90" customWidth="1"/>
    <col min="13319" max="13319" width="16.5703125" style="90" customWidth="1"/>
    <col min="13320" max="13320" width="11" style="90" bestFit="1" customWidth="1"/>
    <col min="13321" max="13568" width="9.140625" style="90"/>
    <col min="13569" max="13569" width="16.85546875" style="90" customWidth="1"/>
    <col min="13570" max="13570" width="15.140625" style="90" customWidth="1"/>
    <col min="13571" max="13571" width="36.85546875" style="90" customWidth="1"/>
    <col min="13572" max="13572" width="17.42578125" style="90" customWidth="1"/>
    <col min="13573" max="13573" width="16" style="90" customWidth="1"/>
    <col min="13574" max="13574" width="14.42578125" style="90" customWidth="1"/>
    <col min="13575" max="13575" width="16.5703125" style="90" customWidth="1"/>
    <col min="13576" max="13576" width="11" style="90" bestFit="1" customWidth="1"/>
    <col min="13577" max="13824" width="9.140625" style="90"/>
    <col min="13825" max="13825" width="16.85546875" style="90" customWidth="1"/>
    <col min="13826" max="13826" width="15.140625" style="90" customWidth="1"/>
    <col min="13827" max="13827" width="36.85546875" style="90" customWidth="1"/>
    <col min="13828" max="13828" width="17.42578125" style="90" customWidth="1"/>
    <col min="13829" max="13829" width="16" style="90" customWidth="1"/>
    <col min="13830" max="13830" width="14.42578125" style="90" customWidth="1"/>
    <col min="13831" max="13831" width="16.5703125" style="90" customWidth="1"/>
    <col min="13832" max="13832" width="11" style="90" bestFit="1" customWidth="1"/>
    <col min="13833" max="14080" width="9.140625" style="90"/>
    <col min="14081" max="14081" width="16.85546875" style="90" customWidth="1"/>
    <col min="14082" max="14082" width="15.140625" style="90" customWidth="1"/>
    <col min="14083" max="14083" width="36.85546875" style="90" customWidth="1"/>
    <col min="14084" max="14084" width="17.42578125" style="90" customWidth="1"/>
    <col min="14085" max="14085" width="16" style="90" customWidth="1"/>
    <col min="14086" max="14086" width="14.42578125" style="90" customWidth="1"/>
    <col min="14087" max="14087" width="16.5703125" style="90" customWidth="1"/>
    <col min="14088" max="14088" width="11" style="90" bestFit="1" customWidth="1"/>
    <col min="14089" max="14336" width="9.140625" style="90"/>
    <col min="14337" max="14337" width="16.85546875" style="90" customWidth="1"/>
    <col min="14338" max="14338" width="15.140625" style="90" customWidth="1"/>
    <col min="14339" max="14339" width="36.85546875" style="90" customWidth="1"/>
    <col min="14340" max="14340" width="17.42578125" style="90" customWidth="1"/>
    <col min="14341" max="14341" width="16" style="90" customWidth="1"/>
    <col min="14342" max="14342" width="14.42578125" style="90" customWidth="1"/>
    <col min="14343" max="14343" width="16.5703125" style="90" customWidth="1"/>
    <col min="14344" max="14344" width="11" style="90" bestFit="1" customWidth="1"/>
    <col min="14345" max="14592" width="9.140625" style="90"/>
    <col min="14593" max="14593" width="16.85546875" style="90" customWidth="1"/>
    <col min="14594" max="14594" width="15.140625" style="90" customWidth="1"/>
    <col min="14595" max="14595" width="36.85546875" style="90" customWidth="1"/>
    <col min="14596" max="14596" width="17.42578125" style="90" customWidth="1"/>
    <col min="14597" max="14597" width="16" style="90" customWidth="1"/>
    <col min="14598" max="14598" width="14.42578125" style="90" customWidth="1"/>
    <col min="14599" max="14599" width="16.5703125" style="90" customWidth="1"/>
    <col min="14600" max="14600" width="11" style="90" bestFit="1" customWidth="1"/>
    <col min="14601" max="14848" width="9.140625" style="90"/>
    <col min="14849" max="14849" width="16.85546875" style="90" customWidth="1"/>
    <col min="14850" max="14850" width="15.140625" style="90" customWidth="1"/>
    <col min="14851" max="14851" width="36.85546875" style="90" customWidth="1"/>
    <col min="14852" max="14852" width="17.42578125" style="90" customWidth="1"/>
    <col min="14853" max="14853" width="16" style="90" customWidth="1"/>
    <col min="14854" max="14854" width="14.42578125" style="90" customWidth="1"/>
    <col min="14855" max="14855" width="16.5703125" style="90" customWidth="1"/>
    <col min="14856" max="14856" width="11" style="90" bestFit="1" customWidth="1"/>
    <col min="14857" max="15104" width="9.140625" style="90"/>
    <col min="15105" max="15105" width="16.85546875" style="90" customWidth="1"/>
    <col min="15106" max="15106" width="15.140625" style="90" customWidth="1"/>
    <col min="15107" max="15107" width="36.85546875" style="90" customWidth="1"/>
    <col min="15108" max="15108" width="17.42578125" style="90" customWidth="1"/>
    <col min="15109" max="15109" width="16" style="90" customWidth="1"/>
    <col min="15110" max="15110" width="14.42578125" style="90" customWidth="1"/>
    <col min="15111" max="15111" width="16.5703125" style="90" customWidth="1"/>
    <col min="15112" max="15112" width="11" style="90" bestFit="1" customWidth="1"/>
    <col min="15113" max="15360" width="9.140625" style="90"/>
    <col min="15361" max="15361" width="16.85546875" style="90" customWidth="1"/>
    <col min="15362" max="15362" width="15.140625" style="90" customWidth="1"/>
    <col min="15363" max="15363" width="36.85546875" style="90" customWidth="1"/>
    <col min="15364" max="15364" width="17.42578125" style="90" customWidth="1"/>
    <col min="15365" max="15365" width="16" style="90" customWidth="1"/>
    <col min="15366" max="15366" width="14.42578125" style="90" customWidth="1"/>
    <col min="15367" max="15367" width="16.5703125" style="90" customWidth="1"/>
    <col min="15368" max="15368" width="11" style="90" bestFit="1" customWidth="1"/>
    <col min="15369" max="15616" width="9.140625" style="90"/>
    <col min="15617" max="15617" width="16.85546875" style="90" customWidth="1"/>
    <col min="15618" max="15618" width="15.140625" style="90" customWidth="1"/>
    <col min="15619" max="15619" width="36.85546875" style="90" customWidth="1"/>
    <col min="15620" max="15620" width="17.42578125" style="90" customWidth="1"/>
    <col min="15621" max="15621" width="16" style="90" customWidth="1"/>
    <col min="15622" max="15622" width="14.42578125" style="90" customWidth="1"/>
    <col min="15623" max="15623" width="16.5703125" style="90" customWidth="1"/>
    <col min="15624" max="15624" width="11" style="90" bestFit="1" customWidth="1"/>
    <col min="15625" max="15872" width="9.140625" style="90"/>
    <col min="15873" max="15873" width="16.85546875" style="90" customWidth="1"/>
    <col min="15874" max="15874" width="15.140625" style="90" customWidth="1"/>
    <col min="15875" max="15875" width="36.85546875" style="90" customWidth="1"/>
    <col min="15876" max="15876" width="17.42578125" style="90" customWidth="1"/>
    <col min="15877" max="15877" width="16" style="90" customWidth="1"/>
    <col min="15878" max="15878" width="14.42578125" style="90" customWidth="1"/>
    <col min="15879" max="15879" width="16.5703125" style="90" customWidth="1"/>
    <col min="15880" max="15880" width="11" style="90" bestFit="1" customWidth="1"/>
    <col min="15881" max="16128" width="9.140625" style="90"/>
    <col min="16129" max="16129" width="16.85546875" style="90" customWidth="1"/>
    <col min="16130" max="16130" width="15.140625" style="90" customWidth="1"/>
    <col min="16131" max="16131" width="36.85546875" style="90" customWidth="1"/>
    <col min="16132" max="16132" width="17.42578125" style="90" customWidth="1"/>
    <col min="16133" max="16133" width="16" style="90" customWidth="1"/>
    <col min="16134" max="16134" width="14.42578125" style="90" customWidth="1"/>
    <col min="16135" max="16135" width="16.5703125" style="90" customWidth="1"/>
    <col min="16136" max="16136" width="11" style="90" bestFit="1" customWidth="1"/>
    <col min="16137" max="16384" width="9.140625" style="90"/>
  </cols>
  <sheetData>
    <row r="1" spans="1:9" s="58" customFormat="1" ht="21" customHeight="1">
      <c r="G1" s="59" t="s">
        <v>316</v>
      </c>
    </row>
    <row r="2" spans="1:9" s="61" customFormat="1" ht="47.25" customHeight="1">
      <c r="A2" s="60" t="s">
        <v>317</v>
      </c>
      <c r="E2" s="396" t="s">
        <v>318</v>
      </c>
      <c r="F2" s="396"/>
      <c r="G2" s="396"/>
      <c r="H2" s="60"/>
    </row>
    <row r="3" spans="1:9" s="61" customFormat="1" ht="20.25" customHeight="1">
      <c r="A3" s="60"/>
      <c r="E3" s="92"/>
      <c r="F3" s="92"/>
      <c r="G3" s="92"/>
      <c r="H3" s="60"/>
    </row>
    <row r="4" spans="1:9" s="62" customFormat="1" ht="45" customHeight="1">
      <c r="A4" s="258" t="s">
        <v>164</v>
      </c>
      <c r="B4" s="258"/>
      <c r="C4" s="258"/>
      <c r="D4" s="258"/>
      <c r="E4" s="258"/>
      <c r="F4" s="258"/>
      <c r="G4" s="258"/>
    </row>
    <row r="5" spans="1:9" s="62" customFormat="1" ht="28.5" customHeight="1" thickBot="1">
      <c r="A5" s="93"/>
      <c r="B5" s="93"/>
      <c r="C5" s="93"/>
      <c r="D5" s="93"/>
      <c r="E5" s="93"/>
      <c r="F5" s="93"/>
      <c r="G5" s="93"/>
    </row>
    <row r="6" spans="1:9">
      <c r="A6" s="219" t="s">
        <v>1</v>
      </c>
      <c r="B6" s="220"/>
      <c r="C6" s="221"/>
      <c r="D6" s="227"/>
      <c r="E6" s="227"/>
      <c r="F6" s="227"/>
      <c r="G6" s="228"/>
    </row>
    <row r="7" spans="1:9">
      <c r="A7" s="222"/>
      <c r="B7" s="223"/>
      <c r="C7" s="224"/>
      <c r="D7" s="229"/>
      <c r="E7" s="229"/>
      <c r="F7" s="230"/>
      <c r="G7" s="208"/>
    </row>
    <row r="8" spans="1:9" ht="18" thickBot="1">
      <c r="A8" s="225"/>
      <c r="B8" s="226"/>
      <c r="C8" s="224"/>
      <c r="D8" s="63" t="s">
        <v>2</v>
      </c>
      <c r="E8" s="64" t="s">
        <v>3</v>
      </c>
      <c r="F8" s="64" t="s">
        <v>2</v>
      </c>
      <c r="G8" s="64" t="s">
        <v>3</v>
      </c>
    </row>
    <row r="9" spans="1:9">
      <c r="A9" s="231" t="s">
        <v>4</v>
      </c>
      <c r="B9" s="232"/>
      <c r="C9" s="198" t="s">
        <v>5</v>
      </c>
      <c r="D9" s="199"/>
      <c r="E9" s="199"/>
      <c r="F9" s="199"/>
      <c r="G9" s="200"/>
    </row>
    <row r="10" spans="1:9">
      <c r="A10" s="233"/>
      <c r="B10" s="234"/>
      <c r="C10" s="201" t="s">
        <v>33</v>
      </c>
      <c r="D10" s="202"/>
      <c r="E10" s="202"/>
      <c r="F10" s="202"/>
      <c r="G10" s="203"/>
    </row>
    <row r="11" spans="1:9">
      <c r="A11" s="235">
        <v>1098</v>
      </c>
      <c r="B11" s="235" t="s">
        <v>165</v>
      </c>
      <c r="C11" s="204" t="s">
        <v>8</v>
      </c>
      <c r="D11" s="205"/>
      <c r="E11" s="205"/>
      <c r="F11" s="205"/>
      <c r="G11" s="206"/>
    </row>
    <row r="12" spans="1:9" ht="33" customHeight="1" thickBot="1">
      <c r="A12" s="236"/>
      <c r="B12" s="236"/>
      <c r="C12" s="209" t="s">
        <v>166</v>
      </c>
      <c r="D12" s="210"/>
      <c r="E12" s="210"/>
      <c r="F12" s="210"/>
      <c r="G12" s="211"/>
    </row>
    <row r="13" spans="1:9" ht="52.5" thickBot="1">
      <c r="A13" s="237" t="s">
        <v>36</v>
      </c>
      <c r="B13" s="238"/>
      <c r="C13" s="75" t="s">
        <v>37</v>
      </c>
      <c r="D13" s="76"/>
      <c r="E13" s="76"/>
      <c r="F13" s="76"/>
      <c r="G13" s="76"/>
    </row>
    <row r="14" spans="1:9" ht="35.25" thickBot="1">
      <c r="A14" s="239"/>
      <c r="B14" s="240"/>
      <c r="C14" s="75" t="s">
        <v>38</v>
      </c>
      <c r="D14" s="76"/>
      <c r="E14" s="76"/>
      <c r="F14" s="76"/>
      <c r="G14" s="76"/>
    </row>
    <row r="15" spans="1:9">
      <c r="A15" s="246" t="s">
        <v>39</v>
      </c>
      <c r="B15" s="247"/>
      <c r="C15" s="77"/>
      <c r="D15" s="78"/>
      <c r="E15" s="78"/>
      <c r="F15" s="78"/>
      <c r="G15" s="79"/>
    </row>
    <row r="16" spans="1:9">
      <c r="A16" s="245" t="s">
        <v>40</v>
      </c>
      <c r="B16" s="245"/>
      <c r="C16" s="80"/>
      <c r="D16" s="66" t="s">
        <v>12</v>
      </c>
      <c r="E16" s="66" t="s">
        <v>12</v>
      </c>
      <c r="F16" s="57">
        <f>-(15957.5+8710.8+8138+2072.4+13593.2)</f>
        <v>-48471.900000000009</v>
      </c>
      <c r="G16" s="57">
        <f>-(15957.5+8710.8+8138+2072.4+13593.2)</f>
        <v>-48471.900000000009</v>
      </c>
      <c r="I16" s="96"/>
    </row>
    <row r="17" spans="1:8">
      <c r="A17" s="214" t="s">
        <v>41</v>
      </c>
      <c r="B17" s="215"/>
      <c r="C17" s="248"/>
      <c r="D17" s="71"/>
      <c r="E17" s="72"/>
      <c r="F17" s="72"/>
      <c r="G17" s="73"/>
    </row>
    <row r="18" spans="1:8">
      <c r="A18" s="216" t="s">
        <v>16</v>
      </c>
      <c r="B18" s="217"/>
      <c r="C18" s="217"/>
      <c r="D18" s="217"/>
      <c r="E18" s="217"/>
      <c r="F18" s="217"/>
      <c r="G18" s="217"/>
    </row>
    <row r="19" spans="1:8">
      <c r="A19" s="191" t="s">
        <v>42</v>
      </c>
      <c r="B19" s="191"/>
      <c r="C19" s="191"/>
      <c r="D19" s="191"/>
      <c r="E19" s="191"/>
      <c r="F19" s="191"/>
      <c r="G19" s="191"/>
    </row>
    <row r="20" spans="1:8">
      <c r="A20" s="213" t="s">
        <v>18</v>
      </c>
      <c r="B20" s="213"/>
      <c r="C20" s="213"/>
      <c r="D20" s="213"/>
      <c r="E20" s="213"/>
      <c r="F20" s="213"/>
      <c r="G20" s="213"/>
    </row>
    <row r="21" spans="1:8" ht="18" thickBot="1">
      <c r="A21" s="191" t="s">
        <v>43</v>
      </c>
      <c r="B21" s="191"/>
      <c r="C21" s="191"/>
      <c r="D21" s="191"/>
      <c r="E21" s="191"/>
      <c r="F21" s="191"/>
      <c r="G21" s="191"/>
    </row>
    <row r="22" spans="1:8">
      <c r="A22" s="219" t="s">
        <v>1</v>
      </c>
      <c r="B22" s="220"/>
      <c r="C22" s="221"/>
      <c r="D22" s="227"/>
      <c r="E22" s="227"/>
      <c r="F22" s="227"/>
      <c r="G22" s="228"/>
    </row>
    <row r="23" spans="1:8">
      <c r="A23" s="222"/>
      <c r="B23" s="223"/>
      <c r="C23" s="224"/>
      <c r="D23" s="229"/>
      <c r="E23" s="229"/>
      <c r="F23" s="230"/>
      <c r="G23" s="208"/>
    </row>
    <row r="24" spans="1:8" ht="18" thickBot="1">
      <c r="A24" s="225"/>
      <c r="B24" s="226"/>
      <c r="C24" s="224"/>
      <c r="D24" s="63" t="s">
        <v>2</v>
      </c>
      <c r="E24" s="64" t="s">
        <v>3</v>
      </c>
      <c r="F24" s="64" t="s">
        <v>2</v>
      </c>
      <c r="G24" s="64" t="s">
        <v>3</v>
      </c>
    </row>
    <row r="25" spans="1:8">
      <c r="A25" s="231" t="s">
        <v>4</v>
      </c>
      <c r="B25" s="232"/>
      <c r="C25" s="198" t="s">
        <v>5</v>
      </c>
      <c r="D25" s="199"/>
      <c r="E25" s="199"/>
      <c r="F25" s="199"/>
      <c r="G25" s="200"/>
    </row>
    <row r="26" spans="1:8" ht="27.75" customHeight="1">
      <c r="A26" s="233"/>
      <c r="B26" s="234"/>
      <c r="C26" s="191" t="s">
        <v>44</v>
      </c>
      <c r="D26" s="191"/>
      <c r="E26" s="191"/>
      <c r="F26" s="191"/>
      <c r="G26" s="191"/>
    </row>
    <row r="27" spans="1:8">
      <c r="A27" s="235">
        <v>1072</v>
      </c>
      <c r="B27" s="235" t="s">
        <v>167</v>
      </c>
      <c r="C27" s="204" t="s">
        <v>8</v>
      </c>
      <c r="D27" s="205"/>
      <c r="E27" s="205"/>
      <c r="F27" s="205"/>
      <c r="G27" s="206"/>
    </row>
    <row r="28" spans="1:8" ht="36" customHeight="1" thickBot="1">
      <c r="A28" s="236"/>
      <c r="B28" s="236"/>
      <c r="C28" s="209" t="s">
        <v>168</v>
      </c>
      <c r="D28" s="210"/>
      <c r="E28" s="210"/>
      <c r="F28" s="210"/>
      <c r="G28" s="211"/>
    </row>
    <row r="29" spans="1:8">
      <c r="A29" s="237" t="s">
        <v>36</v>
      </c>
      <c r="B29" s="238"/>
      <c r="C29" s="392"/>
      <c r="D29" s="197"/>
      <c r="E29" s="197"/>
      <c r="F29" s="197"/>
      <c r="G29" s="197"/>
    </row>
    <row r="30" spans="1:8" ht="18" thickBot="1">
      <c r="A30" s="239"/>
      <c r="B30" s="240"/>
      <c r="C30" s="393"/>
      <c r="D30" s="249"/>
      <c r="E30" s="249"/>
      <c r="F30" s="249"/>
      <c r="G30" s="249"/>
    </row>
    <row r="31" spans="1:8">
      <c r="A31" s="246" t="s">
        <v>39</v>
      </c>
      <c r="B31" s="247"/>
      <c r="C31" s="77"/>
      <c r="D31" s="78"/>
      <c r="E31" s="78"/>
      <c r="F31" s="78"/>
      <c r="G31" s="79"/>
    </row>
    <row r="32" spans="1:8">
      <c r="A32" s="218" t="s">
        <v>40</v>
      </c>
      <c r="B32" s="218"/>
      <c r="C32" s="94"/>
      <c r="D32" s="66" t="s">
        <v>12</v>
      </c>
      <c r="E32" s="66" t="s">
        <v>12</v>
      </c>
      <c r="F32" s="95">
        <f>-(9391.2+10120.6)</f>
        <v>-19511.800000000003</v>
      </c>
      <c r="G32" s="95">
        <f>-(9391.2+10120.6)</f>
        <v>-19511.800000000003</v>
      </c>
      <c r="H32" s="96"/>
    </row>
    <row r="33" spans="1:7">
      <c r="A33" s="405" t="s">
        <v>16</v>
      </c>
      <c r="B33" s="215"/>
      <c r="C33" s="215"/>
      <c r="D33" s="215"/>
      <c r="E33" s="215"/>
      <c r="F33" s="215"/>
      <c r="G33" s="215"/>
    </row>
    <row r="34" spans="1:7" ht="17.25" customHeight="1">
      <c r="A34" s="191" t="s">
        <v>47</v>
      </c>
      <c r="B34" s="191"/>
      <c r="C34" s="191"/>
      <c r="D34" s="191"/>
      <c r="E34" s="191"/>
      <c r="F34" s="191"/>
      <c r="G34" s="191"/>
    </row>
    <row r="35" spans="1:7">
      <c r="A35" s="213" t="s">
        <v>18</v>
      </c>
      <c r="B35" s="213"/>
      <c r="C35" s="213"/>
      <c r="D35" s="213"/>
      <c r="E35" s="213"/>
      <c r="F35" s="213"/>
      <c r="G35" s="213"/>
    </row>
    <row r="36" spans="1:7" ht="18" customHeight="1" thickBot="1">
      <c r="A36" s="271" t="s">
        <v>48</v>
      </c>
      <c r="B36" s="271"/>
      <c r="C36" s="271"/>
      <c r="D36" s="271"/>
      <c r="E36" s="271"/>
      <c r="F36" s="271"/>
      <c r="G36" s="271"/>
    </row>
    <row r="37" spans="1:7">
      <c r="A37" s="219" t="s">
        <v>1</v>
      </c>
      <c r="B37" s="220"/>
      <c r="C37" s="221"/>
      <c r="D37" s="227"/>
      <c r="E37" s="227"/>
      <c r="F37" s="227"/>
      <c r="G37" s="228"/>
    </row>
    <row r="38" spans="1:7">
      <c r="A38" s="222"/>
      <c r="B38" s="223"/>
      <c r="C38" s="224"/>
      <c r="D38" s="229"/>
      <c r="E38" s="229"/>
      <c r="F38" s="230"/>
      <c r="G38" s="208"/>
    </row>
    <row r="39" spans="1:7" ht="18" thickBot="1">
      <c r="A39" s="225"/>
      <c r="B39" s="226"/>
      <c r="C39" s="224"/>
      <c r="D39" s="63" t="s">
        <v>2</v>
      </c>
      <c r="E39" s="64" t="s">
        <v>3</v>
      </c>
      <c r="F39" s="64" t="s">
        <v>2</v>
      </c>
      <c r="G39" s="64" t="s">
        <v>3</v>
      </c>
    </row>
    <row r="40" spans="1:7">
      <c r="A40" s="231" t="s">
        <v>4</v>
      </c>
      <c r="B40" s="232"/>
      <c r="C40" s="198" t="s">
        <v>5</v>
      </c>
      <c r="D40" s="199"/>
      <c r="E40" s="199"/>
      <c r="F40" s="199"/>
      <c r="G40" s="200"/>
    </row>
    <row r="41" spans="1:7">
      <c r="A41" s="233"/>
      <c r="B41" s="234"/>
      <c r="C41" s="201" t="s">
        <v>172</v>
      </c>
      <c r="D41" s="202"/>
      <c r="E41" s="202"/>
      <c r="F41" s="202"/>
      <c r="G41" s="203"/>
    </row>
    <row r="42" spans="1:7">
      <c r="A42" s="207">
        <v>1146</v>
      </c>
      <c r="B42" s="208" t="s">
        <v>173</v>
      </c>
      <c r="C42" s="204" t="s">
        <v>8</v>
      </c>
      <c r="D42" s="205"/>
      <c r="E42" s="205"/>
      <c r="F42" s="205"/>
      <c r="G42" s="206"/>
    </row>
    <row r="43" spans="1:7" ht="64.5" customHeight="1">
      <c r="A43" s="207"/>
      <c r="B43" s="208"/>
      <c r="C43" s="209" t="s">
        <v>174</v>
      </c>
      <c r="D43" s="210"/>
      <c r="E43" s="210"/>
      <c r="F43" s="210"/>
      <c r="G43" s="211"/>
    </row>
    <row r="44" spans="1:7">
      <c r="A44" s="404" t="s">
        <v>23</v>
      </c>
      <c r="B44" s="256"/>
      <c r="C44" s="65"/>
      <c r="D44" s="66" t="s">
        <v>12</v>
      </c>
      <c r="E44" s="66" t="s">
        <v>12</v>
      </c>
      <c r="F44" s="67">
        <f>-(7512+2722.8)</f>
        <v>-10234.799999999999</v>
      </c>
      <c r="G44" s="67">
        <f>-(7512+2722.8)</f>
        <v>-10234.799999999999</v>
      </c>
    </row>
    <row r="45" spans="1:7">
      <c r="A45" s="214" t="s">
        <v>24</v>
      </c>
      <c r="B45" s="215"/>
      <c r="C45" s="215"/>
      <c r="D45" s="97">
        <v>1</v>
      </c>
      <c r="E45" s="97">
        <v>1</v>
      </c>
      <c r="F45" s="84"/>
      <c r="G45" s="84"/>
    </row>
    <row r="46" spans="1:7">
      <c r="A46" s="191" t="s">
        <v>175</v>
      </c>
      <c r="B46" s="191"/>
      <c r="C46" s="191"/>
      <c r="D46" s="191"/>
      <c r="E46" s="191"/>
      <c r="F46" s="191"/>
      <c r="G46" s="191"/>
    </row>
    <row r="47" spans="1:7">
      <c r="A47" s="192" t="s">
        <v>26</v>
      </c>
      <c r="B47" s="192"/>
      <c r="C47" s="192"/>
      <c r="D47" s="192"/>
      <c r="E47" s="192"/>
      <c r="F47" s="192"/>
      <c r="G47" s="192"/>
    </row>
    <row r="48" spans="1:7">
      <c r="A48" s="193" t="s">
        <v>27</v>
      </c>
      <c r="B48" s="194"/>
      <c r="C48" s="212" t="s">
        <v>28</v>
      </c>
      <c r="D48" s="212"/>
      <c r="E48" s="212"/>
      <c r="F48" s="212"/>
      <c r="G48" s="212"/>
    </row>
    <row r="49" spans="1:7">
      <c r="A49" s="213" t="s">
        <v>29</v>
      </c>
      <c r="B49" s="213"/>
      <c r="C49" s="68" t="s">
        <v>30</v>
      </c>
      <c r="D49" s="69"/>
      <c r="E49" s="69"/>
      <c r="F49" s="69"/>
      <c r="G49" s="70"/>
    </row>
    <row r="50" spans="1:7">
      <c r="A50" s="216" t="s">
        <v>16</v>
      </c>
      <c r="B50" s="217"/>
      <c r="C50" s="217"/>
      <c r="D50" s="217"/>
      <c r="E50" s="217"/>
      <c r="F50" s="217"/>
      <c r="G50" s="217"/>
    </row>
    <row r="51" spans="1:7">
      <c r="A51" s="191" t="s">
        <v>17</v>
      </c>
      <c r="B51" s="191"/>
      <c r="C51" s="191"/>
      <c r="D51" s="191"/>
      <c r="E51" s="191"/>
      <c r="F51" s="191"/>
      <c r="G51" s="191"/>
    </row>
    <row r="52" spans="1:7">
      <c r="A52" s="213" t="s">
        <v>18</v>
      </c>
      <c r="B52" s="213"/>
      <c r="C52" s="213"/>
      <c r="D52" s="213"/>
      <c r="E52" s="213"/>
      <c r="F52" s="213"/>
      <c r="G52" s="213"/>
    </row>
    <row r="53" spans="1:7" ht="18" thickBot="1">
      <c r="A53" s="191" t="s">
        <v>19</v>
      </c>
      <c r="B53" s="191"/>
      <c r="C53" s="191"/>
      <c r="D53" s="191"/>
      <c r="E53" s="191"/>
      <c r="F53" s="191"/>
      <c r="G53" s="191"/>
    </row>
    <row r="54" spans="1:7">
      <c r="A54" s="219" t="s">
        <v>1</v>
      </c>
      <c r="B54" s="220"/>
      <c r="C54" s="221"/>
      <c r="D54" s="227"/>
      <c r="E54" s="227"/>
      <c r="F54" s="227"/>
      <c r="G54" s="228"/>
    </row>
    <row r="55" spans="1:7">
      <c r="A55" s="222"/>
      <c r="B55" s="223"/>
      <c r="C55" s="224"/>
      <c r="D55" s="229"/>
      <c r="E55" s="229"/>
      <c r="F55" s="230"/>
      <c r="G55" s="208"/>
    </row>
    <row r="56" spans="1:7" ht="18" thickBot="1">
      <c r="A56" s="225"/>
      <c r="B56" s="226"/>
      <c r="C56" s="224"/>
      <c r="D56" s="63" t="s">
        <v>2</v>
      </c>
      <c r="E56" s="64" t="s">
        <v>3</v>
      </c>
      <c r="F56" s="64" t="s">
        <v>2</v>
      </c>
      <c r="G56" s="64" t="s">
        <v>3</v>
      </c>
    </row>
    <row r="57" spans="1:7">
      <c r="A57" s="231" t="s">
        <v>4</v>
      </c>
      <c r="B57" s="232"/>
      <c r="C57" s="198" t="s">
        <v>5</v>
      </c>
      <c r="D57" s="199"/>
      <c r="E57" s="199"/>
      <c r="F57" s="199"/>
      <c r="G57" s="200"/>
    </row>
    <row r="58" spans="1:7">
      <c r="A58" s="233"/>
      <c r="B58" s="234"/>
      <c r="C58" s="201" t="s">
        <v>74</v>
      </c>
      <c r="D58" s="202"/>
      <c r="E58" s="202"/>
      <c r="F58" s="202"/>
      <c r="G58" s="203"/>
    </row>
    <row r="59" spans="1:7">
      <c r="A59" s="207">
        <v>1150</v>
      </c>
      <c r="B59" s="208" t="s">
        <v>176</v>
      </c>
      <c r="C59" s="204" t="s">
        <v>8</v>
      </c>
      <c r="D59" s="205"/>
      <c r="E59" s="205"/>
      <c r="F59" s="205"/>
      <c r="G59" s="206"/>
    </row>
    <row r="60" spans="1:7">
      <c r="A60" s="207"/>
      <c r="B60" s="208"/>
      <c r="C60" s="209" t="s">
        <v>177</v>
      </c>
      <c r="D60" s="210"/>
      <c r="E60" s="210"/>
      <c r="F60" s="210"/>
      <c r="G60" s="211"/>
    </row>
    <row r="61" spans="1:7">
      <c r="A61" s="196" t="s">
        <v>23</v>
      </c>
      <c r="B61" s="197"/>
      <c r="C61" s="65"/>
      <c r="D61" s="66" t="s">
        <v>12</v>
      </c>
      <c r="E61" s="66" t="s">
        <v>12</v>
      </c>
      <c r="F61" s="67">
        <f>-861.3</f>
        <v>-861.3</v>
      </c>
      <c r="G61" s="67">
        <f>-861.3</f>
        <v>-861.3</v>
      </c>
    </row>
    <row r="62" spans="1:7">
      <c r="A62" s="214" t="s">
        <v>27</v>
      </c>
      <c r="B62" s="215"/>
      <c r="C62" s="248"/>
      <c r="D62" s="71"/>
      <c r="E62" s="72"/>
      <c r="F62" s="72"/>
      <c r="G62" s="73"/>
    </row>
    <row r="63" spans="1:7">
      <c r="A63" s="214" t="s">
        <v>29</v>
      </c>
      <c r="B63" s="215"/>
      <c r="C63" s="215"/>
      <c r="D63" s="69"/>
      <c r="E63" s="69"/>
      <c r="F63" s="69"/>
      <c r="G63" s="70"/>
    </row>
    <row r="64" spans="1:7">
      <c r="A64" s="216" t="s">
        <v>16</v>
      </c>
      <c r="B64" s="217"/>
      <c r="C64" s="217"/>
      <c r="D64" s="217"/>
      <c r="E64" s="217"/>
      <c r="F64" s="217"/>
      <c r="G64" s="217"/>
    </row>
    <row r="65" spans="1:7">
      <c r="A65" s="191" t="s">
        <v>77</v>
      </c>
      <c r="B65" s="191"/>
      <c r="C65" s="191"/>
      <c r="D65" s="191"/>
      <c r="E65" s="191"/>
      <c r="F65" s="191"/>
      <c r="G65" s="191"/>
    </row>
    <row r="66" spans="1:7">
      <c r="A66" s="213" t="s">
        <v>18</v>
      </c>
      <c r="B66" s="213"/>
      <c r="C66" s="213"/>
      <c r="D66" s="213"/>
      <c r="E66" s="213"/>
      <c r="F66" s="213"/>
      <c r="G66" s="213"/>
    </row>
    <row r="67" spans="1:7">
      <c r="A67" s="191" t="s">
        <v>78</v>
      </c>
      <c r="B67" s="191"/>
      <c r="C67" s="191"/>
      <c r="D67" s="191"/>
      <c r="E67" s="191"/>
      <c r="F67" s="191"/>
      <c r="G67" s="191"/>
    </row>
    <row r="68" spans="1:7">
      <c r="A68" s="218" t="s">
        <v>31</v>
      </c>
      <c r="B68" s="218"/>
      <c r="C68" s="218"/>
      <c r="D68" s="218"/>
      <c r="E68" s="218"/>
      <c r="F68" s="74"/>
      <c r="G68" s="74"/>
    </row>
    <row r="69" spans="1:7" ht="18" thickBot="1">
      <c r="A69" s="202"/>
      <c r="B69" s="202"/>
      <c r="C69" s="202"/>
      <c r="D69" s="202"/>
      <c r="E69" s="202"/>
      <c r="F69" s="74"/>
      <c r="G69" s="74"/>
    </row>
    <row r="70" spans="1:7">
      <c r="A70" s="219" t="s">
        <v>1</v>
      </c>
      <c r="B70" s="220"/>
      <c r="C70" s="221"/>
      <c r="D70" s="227"/>
      <c r="E70" s="227"/>
      <c r="F70" s="227"/>
      <c r="G70" s="228"/>
    </row>
    <row r="71" spans="1:7">
      <c r="A71" s="222"/>
      <c r="B71" s="223"/>
      <c r="C71" s="224"/>
      <c r="D71" s="229"/>
      <c r="E71" s="229"/>
      <c r="F71" s="230"/>
      <c r="G71" s="208"/>
    </row>
    <row r="72" spans="1:7" ht="18" thickBot="1">
      <c r="A72" s="225"/>
      <c r="B72" s="226"/>
      <c r="C72" s="224"/>
      <c r="D72" s="63" t="s">
        <v>2</v>
      </c>
      <c r="E72" s="64" t="s">
        <v>3</v>
      </c>
      <c r="F72" s="64" t="s">
        <v>2</v>
      </c>
      <c r="G72" s="64" t="s">
        <v>3</v>
      </c>
    </row>
    <row r="73" spans="1:7">
      <c r="A73" s="231" t="s">
        <v>4</v>
      </c>
      <c r="B73" s="232"/>
      <c r="C73" s="198" t="s">
        <v>5</v>
      </c>
      <c r="D73" s="199"/>
      <c r="E73" s="199"/>
      <c r="F73" s="199"/>
      <c r="G73" s="200"/>
    </row>
    <row r="74" spans="1:7" ht="27" customHeight="1">
      <c r="A74" s="233"/>
      <c r="B74" s="234"/>
      <c r="C74" s="191" t="s">
        <v>86</v>
      </c>
      <c r="D74" s="191"/>
      <c r="E74" s="191"/>
      <c r="F74" s="191"/>
      <c r="G74" s="191"/>
    </row>
    <row r="75" spans="1:7">
      <c r="A75" s="235">
        <v>1049</v>
      </c>
      <c r="B75" s="235" t="s">
        <v>34</v>
      </c>
      <c r="C75" s="204" t="s">
        <v>8</v>
      </c>
      <c r="D75" s="205"/>
      <c r="E75" s="205"/>
      <c r="F75" s="205"/>
      <c r="G75" s="206"/>
    </row>
    <row r="76" spans="1:7" ht="18" thickBot="1">
      <c r="A76" s="236"/>
      <c r="B76" s="236"/>
      <c r="C76" s="209" t="s">
        <v>88</v>
      </c>
      <c r="D76" s="210"/>
      <c r="E76" s="210"/>
      <c r="F76" s="210"/>
      <c r="G76" s="211"/>
    </row>
    <row r="77" spans="1:7">
      <c r="A77" s="237" t="s">
        <v>36</v>
      </c>
      <c r="B77" s="238"/>
      <c r="C77" s="392"/>
      <c r="D77" s="197"/>
      <c r="E77" s="197"/>
      <c r="F77" s="197"/>
      <c r="G77" s="197"/>
    </row>
    <row r="78" spans="1:7" ht="18" thickBot="1">
      <c r="A78" s="239"/>
      <c r="B78" s="240"/>
      <c r="C78" s="393"/>
      <c r="D78" s="249"/>
      <c r="E78" s="249"/>
      <c r="F78" s="249"/>
      <c r="G78" s="249"/>
    </row>
    <row r="79" spans="1:7">
      <c r="A79" s="246" t="s">
        <v>39</v>
      </c>
      <c r="B79" s="247"/>
      <c r="C79" s="77"/>
      <c r="D79" s="78"/>
      <c r="E79" s="78"/>
      <c r="F79" s="78"/>
      <c r="G79" s="79"/>
    </row>
    <row r="80" spans="1:7">
      <c r="A80" s="245" t="s">
        <v>40</v>
      </c>
      <c r="B80" s="245"/>
      <c r="C80" s="80"/>
      <c r="D80" s="66" t="s">
        <v>12</v>
      </c>
      <c r="E80" s="66" t="s">
        <v>12</v>
      </c>
      <c r="F80" s="57">
        <f>-(9645.4+9229.6+2633.9+3310.4+3950+6459+554.4)</f>
        <v>-35782.700000000004</v>
      </c>
      <c r="G80" s="57">
        <f>-(9645.4+9229.6+2633.9+3310.4+3950+6459+554.4)</f>
        <v>-35782.700000000004</v>
      </c>
    </row>
    <row r="81" spans="1:7">
      <c r="A81" s="214" t="s">
        <v>41</v>
      </c>
      <c r="B81" s="215"/>
      <c r="C81" s="248"/>
      <c r="D81" s="71"/>
      <c r="E81" s="72"/>
      <c r="F81" s="72"/>
      <c r="G81" s="73"/>
    </row>
    <row r="82" spans="1:7">
      <c r="A82" s="216" t="s">
        <v>16</v>
      </c>
      <c r="B82" s="217"/>
      <c r="C82" s="217"/>
      <c r="D82" s="217"/>
      <c r="E82" s="217"/>
      <c r="F82" s="217"/>
      <c r="G82" s="217"/>
    </row>
    <row r="83" spans="1:7">
      <c r="A83" s="191" t="s">
        <v>89</v>
      </c>
      <c r="B83" s="191"/>
      <c r="C83" s="191"/>
      <c r="D83" s="191"/>
      <c r="E83" s="191"/>
      <c r="F83" s="191"/>
      <c r="G83" s="191"/>
    </row>
    <row r="84" spans="1:7">
      <c r="A84" s="213" t="s">
        <v>18</v>
      </c>
      <c r="B84" s="213"/>
      <c r="C84" s="213"/>
      <c r="D84" s="213"/>
      <c r="E84" s="213"/>
      <c r="F84" s="213"/>
      <c r="G84" s="213"/>
    </row>
    <row r="85" spans="1:7" ht="18" thickBot="1">
      <c r="A85" s="191" t="s">
        <v>90</v>
      </c>
      <c r="B85" s="191"/>
      <c r="C85" s="191"/>
      <c r="D85" s="191"/>
      <c r="E85" s="191"/>
      <c r="F85" s="191"/>
      <c r="G85" s="191"/>
    </row>
    <row r="86" spans="1:7">
      <c r="A86" s="219" t="s">
        <v>1</v>
      </c>
      <c r="B86" s="220"/>
      <c r="C86" s="221"/>
      <c r="D86" s="227"/>
      <c r="E86" s="227"/>
      <c r="F86" s="227"/>
      <c r="G86" s="228"/>
    </row>
    <row r="87" spans="1:7">
      <c r="A87" s="222"/>
      <c r="B87" s="223"/>
      <c r="C87" s="224"/>
      <c r="D87" s="229"/>
      <c r="E87" s="229"/>
      <c r="F87" s="230"/>
      <c r="G87" s="208"/>
    </row>
    <row r="88" spans="1:7" ht="18" thickBot="1">
      <c r="A88" s="225"/>
      <c r="B88" s="226"/>
      <c r="C88" s="224"/>
      <c r="D88" s="63" t="s">
        <v>2</v>
      </c>
      <c r="E88" s="64" t="s">
        <v>3</v>
      </c>
      <c r="F88" s="64" t="s">
        <v>2</v>
      </c>
      <c r="G88" s="64" t="s">
        <v>3</v>
      </c>
    </row>
    <row r="89" spans="1:7">
      <c r="A89" s="231" t="s">
        <v>4</v>
      </c>
      <c r="B89" s="232"/>
      <c r="C89" s="198" t="s">
        <v>5</v>
      </c>
      <c r="D89" s="199"/>
      <c r="E89" s="199"/>
      <c r="F89" s="199"/>
      <c r="G89" s="200"/>
    </row>
    <row r="90" spans="1:7">
      <c r="A90" s="233"/>
      <c r="B90" s="234"/>
      <c r="C90" s="191" t="s">
        <v>62</v>
      </c>
      <c r="D90" s="191"/>
      <c r="E90" s="191"/>
      <c r="F90" s="191"/>
      <c r="G90" s="191"/>
    </row>
    <row r="91" spans="1:7">
      <c r="A91" s="235">
        <v>1047</v>
      </c>
      <c r="B91" s="235" t="s">
        <v>45</v>
      </c>
      <c r="C91" s="204" t="s">
        <v>8</v>
      </c>
      <c r="D91" s="205"/>
      <c r="E91" s="205"/>
      <c r="F91" s="205"/>
      <c r="G91" s="206"/>
    </row>
    <row r="92" spans="1:7" ht="18" thickBot="1">
      <c r="A92" s="236"/>
      <c r="B92" s="236"/>
      <c r="C92" s="209" t="s">
        <v>62</v>
      </c>
      <c r="D92" s="210"/>
      <c r="E92" s="210"/>
      <c r="F92" s="210"/>
      <c r="G92" s="211"/>
    </row>
    <row r="93" spans="1:7">
      <c r="A93" s="237" t="s">
        <v>36</v>
      </c>
      <c r="B93" s="238"/>
      <c r="C93" s="392"/>
      <c r="D93" s="197"/>
      <c r="E93" s="197"/>
      <c r="F93" s="197"/>
      <c r="G93" s="197"/>
    </row>
    <row r="94" spans="1:7" ht="18" thickBot="1">
      <c r="A94" s="239"/>
      <c r="B94" s="240"/>
      <c r="C94" s="393"/>
      <c r="D94" s="249"/>
      <c r="E94" s="249"/>
      <c r="F94" s="249"/>
      <c r="G94" s="249"/>
    </row>
    <row r="95" spans="1:7">
      <c r="A95" s="246" t="s">
        <v>39</v>
      </c>
      <c r="B95" s="247"/>
      <c r="C95" s="77"/>
      <c r="D95" s="78"/>
      <c r="E95" s="78"/>
      <c r="F95" s="78"/>
      <c r="G95" s="79"/>
    </row>
    <row r="96" spans="1:7">
      <c r="A96" s="245" t="s">
        <v>40</v>
      </c>
      <c r="B96" s="245"/>
      <c r="C96" s="80"/>
      <c r="D96" s="66" t="s">
        <v>12</v>
      </c>
      <c r="E96" s="66" t="s">
        <v>12</v>
      </c>
      <c r="F96" s="57">
        <v>-4667.2</v>
      </c>
      <c r="G96" s="57">
        <v>-4667.2</v>
      </c>
    </row>
    <row r="97" spans="1:7">
      <c r="A97" s="214" t="s">
        <v>41</v>
      </c>
      <c r="B97" s="215"/>
      <c r="C97" s="248"/>
      <c r="D97" s="71"/>
      <c r="E97" s="72"/>
      <c r="F97" s="72"/>
      <c r="G97" s="73"/>
    </row>
    <row r="98" spans="1:7">
      <c r="A98" s="216" t="s">
        <v>16</v>
      </c>
      <c r="B98" s="217"/>
      <c r="C98" s="217"/>
      <c r="D98" s="217"/>
      <c r="E98" s="217"/>
      <c r="F98" s="217"/>
      <c r="G98" s="217"/>
    </row>
    <row r="99" spans="1:7">
      <c r="A99" s="191" t="s">
        <v>65</v>
      </c>
      <c r="B99" s="191"/>
      <c r="C99" s="191"/>
      <c r="D99" s="191"/>
      <c r="E99" s="191"/>
      <c r="F99" s="191"/>
      <c r="G99" s="191"/>
    </row>
    <row r="100" spans="1:7">
      <c r="A100" s="213" t="s">
        <v>18</v>
      </c>
      <c r="B100" s="213"/>
      <c r="C100" s="213"/>
      <c r="D100" s="213"/>
      <c r="E100" s="213"/>
      <c r="F100" s="213"/>
      <c r="G100" s="213"/>
    </row>
    <row r="101" spans="1:7">
      <c r="A101" s="271" t="s">
        <v>66</v>
      </c>
      <c r="B101" s="271"/>
      <c r="C101" s="271"/>
      <c r="D101" s="271"/>
      <c r="E101" s="271"/>
      <c r="F101" s="271"/>
      <c r="G101" s="271"/>
    </row>
    <row r="102" spans="1:7" ht="18" thickBot="1">
      <c r="A102" s="257" t="s">
        <v>49</v>
      </c>
      <c r="B102" s="257"/>
      <c r="C102" s="78"/>
      <c r="D102" s="78"/>
      <c r="E102" s="78"/>
      <c r="F102" s="78"/>
      <c r="G102" s="78"/>
    </row>
    <row r="103" spans="1:7">
      <c r="A103" s="219" t="s">
        <v>1</v>
      </c>
      <c r="B103" s="220"/>
      <c r="C103" s="221"/>
      <c r="D103" s="227"/>
      <c r="E103" s="227"/>
      <c r="F103" s="227"/>
      <c r="G103" s="228"/>
    </row>
    <row r="104" spans="1:7">
      <c r="A104" s="222"/>
      <c r="B104" s="223"/>
      <c r="C104" s="224"/>
      <c r="D104" s="229"/>
      <c r="E104" s="229"/>
      <c r="F104" s="230"/>
      <c r="G104" s="208"/>
    </row>
    <row r="105" spans="1:7" ht="18" thickBot="1">
      <c r="A105" s="225"/>
      <c r="B105" s="226"/>
      <c r="C105" s="224"/>
      <c r="D105" s="63" t="s">
        <v>2</v>
      </c>
      <c r="E105" s="64" t="s">
        <v>3</v>
      </c>
      <c r="F105" s="64" t="s">
        <v>2</v>
      </c>
      <c r="G105" s="64" t="s">
        <v>3</v>
      </c>
    </row>
    <row r="106" spans="1:7" ht="30" customHeight="1">
      <c r="A106" s="231" t="s">
        <v>4</v>
      </c>
      <c r="B106" s="232"/>
      <c r="C106" s="198" t="s">
        <v>5</v>
      </c>
      <c r="D106" s="199"/>
      <c r="E106" s="199"/>
      <c r="F106" s="199"/>
      <c r="G106" s="200"/>
    </row>
    <row r="107" spans="1:7" ht="27.75" customHeight="1">
      <c r="A107" s="233"/>
      <c r="B107" s="234"/>
      <c r="C107" s="201" t="s">
        <v>79</v>
      </c>
      <c r="D107" s="202"/>
      <c r="E107" s="202"/>
      <c r="F107" s="202"/>
      <c r="G107" s="203"/>
    </row>
    <row r="108" spans="1:7">
      <c r="A108" s="207">
        <v>1168</v>
      </c>
      <c r="B108" s="208" t="s">
        <v>170</v>
      </c>
      <c r="C108" s="204" t="s">
        <v>8</v>
      </c>
      <c r="D108" s="205"/>
      <c r="E108" s="205"/>
      <c r="F108" s="205"/>
      <c r="G108" s="206"/>
    </row>
    <row r="109" spans="1:7" ht="39.75" customHeight="1" thickBot="1">
      <c r="A109" s="207"/>
      <c r="B109" s="208"/>
      <c r="C109" s="209" t="s">
        <v>171</v>
      </c>
      <c r="D109" s="210"/>
      <c r="E109" s="210"/>
      <c r="F109" s="210"/>
      <c r="G109" s="211"/>
    </row>
    <row r="110" spans="1:7" ht="18" thickBot="1">
      <c r="A110" s="250" t="s">
        <v>10</v>
      </c>
      <c r="B110" s="251"/>
      <c r="C110" s="65"/>
      <c r="D110" s="86">
        <v>2</v>
      </c>
      <c r="E110" s="86">
        <v>2</v>
      </c>
      <c r="F110" s="57"/>
      <c r="G110" s="57"/>
    </row>
    <row r="111" spans="1:7" ht="18" thickBot="1">
      <c r="A111" s="250" t="s">
        <v>11</v>
      </c>
      <c r="B111" s="267"/>
      <c r="C111" s="65"/>
      <c r="D111" s="81" t="s">
        <v>12</v>
      </c>
      <c r="E111" s="81" t="s">
        <v>12</v>
      </c>
      <c r="F111" s="57">
        <f>-(2492.8+10453.2+16620.1)</f>
        <v>-29566.1</v>
      </c>
      <c r="G111" s="57">
        <f>-(2492.8+10453.2+16620.1)</f>
        <v>-29566.1</v>
      </c>
    </row>
    <row r="112" spans="1:7" ht="18" thickBot="1">
      <c r="A112" s="250" t="s">
        <v>13</v>
      </c>
      <c r="B112" s="272"/>
      <c r="C112" s="267"/>
      <c r="D112" s="82"/>
      <c r="E112" s="82"/>
      <c r="F112" s="82"/>
      <c r="G112" s="83"/>
    </row>
    <row r="113" spans="1:7">
      <c r="A113" s="268" t="s">
        <v>14</v>
      </c>
      <c r="B113" s="269"/>
      <c r="C113" s="270"/>
      <c r="D113" s="84"/>
      <c r="E113" s="84"/>
      <c r="F113" s="84"/>
      <c r="G113" s="84"/>
    </row>
    <row r="114" spans="1:7">
      <c r="A114" s="273" t="s">
        <v>81</v>
      </c>
      <c r="B114" s="218"/>
      <c r="C114" s="218"/>
      <c r="D114" s="85"/>
      <c r="E114" s="85"/>
      <c r="F114" s="85"/>
      <c r="G114" s="85"/>
    </row>
    <row r="115" spans="1:7">
      <c r="A115" s="195" t="s">
        <v>16</v>
      </c>
      <c r="B115" s="195"/>
      <c r="C115" s="195"/>
      <c r="D115" s="195"/>
      <c r="E115" s="195"/>
      <c r="F115" s="195"/>
      <c r="G115" s="195"/>
    </row>
    <row r="116" spans="1:7">
      <c r="A116" s="191" t="s">
        <v>82</v>
      </c>
      <c r="B116" s="191"/>
      <c r="C116" s="191"/>
      <c r="D116" s="191"/>
      <c r="E116" s="191"/>
      <c r="F116" s="191"/>
      <c r="G116" s="191"/>
    </row>
    <row r="117" spans="1:7">
      <c r="A117" s="213" t="s">
        <v>18</v>
      </c>
      <c r="B117" s="213"/>
      <c r="C117" s="213"/>
      <c r="D117" s="213"/>
      <c r="E117" s="213"/>
      <c r="F117" s="213"/>
      <c r="G117" s="213"/>
    </row>
    <row r="118" spans="1:7">
      <c r="A118" s="191" t="s">
        <v>83</v>
      </c>
      <c r="B118" s="191"/>
      <c r="C118" s="191"/>
      <c r="D118" s="191"/>
      <c r="E118" s="191"/>
      <c r="F118" s="191"/>
      <c r="G118" s="191"/>
    </row>
    <row r="119" spans="1:7" ht="17.25" customHeight="1">
      <c r="A119" s="262" t="s">
        <v>1</v>
      </c>
      <c r="B119" s="263"/>
      <c r="C119" s="264"/>
      <c r="D119" s="265"/>
      <c r="E119" s="265"/>
      <c r="F119" s="265"/>
      <c r="G119" s="266"/>
    </row>
    <row r="120" spans="1:7" ht="17.25" customHeight="1">
      <c r="A120" s="222"/>
      <c r="B120" s="223"/>
      <c r="C120" s="224"/>
      <c r="D120" s="229"/>
      <c r="E120" s="229"/>
      <c r="F120" s="230"/>
      <c r="G120" s="208"/>
    </row>
    <row r="121" spans="1:7" ht="18" thickBot="1">
      <c r="A121" s="225"/>
      <c r="B121" s="226"/>
      <c r="C121" s="224"/>
      <c r="D121" s="63" t="s">
        <v>2</v>
      </c>
      <c r="E121" s="64" t="s">
        <v>3</v>
      </c>
      <c r="F121" s="64" t="s">
        <v>2</v>
      </c>
      <c r="G121" s="64" t="s">
        <v>3</v>
      </c>
    </row>
    <row r="122" spans="1:7" ht="17.25" customHeight="1">
      <c r="A122" s="231" t="s">
        <v>4</v>
      </c>
      <c r="B122" s="232"/>
      <c r="C122" s="198" t="s">
        <v>5</v>
      </c>
      <c r="D122" s="199"/>
      <c r="E122" s="199"/>
      <c r="F122" s="199"/>
      <c r="G122" s="200"/>
    </row>
    <row r="123" spans="1:7" ht="17.25" customHeight="1">
      <c r="A123" s="233"/>
      <c r="B123" s="234"/>
      <c r="C123" s="201" t="s">
        <v>169</v>
      </c>
      <c r="D123" s="202"/>
      <c r="E123" s="202"/>
      <c r="F123" s="202"/>
      <c r="G123" s="203"/>
    </row>
    <row r="124" spans="1:7">
      <c r="A124" s="207">
        <v>1047</v>
      </c>
      <c r="B124" s="208" t="s">
        <v>135</v>
      </c>
      <c r="C124" s="204" t="s">
        <v>8</v>
      </c>
      <c r="D124" s="205"/>
      <c r="E124" s="205"/>
      <c r="F124" s="205"/>
      <c r="G124" s="206"/>
    </row>
    <row r="125" spans="1:7" ht="18" customHeight="1" thickBot="1">
      <c r="A125" s="207"/>
      <c r="B125" s="208"/>
      <c r="C125" s="209" t="s">
        <v>109</v>
      </c>
      <c r="D125" s="210"/>
      <c r="E125" s="210"/>
      <c r="F125" s="210"/>
      <c r="G125" s="211"/>
    </row>
    <row r="126" spans="1:7" ht="18" customHeight="1" thickBot="1">
      <c r="A126" s="250" t="s">
        <v>10</v>
      </c>
      <c r="B126" s="251"/>
      <c r="C126" s="65"/>
      <c r="D126" s="86">
        <v>1</v>
      </c>
      <c r="E126" s="86">
        <v>1</v>
      </c>
      <c r="F126" s="57"/>
      <c r="G126" s="57"/>
    </row>
    <row r="127" spans="1:7" ht="18" customHeight="1" thickBot="1">
      <c r="A127" s="250" t="s">
        <v>11</v>
      </c>
      <c r="B127" s="267"/>
      <c r="C127" s="65"/>
      <c r="D127" s="81" t="s">
        <v>12</v>
      </c>
      <c r="E127" s="81" t="s">
        <v>12</v>
      </c>
      <c r="F127" s="57">
        <v>-3046.4</v>
      </c>
      <c r="G127" s="57">
        <v>-3046.4</v>
      </c>
    </row>
    <row r="128" spans="1:7" ht="17.25" customHeight="1">
      <c r="A128" s="252" t="s">
        <v>13</v>
      </c>
      <c r="B128" s="253"/>
      <c r="C128" s="254"/>
      <c r="D128" s="87"/>
      <c r="E128" s="87"/>
      <c r="F128" s="87"/>
      <c r="G128" s="88"/>
    </row>
    <row r="129" spans="1:7" ht="17.25" customHeight="1">
      <c r="A129" s="268" t="s">
        <v>14</v>
      </c>
      <c r="B129" s="269"/>
      <c r="C129" s="270"/>
      <c r="D129" s="84"/>
      <c r="E129" s="84"/>
      <c r="F129" s="84"/>
      <c r="G129" s="84"/>
    </row>
    <row r="130" spans="1:7" ht="17.25" customHeight="1">
      <c r="A130" s="255" t="s">
        <v>128</v>
      </c>
      <c r="B130" s="245"/>
      <c r="C130" s="245"/>
      <c r="D130" s="84"/>
      <c r="E130" s="84"/>
      <c r="F130" s="84"/>
      <c r="G130" s="84"/>
    </row>
    <row r="131" spans="1:7" ht="17.25" customHeight="1">
      <c r="A131" s="216" t="s">
        <v>16</v>
      </c>
      <c r="B131" s="217"/>
      <c r="C131" s="217"/>
      <c r="D131" s="217"/>
      <c r="E131" s="217"/>
      <c r="F131" s="217"/>
      <c r="G131" s="217"/>
    </row>
    <row r="132" spans="1:7" ht="17.25" customHeight="1">
      <c r="A132" s="191" t="s">
        <v>107</v>
      </c>
      <c r="B132" s="191"/>
      <c r="C132" s="191"/>
      <c r="D132" s="191"/>
      <c r="E132" s="191"/>
      <c r="F132" s="191"/>
      <c r="G132" s="191"/>
    </row>
    <row r="133" spans="1:7" ht="17.25" customHeight="1">
      <c r="A133" s="213" t="s">
        <v>18</v>
      </c>
      <c r="B133" s="213"/>
      <c r="C133" s="213"/>
      <c r="D133" s="213"/>
      <c r="E133" s="213"/>
      <c r="F133" s="213"/>
      <c r="G133" s="213"/>
    </row>
    <row r="134" spans="1:7" ht="17.25" customHeight="1">
      <c r="A134" s="191" t="s">
        <v>66</v>
      </c>
      <c r="B134" s="191"/>
      <c r="C134" s="191"/>
      <c r="D134" s="191"/>
      <c r="E134" s="191"/>
      <c r="F134" s="191"/>
      <c r="G134" s="191"/>
    </row>
  </sheetData>
  <mergeCells count="174">
    <mergeCell ref="A13:B14"/>
    <mergeCell ref="A15:B15"/>
    <mergeCell ref="A16:B16"/>
    <mergeCell ref="E2:G2"/>
    <mergeCell ref="A9:B10"/>
    <mergeCell ref="C9:G9"/>
    <mergeCell ref="C10:G10"/>
    <mergeCell ref="A11:A12"/>
    <mergeCell ref="B11:B12"/>
    <mergeCell ref="C11:G11"/>
    <mergeCell ref="C12:G12"/>
    <mergeCell ref="A4:G4"/>
    <mergeCell ref="A6:C8"/>
    <mergeCell ref="D6:G6"/>
    <mergeCell ref="D7:E7"/>
    <mergeCell ref="F7:G7"/>
    <mergeCell ref="A20:G20"/>
    <mergeCell ref="A21:G21"/>
    <mergeCell ref="A22:C24"/>
    <mergeCell ref="D22:G22"/>
    <mergeCell ref="D23:E23"/>
    <mergeCell ref="F23:G23"/>
    <mergeCell ref="A17:C17"/>
    <mergeCell ref="A18:G18"/>
    <mergeCell ref="A19:G19"/>
    <mergeCell ref="A29:B30"/>
    <mergeCell ref="C29:C30"/>
    <mergeCell ref="D29:D30"/>
    <mergeCell ref="E29:E30"/>
    <mergeCell ref="F29:F30"/>
    <mergeCell ref="G29:G30"/>
    <mergeCell ref="A25:B26"/>
    <mergeCell ref="C25:G25"/>
    <mergeCell ref="C26:G26"/>
    <mergeCell ref="A27:A28"/>
    <mergeCell ref="B27:B28"/>
    <mergeCell ref="C27:G27"/>
    <mergeCell ref="C28:G28"/>
    <mergeCell ref="A31:B31"/>
    <mergeCell ref="A32:B32"/>
    <mergeCell ref="A33:G33"/>
    <mergeCell ref="A34:G34"/>
    <mergeCell ref="A35:G35"/>
    <mergeCell ref="A36:G36"/>
    <mergeCell ref="A42:A43"/>
    <mergeCell ref="B42:B43"/>
    <mergeCell ref="C42:G42"/>
    <mergeCell ref="C43:G43"/>
    <mergeCell ref="A44:B44"/>
    <mergeCell ref="A45:C45"/>
    <mergeCell ref="A37:C39"/>
    <mergeCell ref="D37:G37"/>
    <mergeCell ref="D38:E38"/>
    <mergeCell ref="F38:G38"/>
    <mergeCell ref="A40:B41"/>
    <mergeCell ref="C40:G40"/>
    <mergeCell ref="C41:G41"/>
    <mergeCell ref="A51:G51"/>
    <mergeCell ref="A52:G52"/>
    <mergeCell ref="A53:G53"/>
    <mergeCell ref="A54:C56"/>
    <mergeCell ref="D54:G54"/>
    <mergeCell ref="D55:E55"/>
    <mergeCell ref="F55:G55"/>
    <mergeCell ref="A46:G46"/>
    <mergeCell ref="A47:G47"/>
    <mergeCell ref="A48:B48"/>
    <mergeCell ref="C48:G48"/>
    <mergeCell ref="A49:B49"/>
    <mergeCell ref="A50:G50"/>
    <mergeCell ref="A61:B61"/>
    <mergeCell ref="A62:C62"/>
    <mergeCell ref="A63:C63"/>
    <mergeCell ref="A64:G64"/>
    <mergeCell ref="A65:G65"/>
    <mergeCell ref="A66:G66"/>
    <mergeCell ref="A57:B58"/>
    <mergeCell ref="C57:G57"/>
    <mergeCell ref="C58:G58"/>
    <mergeCell ref="A59:A60"/>
    <mergeCell ref="B59:B60"/>
    <mergeCell ref="C59:G59"/>
    <mergeCell ref="C60:G60"/>
    <mergeCell ref="A67:G67"/>
    <mergeCell ref="A68:E69"/>
    <mergeCell ref="A70:C72"/>
    <mergeCell ref="D70:G70"/>
    <mergeCell ref="D71:E71"/>
    <mergeCell ref="F71:G71"/>
    <mergeCell ref="A77:B78"/>
    <mergeCell ref="C77:C78"/>
    <mergeCell ref="D77:D78"/>
    <mergeCell ref="E77:E78"/>
    <mergeCell ref="F77:F78"/>
    <mergeCell ref="G77:G78"/>
    <mergeCell ref="A73:B74"/>
    <mergeCell ref="C73:G73"/>
    <mergeCell ref="C74:G74"/>
    <mergeCell ref="A75:A76"/>
    <mergeCell ref="B75:B76"/>
    <mergeCell ref="C75:G75"/>
    <mergeCell ref="C76:G76"/>
    <mergeCell ref="A85:G85"/>
    <mergeCell ref="A79:B79"/>
    <mergeCell ref="A80:B80"/>
    <mergeCell ref="A81:C81"/>
    <mergeCell ref="A82:G82"/>
    <mergeCell ref="A83:G83"/>
    <mergeCell ref="A84:G84"/>
    <mergeCell ref="A86:C88"/>
    <mergeCell ref="D86:G86"/>
    <mergeCell ref="D87:E87"/>
    <mergeCell ref="F87:G87"/>
    <mergeCell ref="A89:B90"/>
    <mergeCell ref="C89:G89"/>
    <mergeCell ref="C90:G90"/>
    <mergeCell ref="A95:B95"/>
    <mergeCell ref="A96:B96"/>
    <mergeCell ref="A97:C97"/>
    <mergeCell ref="A98:G98"/>
    <mergeCell ref="A99:G99"/>
    <mergeCell ref="A100:G100"/>
    <mergeCell ref="A91:A92"/>
    <mergeCell ref="B91:B92"/>
    <mergeCell ref="C91:G91"/>
    <mergeCell ref="C92:G92"/>
    <mergeCell ref="A93:B94"/>
    <mergeCell ref="C93:C94"/>
    <mergeCell ref="D93:D94"/>
    <mergeCell ref="E93:E94"/>
    <mergeCell ref="F93:F94"/>
    <mergeCell ref="G93:G94"/>
    <mergeCell ref="A106:B107"/>
    <mergeCell ref="C106:G106"/>
    <mergeCell ref="C107:G107"/>
    <mergeCell ref="A108:A109"/>
    <mergeCell ref="B108:B109"/>
    <mergeCell ref="C108:G108"/>
    <mergeCell ref="C109:G109"/>
    <mergeCell ref="A101:G101"/>
    <mergeCell ref="A102:B102"/>
    <mergeCell ref="A103:C105"/>
    <mergeCell ref="D103:G103"/>
    <mergeCell ref="D104:E104"/>
    <mergeCell ref="F104:G104"/>
    <mergeCell ref="A116:G116"/>
    <mergeCell ref="A117:G117"/>
    <mergeCell ref="A118:G118"/>
    <mergeCell ref="A110:B110"/>
    <mergeCell ref="A111:B111"/>
    <mergeCell ref="A112:C112"/>
    <mergeCell ref="A113:C113"/>
    <mergeCell ref="A114:C114"/>
    <mergeCell ref="A115:G115"/>
    <mergeCell ref="A119:C121"/>
    <mergeCell ref="A122:B123"/>
    <mergeCell ref="A124:A125"/>
    <mergeCell ref="B124:B125"/>
    <mergeCell ref="D119:G119"/>
    <mergeCell ref="D120:E120"/>
    <mergeCell ref="F120:G120"/>
    <mergeCell ref="C122:G122"/>
    <mergeCell ref="C123:G123"/>
    <mergeCell ref="C124:G124"/>
    <mergeCell ref="C125:G125"/>
    <mergeCell ref="A126:B126"/>
    <mergeCell ref="A127:B127"/>
    <mergeCell ref="A128:C128"/>
    <mergeCell ref="A129:C129"/>
    <mergeCell ref="A130:C130"/>
    <mergeCell ref="A131:G131"/>
    <mergeCell ref="A132:G132"/>
    <mergeCell ref="A133:G133"/>
    <mergeCell ref="A134:G134"/>
  </mergeCells>
  <pageMargins left="0.2" right="0.2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733"/>
  <sheetViews>
    <sheetView zoomScaleNormal="100" workbookViewId="0">
      <selection activeCell="H7" sqref="H7"/>
    </sheetView>
  </sheetViews>
  <sheetFormatPr defaultRowHeight="17.25"/>
  <cols>
    <col min="1" max="1" width="15.5703125" style="100" customWidth="1"/>
    <col min="2" max="2" width="16.42578125" style="100" customWidth="1"/>
    <col min="3" max="3" width="20" style="100" customWidth="1"/>
    <col min="4" max="4" width="55.140625" style="100" customWidth="1"/>
    <col min="5" max="5" width="20" style="100" customWidth="1"/>
    <col min="6" max="7" width="9.140625" style="100"/>
    <col min="8" max="8" width="10.42578125" style="100" bestFit="1" customWidth="1"/>
    <col min="9" max="16384" width="9.140625" style="100"/>
  </cols>
  <sheetData>
    <row r="1" spans="1:8" s="58" customFormat="1" ht="21" customHeight="1">
      <c r="G1" s="59" t="s">
        <v>316</v>
      </c>
    </row>
    <row r="2" spans="1:8" s="61" customFormat="1" ht="47.25" customHeight="1">
      <c r="A2" s="60" t="s">
        <v>317</v>
      </c>
      <c r="E2" s="396" t="s">
        <v>318</v>
      </c>
      <c r="F2" s="396"/>
      <c r="G2" s="396"/>
      <c r="H2" s="60"/>
    </row>
    <row r="3" spans="1:8">
      <c r="A3" s="172"/>
      <c r="B3" s="172"/>
      <c r="C3" s="172"/>
      <c r="D3" s="172"/>
      <c r="E3" s="114"/>
    </row>
    <row r="4" spans="1:8" ht="44.25" customHeight="1">
      <c r="A4" s="429" t="s">
        <v>179</v>
      </c>
      <c r="B4" s="429"/>
      <c r="C4" s="429"/>
      <c r="D4" s="429"/>
      <c r="E4" s="429"/>
    </row>
    <row r="5" spans="1:8" ht="27.75" customHeight="1">
      <c r="A5" s="429" t="s">
        <v>180</v>
      </c>
      <c r="B5" s="429"/>
      <c r="C5" s="429"/>
      <c r="D5" s="429"/>
      <c r="E5" s="429"/>
    </row>
    <row r="6" spans="1:8">
      <c r="A6" s="430" t="s">
        <v>181</v>
      </c>
      <c r="B6" s="430"/>
      <c r="C6" s="430"/>
      <c r="D6" s="430"/>
      <c r="E6" s="430"/>
    </row>
    <row r="7" spans="1:8" ht="39.75" customHeight="1">
      <c r="A7" s="431" t="s">
        <v>182</v>
      </c>
      <c r="B7" s="431"/>
      <c r="C7" s="431"/>
      <c r="D7" s="431"/>
      <c r="E7" s="431"/>
    </row>
    <row r="8" spans="1:8" ht="18" thickBot="1">
      <c r="A8" s="121"/>
      <c r="B8" s="121"/>
      <c r="C8" s="121"/>
      <c r="D8" s="121"/>
      <c r="E8" s="173"/>
    </row>
    <row r="9" spans="1:8" ht="34.5">
      <c r="A9" s="432" t="s">
        <v>4</v>
      </c>
      <c r="B9" s="433"/>
      <c r="C9" s="103" t="s">
        <v>183</v>
      </c>
      <c r="D9" s="104" t="s">
        <v>184</v>
      </c>
      <c r="E9" s="174" t="s">
        <v>185</v>
      </c>
    </row>
    <row r="10" spans="1:8" ht="34.5">
      <c r="A10" s="105" t="s">
        <v>186</v>
      </c>
      <c r="B10" s="106" t="s">
        <v>187</v>
      </c>
      <c r="C10" s="106" t="s">
        <v>188</v>
      </c>
      <c r="D10" s="106"/>
      <c r="E10" s="107" t="s">
        <v>189</v>
      </c>
    </row>
    <row r="11" spans="1:8">
      <c r="A11" s="108">
        <v>1146</v>
      </c>
      <c r="B11" s="106"/>
      <c r="C11" s="106"/>
      <c r="D11" s="106" t="s">
        <v>190</v>
      </c>
      <c r="E11" s="107"/>
    </row>
    <row r="12" spans="1:8">
      <c r="A12" s="406"/>
      <c r="B12" s="406"/>
      <c r="C12" s="406"/>
      <c r="D12" s="109" t="s">
        <v>191</v>
      </c>
      <c r="E12" s="110">
        <f>SUM(E18+E25)</f>
        <v>-20592.900000000001</v>
      </c>
    </row>
    <row r="13" spans="1:8">
      <c r="A13" s="407"/>
      <c r="B13" s="407"/>
      <c r="C13" s="407"/>
      <c r="D13" s="101" t="s">
        <v>192</v>
      </c>
      <c r="E13" s="111"/>
    </row>
    <row r="14" spans="1:8" ht="51.75">
      <c r="A14" s="407"/>
      <c r="B14" s="407"/>
      <c r="C14" s="407"/>
      <c r="D14" s="98" t="s">
        <v>193</v>
      </c>
      <c r="E14" s="111"/>
    </row>
    <row r="15" spans="1:8">
      <c r="A15" s="407"/>
      <c r="B15" s="407"/>
      <c r="C15" s="407"/>
      <c r="D15" s="101" t="s">
        <v>18</v>
      </c>
      <c r="E15" s="111"/>
    </row>
    <row r="16" spans="1:8" ht="69">
      <c r="A16" s="407"/>
      <c r="B16" s="408"/>
      <c r="C16" s="408"/>
      <c r="D16" s="98" t="s">
        <v>194</v>
      </c>
      <c r="E16" s="111"/>
    </row>
    <row r="17" spans="1:8" ht="34.5">
      <c r="A17" s="407"/>
      <c r="B17" s="106"/>
      <c r="C17" s="106"/>
      <c r="D17" s="106" t="s">
        <v>195</v>
      </c>
      <c r="E17" s="107"/>
    </row>
    <row r="18" spans="1:8" ht="34.5">
      <c r="A18" s="407"/>
      <c r="B18" s="409" t="s">
        <v>95</v>
      </c>
      <c r="C18" s="412"/>
      <c r="D18" s="98" t="s">
        <v>94</v>
      </c>
      <c r="E18" s="99">
        <v>-13020.7</v>
      </c>
      <c r="H18" s="175"/>
    </row>
    <row r="19" spans="1:8">
      <c r="A19" s="407"/>
      <c r="B19" s="410"/>
      <c r="C19" s="413"/>
      <c r="D19" s="101" t="s">
        <v>196</v>
      </c>
      <c r="E19" s="102"/>
    </row>
    <row r="20" spans="1:8" ht="103.5">
      <c r="A20" s="407"/>
      <c r="B20" s="410"/>
      <c r="C20" s="413"/>
      <c r="D20" s="98" t="s">
        <v>197</v>
      </c>
      <c r="E20" s="102"/>
    </row>
    <row r="21" spans="1:8" ht="34.5">
      <c r="A21" s="407"/>
      <c r="B21" s="410"/>
      <c r="C21" s="413"/>
      <c r="D21" s="101" t="s">
        <v>198</v>
      </c>
      <c r="E21" s="102"/>
    </row>
    <row r="22" spans="1:8" ht="34.5">
      <c r="A22" s="407"/>
      <c r="B22" s="410"/>
      <c r="C22" s="413"/>
      <c r="D22" s="98" t="s">
        <v>97</v>
      </c>
      <c r="E22" s="102"/>
    </row>
    <row r="23" spans="1:8" ht="34.5">
      <c r="A23" s="407"/>
      <c r="B23" s="410"/>
      <c r="C23" s="413"/>
      <c r="D23" s="101" t="s">
        <v>199</v>
      </c>
      <c r="E23" s="102"/>
    </row>
    <row r="24" spans="1:8">
      <c r="A24" s="408"/>
      <c r="B24" s="411"/>
      <c r="C24" s="414"/>
      <c r="D24" s="98" t="s">
        <v>200</v>
      </c>
      <c r="E24" s="102"/>
    </row>
    <row r="25" spans="1:8" ht="51.75">
      <c r="A25" s="406"/>
      <c r="B25" s="409" t="s">
        <v>110</v>
      </c>
      <c r="C25" s="412"/>
      <c r="D25" s="98" t="s">
        <v>6</v>
      </c>
      <c r="E25" s="99">
        <v>-7572.2</v>
      </c>
    </row>
    <row r="26" spans="1:8">
      <c r="A26" s="407"/>
      <c r="B26" s="410"/>
      <c r="C26" s="413"/>
      <c r="D26" s="101" t="s">
        <v>201</v>
      </c>
      <c r="E26" s="102"/>
    </row>
    <row r="27" spans="1:8" ht="69">
      <c r="A27" s="407"/>
      <c r="B27" s="410"/>
      <c r="C27" s="413"/>
      <c r="D27" s="98" t="s">
        <v>9</v>
      </c>
      <c r="E27" s="102"/>
    </row>
    <row r="28" spans="1:8" ht="34.5">
      <c r="A28" s="407"/>
      <c r="B28" s="410"/>
      <c r="C28" s="413"/>
      <c r="D28" s="101" t="s">
        <v>202</v>
      </c>
      <c r="E28" s="102"/>
    </row>
    <row r="29" spans="1:8">
      <c r="A29" s="408"/>
      <c r="B29" s="411"/>
      <c r="C29" s="414"/>
      <c r="D29" s="98" t="s">
        <v>200</v>
      </c>
      <c r="E29" s="102"/>
    </row>
    <row r="30" spans="1:8">
      <c r="A30" s="108">
        <v>1098</v>
      </c>
      <c r="B30" s="106"/>
      <c r="C30" s="106"/>
      <c r="D30" s="106" t="s">
        <v>190</v>
      </c>
      <c r="E30" s="107"/>
    </row>
    <row r="31" spans="1:8">
      <c r="A31" s="427"/>
      <c r="B31" s="406"/>
      <c r="C31" s="406"/>
      <c r="D31" s="112" t="s">
        <v>203</v>
      </c>
      <c r="E31" s="110">
        <f>E37</f>
        <v>-11832.1</v>
      </c>
    </row>
    <row r="32" spans="1:8">
      <c r="A32" s="428"/>
      <c r="B32" s="407"/>
      <c r="C32" s="407"/>
      <c r="D32" s="101" t="s">
        <v>192</v>
      </c>
      <c r="E32" s="111"/>
    </row>
    <row r="33" spans="1:5" ht="34.5">
      <c r="A33" s="428"/>
      <c r="B33" s="407"/>
      <c r="C33" s="407"/>
      <c r="D33" s="98" t="s">
        <v>204</v>
      </c>
      <c r="E33" s="111"/>
    </row>
    <row r="34" spans="1:5">
      <c r="A34" s="428"/>
      <c r="B34" s="407"/>
      <c r="C34" s="407"/>
      <c r="D34" s="101" t="s">
        <v>18</v>
      </c>
      <c r="E34" s="111"/>
    </row>
    <row r="35" spans="1:5" ht="69">
      <c r="A35" s="428"/>
      <c r="B35" s="408"/>
      <c r="C35" s="408"/>
      <c r="D35" s="98" t="s">
        <v>205</v>
      </c>
      <c r="E35" s="111"/>
    </row>
    <row r="36" spans="1:5" ht="34.5">
      <c r="A36" s="428"/>
      <c r="B36" s="106"/>
      <c r="C36" s="106"/>
      <c r="D36" s="106" t="s">
        <v>206</v>
      </c>
      <c r="E36" s="107"/>
    </row>
    <row r="37" spans="1:5" ht="34.5">
      <c r="A37" s="428"/>
      <c r="B37" s="409" t="s">
        <v>98</v>
      </c>
      <c r="C37" s="412"/>
      <c r="D37" s="98" t="s">
        <v>207</v>
      </c>
      <c r="E37" s="99">
        <v>-11832.1</v>
      </c>
    </row>
    <row r="38" spans="1:5">
      <c r="A38" s="428"/>
      <c r="B38" s="410"/>
      <c r="C38" s="413"/>
      <c r="D38" s="101" t="s">
        <v>208</v>
      </c>
      <c r="E38" s="111"/>
    </row>
    <row r="39" spans="1:5" ht="51.75">
      <c r="A39" s="428"/>
      <c r="B39" s="410"/>
      <c r="C39" s="413"/>
      <c r="D39" s="98" t="s">
        <v>209</v>
      </c>
      <c r="E39" s="113"/>
    </row>
    <row r="40" spans="1:5" ht="34.5">
      <c r="A40" s="428"/>
      <c r="B40" s="410"/>
      <c r="C40" s="413"/>
      <c r="D40" s="101" t="s">
        <v>202</v>
      </c>
      <c r="E40" s="113"/>
    </row>
    <row r="41" spans="1:5">
      <c r="A41" s="434"/>
      <c r="B41" s="411"/>
      <c r="C41" s="414"/>
      <c r="D41" s="98" t="s">
        <v>210</v>
      </c>
      <c r="E41" s="113"/>
    </row>
    <row r="42" spans="1:5">
      <c r="A42" s="108">
        <v>1168</v>
      </c>
      <c r="B42" s="106"/>
      <c r="C42" s="106"/>
      <c r="D42" s="106" t="s">
        <v>190</v>
      </c>
      <c r="E42" s="107"/>
    </row>
    <row r="43" spans="1:5">
      <c r="A43" s="406"/>
      <c r="B43" s="406"/>
      <c r="C43" s="406"/>
      <c r="D43" s="112" t="s">
        <v>211</v>
      </c>
      <c r="E43" s="110">
        <f>SUM(E49)</f>
        <v>-18795.400000000001</v>
      </c>
    </row>
    <row r="44" spans="1:5">
      <c r="A44" s="407"/>
      <c r="B44" s="407"/>
      <c r="C44" s="407"/>
      <c r="D44" s="101" t="s">
        <v>192</v>
      </c>
      <c r="E44" s="111"/>
    </row>
    <row r="45" spans="1:5" ht="51.75">
      <c r="A45" s="407"/>
      <c r="B45" s="407"/>
      <c r="C45" s="407"/>
      <c r="D45" s="98" t="s">
        <v>212</v>
      </c>
      <c r="E45" s="111"/>
    </row>
    <row r="46" spans="1:5">
      <c r="A46" s="407"/>
      <c r="B46" s="407"/>
      <c r="C46" s="407"/>
      <c r="D46" s="101" t="s">
        <v>18</v>
      </c>
      <c r="E46" s="111"/>
    </row>
    <row r="47" spans="1:5" ht="51.75">
      <c r="A47" s="407"/>
      <c r="B47" s="408"/>
      <c r="C47" s="408"/>
      <c r="D47" s="98" t="s">
        <v>213</v>
      </c>
      <c r="E47" s="111"/>
    </row>
    <row r="48" spans="1:5" ht="34.5">
      <c r="A48" s="407"/>
      <c r="B48" s="106"/>
      <c r="C48" s="106"/>
      <c r="D48" s="106" t="s">
        <v>214</v>
      </c>
      <c r="E48" s="176"/>
    </row>
    <row r="49" spans="1:5" ht="51.75">
      <c r="A49" s="407"/>
      <c r="B49" s="409" t="s">
        <v>102</v>
      </c>
      <c r="C49" s="412"/>
      <c r="D49" s="98" t="s">
        <v>215</v>
      </c>
      <c r="E49" s="99">
        <v>-18795.400000000001</v>
      </c>
    </row>
    <row r="50" spans="1:5">
      <c r="A50" s="407"/>
      <c r="B50" s="410"/>
      <c r="C50" s="413"/>
      <c r="D50" s="101" t="s">
        <v>201</v>
      </c>
      <c r="E50" s="102"/>
    </row>
    <row r="51" spans="1:5" ht="51.75">
      <c r="A51" s="407"/>
      <c r="B51" s="410"/>
      <c r="C51" s="413"/>
      <c r="D51" s="98" t="s">
        <v>216</v>
      </c>
      <c r="E51" s="102"/>
    </row>
    <row r="52" spans="1:5" ht="34.5">
      <c r="A52" s="408"/>
      <c r="B52" s="411"/>
      <c r="C52" s="414"/>
      <c r="D52" s="98" t="s">
        <v>82</v>
      </c>
      <c r="E52" s="102"/>
    </row>
    <row r="53" spans="1:5">
      <c r="A53" s="108">
        <v>1047</v>
      </c>
      <c r="B53" s="106"/>
      <c r="C53" s="106"/>
      <c r="D53" s="106" t="s">
        <v>190</v>
      </c>
      <c r="E53" s="107"/>
    </row>
    <row r="54" spans="1:5" ht="51.75">
      <c r="A54" s="427"/>
      <c r="B54" s="409"/>
      <c r="C54" s="406"/>
      <c r="D54" s="112" t="s">
        <v>217</v>
      </c>
      <c r="E54" s="110">
        <f>SUM(E59+E64+E69)</f>
        <v>-10387.200000000001</v>
      </c>
    </row>
    <row r="55" spans="1:5">
      <c r="A55" s="428"/>
      <c r="B55" s="410"/>
      <c r="C55" s="407"/>
      <c r="D55" s="101" t="s">
        <v>192</v>
      </c>
      <c r="E55" s="111"/>
    </row>
    <row r="56" spans="1:5" ht="51.75">
      <c r="A56" s="428"/>
      <c r="B56" s="410"/>
      <c r="C56" s="407"/>
      <c r="D56" s="98" t="s">
        <v>218</v>
      </c>
      <c r="E56" s="111"/>
    </row>
    <row r="57" spans="1:5">
      <c r="A57" s="428"/>
      <c r="B57" s="410"/>
      <c r="C57" s="407"/>
      <c r="D57" s="101" t="s">
        <v>18</v>
      </c>
      <c r="E57" s="111"/>
    </row>
    <row r="58" spans="1:5" ht="34.5">
      <c r="A58" s="428"/>
      <c r="B58" s="411"/>
      <c r="C58" s="408"/>
      <c r="D58" s="98" t="s">
        <v>66</v>
      </c>
      <c r="E58" s="111"/>
    </row>
    <row r="59" spans="1:5" ht="51.75">
      <c r="A59" s="115"/>
      <c r="B59" s="409" t="s">
        <v>108</v>
      </c>
      <c r="C59" s="412"/>
      <c r="D59" s="98" t="s">
        <v>219</v>
      </c>
      <c r="E59" s="99">
        <v>-8564.7000000000007</v>
      </c>
    </row>
    <row r="60" spans="1:5">
      <c r="A60" s="115"/>
      <c r="B60" s="410"/>
      <c r="C60" s="413"/>
      <c r="D60" s="101" t="s">
        <v>220</v>
      </c>
      <c r="E60" s="102"/>
    </row>
    <row r="61" spans="1:5" ht="69">
      <c r="A61" s="115"/>
      <c r="B61" s="410"/>
      <c r="C61" s="413"/>
      <c r="D61" s="98" t="s">
        <v>221</v>
      </c>
      <c r="E61" s="102"/>
    </row>
    <row r="62" spans="1:5" ht="51.75">
      <c r="A62" s="115"/>
      <c r="B62" s="410"/>
      <c r="C62" s="413"/>
      <c r="D62" s="98" t="s">
        <v>65</v>
      </c>
      <c r="E62" s="102"/>
    </row>
    <row r="63" spans="1:5" ht="34.5">
      <c r="A63" s="115"/>
      <c r="B63" s="164"/>
      <c r="C63" s="162"/>
      <c r="D63" s="98" t="s">
        <v>206</v>
      </c>
      <c r="E63" s="102"/>
    </row>
    <row r="64" spans="1:5" ht="51.75">
      <c r="A64" s="115"/>
      <c r="B64" s="409" t="s">
        <v>7</v>
      </c>
      <c r="C64" s="161"/>
      <c r="D64" s="98" t="s">
        <v>222</v>
      </c>
      <c r="E64" s="99">
        <v>-1700.1</v>
      </c>
    </row>
    <row r="65" spans="1:5">
      <c r="A65" s="115"/>
      <c r="B65" s="410"/>
      <c r="C65" s="162"/>
      <c r="D65" s="101" t="s">
        <v>220</v>
      </c>
      <c r="E65" s="102"/>
    </row>
    <row r="66" spans="1:5" ht="51.75">
      <c r="A66" s="115"/>
      <c r="B66" s="410"/>
      <c r="C66" s="162"/>
      <c r="D66" s="177" t="s">
        <v>105</v>
      </c>
      <c r="E66" s="177"/>
    </row>
    <row r="67" spans="1:5" ht="51.75">
      <c r="A67" s="115"/>
      <c r="B67" s="410"/>
      <c r="C67" s="162"/>
      <c r="D67" s="98" t="s">
        <v>65</v>
      </c>
      <c r="E67" s="102"/>
    </row>
    <row r="68" spans="1:5" ht="34.5">
      <c r="A68" s="115"/>
      <c r="B68" s="164"/>
      <c r="C68" s="163"/>
      <c r="D68" s="98" t="s">
        <v>206</v>
      </c>
      <c r="E68" s="102"/>
    </row>
    <row r="69" spans="1:5" ht="34.5">
      <c r="A69" s="115"/>
      <c r="B69" s="409" t="s">
        <v>100</v>
      </c>
      <c r="C69" s="412"/>
      <c r="D69" s="98" t="s">
        <v>223</v>
      </c>
      <c r="E69" s="125">
        <v>-122.4</v>
      </c>
    </row>
    <row r="70" spans="1:5">
      <c r="A70" s="115"/>
      <c r="B70" s="410"/>
      <c r="C70" s="413"/>
      <c r="D70" s="101" t="s">
        <v>208</v>
      </c>
      <c r="E70" s="102"/>
    </row>
    <row r="71" spans="1:5" ht="51.75">
      <c r="A71" s="115"/>
      <c r="B71" s="410"/>
      <c r="C71" s="413"/>
      <c r="D71" s="98" t="s">
        <v>224</v>
      </c>
      <c r="E71" s="102"/>
    </row>
    <row r="72" spans="1:5" ht="34.5">
      <c r="A72" s="115"/>
      <c r="B72" s="410"/>
      <c r="C72" s="413"/>
      <c r="D72" s="98" t="s">
        <v>202</v>
      </c>
      <c r="E72" s="102"/>
    </row>
    <row r="73" spans="1:5" ht="51.75">
      <c r="A73" s="117"/>
      <c r="B73" s="411"/>
      <c r="C73" s="414"/>
      <c r="D73" s="98" t="s">
        <v>65</v>
      </c>
      <c r="E73" s="102"/>
    </row>
    <row r="74" spans="1:5">
      <c r="A74" s="108">
        <v>1049</v>
      </c>
      <c r="B74" s="106"/>
      <c r="C74" s="106"/>
      <c r="D74" s="106" t="s">
        <v>190</v>
      </c>
      <c r="E74" s="107"/>
    </row>
    <row r="75" spans="1:5" ht="51.75">
      <c r="A75" s="406"/>
      <c r="B75" s="406"/>
      <c r="C75" s="406"/>
      <c r="D75" s="112" t="s">
        <v>225</v>
      </c>
      <c r="E75" s="110">
        <f>SUM(E81)</f>
        <v>-27771.1</v>
      </c>
    </row>
    <row r="76" spans="1:5">
      <c r="A76" s="407"/>
      <c r="B76" s="407"/>
      <c r="C76" s="407"/>
      <c r="D76" s="101" t="s">
        <v>192</v>
      </c>
      <c r="E76" s="111"/>
    </row>
    <row r="77" spans="1:5" ht="51.75">
      <c r="A77" s="407"/>
      <c r="B77" s="407"/>
      <c r="C77" s="407"/>
      <c r="D77" s="98" t="s">
        <v>226</v>
      </c>
      <c r="E77" s="111"/>
    </row>
    <row r="78" spans="1:5">
      <c r="A78" s="407"/>
      <c r="B78" s="407"/>
      <c r="C78" s="407"/>
      <c r="D78" s="101" t="s">
        <v>18</v>
      </c>
      <c r="E78" s="111"/>
    </row>
    <row r="79" spans="1:5" ht="103.5">
      <c r="A79" s="407"/>
      <c r="B79" s="408"/>
      <c r="C79" s="408"/>
      <c r="D79" s="98" t="s">
        <v>227</v>
      </c>
      <c r="E79" s="111"/>
    </row>
    <row r="80" spans="1:5" ht="34.5">
      <c r="A80" s="407"/>
      <c r="B80" s="106"/>
      <c r="C80" s="106"/>
      <c r="D80" s="106" t="s">
        <v>206</v>
      </c>
      <c r="E80" s="107"/>
    </row>
    <row r="81" spans="1:9" ht="34.5">
      <c r="A81" s="407"/>
      <c r="B81" s="409" t="s">
        <v>101</v>
      </c>
      <c r="C81" s="412"/>
      <c r="D81" s="98" t="s">
        <v>86</v>
      </c>
      <c r="E81" s="99">
        <v>-27771.1</v>
      </c>
    </row>
    <row r="82" spans="1:9">
      <c r="A82" s="407"/>
      <c r="B82" s="410"/>
      <c r="C82" s="413"/>
      <c r="D82" s="101" t="s">
        <v>208</v>
      </c>
      <c r="E82" s="102"/>
    </row>
    <row r="83" spans="1:9" ht="69">
      <c r="A83" s="407"/>
      <c r="B83" s="410"/>
      <c r="C83" s="413"/>
      <c r="D83" s="98" t="s">
        <v>228</v>
      </c>
      <c r="E83" s="102"/>
    </row>
    <row r="84" spans="1:9" ht="34.5">
      <c r="A84" s="407"/>
      <c r="B84" s="410"/>
      <c r="C84" s="413"/>
      <c r="D84" s="101" t="s">
        <v>202</v>
      </c>
      <c r="E84" s="102"/>
    </row>
    <row r="85" spans="1:9" ht="51.75">
      <c r="A85" s="408"/>
      <c r="B85" s="411"/>
      <c r="C85" s="414"/>
      <c r="D85" s="98" t="s">
        <v>229</v>
      </c>
      <c r="E85" s="102"/>
    </row>
    <row r="86" spans="1:9" s="172" customFormat="1" ht="51" customHeight="1">
      <c r="A86" s="146"/>
      <c r="B86" s="147"/>
      <c r="C86" s="148"/>
      <c r="D86" s="149"/>
      <c r="E86" s="178"/>
      <c r="F86" s="179"/>
      <c r="G86" s="179"/>
      <c r="H86" s="179"/>
      <c r="I86" s="179"/>
    </row>
    <row r="87" spans="1:9" s="172" customFormat="1" ht="51" customHeight="1">
      <c r="A87" s="429" t="s">
        <v>230</v>
      </c>
      <c r="B87" s="429"/>
      <c r="C87" s="429"/>
      <c r="D87" s="429"/>
      <c r="E87" s="429"/>
      <c r="F87" s="179"/>
      <c r="G87" s="179"/>
      <c r="H87" s="179"/>
      <c r="I87" s="179"/>
    </row>
    <row r="88" spans="1:9" s="172" customFormat="1" ht="21" customHeight="1">
      <c r="A88" s="430" t="s">
        <v>181</v>
      </c>
      <c r="B88" s="430"/>
      <c r="C88" s="430"/>
      <c r="D88" s="430"/>
      <c r="E88" s="430"/>
      <c r="F88" s="179"/>
      <c r="G88" s="179"/>
      <c r="H88" s="179"/>
      <c r="I88" s="179"/>
    </row>
    <row r="89" spans="1:9" s="172" customFormat="1" ht="18" customHeight="1">
      <c r="A89" s="430" t="s">
        <v>182</v>
      </c>
      <c r="B89" s="430"/>
      <c r="C89" s="430"/>
      <c r="D89" s="430"/>
      <c r="E89" s="430"/>
      <c r="F89" s="179"/>
      <c r="G89" s="179"/>
      <c r="H89" s="179"/>
      <c r="I89" s="179"/>
    </row>
    <row r="90" spans="1:9" s="172" customFormat="1" ht="51" customHeight="1" thickBot="1">
      <c r="A90" s="121"/>
      <c r="B90" s="121"/>
      <c r="C90" s="121"/>
      <c r="D90" s="121"/>
      <c r="E90" s="122"/>
      <c r="F90" s="179"/>
      <c r="G90" s="179"/>
      <c r="H90" s="179"/>
      <c r="I90" s="179"/>
    </row>
    <row r="91" spans="1:9" s="172" customFormat="1" ht="51" customHeight="1">
      <c r="A91" s="432" t="s">
        <v>4</v>
      </c>
      <c r="B91" s="433"/>
      <c r="C91" s="103" t="s">
        <v>183</v>
      </c>
      <c r="D91" s="104" t="s">
        <v>184</v>
      </c>
      <c r="E91" s="104" t="s">
        <v>185</v>
      </c>
      <c r="F91" s="179"/>
      <c r="G91" s="179"/>
      <c r="H91" s="179"/>
      <c r="I91" s="179"/>
    </row>
    <row r="92" spans="1:9" s="172" customFormat="1" ht="51" customHeight="1">
      <c r="A92" s="105" t="s">
        <v>186</v>
      </c>
      <c r="B92" s="106" t="s">
        <v>187</v>
      </c>
      <c r="C92" s="106" t="s">
        <v>188</v>
      </c>
      <c r="D92" s="106"/>
      <c r="E92" s="107" t="s">
        <v>189</v>
      </c>
      <c r="F92" s="179"/>
      <c r="G92" s="179"/>
      <c r="H92" s="179"/>
      <c r="I92" s="179"/>
    </row>
    <row r="93" spans="1:9" s="172" customFormat="1" ht="36.75" customHeight="1">
      <c r="A93" s="108">
        <v>1049</v>
      </c>
      <c r="B93" s="106"/>
      <c r="C93" s="106"/>
      <c r="D93" s="106" t="s">
        <v>190</v>
      </c>
      <c r="E93" s="107"/>
      <c r="F93" s="179"/>
      <c r="G93" s="179"/>
      <c r="H93" s="179"/>
      <c r="I93" s="179"/>
    </row>
    <row r="94" spans="1:9" s="172" customFormat="1" ht="51" customHeight="1">
      <c r="A94" s="406"/>
      <c r="B94" s="406"/>
      <c r="C94" s="406"/>
      <c r="D94" s="112" t="s">
        <v>225</v>
      </c>
      <c r="E94" s="110">
        <f>SUM(E100)</f>
        <v>-21959.599999999999</v>
      </c>
      <c r="F94" s="179"/>
      <c r="G94" s="179"/>
      <c r="H94" s="179"/>
      <c r="I94" s="179"/>
    </row>
    <row r="95" spans="1:9" s="172" customFormat="1" ht="25.5" customHeight="1">
      <c r="A95" s="407"/>
      <c r="B95" s="407"/>
      <c r="C95" s="407"/>
      <c r="D95" s="101" t="s">
        <v>192</v>
      </c>
      <c r="E95" s="111"/>
      <c r="F95" s="179"/>
      <c r="G95" s="179"/>
      <c r="H95" s="179"/>
      <c r="I95" s="179"/>
    </row>
    <row r="96" spans="1:9" s="172" customFormat="1" ht="51" customHeight="1">
      <c r="A96" s="407"/>
      <c r="B96" s="407"/>
      <c r="C96" s="407"/>
      <c r="D96" s="98" t="s">
        <v>226</v>
      </c>
      <c r="E96" s="111"/>
      <c r="F96" s="179"/>
      <c r="G96" s="179"/>
      <c r="H96" s="179"/>
      <c r="I96" s="179"/>
    </row>
    <row r="97" spans="1:9" s="172" customFormat="1" ht="35.25" customHeight="1">
      <c r="A97" s="407"/>
      <c r="B97" s="407"/>
      <c r="C97" s="407"/>
      <c r="D97" s="101" t="s">
        <v>18</v>
      </c>
      <c r="E97" s="111"/>
      <c r="F97" s="179"/>
      <c r="G97" s="179"/>
      <c r="H97" s="179"/>
      <c r="I97" s="179"/>
    </row>
    <row r="98" spans="1:9" s="172" customFormat="1" ht="51" customHeight="1">
      <c r="A98" s="407"/>
      <c r="B98" s="408"/>
      <c r="C98" s="408"/>
      <c r="D98" s="98" t="s">
        <v>227</v>
      </c>
      <c r="E98" s="111"/>
      <c r="F98" s="179"/>
      <c r="G98" s="179"/>
      <c r="H98" s="179"/>
      <c r="I98" s="179"/>
    </row>
    <row r="99" spans="1:9" s="172" customFormat="1" ht="51" customHeight="1">
      <c r="A99" s="407"/>
      <c r="B99" s="106"/>
      <c r="C99" s="106"/>
      <c r="D99" s="106" t="s">
        <v>206</v>
      </c>
      <c r="E99" s="107"/>
      <c r="F99" s="179"/>
      <c r="G99" s="179"/>
      <c r="H99" s="179"/>
      <c r="I99" s="179"/>
    </row>
    <row r="100" spans="1:9" s="172" customFormat="1" ht="51" customHeight="1">
      <c r="A100" s="407"/>
      <c r="B100" s="409" t="s">
        <v>87</v>
      </c>
      <c r="C100" s="412"/>
      <c r="D100" s="98" t="s">
        <v>86</v>
      </c>
      <c r="E100" s="99">
        <v>-21959.599999999999</v>
      </c>
      <c r="F100" s="179"/>
      <c r="G100" s="179"/>
      <c r="H100" s="179"/>
      <c r="I100" s="179"/>
    </row>
    <row r="101" spans="1:9" s="172" customFormat="1" ht="26.25" customHeight="1">
      <c r="A101" s="407"/>
      <c r="B101" s="410"/>
      <c r="C101" s="413"/>
      <c r="D101" s="101" t="s">
        <v>208</v>
      </c>
      <c r="E101" s="102"/>
      <c r="F101" s="179"/>
      <c r="G101" s="179"/>
      <c r="H101" s="179"/>
      <c r="I101" s="179"/>
    </row>
    <row r="102" spans="1:9" s="172" customFormat="1" ht="80.25" customHeight="1">
      <c r="A102" s="407"/>
      <c r="B102" s="410"/>
      <c r="C102" s="413"/>
      <c r="D102" s="98" t="s">
        <v>228</v>
      </c>
      <c r="E102" s="102"/>
      <c r="F102" s="179"/>
      <c r="G102" s="179"/>
      <c r="H102" s="179"/>
      <c r="I102" s="179"/>
    </row>
    <row r="103" spans="1:9" s="172" customFormat="1" ht="42" customHeight="1">
      <c r="A103" s="407"/>
      <c r="B103" s="410"/>
      <c r="C103" s="413"/>
      <c r="D103" s="101" t="s">
        <v>202</v>
      </c>
      <c r="E103" s="102"/>
      <c r="F103" s="179"/>
      <c r="G103" s="179"/>
      <c r="H103" s="179"/>
      <c r="I103" s="179"/>
    </row>
    <row r="104" spans="1:9" s="172" customFormat="1" ht="53.25" customHeight="1">
      <c r="A104" s="408"/>
      <c r="B104" s="411"/>
      <c r="C104" s="414"/>
      <c r="D104" s="98" t="s">
        <v>229</v>
      </c>
      <c r="E104" s="102"/>
      <c r="F104" s="179"/>
      <c r="G104" s="179"/>
      <c r="H104" s="179"/>
      <c r="I104" s="179"/>
    </row>
    <row r="105" spans="1:9">
      <c r="A105" s="108">
        <v>1146</v>
      </c>
      <c r="B105" s="106"/>
      <c r="C105" s="106"/>
      <c r="D105" s="106" t="s">
        <v>190</v>
      </c>
      <c r="E105" s="107"/>
    </row>
    <row r="106" spans="1:9">
      <c r="A106" s="406"/>
      <c r="B106" s="406"/>
      <c r="C106" s="406"/>
      <c r="D106" s="109" t="s">
        <v>191</v>
      </c>
      <c r="E106" s="110">
        <f>SUM(E112+E119)</f>
        <v>-16333.3</v>
      </c>
    </row>
    <row r="107" spans="1:9">
      <c r="A107" s="407"/>
      <c r="B107" s="407"/>
      <c r="C107" s="407"/>
      <c r="D107" s="101" t="s">
        <v>192</v>
      </c>
      <c r="E107" s="111"/>
    </row>
    <row r="108" spans="1:9" ht="51.75">
      <c r="A108" s="407"/>
      <c r="B108" s="407"/>
      <c r="C108" s="407"/>
      <c r="D108" s="98" t="s">
        <v>193</v>
      </c>
      <c r="E108" s="111"/>
    </row>
    <row r="109" spans="1:9">
      <c r="A109" s="407"/>
      <c r="B109" s="407"/>
      <c r="C109" s="407"/>
      <c r="D109" s="101" t="s">
        <v>18</v>
      </c>
      <c r="E109" s="111"/>
    </row>
    <row r="110" spans="1:9" ht="69">
      <c r="A110" s="407"/>
      <c r="B110" s="408"/>
      <c r="C110" s="408"/>
      <c r="D110" s="98" t="s">
        <v>194</v>
      </c>
      <c r="E110" s="111"/>
    </row>
    <row r="111" spans="1:9" ht="34.5">
      <c r="A111" s="407"/>
      <c r="B111" s="106"/>
      <c r="C111" s="106"/>
      <c r="D111" s="106" t="s">
        <v>195</v>
      </c>
      <c r="E111" s="107"/>
    </row>
    <row r="112" spans="1:9" ht="34.5">
      <c r="A112" s="407"/>
      <c r="B112" s="409" t="s">
        <v>71</v>
      </c>
      <c r="C112" s="412"/>
      <c r="D112" s="98" t="s">
        <v>234</v>
      </c>
      <c r="E112" s="99">
        <v>-5942.8</v>
      </c>
    </row>
    <row r="113" spans="1:5">
      <c r="A113" s="407"/>
      <c r="B113" s="410"/>
      <c r="C113" s="413"/>
      <c r="D113" s="101" t="s">
        <v>196</v>
      </c>
      <c r="E113" s="102"/>
    </row>
    <row r="114" spans="1:5" ht="103.5">
      <c r="A114" s="407"/>
      <c r="B114" s="410"/>
      <c r="C114" s="413"/>
      <c r="D114" s="98" t="s">
        <v>72</v>
      </c>
      <c r="E114" s="102"/>
    </row>
    <row r="115" spans="1:5" ht="34.5">
      <c r="A115" s="407"/>
      <c r="B115" s="410"/>
      <c r="C115" s="413"/>
      <c r="D115" s="101" t="s">
        <v>198</v>
      </c>
      <c r="E115" s="102"/>
    </row>
    <row r="116" spans="1:5" ht="34.5">
      <c r="A116" s="407"/>
      <c r="B116" s="410"/>
      <c r="C116" s="413"/>
      <c r="D116" s="98" t="s">
        <v>73</v>
      </c>
      <c r="E116" s="102"/>
    </row>
    <row r="117" spans="1:5" ht="34.5">
      <c r="A117" s="407"/>
      <c r="B117" s="410"/>
      <c r="C117" s="413"/>
      <c r="D117" s="101" t="s">
        <v>199</v>
      </c>
      <c r="E117" s="102"/>
    </row>
    <row r="118" spans="1:5">
      <c r="A118" s="408"/>
      <c r="B118" s="411"/>
      <c r="C118" s="414"/>
      <c r="D118" s="98" t="s">
        <v>200</v>
      </c>
      <c r="E118" s="102"/>
    </row>
    <row r="119" spans="1:5" ht="51.75">
      <c r="A119" s="406"/>
      <c r="B119" s="409" t="s">
        <v>85</v>
      </c>
      <c r="C119" s="412"/>
      <c r="D119" s="98" t="s">
        <v>6</v>
      </c>
      <c r="E119" s="99">
        <v>-10390.5</v>
      </c>
    </row>
    <row r="120" spans="1:5">
      <c r="A120" s="407"/>
      <c r="B120" s="410"/>
      <c r="C120" s="413"/>
      <c r="D120" s="101" t="s">
        <v>201</v>
      </c>
      <c r="E120" s="102"/>
    </row>
    <row r="121" spans="1:5" ht="69">
      <c r="A121" s="407"/>
      <c r="B121" s="410"/>
      <c r="C121" s="413"/>
      <c r="D121" s="98" t="s">
        <v>9</v>
      </c>
      <c r="E121" s="102"/>
    </row>
    <row r="122" spans="1:5" ht="34.5">
      <c r="A122" s="407"/>
      <c r="B122" s="410"/>
      <c r="C122" s="413"/>
      <c r="D122" s="101" t="s">
        <v>202</v>
      </c>
      <c r="E122" s="102"/>
    </row>
    <row r="123" spans="1:5">
      <c r="A123" s="408"/>
      <c r="B123" s="411"/>
      <c r="C123" s="414"/>
      <c r="D123" s="98" t="s">
        <v>200</v>
      </c>
      <c r="E123" s="102"/>
    </row>
    <row r="124" spans="1:5">
      <c r="A124" s="119">
        <v>1150</v>
      </c>
      <c r="B124" s="98"/>
      <c r="C124" s="98"/>
      <c r="D124" s="98" t="s">
        <v>235</v>
      </c>
      <c r="E124" s="98"/>
    </row>
    <row r="125" spans="1:5">
      <c r="A125" s="412"/>
      <c r="B125" s="412"/>
      <c r="C125" s="412"/>
      <c r="D125" s="98" t="s">
        <v>236</v>
      </c>
      <c r="E125" s="120">
        <f>SUM(E131)</f>
        <v>-59026.8</v>
      </c>
    </row>
    <row r="126" spans="1:5">
      <c r="A126" s="413"/>
      <c r="B126" s="413"/>
      <c r="C126" s="413"/>
      <c r="D126" s="101" t="s">
        <v>192</v>
      </c>
      <c r="E126" s="98"/>
    </row>
    <row r="127" spans="1:5" ht="103.5">
      <c r="A127" s="413"/>
      <c r="B127" s="413"/>
      <c r="C127" s="413"/>
      <c r="D127" s="98" t="s">
        <v>237</v>
      </c>
      <c r="E127" s="98"/>
    </row>
    <row r="128" spans="1:5">
      <c r="A128" s="413"/>
      <c r="B128" s="413"/>
      <c r="C128" s="413"/>
      <c r="D128" s="101" t="s">
        <v>18</v>
      </c>
      <c r="E128" s="98"/>
    </row>
    <row r="129" spans="1:5">
      <c r="A129" s="413"/>
      <c r="B129" s="413"/>
      <c r="C129" s="413"/>
      <c r="D129" s="98" t="s">
        <v>78</v>
      </c>
      <c r="E129" s="98"/>
    </row>
    <row r="130" spans="1:5" ht="34.5">
      <c r="A130" s="413"/>
      <c r="B130" s="414"/>
      <c r="C130" s="414"/>
      <c r="D130" s="98" t="s">
        <v>195</v>
      </c>
      <c r="E130" s="98"/>
    </row>
    <row r="131" spans="1:5" ht="34.5">
      <c r="A131" s="413"/>
      <c r="B131" s="98" t="s">
        <v>75</v>
      </c>
      <c r="C131" s="98"/>
      <c r="D131" s="98" t="s">
        <v>238</v>
      </c>
      <c r="E131" s="99">
        <v>-59026.8</v>
      </c>
    </row>
    <row r="132" spans="1:5">
      <c r="A132" s="413"/>
      <c r="B132" s="412"/>
      <c r="C132" s="412"/>
      <c r="D132" s="101" t="s">
        <v>196</v>
      </c>
      <c r="E132" s="98"/>
    </row>
    <row r="133" spans="1:5" ht="86.25">
      <c r="A133" s="413"/>
      <c r="B133" s="413"/>
      <c r="C133" s="413"/>
      <c r="D133" s="98" t="s">
        <v>239</v>
      </c>
      <c r="E133" s="98"/>
    </row>
    <row r="134" spans="1:5" ht="34.5">
      <c r="A134" s="413"/>
      <c r="B134" s="413"/>
      <c r="C134" s="413"/>
      <c r="D134" s="101" t="s">
        <v>202</v>
      </c>
      <c r="E134" s="98"/>
    </row>
    <row r="135" spans="1:5">
      <c r="A135" s="414"/>
      <c r="B135" s="414"/>
      <c r="C135" s="414"/>
      <c r="D135" s="98" t="s">
        <v>240</v>
      </c>
      <c r="E135" s="98"/>
    </row>
    <row r="136" spans="1:5">
      <c r="A136" s="108">
        <v>1168</v>
      </c>
      <c r="B136" s="106"/>
      <c r="C136" s="106"/>
      <c r="D136" s="106" t="s">
        <v>190</v>
      </c>
      <c r="E136" s="107"/>
    </row>
    <row r="137" spans="1:5">
      <c r="A137" s="406"/>
      <c r="B137" s="406"/>
      <c r="C137" s="406"/>
      <c r="D137" s="112" t="s">
        <v>211</v>
      </c>
      <c r="E137" s="110">
        <f>SUM(E143)</f>
        <v>-8186.2</v>
      </c>
    </row>
    <row r="138" spans="1:5">
      <c r="A138" s="407"/>
      <c r="B138" s="407"/>
      <c r="C138" s="407"/>
      <c r="D138" s="101" t="s">
        <v>192</v>
      </c>
      <c r="E138" s="111"/>
    </row>
    <row r="139" spans="1:5" ht="51.75">
      <c r="A139" s="407"/>
      <c r="B139" s="407"/>
      <c r="C139" s="407"/>
      <c r="D139" s="98" t="s">
        <v>212</v>
      </c>
      <c r="E139" s="111"/>
    </row>
    <row r="140" spans="1:5">
      <c r="A140" s="407"/>
      <c r="B140" s="407"/>
      <c r="C140" s="407"/>
      <c r="D140" s="101" t="s">
        <v>18</v>
      </c>
      <c r="E140" s="111"/>
    </row>
    <row r="141" spans="1:5" ht="51.75">
      <c r="A141" s="407"/>
      <c r="B141" s="408"/>
      <c r="C141" s="408"/>
      <c r="D141" s="98" t="s">
        <v>213</v>
      </c>
      <c r="E141" s="111"/>
    </row>
    <row r="142" spans="1:5" ht="34.5">
      <c r="A142" s="407"/>
      <c r="B142" s="106"/>
      <c r="C142" s="106"/>
      <c r="D142" s="106" t="s">
        <v>214</v>
      </c>
      <c r="E142" s="107"/>
    </row>
    <row r="143" spans="1:5" ht="51.75">
      <c r="A143" s="407"/>
      <c r="B143" s="409" t="s">
        <v>80</v>
      </c>
      <c r="C143" s="412"/>
      <c r="D143" s="98" t="s">
        <v>215</v>
      </c>
      <c r="E143" s="118">
        <v>-8186.2</v>
      </c>
    </row>
    <row r="144" spans="1:5">
      <c r="A144" s="407"/>
      <c r="B144" s="410"/>
      <c r="C144" s="413"/>
      <c r="D144" s="101" t="s">
        <v>201</v>
      </c>
      <c r="E144" s="102"/>
    </row>
    <row r="145" spans="1:5" ht="51.75">
      <c r="A145" s="407"/>
      <c r="B145" s="410"/>
      <c r="C145" s="413"/>
      <c r="D145" s="98" t="s">
        <v>216</v>
      </c>
      <c r="E145" s="102"/>
    </row>
    <row r="146" spans="1:5" ht="34.5">
      <c r="A146" s="408"/>
      <c r="B146" s="411"/>
      <c r="C146" s="414"/>
      <c r="D146" s="98" t="s">
        <v>82</v>
      </c>
      <c r="E146" s="102"/>
    </row>
    <row r="147" spans="1:5">
      <c r="A147" s="429" t="s">
        <v>53</v>
      </c>
      <c r="B147" s="429"/>
      <c r="C147" s="429"/>
      <c r="D147" s="429"/>
      <c r="E147" s="429"/>
    </row>
    <row r="148" spans="1:5" s="61" customFormat="1">
      <c r="A148" s="430" t="s">
        <v>181</v>
      </c>
      <c r="B148" s="430"/>
      <c r="C148" s="430"/>
      <c r="D148" s="430"/>
      <c r="E148" s="430"/>
    </row>
    <row r="149" spans="1:5" s="61" customFormat="1" ht="18" thickBot="1">
      <c r="A149" s="430" t="s">
        <v>182</v>
      </c>
      <c r="B149" s="430"/>
      <c r="C149" s="430"/>
      <c r="D149" s="430"/>
      <c r="E149" s="430"/>
    </row>
    <row r="150" spans="1:5" s="61" customFormat="1" ht="34.5">
      <c r="A150" s="432" t="s">
        <v>4</v>
      </c>
      <c r="B150" s="433"/>
      <c r="C150" s="103" t="s">
        <v>183</v>
      </c>
      <c r="D150" s="104" t="s">
        <v>184</v>
      </c>
      <c r="E150" s="104" t="s">
        <v>185</v>
      </c>
    </row>
    <row r="151" spans="1:5" s="61" customFormat="1" ht="34.5">
      <c r="A151" s="105" t="s">
        <v>186</v>
      </c>
      <c r="B151" s="106" t="s">
        <v>187</v>
      </c>
      <c r="C151" s="106" t="s">
        <v>188</v>
      </c>
      <c r="D151" s="106"/>
      <c r="E151" s="107" t="s">
        <v>189</v>
      </c>
    </row>
    <row r="152" spans="1:5" s="61" customFormat="1">
      <c r="A152" s="108">
        <v>1146</v>
      </c>
      <c r="B152" s="106"/>
      <c r="C152" s="106"/>
      <c r="D152" s="106" t="s">
        <v>190</v>
      </c>
      <c r="E152" s="107"/>
    </row>
    <row r="153" spans="1:5" s="61" customFormat="1">
      <c r="A153" s="406"/>
      <c r="B153" s="406"/>
      <c r="C153" s="406"/>
      <c r="D153" s="109" t="s">
        <v>191</v>
      </c>
      <c r="E153" s="180">
        <f>E159+E166</f>
        <v>-86493.599999999991</v>
      </c>
    </row>
    <row r="154" spans="1:5" s="61" customFormat="1">
      <c r="A154" s="407"/>
      <c r="B154" s="407"/>
      <c r="C154" s="407"/>
      <c r="D154" s="101" t="s">
        <v>192</v>
      </c>
      <c r="E154" s="181"/>
    </row>
    <row r="155" spans="1:5" s="61" customFormat="1" ht="51.75">
      <c r="A155" s="407"/>
      <c r="B155" s="407"/>
      <c r="C155" s="407"/>
      <c r="D155" s="98" t="s">
        <v>193</v>
      </c>
      <c r="E155" s="181"/>
    </row>
    <row r="156" spans="1:5" s="61" customFormat="1">
      <c r="A156" s="407"/>
      <c r="B156" s="407"/>
      <c r="C156" s="407"/>
      <c r="D156" s="101" t="s">
        <v>18</v>
      </c>
      <c r="E156" s="181"/>
    </row>
    <row r="157" spans="1:5" s="61" customFormat="1" ht="69">
      <c r="A157" s="407"/>
      <c r="B157" s="408"/>
      <c r="C157" s="408"/>
      <c r="D157" s="98" t="s">
        <v>194</v>
      </c>
      <c r="E157" s="181"/>
    </row>
    <row r="158" spans="1:5" s="61" customFormat="1" ht="34.5">
      <c r="A158" s="407"/>
      <c r="B158" s="106"/>
      <c r="C158" s="106"/>
      <c r="D158" s="106" t="s">
        <v>195</v>
      </c>
      <c r="E158" s="176"/>
    </row>
    <row r="159" spans="1:5" s="61" customFormat="1" ht="34.5">
      <c r="A159" s="407"/>
      <c r="B159" s="409" t="s">
        <v>21</v>
      </c>
      <c r="C159" s="412"/>
      <c r="D159" s="98" t="s">
        <v>232</v>
      </c>
      <c r="E159" s="125">
        <v>-70537.899999999994</v>
      </c>
    </row>
    <row r="160" spans="1:5" s="61" customFormat="1">
      <c r="A160" s="407"/>
      <c r="B160" s="410"/>
      <c r="C160" s="413"/>
      <c r="D160" s="101" t="s">
        <v>196</v>
      </c>
      <c r="E160" s="125"/>
    </row>
    <row r="161" spans="1:5" s="61" customFormat="1" ht="103.5">
      <c r="A161" s="407"/>
      <c r="B161" s="410"/>
      <c r="C161" s="413"/>
      <c r="D161" s="98" t="s">
        <v>233</v>
      </c>
      <c r="E161" s="125"/>
    </row>
    <row r="162" spans="1:5" s="61" customFormat="1" ht="34.5">
      <c r="A162" s="407"/>
      <c r="B162" s="410"/>
      <c r="C162" s="413"/>
      <c r="D162" s="101" t="s">
        <v>198</v>
      </c>
      <c r="E162" s="125"/>
    </row>
    <row r="163" spans="1:5" s="61" customFormat="1" ht="34.5">
      <c r="A163" s="407"/>
      <c r="B163" s="410"/>
      <c r="C163" s="413"/>
      <c r="D163" s="98" t="s">
        <v>25</v>
      </c>
      <c r="E163" s="125"/>
    </row>
    <row r="164" spans="1:5" s="61" customFormat="1" ht="34.5">
      <c r="A164" s="407"/>
      <c r="B164" s="410"/>
      <c r="C164" s="413"/>
      <c r="D164" s="101" t="s">
        <v>199</v>
      </c>
      <c r="E164" s="125"/>
    </row>
    <row r="165" spans="1:5" s="61" customFormat="1">
      <c r="A165" s="408"/>
      <c r="B165" s="411"/>
      <c r="C165" s="414"/>
      <c r="D165" s="98" t="s">
        <v>200</v>
      </c>
      <c r="E165" s="125"/>
    </row>
    <row r="166" spans="1:5" s="61" customFormat="1" ht="51.75">
      <c r="A166" s="406"/>
      <c r="B166" s="409" t="s">
        <v>7</v>
      </c>
      <c r="C166" s="412"/>
      <c r="D166" s="98" t="s">
        <v>84</v>
      </c>
      <c r="E166" s="125">
        <v>-15955.7</v>
      </c>
    </row>
    <row r="167" spans="1:5" s="61" customFormat="1">
      <c r="A167" s="407"/>
      <c r="B167" s="410"/>
      <c r="C167" s="413"/>
      <c r="D167" s="101" t="s">
        <v>201</v>
      </c>
      <c r="E167" s="125"/>
    </row>
    <row r="168" spans="1:5" s="61" customFormat="1" ht="69">
      <c r="A168" s="407"/>
      <c r="B168" s="410"/>
      <c r="C168" s="413"/>
      <c r="D168" s="98" t="s">
        <v>9</v>
      </c>
      <c r="E168" s="125"/>
    </row>
    <row r="169" spans="1:5" s="61" customFormat="1" ht="34.5">
      <c r="A169" s="407"/>
      <c r="B169" s="410"/>
      <c r="C169" s="413"/>
      <c r="D169" s="101" t="s">
        <v>202</v>
      </c>
      <c r="E169" s="125"/>
    </row>
    <row r="170" spans="1:5" s="61" customFormat="1">
      <c r="A170" s="408"/>
      <c r="B170" s="411"/>
      <c r="C170" s="414"/>
      <c r="D170" s="98" t="s">
        <v>200</v>
      </c>
      <c r="E170" s="125"/>
    </row>
    <row r="171" spans="1:5" s="61" customFormat="1">
      <c r="A171" s="108">
        <v>1098</v>
      </c>
      <c r="B171" s="106"/>
      <c r="C171" s="106"/>
      <c r="D171" s="106" t="s">
        <v>190</v>
      </c>
      <c r="E171" s="176"/>
    </row>
    <row r="172" spans="1:5" s="61" customFormat="1">
      <c r="A172" s="427"/>
      <c r="B172" s="406"/>
      <c r="C172" s="406"/>
      <c r="D172" s="112" t="s">
        <v>203</v>
      </c>
      <c r="E172" s="180">
        <f>SUM(E178)</f>
        <v>-67118.2</v>
      </c>
    </row>
    <row r="173" spans="1:5" s="61" customFormat="1">
      <c r="A173" s="428"/>
      <c r="B173" s="407"/>
      <c r="C173" s="407"/>
      <c r="D173" s="101" t="s">
        <v>192</v>
      </c>
      <c r="E173" s="181"/>
    </row>
    <row r="174" spans="1:5" s="61" customFormat="1" ht="34.5">
      <c r="A174" s="428"/>
      <c r="B174" s="407"/>
      <c r="C174" s="407"/>
      <c r="D174" s="98" t="s">
        <v>204</v>
      </c>
      <c r="E174" s="181"/>
    </row>
    <row r="175" spans="1:5" s="61" customFormat="1">
      <c r="A175" s="428"/>
      <c r="B175" s="407"/>
      <c r="C175" s="407"/>
      <c r="D175" s="101" t="s">
        <v>18</v>
      </c>
      <c r="E175" s="181"/>
    </row>
    <row r="176" spans="1:5" s="61" customFormat="1" ht="69">
      <c r="A176" s="428"/>
      <c r="B176" s="408"/>
      <c r="C176" s="408"/>
      <c r="D176" s="98" t="s">
        <v>205</v>
      </c>
      <c r="E176" s="181"/>
    </row>
    <row r="177" spans="1:5" s="61" customFormat="1" ht="34.5">
      <c r="A177" s="428"/>
      <c r="B177" s="106"/>
      <c r="C177" s="106"/>
      <c r="D177" s="106" t="s">
        <v>206</v>
      </c>
      <c r="E177" s="176"/>
    </row>
    <row r="178" spans="1:5" s="61" customFormat="1" ht="34.5">
      <c r="A178" s="428"/>
      <c r="B178" s="409" t="s">
        <v>34</v>
      </c>
      <c r="C178" s="412"/>
      <c r="D178" s="98" t="s">
        <v>241</v>
      </c>
      <c r="E178" s="125">
        <v>-67118.2</v>
      </c>
    </row>
    <row r="179" spans="1:5" s="61" customFormat="1">
      <c r="A179" s="428"/>
      <c r="B179" s="410"/>
      <c r="C179" s="413"/>
      <c r="D179" s="101" t="s">
        <v>208</v>
      </c>
      <c r="E179" s="181"/>
    </row>
    <row r="180" spans="1:5" s="61" customFormat="1" ht="51.75">
      <c r="A180" s="428"/>
      <c r="B180" s="410"/>
      <c r="C180" s="413"/>
      <c r="D180" s="98" t="s">
        <v>242</v>
      </c>
      <c r="E180" s="182"/>
    </row>
    <row r="181" spans="1:5" s="61" customFormat="1" ht="34.5">
      <c r="A181" s="428"/>
      <c r="B181" s="410"/>
      <c r="C181" s="413"/>
      <c r="D181" s="101" t="s">
        <v>202</v>
      </c>
      <c r="E181" s="182"/>
    </row>
    <row r="182" spans="1:5" s="61" customFormat="1">
      <c r="A182" s="434"/>
      <c r="B182" s="411"/>
      <c r="C182" s="414"/>
      <c r="D182" s="98" t="s">
        <v>210</v>
      </c>
      <c r="E182" s="182"/>
    </row>
    <row r="183" spans="1:5" s="61" customFormat="1">
      <c r="A183" s="108">
        <v>1168</v>
      </c>
      <c r="B183" s="106"/>
      <c r="C183" s="106"/>
      <c r="D183" s="106" t="s">
        <v>190</v>
      </c>
      <c r="E183" s="176"/>
    </row>
    <row r="184" spans="1:5" s="61" customFormat="1">
      <c r="A184" s="406"/>
      <c r="B184" s="406"/>
      <c r="C184" s="406"/>
      <c r="D184" s="112" t="s">
        <v>211</v>
      </c>
      <c r="E184" s="180">
        <f>SUM(E190)</f>
        <v>-9285</v>
      </c>
    </row>
    <row r="185" spans="1:5" s="61" customFormat="1">
      <c r="A185" s="407"/>
      <c r="B185" s="407"/>
      <c r="C185" s="407"/>
      <c r="D185" s="101" t="s">
        <v>192</v>
      </c>
      <c r="E185" s="181"/>
    </row>
    <row r="186" spans="1:5" s="61" customFormat="1" ht="51.75">
      <c r="A186" s="407"/>
      <c r="B186" s="407"/>
      <c r="C186" s="407"/>
      <c r="D186" s="98" t="s">
        <v>212</v>
      </c>
      <c r="E186" s="181"/>
    </row>
    <row r="187" spans="1:5" s="61" customFormat="1">
      <c r="A187" s="407"/>
      <c r="B187" s="407"/>
      <c r="C187" s="407"/>
      <c r="D187" s="101" t="s">
        <v>18</v>
      </c>
      <c r="E187" s="181"/>
    </row>
    <row r="188" spans="1:5" s="61" customFormat="1" ht="51.75">
      <c r="A188" s="407"/>
      <c r="B188" s="408"/>
      <c r="C188" s="408"/>
      <c r="D188" s="98" t="s">
        <v>213</v>
      </c>
      <c r="E188" s="181"/>
    </row>
    <row r="189" spans="1:5" s="61" customFormat="1" ht="34.5">
      <c r="A189" s="407"/>
      <c r="B189" s="106"/>
      <c r="C189" s="106"/>
      <c r="D189" s="106" t="s">
        <v>214</v>
      </c>
      <c r="E189" s="176"/>
    </row>
    <row r="190" spans="1:5" s="61" customFormat="1" ht="51.75">
      <c r="A190" s="407"/>
      <c r="B190" s="409" t="s">
        <v>321</v>
      </c>
      <c r="C190" s="412"/>
      <c r="D190" s="98" t="s">
        <v>215</v>
      </c>
      <c r="E190" s="125">
        <v>-9285</v>
      </c>
    </row>
    <row r="191" spans="1:5" s="61" customFormat="1">
      <c r="A191" s="407"/>
      <c r="B191" s="410"/>
      <c r="C191" s="413"/>
      <c r="D191" s="101" t="s">
        <v>201</v>
      </c>
      <c r="E191" s="125"/>
    </row>
    <row r="192" spans="1:5" s="61" customFormat="1" ht="51.75">
      <c r="A192" s="407"/>
      <c r="B192" s="410"/>
      <c r="C192" s="413"/>
      <c r="D192" s="98" t="s">
        <v>216</v>
      </c>
      <c r="E192" s="125"/>
    </row>
    <row r="193" spans="1:5" s="61" customFormat="1" ht="34.5">
      <c r="A193" s="408"/>
      <c r="B193" s="411"/>
      <c r="C193" s="414"/>
      <c r="D193" s="98" t="s">
        <v>82</v>
      </c>
      <c r="E193" s="125"/>
    </row>
    <row r="194" spans="1:5" s="61" customFormat="1">
      <c r="A194" s="126">
        <v>1163</v>
      </c>
      <c r="B194" s="127"/>
      <c r="C194" s="127"/>
      <c r="D194" s="127" t="s">
        <v>190</v>
      </c>
      <c r="E194" s="183"/>
    </row>
    <row r="195" spans="1:5" s="61" customFormat="1" ht="35.25" thickBot="1">
      <c r="A195" s="435"/>
      <c r="B195" s="235"/>
      <c r="C195" s="235"/>
      <c r="D195" s="184" t="s">
        <v>281</v>
      </c>
      <c r="E195" s="125">
        <f>E201</f>
        <v>-2450</v>
      </c>
    </row>
    <row r="196" spans="1:5" s="61" customFormat="1" ht="18" thickBot="1">
      <c r="A196" s="436"/>
      <c r="B196" s="438"/>
      <c r="C196" s="438"/>
      <c r="D196" s="130" t="s">
        <v>192</v>
      </c>
      <c r="E196" s="185"/>
    </row>
    <row r="197" spans="1:5" s="61" customFormat="1" ht="104.25" thickBot="1">
      <c r="A197" s="436"/>
      <c r="B197" s="438"/>
      <c r="C197" s="438"/>
      <c r="D197" s="132" t="s">
        <v>282</v>
      </c>
      <c r="E197" s="185"/>
    </row>
    <row r="198" spans="1:5" s="61" customFormat="1" ht="18" thickBot="1">
      <c r="A198" s="436"/>
      <c r="B198" s="438"/>
      <c r="C198" s="438"/>
      <c r="D198" s="130" t="s">
        <v>18</v>
      </c>
      <c r="E198" s="185"/>
    </row>
    <row r="199" spans="1:5" s="61" customFormat="1" ht="52.5" thickBot="1">
      <c r="A199" s="436"/>
      <c r="B199" s="439"/>
      <c r="C199" s="439"/>
      <c r="D199" s="132" t="s">
        <v>147</v>
      </c>
      <c r="E199" s="185"/>
    </row>
    <row r="200" spans="1:5" s="61" customFormat="1" ht="35.25" thickBot="1">
      <c r="A200" s="436"/>
      <c r="B200" s="132"/>
      <c r="C200" s="132"/>
      <c r="D200" s="106" t="s">
        <v>195</v>
      </c>
      <c r="E200" s="185"/>
    </row>
    <row r="201" spans="1:5" s="61" customFormat="1" ht="35.25" thickBot="1">
      <c r="A201" s="436"/>
      <c r="B201" s="440" t="s">
        <v>176</v>
      </c>
      <c r="C201" s="392"/>
      <c r="D201" s="132" t="s">
        <v>327</v>
      </c>
      <c r="E201" s="125">
        <v>-2450</v>
      </c>
    </row>
    <row r="202" spans="1:5" s="61" customFormat="1" ht="18" thickBot="1">
      <c r="A202" s="436"/>
      <c r="B202" s="441"/>
      <c r="C202" s="443"/>
      <c r="D202" s="130" t="s">
        <v>196</v>
      </c>
      <c r="E202" s="186"/>
    </row>
    <row r="203" spans="1:5" s="61" customFormat="1" ht="35.25" thickBot="1">
      <c r="A203" s="436"/>
      <c r="B203" s="441"/>
      <c r="C203" s="443"/>
      <c r="D203" s="132" t="s">
        <v>328</v>
      </c>
      <c r="E203" s="186"/>
    </row>
    <row r="204" spans="1:5" s="61" customFormat="1" ht="35.25" thickBot="1">
      <c r="A204" s="436"/>
      <c r="B204" s="441"/>
      <c r="C204" s="443"/>
      <c r="D204" s="130" t="s">
        <v>199</v>
      </c>
      <c r="E204" s="186"/>
    </row>
    <row r="205" spans="1:5" s="61" customFormat="1" ht="34.5">
      <c r="A205" s="437"/>
      <c r="B205" s="442"/>
      <c r="C205" s="444"/>
      <c r="D205" s="134" t="s">
        <v>285</v>
      </c>
      <c r="E205" s="187"/>
    </row>
    <row r="206" spans="1:5" s="61" customFormat="1">
      <c r="A206" s="108">
        <v>1072</v>
      </c>
      <c r="B206" s="106"/>
      <c r="C206" s="106"/>
      <c r="D206" s="106" t="s">
        <v>190</v>
      </c>
      <c r="E206" s="176"/>
    </row>
    <row r="207" spans="1:5" s="61" customFormat="1" ht="34.5">
      <c r="A207" s="427"/>
      <c r="B207" s="406"/>
      <c r="C207" s="406"/>
      <c r="D207" s="112" t="s">
        <v>244</v>
      </c>
      <c r="E207" s="188">
        <f>SUM(E213)</f>
        <v>-1888.2</v>
      </c>
    </row>
    <row r="208" spans="1:5" s="61" customFormat="1">
      <c r="A208" s="428"/>
      <c r="B208" s="407"/>
      <c r="C208" s="407"/>
      <c r="D208" s="101" t="s">
        <v>192</v>
      </c>
      <c r="E208" s="181"/>
    </row>
    <row r="209" spans="1:5" s="61" customFormat="1" ht="34.5">
      <c r="A209" s="428"/>
      <c r="B209" s="407"/>
      <c r="C209" s="407"/>
      <c r="D209" s="98" t="s">
        <v>245</v>
      </c>
      <c r="E209" s="181"/>
    </row>
    <row r="210" spans="1:5" s="61" customFormat="1">
      <c r="A210" s="428"/>
      <c r="B210" s="407"/>
      <c r="C210" s="407"/>
      <c r="D210" s="101" t="s">
        <v>18</v>
      </c>
      <c r="E210" s="181"/>
    </row>
    <row r="211" spans="1:5" s="61" customFormat="1" ht="34.5">
      <c r="A211" s="428"/>
      <c r="B211" s="408"/>
      <c r="C211" s="408"/>
      <c r="D211" s="98" t="s">
        <v>246</v>
      </c>
      <c r="E211" s="181"/>
    </row>
    <row r="212" spans="1:5" s="61" customFormat="1" ht="34.5">
      <c r="A212" s="428"/>
      <c r="B212" s="106"/>
      <c r="C212" s="106"/>
      <c r="D212" s="106" t="s">
        <v>206</v>
      </c>
      <c r="E212" s="176"/>
    </row>
    <row r="213" spans="1:5" s="61" customFormat="1" ht="34.5">
      <c r="A213" s="428"/>
      <c r="B213" s="409" t="s">
        <v>45</v>
      </c>
      <c r="C213" s="412"/>
      <c r="D213" s="68" t="s">
        <v>44</v>
      </c>
      <c r="E213" s="189">
        <v>-1888.2</v>
      </c>
    </row>
    <row r="214" spans="1:5" s="61" customFormat="1">
      <c r="A214" s="428"/>
      <c r="B214" s="410"/>
      <c r="C214" s="413"/>
      <c r="D214" s="101" t="s">
        <v>208</v>
      </c>
      <c r="E214" s="181"/>
    </row>
    <row r="215" spans="1:5" s="61" customFormat="1" ht="51.75">
      <c r="A215" s="428"/>
      <c r="B215" s="410"/>
      <c r="C215" s="413"/>
      <c r="D215" s="98" t="s">
        <v>326</v>
      </c>
      <c r="E215" s="182"/>
    </row>
    <row r="216" spans="1:5" s="61" customFormat="1" ht="34.5">
      <c r="A216" s="428"/>
      <c r="B216" s="410"/>
      <c r="C216" s="413"/>
      <c r="D216" s="101" t="s">
        <v>202</v>
      </c>
      <c r="E216" s="182"/>
    </row>
    <row r="217" spans="1:5" s="61" customFormat="1" ht="34.5">
      <c r="A217" s="434"/>
      <c r="B217" s="411"/>
      <c r="C217" s="414"/>
      <c r="D217" s="76" t="s">
        <v>47</v>
      </c>
      <c r="E217" s="190"/>
    </row>
    <row r="218" spans="1:5" s="61" customFormat="1">
      <c r="A218" s="108">
        <v>1002</v>
      </c>
      <c r="B218" s="106"/>
      <c r="C218" s="106"/>
      <c r="D218" s="106" t="s">
        <v>190</v>
      </c>
      <c r="E218" s="176"/>
    </row>
    <row r="219" spans="1:5" s="61" customFormat="1">
      <c r="A219" s="427"/>
      <c r="B219" s="409"/>
      <c r="C219" s="406"/>
      <c r="D219" s="112" t="s">
        <v>247</v>
      </c>
      <c r="E219" s="180">
        <f>E225</f>
        <v>-3480</v>
      </c>
    </row>
    <row r="220" spans="1:5" s="61" customFormat="1">
      <c r="A220" s="428"/>
      <c r="B220" s="410"/>
      <c r="C220" s="407"/>
      <c r="D220" s="101" t="s">
        <v>192</v>
      </c>
      <c r="E220" s="181"/>
    </row>
    <row r="221" spans="1:5" s="61" customFormat="1" ht="51.75">
      <c r="A221" s="428"/>
      <c r="B221" s="410"/>
      <c r="C221" s="407"/>
      <c r="D221" s="98" t="s">
        <v>248</v>
      </c>
      <c r="E221" s="181"/>
    </row>
    <row r="222" spans="1:5" s="61" customFormat="1">
      <c r="A222" s="428"/>
      <c r="B222" s="410"/>
      <c r="C222" s="407"/>
      <c r="D222" s="101" t="s">
        <v>18</v>
      </c>
      <c r="E222" s="181"/>
    </row>
    <row r="223" spans="1:5" s="61" customFormat="1" ht="51.75">
      <c r="A223" s="428"/>
      <c r="B223" s="411"/>
      <c r="C223" s="408"/>
      <c r="D223" s="98" t="s">
        <v>249</v>
      </c>
      <c r="E223" s="181"/>
    </row>
    <row r="224" spans="1:5" s="61" customFormat="1" ht="34.5">
      <c r="A224" s="114"/>
      <c r="B224" s="164"/>
      <c r="C224" s="166"/>
      <c r="D224" s="98" t="s">
        <v>250</v>
      </c>
      <c r="E224" s="181"/>
    </row>
    <row r="225" spans="1:5" s="61" customFormat="1" ht="34.5">
      <c r="A225" s="115"/>
      <c r="B225" s="409" t="s">
        <v>51</v>
      </c>
      <c r="C225" s="161"/>
      <c r="D225" s="98" t="s">
        <v>251</v>
      </c>
      <c r="E225" s="125">
        <v>-3480</v>
      </c>
    </row>
    <row r="226" spans="1:5" s="61" customFormat="1" ht="34.5">
      <c r="A226" s="115"/>
      <c r="B226" s="410"/>
      <c r="C226" s="162"/>
      <c r="D226" s="101" t="s">
        <v>52</v>
      </c>
      <c r="E226" s="125"/>
    </row>
    <row r="227" spans="1:5" s="61" customFormat="1">
      <c r="A227" s="115"/>
      <c r="B227" s="410"/>
      <c r="C227" s="162"/>
      <c r="D227" s="98" t="s">
        <v>53</v>
      </c>
      <c r="E227" s="125"/>
    </row>
    <row r="228" spans="1:5" s="61" customFormat="1" ht="34.5">
      <c r="A228" s="115"/>
      <c r="B228" s="410"/>
      <c r="C228" s="162"/>
      <c r="D228" s="98" t="s">
        <v>202</v>
      </c>
      <c r="E228" s="125"/>
    </row>
    <row r="229" spans="1:5" s="61" customFormat="1" ht="34.5">
      <c r="A229" s="115"/>
      <c r="B229" s="410"/>
      <c r="C229" s="162"/>
      <c r="D229" s="98" t="s">
        <v>59</v>
      </c>
      <c r="E229" s="125"/>
    </row>
    <row r="230" spans="1:5" s="61" customFormat="1">
      <c r="A230" s="108">
        <v>1047</v>
      </c>
      <c r="B230" s="106"/>
      <c r="C230" s="106"/>
      <c r="D230" s="106" t="s">
        <v>190</v>
      </c>
      <c r="E230" s="107"/>
    </row>
    <row r="231" spans="1:5" s="61" customFormat="1" ht="51.75">
      <c r="A231" s="427"/>
      <c r="B231" s="409"/>
      <c r="C231" s="406"/>
      <c r="D231" s="112" t="s">
        <v>217</v>
      </c>
      <c r="E231" s="110">
        <f>SUM(E236)</f>
        <v>-7222</v>
      </c>
    </row>
    <row r="232" spans="1:5" s="61" customFormat="1">
      <c r="A232" s="428"/>
      <c r="B232" s="410"/>
      <c r="C232" s="407"/>
      <c r="D232" s="101" t="s">
        <v>192</v>
      </c>
      <c r="E232" s="111"/>
    </row>
    <row r="233" spans="1:5" s="61" customFormat="1" ht="51.75">
      <c r="A233" s="428"/>
      <c r="B233" s="410"/>
      <c r="C233" s="407"/>
      <c r="D233" s="98" t="s">
        <v>218</v>
      </c>
      <c r="E233" s="111"/>
    </row>
    <row r="234" spans="1:5" s="61" customFormat="1">
      <c r="A234" s="428"/>
      <c r="B234" s="410"/>
      <c r="C234" s="407"/>
      <c r="D234" s="101" t="s">
        <v>18</v>
      </c>
      <c r="E234" s="111"/>
    </row>
    <row r="235" spans="1:5" s="61" customFormat="1" ht="34.5">
      <c r="A235" s="428"/>
      <c r="B235" s="411"/>
      <c r="C235" s="408"/>
      <c r="D235" s="98" t="s">
        <v>66</v>
      </c>
      <c r="E235" s="111"/>
    </row>
    <row r="236" spans="1:5" s="61" customFormat="1" ht="34.5">
      <c r="A236" s="445"/>
      <c r="B236" s="409" t="s">
        <v>63</v>
      </c>
      <c r="C236" s="412"/>
      <c r="D236" s="98" t="s">
        <v>243</v>
      </c>
      <c r="E236" s="102">
        <v>-7222</v>
      </c>
    </row>
    <row r="237" spans="1:5" s="61" customFormat="1">
      <c r="A237" s="446"/>
      <c r="B237" s="410"/>
      <c r="C237" s="413"/>
      <c r="D237" s="101" t="s">
        <v>208</v>
      </c>
      <c r="E237" s="102"/>
    </row>
    <row r="238" spans="1:5" s="61" customFormat="1">
      <c r="A238" s="446"/>
      <c r="B238" s="410"/>
      <c r="C238" s="413"/>
      <c r="D238" s="98" t="s">
        <v>62</v>
      </c>
      <c r="E238" s="102"/>
    </row>
    <row r="239" spans="1:5" s="61" customFormat="1" ht="34.5">
      <c r="A239" s="446"/>
      <c r="B239" s="410"/>
      <c r="C239" s="413"/>
      <c r="D239" s="101" t="s">
        <v>202</v>
      </c>
      <c r="E239" s="102"/>
    </row>
    <row r="240" spans="1:5" s="61" customFormat="1" ht="51.75">
      <c r="A240" s="447"/>
      <c r="B240" s="411"/>
      <c r="C240" s="414"/>
      <c r="D240" s="98" t="s">
        <v>65</v>
      </c>
      <c r="E240" s="102"/>
    </row>
    <row r="241" spans="1:5" s="61" customFormat="1">
      <c r="A241" s="108">
        <v>1072</v>
      </c>
      <c r="B241" s="106"/>
      <c r="C241" s="106"/>
      <c r="D241" s="106" t="s">
        <v>190</v>
      </c>
      <c r="E241" s="107"/>
    </row>
    <row r="242" spans="1:5" s="61" customFormat="1" ht="34.5">
      <c r="A242" s="427"/>
      <c r="B242" s="406"/>
      <c r="C242" s="406"/>
      <c r="D242" s="112" t="s">
        <v>244</v>
      </c>
      <c r="E242" s="110">
        <f>SUM(E248)</f>
        <v>-2614</v>
      </c>
    </row>
    <row r="243" spans="1:5" s="61" customFormat="1">
      <c r="A243" s="428"/>
      <c r="B243" s="407"/>
      <c r="C243" s="407"/>
      <c r="D243" s="101" t="s">
        <v>192</v>
      </c>
      <c r="E243" s="111"/>
    </row>
    <row r="244" spans="1:5" s="61" customFormat="1" ht="34.5">
      <c r="A244" s="428"/>
      <c r="B244" s="407"/>
      <c r="C244" s="407"/>
      <c r="D244" s="98" t="s">
        <v>245</v>
      </c>
      <c r="E244" s="111"/>
    </row>
    <row r="245" spans="1:5" s="61" customFormat="1">
      <c r="A245" s="428"/>
      <c r="B245" s="407"/>
      <c r="C245" s="407"/>
      <c r="D245" s="101" t="s">
        <v>18</v>
      </c>
      <c r="E245" s="111"/>
    </row>
    <row r="246" spans="1:5" s="61" customFormat="1" ht="34.5">
      <c r="A246" s="428"/>
      <c r="B246" s="408"/>
      <c r="C246" s="408"/>
      <c r="D246" s="98" t="s">
        <v>246</v>
      </c>
      <c r="E246" s="111"/>
    </row>
    <row r="247" spans="1:5" s="61" customFormat="1" ht="34.5">
      <c r="A247" s="428"/>
      <c r="B247" s="106"/>
      <c r="C247" s="106"/>
      <c r="D247" s="106" t="s">
        <v>206</v>
      </c>
      <c r="E247" s="107"/>
    </row>
    <row r="248" spans="1:5" s="61" customFormat="1" ht="34.5">
      <c r="A248" s="428"/>
      <c r="B248" s="409" t="s">
        <v>45</v>
      </c>
      <c r="C248" s="412"/>
      <c r="D248" s="68" t="s">
        <v>44</v>
      </c>
      <c r="E248" s="110">
        <v>-2614</v>
      </c>
    </row>
    <row r="249" spans="1:5" s="61" customFormat="1">
      <c r="A249" s="428"/>
      <c r="B249" s="410"/>
      <c r="C249" s="413"/>
      <c r="D249" s="101" t="s">
        <v>208</v>
      </c>
      <c r="E249" s="111"/>
    </row>
    <row r="250" spans="1:5" s="61" customFormat="1" ht="51.75">
      <c r="A250" s="428"/>
      <c r="B250" s="410"/>
      <c r="C250" s="413"/>
      <c r="D250" s="68" t="s">
        <v>68</v>
      </c>
      <c r="E250" s="76"/>
    </row>
    <row r="251" spans="1:5" s="61" customFormat="1" ht="34.5">
      <c r="A251" s="428"/>
      <c r="B251" s="410"/>
      <c r="C251" s="413"/>
      <c r="D251" s="101" t="s">
        <v>202</v>
      </c>
      <c r="E251" s="113"/>
    </row>
    <row r="252" spans="1:5" s="61" customFormat="1" ht="34.5">
      <c r="A252" s="434"/>
      <c r="B252" s="411"/>
      <c r="C252" s="414"/>
      <c r="D252" s="76" t="s">
        <v>47</v>
      </c>
      <c r="E252" s="76"/>
    </row>
    <row r="254" spans="1:5">
      <c r="A254" s="429" t="s">
        <v>252</v>
      </c>
      <c r="B254" s="429"/>
      <c r="C254" s="429"/>
      <c r="D254" s="429"/>
      <c r="E254" s="429"/>
    </row>
    <row r="255" spans="1:5">
      <c r="A255" s="430" t="s">
        <v>181</v>
      </c>
      <c r="B255" s="430"/>
      <c r="C255" s="430"/>
      <c r="D255" s="430"/>
      <c r="E255" s="430"/>
    </row>
    <row r="256" spans="1:5">
      <c r="A256" s="430" t="s">
        <v>182</v>
      </c>
      <c r="B256" s="430"/>
      <c r="C256" s="430"/>
      <c r="D256" s="430"/>
      <c r="E256" s="430"/>
    </row>
    <row r="259" spans="1:5">
      <c r="A259" s="108">
        <v>1047</v>
      </c>
      <c r="B259" s="106"/>
      <c r="C259" s="106"/>
      <c r="D259" s="106" t="s">
        <v>190</v>
      </c>
      <c r="E259" s="107"/>
    </row>
    <row r="260" spans="1:5" ht="51.75">
      <c r="A260" s="427"/>
      <c r="B260" s="409"/>
      <c r="C260" s="406"/>
      <c r="D260" s="112" t="s">
        <v>217</v>
      </c>
      <c r="E260" s="110">
        <f>SUM(E265,E270,E275,E280,E285,E290)</f>
        <v>-8360.2999999999993</v>
      </c>
    </row>
    <row r="261" spans="1:5">
      <c r="A261" s="428"/>
      <c r="B261" s="410"/>
      <c r="C261" s="407"/>
      <c r="D261" s="101" t="s">
        <v>192</v>
      </c>
      <c r="E261" s="111"/>
    </row>
    <row r="262" spans="1:5" ht="51.75">
      <c r="A262" s="428"/>
      <c r="B262" s="410"/>
      <c r="C262" s="407"/>
      <c r="D262" s="98" t="s">
        <v>218</v>
      </c>
      <c r="E262" s="111"/>
    </row>
    <row r="263" spans="1:5">
      <c r="A263" s="428"/>
      <c r="B263" s="410"/>
      <c r="C263" s="407"/>
      <c r="D263" s="101" t="s">
        <v>18</v>
      </c>
      <c r="E263" s="111"/>
    </row>
    <row r="264" spans="1:5" ht="34.5">
      <c r="A264" s="428"/>
      <c r="B264" s="411"/>
      <c r="C264" s="408"/>
      <c r="D264" s="98" t="s">
        <v>66</v>
      </c>
      <c r="E264" s="111"/>
    </row>
    <row r="265" spans="1:5" ht="51.75" hidden="1">
      <c r="A265" s="115"/>
      <c r="B265" s="409" t="s">
        <v>253</v>
      </c>
      <c r="C265" s="412"/>
      <c r="D265" s="98" t="s">
        <v>254</v>
      </c>
      <c r="E265" s="102"/>
    </row>
    <row r="266" spans="1:5" hidden="1">
      <c r="A266" s="115"/>
      <c r="B266" s="410"/>
      <c r="C266" s="413"/>
      <c r="D266" s="101" t="s">
        <v>220</v>
      </c>
      <c r="E266" s="102"/>
    </row>
    <row r="267" spans="1:5" ht="51.75" hidden="1">
      <c r="A267" s="115"/>
      <c r="B267" s="410"/>
      <c r="C267" s="413"/>
      <c r="D267" s="98" t="s">
        <v>258</v>
      </c>
      <c r="E267" s="102"/>
    </row>
    <row r="268" spans="1:5" ht="51.75" hidden="1">
      <c r="A268" s="115"/>
      <c r="B268" s="410"/>
      <c r="C268" s="413"/>
      <c r="D268" s="98" t="s">
        <v>65</v>
      </c>
      <c r="E268" s="102"/>
    </row>
    <row r="269" spans="1:5" ht="34.5" hidden="1">
      <c r="A269" s="115"/>
      <c r="B269" s="164"/>
      <c r="C269" s="162"/>
      <c r="D269" s="98" t="s">
        <v>206</v>
      </c>
      <c r="E269" s="102"/>
    </row>
    <row r="270" spans="1:5" ht="51.75" hidden="1">
      <c r="A270" s="115"/>
      <c r="B270" s="409" t="s">
        <v>80</v>
      </c>
      <c r="C270" s="161"/>
      <c r="D270" s="98" t="s">
        <v>254</v>
      </c>
      <c r="E270" s="102"/>
    </row>
    <row r="271" spans="1:5" hidden="1">
      <c r="A271" s="115"/>
      <c r="B271" s="410"/>
      <c r="C271" s="162"/>
      <c r="D271" s="101" t="s">
        <v>220</v>
      </c>
      <c r="E271" s="102"/>
    </row>
    <row r="272" spans="1:5" ht="103.5" hidden="1">
      <c r="A272" s="115"/>
      <c r="B272" s="410"/>
      <c r="C272" s="162"/>
      <c r="D272" s="98" t="s">
        <v>259</v>
      </c>
      <c r="E272" s="102"/>
    </row>
    <row r="273" spans="1:5" ht="51.75" hidden="1">
      <c r="A273" s="115"/>
      <c r="B273" s="410"/>
      <c r="C273" s="162"/>
      <c r="D273" s="98" t="s">
        <v>65</v>
      </c>
      <c r="E273" s="102"/>
    </row>
    <row r="274" spans="1:5" ht="34.5" hidden="1">
      <c r="A274" s="115"/>
      <c r="B274" s="164"/>
      <c r="C274" s="163"/>
      <c r="D274" s="98" t="s">
        <v>206</v>
      </c>
      <c r="E274" s="102"/>
    </row>
    <row r="275" spans="1:5" ht="51.75" hidden="1">
      <c r="A275" s="115"/>
      <c r="B275" s="409" t="s">
        <v>159</v>
      </c>
      <c r="C275" s="161"/>
      <c r="D275" s="98" t="s">
        <v>254</v>
      </c>
      <c r="E275" s="102"/>
    </row>
    <row r="276" spans="1:5" hidden="1">
      <c r="A276" s="115"/>
      <c r="B276" s="410"/>
      <c r="C276" s="162"/>
      <c r="D276" s="101" t="s">
        <v>220</v>
      </c>
      <c r="E276" s="102"/>
    </row>
    <row r="277" spans="1:5" ht="34.5" hidden="1">
      <c r="A277" s="115"/>
      <c r="B277" s="410"/>
      <c r="C277" s="162"/>
      <c r="D277" s="98" t="s">
        <v>260</v>
      </c>
      <c r="E277" s="102"/>
    </row>
    <row r="278" spans="1:5" ht="51.75" hidden="1">
      <c r="A278" s="115"/>
      <c r="B278" s="410"/>
      <c r="C278" s="162"/>
      <c r="D278" s="98" t="s">
        <v>65</v>
      </c>
      <c r="E278" s="102"/>
    </row>
    <row r="279" spans="1:5" ht="34.5" hidden="1">
      <c r="A279" s="115"/>
      <c r="B279" s="164"/>
      <c r="C279" s="163"/>
      <c r="D279" s="98" t="s">
        <v>206</v>
      </c>
      <c r="E279" s="102"/>
    </row>
    <row r="280" spans="1:5" ht="34.5" hidden="1">
      <c r="A280" s="115"/>
      <c r="B280" s="409" t="s">
        <v>261</v>
      </c>
      <c r="C280" s="412"/>
      <c r="D280" s="98" t="s">
        <v>262</v>
      </c>
      <c r="E280" s="102"/>
    </row>
    <row r="281" spans="1:5" hidden="1">
      <c r="A281" s="115"/>
      <c r="B281" s="410"/>
      <c r="C281" s="413"/>
      <c r="D281" s="101" t="s">
        <v>208</v>
      </c>
      <c r="E281" s="102"/>
    </row>
    <row r="282" spans="1:5" ht="51.75" hidden="1">
      <c r="A282" s="115"/>
      <c r="B282" s="410"/>
      <c r="C282" s="413"/>
      <c r="D282" s="98" t="s">
        <v>224</v>
      </c>
      <c r="E282" s="102"/>
    </row>
    <row r="283" spans="1:5" ht="34.5" hidden="1">
      <c r="A283" s="115"/>
      <c r="B283" s="410"/>
      <c r="C283" s="413"/>
      <c r="D283" s="101" t="s">
        <v>202</v>
      </c>
      <c r="E283" s="102"/>
    </row>
    <row r="284" spans="1:5" ht="51.75" hidden="1">
      <c r="A284" s="117"/>
      <c r="B284" s="411"/>
      <c r="C284" s="414"/>
      <c r="D284" s="98" t="s">
        <v>65</v>
      </c>
      <c r="E284" s="102"/>
    </row>
    <row r="285" spans="1:5" ht="34.5">
      <c r="A285" s="445"/>
      <c r="B285" s="409" t="s">
        <v>255</v>
      </c>
      <c r="C285" s="412"/>
      <c r="D285" s="98" t="s">
        <v>256</v>
      </c>
      <c r="E285" s="118">
        <v>-8108.3</v>
      </c>
    </row>
    <row r="286" spans="1:5">
      <c r="A286" s="446"/>
      <c r="B286" s="410"/>
      <c r="C286" s="413"/>
      <c r="D286" s="101" t="s">
        <v>208</v>
      </c>
      <c r="E286" s="102"/>
    </row>
    <row r="287" spans="1:5">
      <c r="A287" s="446"/>
      <c r="B287" s="410"/>
      <c r="C287" s="413"/>
      <c r="D287" s="98" t="s">
        <v>62</v>
      </c>
      <c r="E287" s="102"/>
    </row>
    <row r="288" spans="1:5" ht="34.5">
      <c r="A288" s="446"/>
      <c r="B288" s="410"/>
      <c r="C288" s="413"/>
      <c r="D288" s="101" t="s">
        <v>202</v>
      </c>
      <c r="E288" s="102"/>
    </row>
    <row r="289" spans="1:5" ht="51.75">
      <c r="A289" s="447"/>
      <c r="B289" s="411"/>
      <c r="C289" s="414"/>
      <c r="D289" s="98" t="s">
        <v>65</v>
      </c>
      <c r="E289" s="102"/>
    </row>
    <row r="290" spans="1:5" ht="34.5">
      <c r="A290" s="445"/>
      <c r="B290" s="409" t="s">
        <v>113</v>
      </c>
      <c r="C290" s="412"/>
      <c r="D290" s="98" t="s">
        <v>257</v>
      </c>
      <c r="E290" s="99">
        <v>-252</v>
      </c>
    </row>
    <row r="291" spans="1:5">
      <c r="A291" s="446"/>
      <c r="B291" s="410"/>
      <c r="C291" s="413"/>
      <c r="D291" s="101" t="s">
        <v>208</v>
      </c>
      <c r="E291" s="102"/>
    </row>
    <row r="292" spans="1:5">
      <c r="A292" s="446"/>
      <c r="B292" s="410"/>
      <c r="C292" s="413"/>
      <c r="D292" s="98" t="s">
        <v>114</v>
      </c>
      <c r="E292" s="102"/>
    </row>
    <row r="293" spans="1:5" ht="34.5">
      <c r="A293" s="446"/>
      <c r="B293" s="410"/>
      <c r="C293" s="413"/>
      <c r="D293" s="101" t="s">
        <v>202</v>
      </c>
      <c r="E293" s="102"/>
    </row>
    <row r="294" spans="1:5" ht="51.75">
      <c r="A294" s="447"/>
      <c r="B294" s="411"/>
      <c r="C294" s="414"/>
      <c r="D294" s="98" t="s">
        <v>65</v>
      </c>
      <c r="E294" s="102"/>
    </row>
    <row r="295" spans="1:5">
      <c r="A295" s="119">
        <v>1150</v>
      </c>
      <c r="B295" s="98"/>
      <c r="C295" s="98"/>
      <c r="D295" s="98" t="s">
        <v>235</v>
      </c>
      <c r="E295" s="98"/>
    </row>
    <row r="296" spans="1:5">
      <c r="A296" s="412"/>
      <c r="B296" s="412"/>
      <c r="C296" s="412"/>
      <c r="D296" s="98" t="s">
        <v>236</v>
      </c>
      <c r="E296" s="120">
        <f>E302</f>
        <v>-4037.6</v>
      </c>
    </row>
    <row r="297" spans="1:5">
      <c r="A297" s="413"/>
      <c r="B297" s="413"/>
      <c r="C297" s="413"/>
      <c r="D297" s="101" t="s">
        <v>192</v>
      </c>
      <c r="E297" s="98"/>
    </row>
    <row r="298" spans="1:5" ht="103.5">
      <c r="A298" s="413"/>
      <c r="B298" s="413"/>
      <c r="C298" s="413"/>
      <c r="D298" s="98" t="s">
        <v>237</v>
      </c>
      <c r="E298" s="98"/>
    </row>
    <row r="299" spans="1:5">
      <c r="A299" s="413"/>
      <c r="B299" s="413"/>
      <c r="C299" s="413"/>
      <c r="D299" s="101" t="s">
        <v>18</v>
      </c>
      <c r="E299" s="98"/>
    </row>
    <row r="300" spans="1:5">
      <c r="A300" s="413"/>
      <c r="B300" s="413"/>
      <c r="C300" s="413"/>
      <c r="D300" s="98" t="s">
        <v>78</v>
      </c>
      <c r="E300" s="98"/>
    </row>
    <row r="301" spans="1:5" ht="34.5">
      <c r="A301" s="413"/>
      <c r="B301" s="414"/>
      <c r="C301" s="414"/>
      <c r="D301" s="98" t="s">
        <v>195</v>
      </c>
      <c r="E301" s="98"/>
    </row>
    <row r="302" spans="1:5" ht="34.5">
      <c r="A302" s="413"/>
      <c r="B302" s="98" t="s">
        <v>111</v>
      </c>
      <c r="C302" s="98"/>
      <c r="D302" s="98" t="s">
        <v>238</v>
      </c>
      <c r="E302" s="99">
        <v>-4037.6</v>
      </c>
    </row>
    <row r="303" spans="1:5">
      <c r="A303" s="413"/>
      <c r="B303" s="412"/>
      <c r="C303" s="412"/>
      <c r="D303" s="101" t="s">
        <v>196</v>
      </c>
      <c r="E303" s="98"/>
    </row>
    <row r="304" spans="1:5" ht="86.25">
      <c r="A304" s="413"/>
      <c r="B304" s="413"/>
      <c r="C304" s="413"/>
      <c r="D304" s="98" t="s">
        <v>239</v>
      </c>
      <c r="E304" s="98"/>
    </row>
    <row r="305" spans="1:5" ht="34.5">
      <c r="A305" s="413"/>
      <c r="B305" s="413"/>
      <c r="C305" s="413"/>
      <c r="D305" s="101" t="s">
        <v>202</v>
      </c>
      <c r="E305" s="98"/>
    </row>
    <row r="306" spans="1:5">
      <c r="A306" s="414"/>
      <c r="B306" s="414"/>
      <c r="C306" s="414"/>
      <c r="D306" s="98" t="s">
        <v>240</v>
      </c>
      <c r="E306" s="98"/>
    </row>
    <row r="308" spans="1:5">
      <c r="A308" s="429" t="s">
        <v>263</v>
      </c>
      <c r="B308" s="429"/>
      <c r="C308" s="429"/>
      <c r="D308" s="429"/>
      <c r="E308" s="429"/>
    </row>
    <row r="309" spans="1:5">
      <c r="A309" s="430" t="s">
        <v>181</v>
      </c>
      <c r="B309" s="430"/>
      <c r="C309" s="430"/>
      <c r="D309" s="430"/>
      <c r="E309" s="430"/>
    </row>
    <row r="310" spans="1:5">
      <c r="A310" s="430" t="s">
        <v>182</v>
      </c>
      <c r="B310" s="430"/>
      <c r="C310" s="430"/>
      <c r="D310" s="430"/>
      <c r="E310" s="430"/>
    </row>
    <row r="311" spans="1:5" ht="18" thickBot="1">
      <c r="A311" s="121"/>
      <c r="B311" s="121"/>
      <c r="C311" s="121"/>
      <c r="D311" s="121"/>
      <c r="E311" s="122"/>
    </row>
    <row r="312" spans="1:5" ht="34.5">
      <c r="A312" s="432" t="s">
        <v>4</v>
      </c>
      <c r="B312" s="433"/>
      <c r="C312" s="103" t="s">
        <v>183</v>
      </c>
      <c r="D312" s="104" t="s">
        <v>184</v>
      </c>
      <c r="E312" s="104" t="s">
        <v>185</v>
      </c>
    </row>
    <row r="313" spans="1:5">
      <c r="A313" s="108">
        <v>1146</v>
      </c>
      <c r="B313" s="106"/>
      <c r="C313" s="106"/>
      <c r="D313" s="106" t="s">
        <v>190</v>
      </c>
      <c r="E313" s="107"/>
    </row>
    <row r="314" spans="1:5">
      <c r="A314" s="406"/>
      <c r="B314" s="406"/>
      <c r="C314" s="406"/>
      <c r="D314" s="112" t="s">
        <v>191</v>
      </c>
      <c r="E314" s="110">
        <f>SUM(E320)</f>
        <v>-7798</v>
      </c>
    </row>
    <row r="315" spans="1:5">
      <c r="A315" s="407"/>
      <c r="B315" s="407"/>
      <c r="C315" s="407"/>
      <c r="D315" s="101" t="s">
        <v>192</v>
      </c>
      <c r="E315" s="111"/>
    </row>
    <row r="316" spans="1:5" ht="51.75">
      <c r="A316" s="407"/>
      <c r="B316" s="407"/>
      <c r="C316" s="407"/>
      <c r="D316" s="98" t="s">
        <v>193</v>
      </c>
      <c r="E316" s="111"/>
    </row>
    <row r="317" spans="1:5">
      <c r="A317" s="407"/>
      <c r="B317" s="407"/>
      <c r="C317" s="407"/>
      <c r="D317" s="101" t="s">
        <v>18</v>
      </c>
      <c r="E317" s="111"/>
    </row>
    <row r="318" spans="1:5" ht="69">
      <c r="A318" s="407"/>
      <c r="B318" s="408"/>
      <c r="C318" s="408"/>
      <c r="D318" s="98" t="s">
        <v>194</v>
      </c>
      <c r="E318" s="111"/>
    </row>
    <row r="319" spans="1:5" ht="34.5">
      <c r="A319" s="407"/>
      <c r="B319" s="106"/>
      <c r="C319" s="106"/>
      <c r="D319" s="106" t="s">
        <v>195</v>
      </c>
      <c r="E319" s="107"/>
    </row>
    <row r="320" spans="1:5" ht="34.5">
      <c r="A320" s="407"/>
      <c r="B320" s="409" t="s">
        <v>118</v>
      </c>
      <c r="C320" s="412"/>
      <c r="D320" s="98" t="s">
        <v>264</v>
      </c>
      <c r="E320" s="99">
        <v>-7798</v>
      </c>
    </row>
    <row r="321" spans="1:5">
      <c r="A321" s="407"/>
      <c r="B321" s="410"/>
      <c r="C321" s="413"/>
      <c r="D321" s="101" t="s">
        <v>196</v>
      </c>
      <c r="E321" s="102"/>
    </row>
    <row r="322" spans="1:5" ht="103.5">
      <c r="A322" s="407"/>
      <c r="B322" s="410"/>
      <c r="C322" s="413"/>
      <c r="D322" s="98" t="s">
        <v>265</v>
      </c>
      <c r="E322" s="102"/>
    </row>
    <row r="323" spans="1:5" ht="34.5">
      <c r="A323" s="407"/>
      <c r="B323" s="410"/>
      <c r="C323" s="413"/>
      <c r="D323" s="101" t="s">
        <v>198</v>
      </c>
      <c r="E323" s="102"/>
    </row>
    <row r="324" spans="1:5" ht="34.5">
      <c r="A324" s="407"/>
      <c r="B324" s="410"/>
      <c r="C324" s="413"/>
      <c r="D324" s="98" t="s">
        <v>120</v>
      </c>
      <c r="E324" s="102"/>
    </row>
    <row r="325" spans="1:5" ht="34.5">
      <c r="A325" s="407"/>
      <c r="B325" s="410"/>
      <c r="C325" s="413"/>
      <c r="D325" s="101" t="s">
        <v>199</v>
      </c>
      <c r="E325" s="102"/>
    </row>
    <row r="326" spans="1:5">
      <c r="A326" s="408"/>
      <c r="B326" s="411"/>
      <c r="C326" s="414"/>
      <c r="D326" s="98" t="s">
        <v>200</v>
      </c>
      <c r="E326" s="102"/>
    </row>
    <row r="327" spans="1:5">
      <c r="A327" s="108">
        <v>1168</v>
      </c>
      <c r="B327" s="106"/>
      <c r="C327" s="106"/>
      <c r="D327" s="106" t="s">
        <v>190</v>
      </c>
      <c r="E327" s="107"/>
    </row>
    <row r="328" spans="1:5">
      <c r="A328" s="406"/>
      <c r="B328" s="406"/>
      <c r="C328" s="406"/>
      <c r="D328" s="112" t="s">
        <v>211</v>
      </c>
      <c r="E328" s="110">
        <f>SUM(E334)</f>
        <v>-20448.5</v>
      </c>
    </row>
    <row r="329" spans="1:5">
      <c r="A329" s="407"/>
      <c r="B329" s="407"/>
      <c r="C329" s="407"/>
      <c r="D329" s="101" t="s">
        <v>192</v>
      </c>
      <c r="E329" s="111"/>
    </row>
    <row r="330" spans="1:5" ht="51.75">
      <c r="A330" s="407"/>
      <c r="B330" s="407"/>
      <c r="C330" s="407"/>
      <c r="D330" s="98" t="s">
        <v>212</v>
      </c>
      <c r="E330" s="111"/>
    </row>
    <row r="331" spans="1:5">
      <c r="A331" s="407"/>
      <c r="B331" s="407"/>
      <c r="C331" s="407"/>
      <c r="D331" s="101" t="s">
        <v>18</v>
      </c>
      <c r="E331" s="111"/>
    </row>
    <row r="332" spans="1:5" ht="51.75">
      <c r="A332" s="407"/>
      <c r="B332" s="408"/>
      <c r="C332" s="408"/>
      <c r="D332" s="98" t="s">
        <v>213</v>
      </c>
      <c r="E332" s="111"/>
    </row>
    <row r="333" spans="1:5" ht="34.5">
      <c r="A333" s="407"/>
      <c r="B333" s="106"/>
      <c r="C333" s="106"/>
      <c r="D333" s="106" t="s">
        <v>214</v>
      </c>
      <c r="E333" s="107"/>
    </row>
    <row r="334" spans="1:5" ht="51.75">
      <c r="A334" s="407"/>
      <c r="B334" s="409" t="s">
        <v>124</v>
      </c>
      <c r="C334" s="412"/>
      <c r="D334" s="98" t="s">
        <v>215</v>
      </c>
      <c r="E334" s="99">
        <v>-20448.5</v>
      </c>
    </row>
    <row r="335" spans="1:5">
      <c r="A335" s="407"/>
      <c r="B335" s="410"/>
      <c r="C335" s="413"/>
      <c r="D335" s="101" t="s">
        <v>201</v>
      </c>
      <c r="E335" s="102"/>
    </row>
    <row r="336" spans="1:5" ht="51.75">
      <c r="A336" s="407"/>
      <c r="B336" s="410"/>
      <c r="C336" s="413"/>
      <c r="D336" s="98" t="s">
        <v>216</v>
      </c>
      <c r="E336" s="102"/>
    </row>
    <row r="337" spans="1:5" ht="34.5">
      <c r="A337" s="408"/>
      <c r="B337" s="411"/>
      <c r="C337" s="414"/>
      <c r="D337" s="98" t="s">
        <v>82</v>
      </c>
      <c r="E337" s="102"/>
    </row>
    <row r="338" spans="1:5">
      <c r="A338" s="108">
        <v>1146</v>
      </c>
      <c r="B338" s="106"/>
      <c r="C338" s="106"/>
      <c r="D338" s="106" t="s">
        <v>190</v>
      </c>
      <c r="E338" s="107"/>
    </row>
    <row r="339" spans="1:5">
      <c r="A339" s="406"/>
      <c r="B339" s="406"/>
      <c r="C339" s="406"/>
      <c r="D339" s="112" t="s">
        <v>191</v>
      </c>
      <c r="E339" s="110">
        <f>SUM(E345)</f>
        <v>-776</v>
      </c>
    </row>
    <row r="340" spans="1:5">
      <c r="A340" s="407"/>
      <c r="B340" s="407"/>
      <c r="C340" s="407"/>
      <c r="D340" s="101" t="s">
        <v>192</v>
      </c>
      <c r="E340" s="111"/>
    </row>
    <row r="341" spans="1:5" ht="51.75">
      <c r="A341" s="407"/>
      <c r="B341" s="407"/>
      <c r="C341" s="407"/>
      <c r="D341" s="98" t="s">
        <v>193</v>
      </c>
      <c r="E341" s="111"/>
    </row>
    <row r="342" spans="1:5">
      <c r="A342" s="407"/>
      <c r="B342" s="407"/>
      <c r="C342" s="407"/>
      <c r="D342" s="101" t="s">
        <v>18</v>
      </c>
      <c r="E342" s="111"/>
    </row>
    <row r="343" spans="1:5" ht="69">
      <c r="A343" s="407"/>
      <c r="B343" s="408"/>
      <c r="C343" s="408"/>
      <c r="D343" s="98" t="s">
        <v>194</v>
      </c>
      <c r="E343" s="111"/>
    </row>
    <row r="344" spans="1:5" ht="34.5">
      <c r="A344" s="407"/>
      <c r="B344" s="106"/>
      <c r="C344" s="106"/>
      <c r="D344" s="106" t="s">
        <v>195</v>
      </c>
      <c r="E344" s="107"/>
    </row>
    <row r="345" spans="1:5" ht="51.75">
      <c r="A345" s="407"/>
      <c r="B345" s="409" t="s">
        <v>108</v>
      </c>
      <c r="C345" s="412"/>
      <c r="D345" s="98" t="s">
        <v>84</v>
      </c>
      <c r="E345" s="99">
        <f>-(504+272)</f>
        <v>-776</v>
      </c>
    </row>
    <row r="346" spans="1:5">
      <c r="A346" s="407"/>
      <c r="B346" s="410"/>
      <c r="C346" s="413"/>
      <c r="D346" s="101" t="s">
        <v>201</v>
      </c>
      <c r="E346" s="102"/>
    </row>
    <row r="347" spans="1:5" ht="69">
      <c r="A347" s="407"/>
      <c r="B347" s="410"/>
      <c r="C347" s="413"/>
      <c r="D347" s="98" t="s">
        <v>9</v>
      </c>
      <c r="E347" s="102"/>
    </row>
    <row r="348" spans="1:5" ht="34.5">
      <c r="A348" s="407"/>
      <c r="B348" s="410"/>
      <c r="C348" s="413"/>
      <c r="D348" s="101" t="s">
        <v>202</v>
      </c>
      <c r="E348" s="102"/>
    </row>
    <row r="349" spans="1:5">
      <c r="A349" s="408"/>
      <c r="B349" s="411"/>
      <c r="C349" s="414"/>
      <c r="D349" s="98" t="s">
        <v>200</v>
      </c>
      <c r="E349" s="102"/>
    </row>
    <row r="350" spans="1:5">
      <c r="A350" s="108">
        <v>1072</v>
      </c>
      <c r="B350" s="106"/>
      <c r="C350" s="106"/>
      <c r="D350" s="106" t="s">
        <v>190</v>
      </c>
      <c r="E350" s="107"/>
    </row>
    <row r="351" spans="1:5" ht="34.5">
      <c r="A351" s="427"/>
      <c r="B351" s="406"/>
      <c r="C351" s="406"/>
      <c r="D351" s="112" t="s">
        <v>244</v>
      </c>
      <c r="E351" s="110">
        <f>SUM(E357)</f>
        <v>-3959</v>
      </c>
    </row>
    <row r="352" spans="1:5">
      <c r="A352" s="428"/>
      <c r="B352" s="407"/>
      <c r="C352" s="407"/>
      <c r="D352" s="101" t="s">
        <v>192</v>
      </c>
      <c r="E352" s="111"/>
    </row>
    <row r="353" spans="1:5" ht="34.5">
      <c r="A353" s="428"/>
      <c r="B353" s="407"/>
      <c r="C353" s="407"/>
      <c r="D353" s="98" t="s">
        <v>245</v>
      </c>
      <c r="E353" s="111"/>
    </row>
    <row r="354" spans="1:5">
      <c r="A354" s="428"/>
      <c r="B354" s="407"/>
      <c r="C354" s="407"/>
      <c r="D354" s="101" t="s">
        <v>18</v>
      </c>
      <c r="E354" s="111"/>
    </row>
    <row r="355" spans="1:5" ht="34.5">
      <c r="A355" s="428"/>
      <c r="B355" s="408"/>
      <c r="C355" s="408"/>
      <c r="D355" s="98" t="s">
        <v>246</v>
      </c>
      <c r="E355" s="111"/>
    </row>
    <row r="356" spans="1:5" ht="34.5">
      <c r="A356" s="428"/>
      <c r="B356" s="106"/>
      <c r="C356" s="106"/>
      <c r="D356" s="106" t="s">
        <v>206</v>
      </c>
      <c r="E356" s="107"/>
    </row>
    <row r="357" spans="1:5" ht="34.5">
      <c r="A357" s="428"/>
      <c r="B357" s="409" t="s">
        <v>131</v>
      </c>
      <c r="C357" s="412"/>
      <c r="D357" s="68" t="s">
        <v>44</v>
      </c>
      <c r="E357" s="123">
        <v>-3959</v>
      </c>
    </row>
    <row r="358" spans="1:5">
      <c r="A358" s="428"/>
      <c r="B358" s="410"/>
      <c r="C358" s="413"/>
      <c r="D358" s="101" t="s">
        <v>208</v>
      </c>
      <c r="E358" s="111"/>
    </row>
    <row r="359" spans="1:5">
      <c r="A359" s="428"/>
      <c r="B359" s="410"/>
      <c r="C359" s="413"/>
      <c r="D359" s="98" t="s">
        <v>270</v>
      </c>
      <c r="E359" s="113"/>
    </row>
    <row r="360" spans="1:5" ht="34.5">
      <c r="A360" s="428"/>
      <c r="B360" s="410"/>
      <c r="C360" s="413"/>
      <c r="D360" s="101" t="s">
        <v>202</v>
      </c>
      <c r="E360" s="113"/>
    </row>
    <row r="361" spans="1:5" ht="34.5">
      <c r="A361" s="434"/>
      <c r="B361" s="411"/>
      <c r="C361" s="414"/>
      <c r="D361" s="76" t="s">
        <v>47</v>
      </c>
      <c r="E361" s="76"/>
    </row>
    <row r="362" spans="1:5">
      <c r="A362" s="108">
        <v>1049</v>
      </c>
      <c r="B362" s="106"/>
      <c r="C362" s="106"/>
      <c r="D362" s="106" t="s">
        <v>190</v>
      </c>
      <c r="E362" s="107"/>
    </row>
    <row r="363" spans="1:5" ht="51.75">
      <c r="A363" s="406"/>
      <c r="B363" s="406"/>
      <c r="C363" s="406"/>
      <c r="D363" s="112" t="s">
        <v>225</v>
      </c>
      <c r="E363" s="110">
        <f>E369</f>
        <v>-15295.4</v>
      </c>
    </row>
    <row r="364" spans="1:5">
      <c r="A364" s="407"/>
      <c r="B364" s="407"/>
      <c r="C364" s="407"/>
      <c r="D364" s="101" t="s">
        <v>192</v>
      </c>
      <c r="E364" s="111"/>
    </row>
    <row r="365" spans="1:5" ht="51.75">
      <c r="A365" s="407"/>
      <c r="B365" s="407"/>
      <c r="C365" s="407"/>
      <c r="D365" s="98" t="s">
        <v>226</v>
      </c>
      <c r="E365" s="111"/>
    </row>
    <row r="366" spans="1:5">
      <c r="A366" s="407"/>
      <c r="B366" s="407"/>
      <c r="C366" s="407"/>
      <c r="D366" s="101" t="s">
        <v>18</v>
      </c>
      <c r="E366" s="111"/>
    </row>
    <row r="367" spans="1:5" ht="103.5">
      <c r="A367" s="407"/>
      <c r="B367" s="408"/>
      <c r="C367" s="408"/>
      <c r="D367" s="98" t="s">
        <v>227</v>
      </c>
      <c r="E367" s="111"/>
    </row>
    <row r="368" spans="1:5" ht="34.5">
      <c r="A368" s="407"/>
      <c r="B368" s="106"/>
      <c r="C368" s="106"/>
      <c r="D368" s="106" t="s">
        <v>206</v>
      </c>
      <c r="E368" s="107"/>
    </row>
    <row r="369" spans="1:5" ht="34.5">
      <c r="A369" s="407"/>
      <c r="B369" s="409" t="s">
        <v>123</v>
      </c>
      <c r="C369" s="412"/>
      <c r="D369" s="98" t="s">
        <v>86</v>
      </c>
      <c r="E369" s="99">
        <f>-(14729.4+566)</f>
        <v>-15295.4</v>
      </c>
    </row>
    <row r="370" spans="1:5">
      <c r="A370" s="407"/>
      <c r="B370" s="410"/>
      <c r="C370" s="413"/>
      <c r="D370" s="101" t="s">
        <v>208</v>
      </c>
      <c r="E370" s="102"/>
    </row>
    <row r="371" spans="1:5" ht="69">
      <c r="A371" s="407"/>
      <c r="B371" s="410"/>
      <c r="C371" s="413"/>
      <c r="D371" s="98" t="s">
        <v>228</v>
      </c>
      <c r="E371" s="102"/>
    </row>
    <row r="372" spans="1:5" ht="34.5">
      <c r="A372" s="407"/>
      <c r="B372" s="410"/>
      <c r="C372" s="413"/>
      <c r="D372" s="101" t="s">
        <v>202</v>
      </c>
      <c r="E372" s="102"/>
    </row>
    <row r="373" spans="1:5" ht="51.75">
      <c r="A373" s="408"/>
      <c r="B373" s="411"/>
      <c r="C373" s="414"/>
      <c r="D373" s="98" t="s">
        <v>229</v>
      </c>
      <c r="E373" s="102"/>
    </row>
    <row r="374" spans="1:5">
      <c r="A374" s="119">
        <v>1150</v>
      </c>
      <c r="B374" s="98"/>
      <c r="C374" s="98"/>
      <c r="D374" s="98" t="s">
        <v>235</v>
      </c>
      <c r="E374" s="98"/>
    </row>
    <row r="375" spans="1:5">
      <c r="A375" s="412"/>
      <c r="B375" s="412"/>
      <c r="C375" s="412"/>
      <c r="D375" s="98" t="s">
        <v>236</v>
      </c>
      <c r="E375" s="120">
        <f>E381</f>
        <v>-1797</v>
      </c>
    </row>
    <row r="376" spans="1:5">
      <c r="A376" s="413"/>
      <c r="B376" s="413"/>
      <c r="C376" s="413"/>
      <c r="D376" s="98" t="s">
        <v>192</v>
      </c>
      <c r="E376" s="98"/>
    </row>
    <row r="377" spans="1:5" ht="103.5">
      <c r="A377" s="413"/>
      <c r="B377" s="413"/>
      <c r="C377" s="413"/>
      <c r="D377" s="98" t="s">
        <v>237</v>
      </c>
      <c r="E377" s="98"/>
    </row>
    <row r="378" spans="1:5">
      <c r="A378" s="413"/>
      <c r="B378" s="413"/>
      <c r="C378" s="413"/>
      <c r="D378" s="98" t="s">
        <v>18</v>
      </c>
      <c r="E378" s="98"/>
    </row>
    <row r="379" spans="1:5">
      <c r="A379" s="413"/>
      <c r="B379" s="413"/>
      <c r="C379" s="413"/>
      <c r="D379" s="98" t="s">
        <v>78</v>
      </c>
      <c r="E379" s="98"/>
    </row>
    <row r="380" spans="1:5" ht="34.5">
      <c r="A380" s="413"/>
      <c r="B380" s="414"/>
      <c r="C380" s="414"/>
      <c r="D380" s="98" t="s">
        <v>195</v>
      </c>
      <c r="E380" s="98"/>
    </row>
    <row r="381" spans="1:5" ht="34.5">
      <c r="A381" s="413"/>
      <c r="B381" s="98" t="s">
        <v>121</v>
      </c>
      <c r="C381" s="98"/>
      <c r="D381" s="98" t="s">
        <v>238</v>
      </c>
      <c r="E381" s="99">
        <v>-1797</v>
      </c>
    </row>
    <row r="382" spans="1:5">
      <c r="A382" s="413"/>
      <c r="B382" s="412"/>
      <c r="C382" s="412"/>
      <c r="D382" s="98" t="s">
        <v>196</v>
      </c>
      <c r="E382" s="98"/>
    </row>
    <row r="383" spans="1:5" ht="86.25">
      <c r="A383" s="413"/>
      <c r="B383" s="413"/>
      <c r="C383" s="413"/>
      <c r="D383" s="98" t="s">
        <v>239</v>
      </c>
      <c r="E383" s="98"/>
    </row>
    <row r="384" spans="1:5" ht="34.5">
      <c r="A384" s="413"/>
      <c r="B384" s="413"/>
      <c r="C384" s="413"/>
      <c r="D384" s="98" t="s">
        <v>202</v>
      </c>
      <c r="E384" s="98"/>
    </row>
    <row r="385" spans="1:5">
      <c r="A385" s="414"/>
      <c r="B385" s="414"/>
      <c r="C385" s="414"/>
      <c r="D385" s="98" t="s">
        <v>240</v>
      </c>
      <c r="E385" s="98"/>
    </row>
    <row r="386" spans="1:5">
      <c r="A386" s="108">
        <v>1098</v>
      </c>
      <c r="B386" s="106"/>
      <c r="C386" s="106"/>
      <c r="D386" s="106" t="s">
        <v>190</v>
      </c>
      <c r="E386" s="116">
        <f>E393</f>
        <v>-8982.6</v>
      </c>
    </row>
    <row r="387" spans="1:5">
      <c r="A387" s="427"/>
      <c r="B387" s="406"/>
      <c r="C387" s="406"/>
      <c r="D387" s="112" t="s">
        <v>203</v>
      </c>
      <c r="E387" s="110"/>
    </row>
    <row r="388" spans="1:5">
      <c r="A388" s="428"/>
      <c r="B388" s="407"/>
      <c r="C388" s="407"/>
      <c r="D388" s="101" t="s">
        <v>192</v>
      </c>
      <c r="E388" s="111"/>
    </row>
    <row r="389" spans="1:5" ht="34.5">
      <c r="A389" s="428"/>
      <c r="B389" s="407"/>
      <c r="C389" s="407"/>
      <c r="D389" s="98" t="s">
        <v>204</v>
      </c>
      <c r="E389" s="111"/>
    </row>
    <row r="390" spans="1:5">
      <c r="A390" s="428"/>
      <c r="B390" s="407"/>
      <c r="C390" s="407"/>
      <c r="D390" s="101" t="s">
        <v>18</v>
      </c>
      <c r="E390" s="111"/>
    </row>
    <row r="391" spans="1:5" ht="69">
      <c r="A391" s="428"/>
      <c r="B391" s="408"/>
      <c r="C391" s="408"/>
      <c r="D391" s="98" t="s">
        <v>205</v>
      </c>
      <c r="E391" s="111"/>
    </row>
    <row r="392" spans="1:5" ht="34.5">
      <c r="A392" s="428"/>
      <c r="B392" s="106"/>
      <c r="C392" s="106"/>
      <c r="D392" s="106" t="s">
        <v>206</v>
      </c>
      <c r="E392" s="107"/>
    </row>
    <row r="393" spans="1:5" ht="34.5">
      <c r="A393" s="428"/>
      <c r="B393" s="409" t="s">
        <v>113</v>
      </c>
      <c r="C393" s="412"/>
      <c r="D393" s="98" t="s">
        <v>266</v>
      </c>
      <c r="E393" s="99">
        <f>-(8584.6+398)</f>
        <v>-8982.6</v>
      </c>
    </row>
    <row r="394" spans="1:5">
      <c r="A394" s="428"/>
      <c r="B394" s="410"/>
      <c r="C394" s="413"/>
      <c r="D394" s="101" t="s">
        <v>208</v>
      </c>
      <c r="E394" s="111"/>
    </row>
    <row r="395" spans="1:5" ht="51.75">
      <c r="A395" s="428"/>
      <c r="B395" s="410"/>
      <c r="C395" s="413"/>
      <c r="D395" s="98" t="s">
        <v>267</v>
      </c>
      <c r="E395" s="113"/>
    </row>
    <row r="396" spans="1:5" ht="34.5">
      <c r="A396" s="428"/>
      <c r="B396" s="410"/>
      <c r="C396" s="413"/>
      <c r="D396" s="101" t="s">
        <v>202</v>
      </c>
      <c r="E396" s="113"/>
    </row>
    <row r="397" spans="1:5">
      <c r="A397" s="434"/>
      <c r="B397" s="411"/>
      <c r="C397" s="414"/>
      <c r="D397" s="98" t="s">
        <v>210</v>
      </c>
      <c r="E397" s="113"/>
    </row>
    <row r="398" spans="1:5">
      <c r="A398" s="108">
        <v>1168</v>
      </c>
      <c r="B398" s="106"/>
      <c r="C398" s="106"/>
      <c r="D398" s="106" t="s">
        <v>190</v>
      </c>
      <c r="E398" s="107"/>
    </row>
    <row r="399" spans="1:5">
      <c r="A399" s="406"/>
      <c r="B399" s="406"/>
      <c r="C399" s="406"/>
      <c r="D399" s="112" t="s">
        <v>211</v>
      </c>
      <c r="E399" s="110">
        <f>E405</f>
        <v>-686</v>
      </c>
    </row>
    <row r="400" spans="1:5">
      <c r="A400" s="407"/>
      <c r="B400" s="407"/>
      <c r="C400" s="407"/>
      <c r="D400" s="101" t="s">
        <v>192</v>
      </c>
      <c r="E400" s="111"/>
    </row>
    <row r="401" spans="1:5" ht="51.75">
      <c r="A401" s="407"/>
      <c r="B401" s="407"/>
      <c r="C401" s="407"/>
      <c r="D401" s="98" t="s">
        <v>212</v>
      </c>
      <c r="E401" s="111"/>
    </row>
    <row r="402" spans="1:5">
      <c r="A402" s="407"/>
      <c r="B402" s="407"/>
      <c r="C402" s="407"/>
      <c r="D402" s="101" t="s">
        <v>18</v>
      </c>
      <c r="E402" s="111"/>
    </row>
    <row r="403" spans="1:5" ht="51.75">
      <c r="A403" s="407"/>
      <c r="B403" s="408"/>
      <c r="C403" s="408"/>
      <c r="D403" s="98" t="s">
        <v>213</v>
      </c>
      <c r="E403" s="111"/>
    </row>
    <row r="404" spans="1:5" ht="34.5">
      <c r="A404" s="407"/>
      <c r="B404" s="106"/>
      <c r="C404" s="106"/>
      <c r="D404" s="106" t="s">
        <v>214</v>
      </c>
      <c r="E404" s="107"/>
    </row>
    <row r="405" spans="1:5" ht="51.75">
      <c r="A405" s="407"/>
      <c r="B405" s="409" t="s">
        <v>124</v>
      </c>
      <c r="C405" s="412"/>
      <c r="D405" s="98" t="s">
        <v>215</v>
      </c>
      <c r="E405" s="118">
        <f>-(216+470)</f>
        <v>-686</v>
      </c>
    </row>
    <row r="406" spans="1:5">
      <c r="A406" s="407"/>
      <c r="B406" s="410"/>
      <c r="C406" s="413"/>
      <c r="D406" s="101" t="s">
        <v>201</v>
      </c>
      <c r="E406" s="102"/>
    </row>
    <row r="407" spans="1:5" ht="51.75">
      <c r="A407" s="407"/>
      <c r="B407" s="410"/>
      <c r="C407" s="413"/>
      <c r="D407" s="98" t="s">
        <v>216</v>
      </c>
      <c r="E407" s="102"/>
    </row>
    <row r="408" spans="1:5" ht="34.5">
      <c r="A408" s="408"/>
      <c r="B408" s="411"/>
      <c r="C408" s="414"/>
      <c r="D408" s="98" t="s">
        <v>82</v>
      </c>
      <c r="E408" s="102"/>
    </row>
    <row r="409" spans="1:5">
      <c r="A409" s="108">
        <v>1047</v>
      </c>
      <c r="B409" s="106"/>
      <c r="C409" s="106"/>
      <c r="D409" s="106" t="s">
        <v>190</v>
      </c>
      <c r="E409" s="107"/>
    </row>
    <row r="410" spans="1:5" ht="51.75">
      <c r="A410" s="427"/>
      <c r="B410" s="409"/>
      <c r="C410" s="406"/>
      <c r="D410" s="112" t="s">
        <v>217</v>
      </c>
      <c r="E410" s="110">
        <f>SUM(E415+E419+E424+E429)</f>
        <v>-6936</v>
      </c>
    </row>
    <row r="411" spans="1:5">
      <c r="A411" s="428"/>
      <c r="B411" s="410"/>
      <c r="C411" s="407"/>
      <c r="D411" s="101" t="s">
        <v>192</v>
      </c>
      <c r="E411" s="111"/>
    </row>
    <row r="412" spans="1:5" ht="51.75">
      <c r="A412" s="428"/>
      <c r="B412" s="410"/>
      <c r="C412" s="407"/>
      <c r="D412" s="98" t="s">
        <v>218</v>
      </c>
      <c r="E412" s="111"/>
    </row>
    <row r="413" spans="1:5">
      <c r="A413" s="428"/>
      <c r="B413" s="410"/>
      <c r="C413" s="407"/>
      <c r="D413" s="101" t="s">
        <v>18</v>
      </c>
      <c r="E413" s="111"/>
    </row>
    <row r="414" spans="1:5" ht="34.5">
      <c r="A414" s="428"/>
      <c r="B414" s="411"/>
      <c r="C414" s="408"/>
      <c r="D414" s="98" t="s">
        <v>66</v>
      </c>
      <c r="E414" s="111"/>
    </row>
    <row r="415" spans="1:5" ht="34.5">
      <c r="A415" s="428"/>
      <c r="B415" s="409" t="s">
        <v>102</v>
      </c>
      <c r="C415" s="412"/>
      <c r="D415" s="98" t="s">
        <v>271</v>
      </c>
      <c r="E415" s="102"/>
    </row>
    <row r="416" spans="1:5">
      <c r="A416" s="428"/>
      <c r="B416" s="410"/>
      <c r="C416" s="413"/>
      <c r="D416" s="101" t="s">
        <v>220</v>
      </c>
      <c r="E416" s="102"/>
    </row>
    <row r="417" spans="1:5" ht="51.75">
      <c r="A417" s="428"/>
      <c r="B417" s="410"/>
      <c r="C417" s="413"/>
      <c r="D417" s="98" t="s">
        <v>272</v>
      </c>
      <c r="E417" s="102"/>
    </row>
    <row r="418" spans="1:5" ht="51.75">
      <c r="A418" s="428"/>
      <c r="B418" s="411"/>
      <c r="C418" s="414"/>
      <c r="D418" s="98" t="s">
        <v>65</v>
      </c>
      <c r="E418" s="102"/>
    </row>
    <row r="419" spans="1:5" ht="34.5">
      <c r="A419" s="115"/>
      <c r="B419" s="409" t="s">
        <v>127</v>
      </c>
      <c r="C419" s="412"/>
      <c r="D419" s="98" t="s">
        <v>268</v>
      </c>
      <c r="E419" s="99">
        <f>-(6832+104)</f>
        <v>-6936</v>
      </c>
    </row>
    <row r="420" spans="1:5">
      <c r="A420" s="115"/>
      <c r="B420" s="410"/>
      <c r="C420" s="413"/>
      <c r="D420" s="101" t="s">
        <v>220</v>
      </c>
      <c r="E420" s="102"/>
    </row>
    <row r="421" spans="1:5" ht="69">
      <c r="A421" s="115"/>
      <c r="B421" s="410"/>
      <c r="C421" s="413"/>
      <c r="D421" s="98" t="s">
        <v>269</v>
      </c>
      <c r="E421" s="102"/>
    </row>
    <row r="422" spans="1:5" ht="51.75">
      <c r="A422" s="115"/>
      <c r="B422" s="410"/>
      <c r="C422" s="413"/>
      <c r="D422" s="98" t="s">
        <v>65</v>
      </c>
      <c r="E422" s="102"/>
    </row>
    <row r="423" spans="1:5" ht="34.5">
      <c r="A423" s="115"/>
      <c r="B423" s="164"/>
      <c r="C423" s="162"/>
      <c r="D423" s="98" t="s">
        <v>206</v>
      </c>
      <c r="E423" s="102"/>
    </row>
    <row r="424" spans="1:5" ht="34.5">
      <c r="A424" s="115"/>
      <c r="B424" s="409" t="s">
        <v>85</v>
      </c>
      <c r="C424" s="162"/>
      <c r="D424" s="98" t="s">
        <v>268</v>
      </c>
      <c r="E424" s="102"/>
    </row>
    <row r="425" spans="1:5">
      <c r="A425" s="115"/>
      <c r="B425" s="410"/>
      <c r="C425" s="162"/>
      <c r="D425" s="101" t="s">
        <v>220</v>
      </c>
      <c r="E425" s="102"/>
    </row>
    <row r="426" spans="1:5" ht="86.25">
      <c r="A426" s="115"/>
      <c r="B426" s="410"/>
      <c r="C426" s="162"/>
      <c r="D426" s="124" t="s">
        <v>273</v>
      </c>
      <c r="E426" s="76"/>
    </row>
    <row r="427" spans="1:5" ht="51.75">
      <c r="A427" s="115"/>
      <c r="B427" s="410"/>
      <c r="C427" s="162"/>
      <c r="D427" s="98" t="s">
        <v>65</v>
      </c>
      <c r="E427" s="102"/>
    </row>
    <row r="428" spans="1:5" ht="34.5">
      <c r="A428" s="115"/>
      <c r="B428" s="164"/>
      <c r="C428" s="162"/>
      <c r="D428" s="98" t="s">
        <v>206</v>
      </c>
      <c r="E428" s="102"/>
    </row>
    <row r="429" spans="1:5" ht="34.5">
      <c r="A429" s="115"/>
      <c r="B429" s="409" t="s">
        <v>274</v>
      </c>
      <c r="C429" s="162"/>
      <c r="D429" s="98" t="s">
        <v>268</v>
      </c>
      <c r="E429" s="102"/>
    </row>
    <row r="430" spans="1:5">
      <c r="A430" s="115"/>
      <c r="B430" s="410"/>
      <c r="C430" s="162"/>
      <c r="D430" s="101" t="s">
        <v>220</v>
      </c>
      <c r="E430" s="102"/>
    </row>
    <row r="431" spans="1:5" ht="51.75">
      <c r="A431" s="115"/>
      <c r="B431" s="410"/>
      <c r="C431" s="162"/>
      <c r="D431" s="124" t="s">
        <v>320</v>
      </c>
      <c r="E431" s="102"/>
    </row>
    <row r="432" spans="1:5" ht="51.75">
      <c r="A432" s="115"/>
      <c r="B432" s="410"/>
      <c r="C432" s="162"/>
      <c r="D432" s="98" t="s">
        <v>65</v>
      </c>
      <c r="E432" s="102"/>
    </row>
    <row r="433" spans="1:5" ht="34.5">
      <c r="A433" s="115"/>
      <c r="B433" s="164"/>
      <c r="C433" s="162"/>
      <c r="D433" s="98" t="s">
        <v>206</v>
      </c>
      <c r="E433" s="102"/>
    </row>
    <row r="434" spans="1:5">
      <c r="A434" s="117"/>
      <c r="B434" s="165"/>
      <c r="C434" s="163"/>
      <c r="D434" s="98"/>
      <c r="E434" s="102"/>
    </row>
    <row r="436" spans="1:5">
      <c r="A436" s="429" t="s">
        <v>275</v>
      </c>
      <c r="B436" s="429"/>
      <c r="C436" s="429"/>
      <c r="D436" s="429"/>
      <c r="E436" s="429"/>
    </row>
    <row r="437" spans="1:5">
      <c r="A437" s="430" t="s">
        <v>181</v>
      </c>
      <c r="B437" s="430"/>
      <c r="C437" s="430"/>
      <c r="D437" s="430"/>
      <c r="E437" s="430"/>
    </row>
    <row r="438" spans="1:5">
      <c r="A438" s="430" t="s">
        <v>182</v>
      </c>
      <c r="B438" s="430"/>
      <c r="C438" s="430"/>
      <c r="D438" s="430"/>
      <c r="E438" s="430"/>
    </row>
    <row r="439" spans="1:5" ht="18" thickBot="1">
      <c r="A439" s="167"/>
      <c r="B439" s="167"/>
      <c r="C439" s="167"/>
      <c r="D439" s="167"/>
      <c r="E439" s="168"/>
    </row>
    <row r="440" spans="1:5" ht="34.5">
      <c r="A440" s="432" t="s">
        <v>4</v>
      </c>
      <c r="B440" s="433"/>
      <c r="C440" s="103" t="s">
        <v>183</v>
      </c>
      <c r="D440" s="104" t="s">
        <v>184</v>
      </c>
      <c r="E440" s="104" t="s">
        <v>185</v>
      </c>
    </row>
    <row r="441" spans="1:5" ht="34.5">
      <c r="A441" s="105" t="s">
        <v>186</v>
      </c>
      <c r="B441" s="106" t="s">
        <v>187</v>
      </c>
      <c r="C441" s="106" t="s">
        <v>188</v>
      </c>
      <c r="D441" s="106"/>
      <c r="E441" s="107" t="s">
        <v>189</v>
      </c>
    </row>
    <row r="442" spans="1:5">
      <c r="A442" s="108">
        <v>1146</v>
      </c>
      <c r="B442" s="106"/>
      <c r="C442" s="106"/>
      <c r="D442" s="106" t="s">
        <v>190</v>
      </c>
      <c r="E442" s="107"/>
    </row>
    <row r="443" spans="1:5">
      <c r="A443" s="406"/>
      <c r="B443" s="406"/>
      <c r="C443" s="406"/>
      <c r="D443" s="109" t="s">
        <v>191</v>
      </c>
      <c r="E443" s="110">
        <f>SUM(E449)</f>
        <v>-7369</v>
      </c>
    </row>
    <row r="444" spans="1:5">
      <c r="A444" s="407"/>
      <c r="B444" s="407"/>
      <c r="C444" s="407"/>
      <c r="D444" s="101" t="s">
        <v>192</v>
      </c>
      <c r="E444" s="111"/>
    </row>
    <row r="445" spans="1:5" ht="51.75">
      <c r="A445" s="407"/>
      <c r="B445" s="407"/>
      <c r="C445" s="407"/>
      <c r="D445" s="98" t="s">
        <v>193</v>
      </c>
      <c r="E445" s="111"/>
    </row>
    <row r="446" spans="1:5">
      <c r="A446" s="407"/>
      <c r="B446" s="407"/>
      <c r="C446" s="407"/>
      <c r="D446" s="101" t="s">
        <v>18</v>
      </c>
      <c r="E446" s="111"/>
    </row>
    <row r="447" spans="1:5" ht="69">
      <c r="A447" s="407"/>
      <c r="B447" s="408"/>
      <c r="C447" s="408"/>
      <c r="D447" s="98" t="s">
        <v>194</v>
      </c>
      <c r="E447" s="111"/>
    </row>
    <row r="448" spans="1:5" ht="34.5">
      <c r="A448" s="407"/>
      <c r="B448" s="106"/>
      <c r="C448" s="106"/>
      <c r="D448" s="106" t="s">
        <v>195</v>
      </c>
      <c r="E448" s="107"/>
    </row>
    <row r="449" spans="1:5" ht="51.75">
      <c r="A449" s="406"/>
      <c r="B449" s="409" t="s">
        <v>137</v>
      </c>
      <c r="C449" s="412"/>
      <c r="D449" s="98" t="s">
        <v>84</v>
      </c>
      <c r="E449" s="99">
        <v>-7369</v>
      </c>
    </row>
    <row r="450" spans="1:5">
      <c r="A450" s="407"/>
      <c r="B450" s="410"/>
      <c r="C450" s="413"/>
      <c r="D450" s="101" t="s">
        <v>201</v>
      </c>
      <c r="E450" s="102"/>
    </row>
    <row r="451" spans="1:5" ht="69">
      <c r="A451" s="407"/>
      <c r="B451" s="410"/>
      <c r="C451" s="413"/>
      <c r="D451" s="98" t="s">
        <v>9</v>
      </c>
      <c r="E451" s="102"/>
    </row>
    <row r="452" spans="1:5" ht="34.5">
      <c r="A452" s="407"/>
      <c r="B452" s="410"/>
      <c r="C452" s="413"/>
      <c r="D452" s="101" t="s">
        <v>202</v>
      </c>
      <c r="E452" s="102"/>
    </row>
    <row r="453" spans="1:5">
      <c r="A453" s="408"/>
      <c r="B453" s="411"/>
      <c r="C453" s="414"/>
      <c r="D453" s="98" t="s">
        <v>200</v>
      </c>
      <c r="E453" s="102"/>
    </row>
    <row r="454" spans="1:5">
      <c r="A454" s="108">
        <v>1168</v>
      </c>
      <c r="B454" s="106"/>
      <c r="C454" s="106"/>
      <c r="D454" s="106" t="s">
        <v>190</v>
      </c>
      <c r="E454" s="107"/>
    </row>
    <row r="455" spans="1:5">
      <c r="A455" s="406"/>
      <c r="B455" s="406"/>
      <c r="C455" s="406"/>
      <c r="D455" s="112" t="s">
        <v>211</v>
      </c>
      <c r="E455" s="110">
        <f>SUM(E461)</f>
        <v>-25025.4</v>
      </c>
    </row>
    <row r="456" spans="1:5">
      <c r="A456" s="407"/>
      <c r="B456" s="407"/>
      <c r="C456" s="407"/>
      <c r="D456" s="101" t="s">
        <v>192</v>
      </c>
      <c r="E456" s="111"/>
    </row>
    <row r="457" spans="1:5" ht="51.75">
      <c r="A457" s="407"/>
      <c r="B457" s="407"/>
      <c r="C457" s="407"/>
      <c r="D457" s="98" t="s">
        <v>212</v>
      </c>
      <c r="E457" s="111"/>
    </row>
    <row r="458" spans="1:5">
      <c r="A458" s="407"/>
      <c r="B458" s="407"/>
      <c r="C458" s="407"/>
      <c r="D458" s="101" t="s">
        <v>18</v>
      </c>
      <c r="E458" s="111"/>
    </row>
    <row r="459" spans="1:5" ht="51.75">
      <c r="A459" s="407"/>
      <c r="B459" s="408"/>
      <c r="C459" s="408"/>
      <c r="D459" s="98" t="s">
        <v>213</v>
      </c>
      <c r="E459" s="111"/>
    </row>
    <row r="460" spans="1:5" ht="34.5">
      <c r="A460" s="407"/>
      <c r="B460" s="106"/>
      <c r="C460" s="106"/>
      <c r="D460" s="106" t="s">
        <v>214</v>
      </c>
      <c r="E460" s="107"/>
    </row>
    <row r="461" spans="1:5" ht="51.75">
      <c r="A461" s="407"/>
      <c r="B461" s="409" t="s">
        <v>135</v>
      </c>
      <c r="C461" s="412"/>
      <c r="D461" s="98" t="s">
        <v>215</v>
      </c>
      <c r="E461" s="99">
        <v>-25025.4</v>
      </c>
    </row>
    <row r="462" spans="1:5">
      <c r="A462" s="407"/>
      <c r="B462" s="410"/>
      <c r="C462" s="413"/>
      <c r="D462" s="101" t="s">
        <v>201</v>
      </c>
      <c r="E462" s="102"/>
    </row>
    <row r="463" spans="1:5" ht="51.75">
      <c r="A463" s="407"/>
      <c r="B463" s="410"/>
      <c r="C463" s="413"/>
      <c r="D463" s="98" t="s">
        <v>216</v>
      </c>
      <c r="E463" s="102"/>
    </row>
    <row r="464" spans="1:5" ht="34.5">
      <c r="A464" s="408"/>
      <c r="B464" s="411"/>
      <c r="C464" s="414"/>
      <c r="D464" s="98" t="s">
        <v>82</v>
      </c>
      <c r="E464" s="102"/>
    </row>
    <row r="465" spans="1:5">
      <c r="A465" s="108">
        <v>1047</v>
      </c>
      <c r="B465" s="106"/>
      <c r="C465" s="106"/>
      <c r="D465" s="106" t="s">
        <v>190</v>
      </c>
      <c r="E465" s="107"/>
    </row>
    <row r="466" spans="1:5" ht="51.75">
      <c r="A466" s="427"/>
      <c r="B466" s="409"/>
      <c r="C466" s="406"/>
      <c r="D466" s="112" t="s">
        <v>217</v>
      </c>
      <c r="E466" s="110">
        <f>SUM(E471+E476+E481+E486)</f>
        <v>-28224.2</v>
      </c>
    </row>
    <row r="467" spans="1:5">
      <c r="A467" s="428"/>
      <c r="B467" s="410"/>
      <c r="C467" s="407"/>
      <c r="D467" s="101" t="s">
        <v>192</v>
      </c>
      <c r="E467" s="111"/>
    </row>
    <row r="468" spans="1:5" ht="51.75">
      <c r="A468" s="428"/>
      <c r="B468" s="410"/>
      <c r="C468" s="407"/>
      <c r="D468" s="98" t="s">
        <v>218</v>
      </c>
      <c r="E468" s="111"/>
    </row>
    <row r="469" spans="1:5">
      <c r="A469" s="428"/>
      <c r="B469" s="410"/>
      <c r="C469" s="407"/>
      <c r="D469" s="101" t="s">
        <v>18</v>
      </c>
      <c r="E469" s="111"/>
    </row>
    <row r="470" spans="1:5" ht="34.5">
      <c r="A470" s="428"/>
      <c r="B470" s="411"/>
      <c r="C470" s="408"/>
      <c r="D470" s="98" t="s">
        <v>66</v>
      </c>
      <c r="E470" s="111"/>
    </row>
    <row r="471" spans="1:5" ht="34.5">
      <c r="A471" s="115"/>
      <c r="B471" s="409" t="s">
        <v>139</v>
      </c>
      <c r="C471" s="412"/>
      <c r="D471" s="98" t="s">
        <v>276</v>
      </c>
      <c r="E471" s="99">
        <v>-1147</v>
      </c>
    </row>
    <row r="472" spans="1:5">
      <c r="A472" s="115"/>
      <c r="B472" s="410"/>
      <c r="C472" s="413"/>
      <c r="D472" s="101" t="s">
        <v>220</v>
      </c>
      <c r="E472" s="102"/>
    </row>
    <row r="473" spans="1:5" ht="51.75">
      <c r="A473" s="115"/>
      <c r="B473" s="410"/>
      <c r="C473" s="413"/>
      <c r="D473" s="98" t="s">
        <v>277</v>
      </c>
      <c r="E473" s="102"/>
    </row>
    <row r="474" spans="1:5" ht="51.75">
      <c r="A474" s="115"/>
      <c r="B474" s="410"/>
      <c r="C474" s="413"/>
      <c r="D474" s="98" t="s">
        <v>65</v>
      </c>
      <c r="E474" s="102"/>
    </row>
    <row r="475" spans="1:5" ht="34.5">
      <c r="A475" s="115"/>
      <c r="B475" s="164"/>
      <c r="C475" s="162"/>
      <c r="D475" s="98" t="s">
        <v>206</v>
      </c>
      <c r="E475" s="102"/>
    </row>
    <row r="476" spans="1:5" ht="34.5">
      <c r="A476" s="115"/>
      <c r="B476" s="409" t="s">
        <v>132</v>
      </c>
      <c r="C476" s="412"/>
      <c r="D476" s="98" t="s">
        <v>278</v>
      </c>
      <c r="E476" s="99">
        <v>-17133</v>
      </c>
    </row>
    <row r="477" spans="1:5">
      <c r="A477" s="115"/>
      <c r="B477" s="410"/>
      <c r="C477" s="413"/>
      <c r="D477" s="101" t="s">
        <v>208</v>
      </c>
      <c r="E477" s="102"/>
    </row>
    <row r="478" spans="1:5" ht="51.75">
      <c r="A478" s="115"/>
      <c r="B478" s="410"/>
      <c r="C478" s="413"/>
      <c r="D478" s="98" t="s">
        <v>224</v>
      </c>
      <c r="E478" s="102"/>
    </row>
    <row r="479" spans="1:5" ht="34.5">
      <c r="A479" s="115"/>
      <c r="B479" s="410"/>
      <c r="C479" s="413"/>
      <c r="D479" s="101" t="s">
        <v>202</v>
      </c>
      <c r="E479" s="102"/>
    </row>
    <row r="480" spans="1:5" ht="51.75">
      <c r="A480" s="117"/>
      <c r="B480" s="411"/>
      <c r="C480" s="414"/>
      <c r="D480" s="98" t="s">
        <v>65</v>
      </c>
      <c r="E480" s="102"/>
    </row>
    <row r="481" spans="1:5" ht="34.5">
      <c r="A481" s="445"/>
      <c r="B481" s="409" t="s">
        <v>133</v>
      </c>
      <c r="C481" s="412"/>
      <c r="D481" s="98" t="s">
        <v>279</v>
      </c>
      <c r="E481" s="99">
        <v>-2927</v>
      </c>
    </row>
    <row r="482" spans="1:5">
      <c r="A482" s="446"/>
      <c r="B482" s="410"/>
      <c r="C482" s="413"/>
      <c r="D482" s="101" t="s">
        <v>208</v>
      </c>
      <c r="E482" s="102"/>
    </row>
    <row r="483" spans="1:5">
      <c r="A483" s="446"/>
      <c r="B483" s="410"/>
      <c r="C483" s="413"/>
      <c r="D483" s="98" t="s">
        <v>62</v>
      </c>
      <c r="E483" s="102"/>
    </row>
    <row r="484" spans="1:5" ht="34.5">
      <c r="A484" s="446"/>
      <c r="B484" s="410"/>
      <c r="C484" s="413"/>
      <c r="D484" s="101" t="s">
        <v>202</v>
      </c>
      <c r="E484" s="102"/>
    </row>
    <row r="485" spans="1:5" ht="51.75">
      <c r="A485" s="447"/>
      <c r="B485" s="411"/>
      <c r="C485" s="414"/>
      <c r="D485" s="98" t="s">
        <v>65</v>
      </c>
      <c r="E485" s="102"/>
    </row>
    <row r="486" spans="1:5" ht="34.5">
      <c r="A486" s="445"/>
      <c r="B486" s="409" t="s">
        <v>134</v>
      </c>
      <c r="C486" s="412"/>
      <c r="D486" s="98" t="s">
        <v>280</v>
      </c>
      <c r="E486" s="125">
        <v>-7017.2</v>
      </c>
    </row>
    <row r="487" spans="1:5">
      <c r="A487" s="446"/>
      <c r="B487" s="410"/>
      <c r="C487" s="413"/>
      <c r="D487" s="101" t="s">
        <v>208</v>
      </c>
      <c r="E487" s="102"/>
    </row>
    <row r="488" spans="1:5">
      <c r="A488" s="446"/>
      <c r="B488" s="410"/>
      <c r="C488" s="413"/>
      <c r="D488" s="98" t="s">
        <v>114</v>
      </c>
      <c r="E488" s="102"/>
    </row>
    <row r="489" spans="1:5" ht="34.5">
      <c r="A489" s="446"/>
      <c r="B489" s="410"/>
      <c r="C489" s="413"/>
      <c r="D489" s="101" t="s">
        <v>202</v>
      </c>
      <c r="E489" s="102"/>
    </row>
    <row r="490" spans="1:5" ht="51.75">
      <c r="A490" s="447"/>
      <c r="B490" s="411"/>
      <c r="C490" s="414"/>
      <c r="D490" s="98" t="s">
        <v>65</v>
      </c>
      <c r="E490" s="102"/>
    </row>
    <row r="491" spans="1:5">
      <c r="A491" s="108">
        <v>1049</v>
      </c>
      <c r="B491" s="106"/>
      <c r="C491" s="106"/>
      <c r="D491" s="106" t="s">
        <v>190</v>
      </c>
      <c r="E491" s="107"/>
    </row>
    <row r="492" spans="1:5" ht="51.75">
      <c r="A492" s="406"/>
      <c r="B492" s="406"/>
      <c r="C492" s="406"/>
      <c r="D492" s="112" t="s">
        <v>225</v>
      </c>
      <c r="E492" s="110">
        <f>SUM(E498)</f>
        <v>775175.2</v>
      </c>
    </row>
    <row r="493" spans="1:5">
      <c r="A493" s="407"/>
      <c r="B493" s="407"/>
      <c r="C493" s="407"/>
      <c r="D493" s="101" t="s">
        <v>192</v>
      </c>
      <c r="E493" s="111"/>
    </row>
    <row r="494" spans="1:5" ht="51.75">
      <c r="A494" s="407"/>
      <c r="B494" s="407"/>
      <c r="C494" s="407"/>
      <c r="D494" s="98" t="s">
        <v>226</v>
      </c>
      <c r="E494" s="111"/>
    </row>
    <row r="495" spans="1:5">
      <c r="A495" s="407"/>
      <c r="B495" s="407"/>
      <c r="C495" s="407"/>
      <c r="D495" s="101" t="s">
        <v>18</v>
      </c>
      <c r="E495" s="111"/>
    </row>
    <row r="496" spans="1:5" ht="103.5">
      <c r="A496" s="407"/>
      <c r="B496" s="408"/>
      <c r="C496" s="408"/>
      <c r="D496" s="98" t="s">
        <v>227</v>
      </c>
      <c r="E496" s="111"/>
    </row>
    <row r="497" spans="1:5" ht="34.5">
      <c r="A497" s="407"/>
      <c r="B497" s="106"/>
      <c r="C497" s="106"/>
      <c r="D497" s="106" t="s">
        <v>206</v>
      </c>
      <c r="E497" s="107"/>
    </row>
    <row r="498" spans="1:5" ht="34.5">
      <c r="A498" s="407"/>
      <c r="B498" s="409" t="s">
        <v>131</v>
      </c>
      <c r="C498" s="412"/>
      <c r="D498" s="98" t="s">
        <v>86</v>
      </c>
      <c r="E498" s="99">
        <v>775175.2</v>
      </c>
    </row>
    <row r="499" spans="1:5">
      <c r="A499" s="407"/>
      <c r="B499" s="410"/>
      <c r="C499" s="413"/>
      <c r="D499" s="101" t="s">
        <v>208</v>
      </c>
      <c r="E499" s="102"/>
    </row>
    <row r="500" spans="1:5" ht="69">
      <c r="A500" s="407"/>
      <c r="B500" s="410"/>
      <c r="C500" s="413"/>
      <c r="D500" s="98" t="s">
        <v>228</v>
      </c>
      <c r="E500" s="102"/>
    </row>
    <row r="501" spans="1:5" ht="34.5">
      <c r="A501" s="407"/>
      <c r="B501" s="410"/>
      <c r="C501" s="413"/>
      <c r="D501" s="101" t="s">
        <v>202</v>
      </c>
      <c r="E501" s="102"/>
    </row>
    <row r="502" spans="1:5" ht="51.75">
      <c r="A502" s="408"/>
      <c r="B502" s="411"/>
      <c r="C502" s="414"/>
      <c r="D502" s="98" t="s">
        <v>229</v>
      </c>
      <c r="E502" s="102"/>
    </row>
    <row r="503" spans="1:5">
      <c r="A503" s="126">
        <v>1163</v>
      </c>
      <c r="B503" s="127"/>
      <c r="C503" s="127"/>
      <c r="D503" s="127" t="s">
        <v>190</v>
      </c>
      <c r="E503" s="128"/>
    </row>
    <row r="504" spans="1:5" ht="35.25" thickBot="1">
      <c r="A504" s="435"/>
      <c r="B504" s="235"/>
      <c r="C504" s="235"/>
      <c r="D504" s="129" t="s">
        <v>281</v>
      </c>
      <c r="E504" s="99">
        <f>SUM(E510)</f>
        <v>-3284.6</v>
      </c>
    </row>
    <row r="505" spans="1:5" ht="18" thickBot="1">
      <c r="A505" s="436"/>
      <c r="B505" s="438"/>
      <c r="C505" s="438"/>
      <c r="D505" s="130" t="s">
        <v>192</v>
      </c>
      <c r="E505" s="131"/>
    </row>
    <row r="506" spans="1:5" ht="104.25" thickBot="1">
      <c r="A506" s="436"/>
      <c r="B506" s="438"/>
      <c r="C506" s="438"/>
      <c r="D506" s="132" t="s">
        <v>282</v>
      </c>
      <c r="E506" s="131"/>
    </row>
    <row r="507" spans="1:5" ht="18" thickBot="1">
      <c r="A507" s="436"/>
      <c r="B507" s="438"/>
      <c r="C507" s="438"/>
      <c r="D507" s="130" t="s">
        <v>18</v>
      </c>
      <c r="E507" s="131"/>
    </row>
    <row r="508" spans="1:5" ht="52.5" thickBot="1">
      <c r="A508" s="436"/>
      <c r="B508" s="439"/>
      <c r="C508" s="439"/>
      <c r="D508" s="132" t="s">
        <v>147</v>
      </c>
      <c r="E508" s="131"/>
    </row>
    <row r="509" spans="1:5" ht="35.25" thickBot="1">
      <c r="A509" s="436"/>
      <c r="B509" s="132"/>
      <c r="C509" s="132"/>
      <c r="D509" s="106" t="s">
        <v>195</v>
      </c>
      <c r="E509" s="131"/>
    </row>
    <row r="510" spans="1:5" ht="35.25" thickBot="1">
      <c r="A510" s="436"/>
      <c r="B510" s="440" t="s">
        <v>142</v>
      </c>
      <c r="C510" s="392"/>
      <c r="D510" s="132" t="s">
        <v>283</v>
      </c>
      <c r="E510" s="99">
        <v>-3284.6</v>
      </c>
    </row>
    <row r="511" spans="1:5" ht="18" thickBot="1">
      <c r="A511" s="436"/>
      <c r="B511" s="441"/>
      <c r="C511" s="443"/>
      <c r="D511" s="130" t="s">
        <v>196</v>
      </c>
      <c r="E511" s="133"/>
    </row>
    <row r="512" spans="1:5" ht="35.25" thickBot="1">
      <c r="A512" s="436"/>
      <c r="B512" s="441"/>
      <c r="C512" s="443"/>
      <c r="D512" s="132" t="s">
        <v>284</v>
      </c>
      <c r="E512" s="133"/>
    </row>
    <row r="513" spans="1:5" ht="35.25" thickBot="1">
      <c r="A513" s="436"/>
      <c r="B513" s="441"/>
      <c r="C513" s="443"/>
      <c r="D513" s="130" t="s">
        <v>199</v>
      </c>
      <c r="E513" s="133"/>
    </row>
    <row r="514" spans="1:5" ht="34.5">
      <c r="A514" s="437"/>
      <c r="B514" s="442"/>
      <c r="C514" s="444"/>
      <c r="D514" s="134" t="s">
        <v>285</v>
      </c>
      <c r="E514" s="135"/>
    </row>
    <row r="515" spans="1:5">
      <c r="A515" s="169">
        <v>1098</v>
      </c>
      <c r="B515" s="169"/>
      <c r="C515" s="169"/>
      <c r="D515" s="136" t="s">
        <v>190</v>
      </c>
      <c r="E515" s="169"/>
    </row>
    <row r="516" spans="1:5" ht="51.75">
      <c r="A516" s="418"/>
      <c r="B516" s="415"/>
      <c r="C516" s="421"/>
      <c r="D516" s="138" t="s">
        <v>310</v>
      </c>
      <c r="E516" s="424">
        <f>E522</f>
        <v>411393.23</v>
      </c>
    </row>
    <row r="517" spans="1:5">
      <c r="A517" s="419"/>
      <c r="B517" s="416"/>
      <c r="C517" s="422"/>
      <c r="D517" s="139" t="s">
        <v>192</v>
      </c>
      <c r="E517" s="425"/>
    </row>
    <row r="518" spans="1:5" ht="120.75">
      <c r="A518" s="419"/>
      <c r="B518" s="416"/>
      <c r="C518" s="422"/>
      <c r="D518" s="138" t="s">
        <v>311</v>
      </c>
      <c r="E518" s="425"/>
    </row>
    <row r="519" spans="1:5">
      <c r="A519" s="419"/>
      <c r="B519" s="416"/>
      <c r="C519" s="422"/>
      <c r="D519" s="139" t="s">
        <v>18</v>
      </c>
      <c r="E519" s="425"/>
    </row>
    <row r="520" spans="1:5" ht="34.5">
      <c r="A520" s="420"/>
      <c r="B520" s="417"/>
      <c r="C520" s="423"/>
      <c r="D520" s="138" t="s">
        <v>312</v>
      </c>
      <c r="E520" s="426"/>
    </row>
    <row r="521" spans="1:5">
      <c r="A521" s="136"/>
      <c r="B521" s="136"/>
      <c r="C521" s="136"/>
      <c r="D521" s="137" t="s">
        <v>306</v>
      </c>
      <c r="E521" s="136"/>
    </row>
    <row r="522" spans="1:5" ht="51.75">
      <c r="A522" s="415"/>
      <c r="B522" s="418" t="s">
        <v>332</v>
      </c>
      <c r="C522" s="421"/>
      <c r="D522" s="138" t="s">
        <v>310</v>
      </c>
      <c r="E522" s="424">
        <v>411393.23</v>
      </c>
    </row>
    <row r="523" spans="1:5">
      <c r="A523" s="416"/>
      <c r="B523" s="419"/>
      <c r="C523" s="422"/>
      <c r="D523" s="139" t="s">
        <v>307</v>
      </c>
      <c r="E523" s="425"/>
    </row>
    <row r="524" spans="1:5" ht="120.75">
      <c r="A524" s="416"/>
      <c r="B524" s="419"/>
      <c r="C524" s="422"/>
      <c r="D524" s="138" t="s">
        <v>311</v>
      </c>
      <c r="E524" s="425"/>
    </row>
    <row r="525" spans="1:5">
      <c r="A525" s="416"/>
      <c r="B525" s="419"/>
      <c r="C525" s="422"/>
      <c r="D525" s="139" t="s">
        <v>308</v>
      </c>
      <c r="E525" s="425"/>
    </row>
    <row r="526" spans="1:5" ht="34.5">
      <c r="A526" s="417"/>
      <c r="B526" s="420"/>
      <c r="C526" s="423"/>
      <c r="D526" s="138" t="s">
        <v>309</v>
      </c>
      <c r="E526" s="426"/>
    </row>
    <row r="528" spans="1:5">
      <c r="A528" s="429" t="s">
        <v>286</v>
      </c>
      <c r="B528" s="429"/>
      <c r="C528" s="429"/>
      <c r="D528" s="429"/>
      <c r="E528" s="429"/>
    </row>
    <row r="529" spans="1:5">
      <c r="A529" s="430" t="s">
        <v>181</v>
      </c>
      <c r="B529" s="430"/>
      <c r="C529" s="430"/>
      <c r="D529" s="430"/>
      <c r="E529" s="430"/>
    </row>
    <row r="530" spans="1:5">
      <c r="A530" s="430" t="s">
        <v>182</v>
      </c>
      <c r="B530" s="430"/>
      <c r="C530" s="430"/>
      <c r="D530" s="430"/>
      <c r="E530" s="430"/>
    </row>
    <row r="531" spans="1:5" ht="18" thickBot="1">
      <c r="A531" s="121"/>
      <c r="B531" s="121"/>
      <c r="C531" s="121"/>
      <c r="D531" s="121"/>
      <c r="E531" s="122"/>
    </row>
    <row r="532" spans="1:5" ht="34.5">
      <c r="A532" s="432" t="s">
        <v>4</v>
      </c>
      <c r="B532" s="433"/>
      <c r="C532" s="103" t="s">
        <v>183</v>
      </c>
      <c r="D532" s="104" t="s">
        <v>184</v>
      </c>
      <c r="E532" s="104" t="s">
        <v>185</v>
      </c>
    </row>
    <row r="533" spans="1:5" ht="34.5">
      <c r="A533" s="105" t="s">
        <v>186</v>
      </c>
      <c r="B533" s="106" t="s">
        <v>187</v>
      </c>
      <c r="C533" s="106" t="s">
        <v>188</v>
      </c>
      <c r="D533" s="106"/>
      <c r="E533" s="107" t="s">
        <v>189</v>
      </c>
    </row>
    <row r="534" spans="1:5">
      <c r="A534" s="108">
        <v>1049</v>
      </c>
      <c r="B534" s="106"/>
      <c r="C534" s="106"/>
      <c r="D534" s="106" t="s">
        <v>190</v>
      </c>
      <c r="E534" s="107"/>
    </row>
    <row r="535" spans="1:5" ht="51.75">
      <c r="A535" s="406"/>
      <c r="B535" s="406"/>
      <c r="C535" s="406"/>
      <c r="D535" s="112" t="s">
        <v>225</v>
      </c>
      <c r="E535" s="110">
        <f>SUM(E541)</f>
        <v>-12496.4</v>
      </c>
    </row>
    <row r="536" spans="1:5">
      <c r="A536" s="407"/>
      <c r="B536" s="407"/>
      <c r="C536" s="407"/>
      <c r="D536" s="101" t="s">
        <v>192</v>
      </c>
      <c r="E536" s="111"/>
    </row>
    <row r="537" spans="1:5" ht="51.75">
      <c r="A537" s="407"/>
      <c r="B537" s="407"/>
      <c r="C537" s="407"/>
      <c r="D537" s="98" t="s">
        <v>226</v>
      </c>
      <c r="E537" s="111"/>
    </row>
    <row r="538" spans="1:5">
      <c r="A538" s="407"/>
      <c r="B538" s="407"/>
      <c r="C538" s="407"/>
      <c r="D538" s="101" t="s">
        <v>18</v>
      </c>
      <c r="E538" s="111"/>
    </row>
    <row r="539" spans="1:5" ht="103.5">
      <c r="A539" s="407"/>
      <c r="B539" s="408"/>
      <c r="C539" s="408"/>
      <c r="D539" s="98" t="s">
        <v>227</v>
      </c>
      <c r="E539" s="111"/>
    </row>
    <row r="540" spans="1:5" ht="34.5">
      <c r="A540" s="407"/>
      <c r="B540" s="106"/>
      <c r="C540" s="106"/>
      <c r="D540" s="106" t="s">
        <v>206</v>
      </c>
      <c r="E540" s="107"/>
    </row>
    <row r="541" spans="1:5" ht="34.5">
      <c r="A541" s="407"/>
      <c r="B541" s="409" t="s">
        <v>98</v>
      </c>
      <c r="C541" s="412"/>
      <c r="D541" s="98" t="s">
        <v>86</v>
      </c>
      <c r="E541" s="99">
        <v>-12496.4</v>
      </c>
    </row>
    <row r="542" spans="1:5">
      <c r="A542" s="407"/>
      <c r="B542" s="410"/>
      <c r="C542" s="413"/>
      <c r="D542" s="101" t="s">
        <v>208</v>
      </c>
      <c r="E542" s="102"/>
    </row>
    <row r="543" spans="1:5" ht="69">
      <c r="A543" s="407"/>
      <c r="B543" s="410"/>
      <c r="C543" s="413"/>
      <c r="D543" s="98" t="s">
        <v>228</v>
      </c>
      <c r="E543" s="102"/>
    </row>
    <row r="544" spans="1:5" ht="34.5">
      <c r="A544" s="407"/>
      <c r="B544" s="410"/>
      <c r="C544" s="413"/>
      <c r="D544" s="101" t="s">
        <v>202</v>
      </c>
      <c r="E544" s="102"/>
    </row>
    <row r="545" spans="1:5" ht="51.75">
      <c r="A545" s="408"/>
      <c r="B545" s="411"/>
      <c r="C545" s="414"/>
      <c r="D545" s="98" t="s">
        <v>229</v>
      </c>
      <c r="E545" s="102"/>
    </row>
    <row r="546" spans="1:5">
      <c r="A546" s="108">
        <v>1146</v>
      </c>
      <c r="B546" s="106"/>
      <c r="C546" s="106"/>
      <c r="D546" s="106" t="s">
        <v>190</v>
      </c>
      <c r="E546" s="107"/>
    </row>
    <row r="547" spans="1:5">
      <c r="A547" s="406"/>
      <c r="B547" s="406"/>
      <c r="C547" s="406"/>
      <c r="D547" s="112" t="s">
        <v>191</v>
      </c>
      <c r="E547" s="110">
        <f>SUM(E553+E560)</f>
        <v>-23578.400000000001</v>
      </c>
    </row>
    <row r="548" spans="1:5">
      <c r="A548" s="407"/>
      <c r="B548" s="407"/>
      <c r="C548" s="407"/>
      <c r="D548" s="101" t="s">
        <v>192</v>
      </c>
      <c r="E548" s="111"/>
    </row>
    <row r="549" spans="1:5" ht="51.75">
      <c r="A549" s="407"/>
      <c r="B549" s="407"/>
      <c r="C549" s="407"/>
      <c r="D549" s="98" t="s">
        <v>193</v>
      </c>
      <c r="E549" s="111"/>
    </row>
    <row r="550" spans="1:5">
      <c r="A550" s="407"/>
      <c r="B550" s="407"/>
      <c r="C550" s="407"/>
      <c r="D550" s="101" t="s">
        <v>18</v>
      </c>
      <c r="E550" s="111"/>
    </row>
    <row r="551" spans="1:5" ht="69">
      <c r="A551" s="407"/>
      <c r="B551" s="408"/>
      <c r="C551" s="408"/>
      <c r="D551" s="98" t="s">
        <v>194</v>
      </c>
      <c r="E551" s="111"/>
    </row>
    <row r="552" spans="1:5" ht="34.5">
      <c r="A552" s="407"/>
      <c r="B552" s="106"/>
      <c r="C552" s="106"/>
      <c r="D552" s="106" t="s">
        <v>195</v>
      </c>
      <c r="E552" s="107"/>
    </row>
    <row r="553" spans="1:5" ht="34.5">
      <c r="A553" s="407"/>
      <c r="B553" s="409" t="s">
        <v>151</v>
      </c>
      <c r="C553" s="412"/>
      <c r="D553" s="98" t="s">
        <v>287</v>
      </c>
      <c r="E553" s="99">
        <v>-6245</v>
      </c>
    </row>
    <row r="554" spans="1:5">
      <c r="A554" s="407"/>
      <c r="B554" s="410"/>
      <c r="C554" s="413"/>
      <c r="D554" s="101" t="s">
        <v>196</v>
      </c>
      <c r="E554" s="102"/>
    </row>
    <row r="555" spans="1:5" ht="103.5">
      <c r="A555" s="407"/>
      <c r="B555" s="410"/>
      <c r="C555" s="413"/>
      <c r="D555" s="98" t="s">
        <v>288</v>
      </c>
      <c r="E555" s="102"/>
    </row>
    <row r="556" spans="1:5" ht="34.5">
      <c r="A556" s="407"/>
      <c r="B556" s="410"/>
      <c r="C556" s="413"/>
      <c r="D556" s="101" t="s">
        <v>198</v>
      </c>
      <c r="E556" s="102"/>
    </row>
    <row r="557" spans="1:5" ht="34.5">
      <c r="A557" s="407"/>
      <c r="B557" s="410"/>
      <c r="C557" s="413"/>
      <c r="D557" s="98" t="s">
        <v>153</v>
      </c>
      <c r="E557" s="102"/>
    </row>
    <row r="558" spans="1:5" ht="34.5">
      <c r="A558" s="407"/>
      <c r="B558" s="410"/>
      <c r="C558" s="413"/>
      <c r="D558" s="101" t="s">
        <v>199</v>
      </c>
      <c r="E558" s="102"/>
    </row>
    <row r="559" spans="1:5">
      <c r="A559" s="408"/>
      <c r="B559" s="411"/>
      <c r="C559" s="414"/>
      <c r="D559" s="98" t="s">
        <v>200</v>
      </c>
      <c r="E559" s="102"/>
    </row>
    <row r="560" spans="1:5" ht="34.5">
      <c r="A560" s="406"/>
      <c r="B560" s="409" t="s">
        <v>158</v>
      </c>
      <c r="C560" s="412"/>
      <c r="D560" s="98" t="s">
        <v>289</v>
      </c>
      <c r="E560" s="99">
        <v>-17333.400000000001</v>
      </c>
    </row>
    <row r="561" spans="1:5">
      <c r="A561" s="407"/>
      <c r="B561" s="410"/>
      <c r="C561" s="413"/>
      <c r="D561" s="101" t="s">
        <v>220</v>
      </c>
      <c r="E561" s="102"/>
    </row>
    <row r="562" spans="1:5" ht="69">
      <c r="A562" s="407"/>
      <c r="B562" s="410"/>
      <c r="C562" s="413"/>
      <c r="D562" s="98" t="s">
        <v>290</v>
      </c>
      <c r="E562" s="102"/>
    </row>
    <row r="563" spans="1:5" ht="51.75">
      <c r="A563" s="407"/>
      <c r="B563" s="410"/>
      <c r="C563" s="413"/>
      <c r="D563" s="98" t="s">
        <v>65</v>
      </c>
      <c r="E563" s="102"/>
    </row>
    <row r="564" spans="1:5" ht="34.5">
      <c r="A564" s="407"/>
      <c r="B564" s="164"/>
      <c r="C564" s="162"/>
      <c r="D564" s="98" t="s">
        <v>206</v>
      </c>
      <c r="E564" s="102"/>
    </row>
    <row r="565" spans="1:5">
      <c r="A565" s="119">
        <v>1150</v>
      </c>
      <c r="B565" s="98"/>
      <c r="C565" s="98"/>
      <c r="D565" s="98" t="s">
        <v>235</v>
      </c>
      <c r="E565" s="98"/>
    </row>
    <row r="566" spans="1:5">
      <c r="A566" s="412"/>
      <c r="B566" s="412"/>
      <c r="C566" s="412"/>
      <c r="D566" s="98" t="s">
        <v>236</v>
      </c>
      <c r="E566" s="120">
        <f>SUM(E572)</f>
        <v>-20640</v>
      </c>
    </row>
    <row r="567" spans="1:5">
      <c r="A567" s="413"/>
      <c r="B567" s="413"/>
      <c r="C567" s="413"/>
      <c r="D567" s="98" t="s">
        <v>192</v>
      </c>
      <c r="E567" s="98"/>
    </row>
    <row r="568" spans="1:5" ht="103.5">
      <c r="A568" s="413"/>
      <c r="B568" s="413"/>
      <c r="C568" s="413"/>
      <c r="D568" s="98" t="s">
        <v>237</v>
      </c>
      <c r="E568" s="98"/>
    </row>
    <row r="569" spans="1:5">
      <c r="A569" s="413"/>
      <c r="B569" s="413"/>
      <c r="C569" s="413"/>
      <c r="D569" s="98" t="s">
        <v>18</v>
      </c>
      <c r="E569" s="98"/>
    </row>
    <row r="570" spans="1:5">
      <c r="A570" s="413"/>
      <c r="B570" s="413"/>
      <c r="C570" s="413"/>
      <c r="D570" s="98" t="s">
        <v>78</v>
      </c>
      <c r="E570" s="98"/>
    </row>
    <row r="571" spans="1:5" ht="34.5">
      <c r="A571" s="413"/>
      <c r="B571" s="414"/>
      <c r="C571" s="414"/>
      <c r="D571" s="98" t="s">
        <v>195</v>
      </c>
      <c r="E571" s="98"/>
    </row>
    <row r="572" spans="1:5" ht="34.5">
      <c r="A572" s="413"/>
      <c r="B572" s="98" t="s">
        <v>149</v>
      </c>
      <c r="C572" s="98"/>
      <c r="D572" s="98" t="s">
        <v>238</v>
      </c>
      <c r="E572" s="99">
        <v>-20640</v>
      </c>
    </row>
    <row r="573" spans="1:5">
      <c r="A573" s="413"/>
      <c r="B573" s="412"/>
      <c r="C573" s="412"/>
      <c r="D573" s="98" t="s">
        <v>196</v>
      </c>
      <c r="E573" s="98"/>
    </row>
    <row r="574" spans="1:5" ht="86.25">
      <c r="A574" s="413"/>
      <c r="B574" s="413"/>
      <c r="C574" s="413"/>
      <c r="D574" s="98" t="s">
        <v>239</v>
      </c>
      <c r="E574" s="98"/>
    </row>
    <row r="575" spans="1:5" ht="34.5">
      <c r="A575" s="413"/>
      <c r="B575" s="413"/>
      <c r="C575" s="413"/>
      <c r="D575" s="98" t="s">
        <v>202</v>
      </c>
      <c r="E575" s="98"/>
    </row>
    <row r="576" spans="1:5">
      <c r="A576" s="414"/>
      <c r="B576" s="414"/>
      <c r="C576" s="414"/>
      <c r="D576" s="98" t="s">
        <v>240</v>
      </c>
      <c r="E576" s="98"/>
    </row>
    <row r="577" spans="1:5">
      <c r="A577" s="108">
        <v>1098</v>
      </c>
      <c r="B577" s="106"/>
      <c r="C577" s="106"/>
      <c r="D577" s="106" t="s">
        <v>190</v>
      </c>
      <c r="E577" s="107"/>
    </row>
    <row r="578" spans="1:5">
      <c r="A578" s="427"/>
      <c r="B578" s="406"/>
      <c r="C578" s="406"/>
      <c r="D578" s="112" t="s">
        <v>203</v>
      </c>
      <c r="E578" s="110">
        <f>SUM(E584)</f>
        <v>-31871.3</v>
      </c>
    </row>
    <row r="579" spans="1:5">
      <c r="A579" s="428"/>
      <c r="B579" s="407"/>
      <c r="C579" s="407"/>
      <c r="D579" s="101" t="s">
        <v>192</v>
      </c>
      <c r="E579" s="111"/>
    </row>
    <row r="580" spans="1:5" ht="34.5">
      <c r="A580" s="428"/>
      <c r="B580" s="407"/>
      <c r="C580" s="407"/>
      <c r="D580" s="98" t="s">
        <v>204</v>
      </c>
      <c r="E580" s="111"/>
    </row>
    <row r="581" spans="1:5">
      <c r="A581" s="428"/>
      <c r="B581" s="407"/>
      <c r="C581" s="407"/>
      <c r="D581" s="101" t="s">
        <v>18</v>
      </c>
      <c r="E581" s="111"/>
    </row>
    <row r="582" spans="1:5" ht="69">
      <c r="A582" s="428"/>
      <c r="B582" s="408"/>
      <c r="C582" s="408"/>
      <c r="D582" s="98" t="s">
        <v>205</v>
      </c>
      <c r="E582" s="111"/>
    </row>
    <row r="583" spans="1:5" ht="34.5">
      <c r="A583" s="428"/>
      <c r="B583" s="106"/>
      <c r="C583" s="106"/>
      <c r="D583" s="106" t="s">
        <v>206</v>
      </c>
      <c r="E583" s="107"/>
    </row>
    <row r="584" spans="1:5" ht="34.5">
      <c r="A584" s="428"/>
      <c r="B584" s="409" t="s">
        <v>100</v>
      </c>
      <c r="C584" s="412"/>
      <c r="D584" s="98" t="s">
        <v>291</v>
      </c>
      <c r="E584" s="99">
        <v>-31871.3</v>
      </c>
    </row>
    <row r="585" spans="1:5">
      <c r="A585" s="428"/>
      <c r="B585" s="410"/>
      <c r="C585" s="413"/>
      <c r="D585" s="101" t="s">
        <v>208</v>
      </c>
      <c r="E585" s="111"/>
    </row>
    <row r="586" spans="1:5" ht="51.75">
      <c r="A586" s="428"/>
      <c r="B586" s="410"/>
      <c r="C586" s="413"/>
      <c r="D586" s="98" t="s">
        <v>292</v>
      </c>
      <c r="E586" s="113"/>
    </row>
    <row r="587" spans="1:5" ht="34.5">
      <c r="A587" s="428"/>
      <c r="B587" s="410"/>
      <c r="C587" s="413"/>
      <c r="D587" s="101" t="s">
        <v>202</v>
      </c>
      <c r="E587" s="113"/>
    </row>
    <row r="588" spans="1:5">
      <c r="A588" s="434"/>
      <c r="B588" s="411"/>
      <c r="C588" s="414"/>
      <c r="D588" s="98" t="s">
        <v>210</v>
      </c>
      <c r="E588" s="113"/>
    </row>
    <row r="589" spans="1:5">
      <c r="A589" s="108">
        <v>1168</v>
      </c>
      <c r="B589" s="106"/>
      <c r="C589" s="106"/>
      <c r="D589" s="106" t="s">
        <v>190</v>
      </c>
      <c r="E589" s="107"/>
    </row>
    <row r="590" spans="1:5">
      <c r="A590" s="406"/>
      <c r="B590" s="406"/>
      <c r="C590" s="406"/>
      <c r="D590" s="112" t="s">
        <v>211</v>
      </c>
      <c r="E590" s="110">
        <f>SUM(E596)</f>
        <v>-43510</v>
      </c>
    </row>
    <row r="591" spans="1:5">
      <c r="A591" s="407"/>
      <c r="B591" s="407"/>
      <c r="C591" s="407"/>
      <c r="D591" s="101" t="s">
        <v>192</v>
      </c>
      <c r="E591" s="111"/>
    </row>
    <row r="592" spans="1:5" ht="51.75">
      <c r="A592" s="407"/>
      <c r="B592" s="407"/>
      <c r="C592" s="407"/>
      <c r="D592" s="98" t="s">
        <v>212</v>
      </c>
      <c r="E592" s="111"/>
    </row>
    <row r="593" spans="1:5">
      <c r="A593" s="407"/>
      <c r="B593" s="407"/>
      <c r="C593" s="407"/>
      <c r="D593" s="101" t="s">
        <v>18</v>
      </c>
      <c r="E593" s="111"/>
    </row>
    <row r="594" spans="1:5" ht="51.75">
      <c r="A594" s="407"/>
      <c r="B594" s="408"/>
      <c r="C594" s="408"/>
      <c r="D594" s="98" t="s">
        <v>213</v>
      </c>
      <c r="E594" s="111"/>
    </row>
    <row r="595" spans="1:5" ht="34.5">
      <c r="A595" s="407"/>
      <c r="B595" s="106"/>
      <c r="C595" s="106"/>
      <c r="D595" s="106" t="s">
        <v>214</v>
      </c>
      <c r="E595" s="107"/>
    </row>
    <row r="596" spans="1:5" ht="51.75">
      <c r="A596" s="407"/>
      <c r="B596" s="409" t="s">
        <v>159</v>
      </c>
      <c r="C596" s="412"/>
      <c r="D596" s="98" t="s">
        <v>215</v>
      </c>
      <c r="E596" s="99">
        <v>-43510</v>
      </c>
    </row>
    <row r="597" spans="1:5">
      <c r="A597" s="407"/>
      <c r="B597" s="410"/>
      <c r="C597" s="413"/>
      <c r="D597" s="101" t="s">
        <v>201</v>
      </c>
      <c r="E597" s="102"/>
    </row>
    <row r="598" spans="1:5" ht="51.75">
      <c r="A598" s="407"/>
      <c r="B598" s="410"/>
      <c r="C598" s="413"/>
      <c r="D598" s="98" t="s">
        <v>216</v>
      </c>
      <c r="E598" s="102"/>
    </row>
    <row r="599" spans="1:5" ht="34.5">
      <c r="A599" s="408"/>
      <c r="B599" s="411"/>
      <c r="C599" s="414"/>
      <c r="D599" s="98" t="s">
        <v>82</v>
      </c>
      <c r="E599" s="102"/>
    </row>
    <row r="600" spans="1:5">
      <c r="A600" s="108">
        <v>1047</v>
      </c>
      <c r="B600" s="106"/>
      <c r="C600" s="106"/>
      <c r="D600" s="106" t="s">
        <v>190</v>
      </c>
      <c r="E600" s="107"/>
    </row>
    <row r="601" spans="1:5" ht="51.75">
      <c r="A601" s="427"/>
      <c r="B601" s="409"/>
      <c r="C601" s="406"/>
      <c r="D601" s="112" t="s">
        <v>217</v>
      </c>
      <c r="E601" s="110">
        <f>SUM(E606+E611)</f>
        <v>-18997.900000000001</v>
      </c>
    </row>
    <row r="602" spans="1:5">
      <c r="A602" s="428"/>
      <c r="B602" s="410"/>
      <c r="C602" s="407"/>
      <c r="D602" s="101" t="s">
        <v>192</v>
      </c>
      <c r="E602" s="111"/>
    </row>
    <row r="603" spans="1:5" ht="51.75">
      <c r="A603" s="428"/>
      <c r="B603" s="410"/>
      <c r="C603" s="407"/>
      <c r="D603" s="98" t="s">
        <v>218</v>
      </c>
      <c r="E603" s="111"/>
    </row>
    <row r="604" spans="1:5">
      <c r="A604" s="428"/>
      <c r="B604" s="410"/>
      <c r="C604" s="407"/>
      <c r="D604" s="101" t="s">
        <v>18</v>
      </c>
      <c r="E604" s="111"/>
    </row>
    <row r="605" spans="1:5" ht="34.5">
      <c r="A605" s="428"/>
      <c r="B605" s="411"/>
      <c r="C605" s="408"/>
      <c r="D605" s="98" t="s">
        <v>66</v>
      </c>
      <c r="E605" s="111"/>
    </row>
    <row r="606" spans="1:5" ht="34.5">
      <c r="A606" s="115"/>
      <c r="B606" s="409" t="s">
        <v>163</v>
      </c>
      <c r="C606" s="412"/>
      <c r="D606" s="98" t="s">
        <v>289</v>
      </c>
      <c r="E606" s="99">
        <v>-7283.9</v>
      </c>
    </row>
    <row r="607" spans="1:5">
      <c r="A607" s="115"/>
      <c r="B607" s="410"/>
      <c r="C607" s="413"/>
      <c r="D607" s="101" t="s">
        <v>220</v>
      </c>
      <c r="E607" s="102"/>
    </row>
    <row r="608" spans="1:5" ht="69">
      <c r="A608" s="115"/>
      <c r="B608" s="410"/>
      <c r="C608" s="413"/>
      <c r="D608" s="98" t="s">
        <v>290</v>
      </c>
      <c r="E608" s="102"/>
    </row>
    <row r="609" spans="1:5" ht="51.75">
      <c r="A609" s="115"/>
      <c r="B609" s="410"/>
      <c r="C609" s="413"/>
      <c r="D609" s="98" t="s">
        <v>65</v>
      </c>
      <c r="E609" s="102"/>
    </row>
    <row r="610" spans="1:5" ht="34.5">
      <c r="A610" s="115"/>
      <c r="B610" s="164"/>
      <c r="C610" s="162"/>
      <c r="D610" s="98" t="s">
        <v>206</v>
      </c>
      <c r="E610" s="102"/>
    </row>
    <row r="611" spans="1:5" ht="34.5">
      <c r="A611" s="115"/>
      <c r="B611" s="409" t="s">
        <v>157</v>
      </c>
      <c r="C611" s="412"/>
      <c r="D611" s="98" t="s">
        <v>293</v>
      </c>
      <c r="E611" s="99">
        <v>-11714</v>
      </c>
    </row>
    <row r="612" spans="1:5">
      <c r="A612" s="115"/>
      <c r="B612" s="410"/>
      <c r="C612" s="413"/>
      <c r="D612" s="101" t="s">
        <v>208</v>
      </c>
      <c r="E612" s="102"/>
    </row>
    <row r="613" spans="1:5">
      <c r="A613" s="115"/>
      <c r="B613" s="410"/>
      <c r="C613" s="413"/>
      <c r="D613" s="98" t="s">
        <v>294</v>
      </c>
      <c r="E613" s="102"/>
    </row>
    <row r="614" spans="1:5" ht="34.5">
      <c r="A614" s="115"/>
      <c r="B614" s="410"/>
      <c r="C614" s="413"/>
      <c r="D614" s="98" t="s">
        <v>202</v>
      </c>
      <c r="E614" s="102"/>
    </row>
    <row r="615" spans="1:5" ht="51.75">
      <c r="A615" s="115"/>
      <c r="B615" s="411"/>
      <c r="C615" s="414"/>
      <c r="D615" s="98" t="s">
        <v>65</v>
      </c>
      <c r="E615" s="102"/>
    </row>
    <row r="616" spans="1:5">
      <c r="A616" s="108">
        <v>1072</v>
      </c>
      <c r="B616" s="106"/>
      <c r="C616" s="106"/>
      <c r="D616" s="106" t="s">
        <v>190</v>
      </c>
      <c r="E616" s="107"/>
    </row>
    <row r="617" spans="1:5" ht="34.5">
      <c r="A617" s="427"/>
      <c r="B617" s="406"/>
      <c r="C617" s="406"/>
      <c r="D617" s="112" t="s">
        <v>244</v>
      </c>
      <c r="E617" s="110">
        <f>E623</f>
        <v>-17212</v>
      </c>
    </row>
    <row r="618" spans="1:5">
      <c r="A618" s="428"/>
      <c r="B618" s="407"/>
      <c r="C618" s="407"/>
      <c r="D618" s="101" t="s">
        <v>192</v>
      </c>
      <c r="E618" s="111"/>
    </row>
    <row r="619" spans="1:5" ht="34.5">
      <c r="A619" s="428"/>
      <c r="B619" s="407"/>
      <c r="C619" s="407"/>
      <c r="D619" s="98" t="s">
        <v>245</v>
      </c>
      <c r="E619" s="111"/>
    </row>
    <row r="620" spans="1:5">
      <c r="A620" s="428"/>
      <c r="B620" s="407"/>
      <c r="C620" s="407"/>
      <c r="D620" s="101" t="s">
        <v>18</v>
      </c>
      <c r="E620" s="111"/>
    </row>
    <row r="621" spans="1:5" ht="34.5">
      <c r="A621" s="428"/>
      <c r="B621" s="408"/>
      <c r="C621" s="408"/>
      <c r="D621" s="98" t="s">
        <v>246</v>
      </c>
      <c r="E621" s="111"/>
    </row>
    <row r="622" spans="1:5" ht="34.5">
      <c r="A622" s="428"/>
      <c r="B622" s="106"/>
      <c r="C622" s="106"/>
      <c r="D622" s="106" t="s">
        <v>206</v>
      </c>
      <c r="E622" s="107"/>
    </row>
    <row r="623" spans="1:5" ht="34.5">
      <c r="A623" s="428"/>
      <c r="B623" s="409" t="s">
        <v>34</v>
      </c>
      <c r="C623" s="412"/>
      <c r="D623" s="68" t="s">
        <v>44</v>
      </c>
      <c r="E623" s="110">
        <v>-17212</v>
      </c>
    </row>
    <row r="624" spans="1:5">
      <c r="A624" s="428"/>
      <c r="B624" s="410"/>
      <c r="C624" s="413"/>
      <c r="D624" s="101" t="s">
        <v>208</v>
      </c>
      <c r="E624" s="111"/>
    </row>
    <row r="625" spans="1:5" ht="34.5">
      <c r="A625" s="428"/>
      <c r="B625" s="410"/>
      <c r="C625" s="413"/>
      <c r="D625" s="140" t="s">
        <v>295</v>
      </c>
      <c r="E625" s="113"/>
    </row>
    <row r="626" spans="1:5" ht="34.5">
      <c r="A626" s="428"/>
      <c r="B626" s="410"/>
      <c r="C626" s="413"/>
      <c r="D626" s="101" t="s">
        <v>202</v>
      </c>
      <c r="E626" s="113"/>
    </row>
    <row r="627" spans="1:5" ht="34.5">
      <c r="A627" s="434"/>
      <c r="B627" s="411"/>
      <c r="C627" s="414"/>
      <c r="D627" s="76" t="s">
        <v>47</v>
      </c>
      <c r="E627" s="76"/>
    </row>
    <row r="629" spans="1:5">
      <c r="A629" s="429" t="s">
        <v>296</v>
      </c>
      <c r="B629" s="429"/>
      <c r="C629" s="429"/>
      <c r="D629" s="429"/>
      <c r="E629" s="429"/>
    </row>
    <row r="630" spans="1:5">
      <c r="A630" s="430" t="s">
        <v>181</v>
      </c>
      <c r="B630" s="430"/>
      <c r="C630" s="430"/>
      <c r="D630" s="430"/>
      <c r="E630" s="430"/>
    </row>
    <row r="631" spans="1:5">
      <c r="A631" s="430" t="s">
        <v>182</v>
      </c>
      <c r="B631" s="430"/>
      <c r="C631" s="430"/>
      <c r="D631" s="430"/>
      <c r="E631" s="430"/>
    </row>
    <row r="632" spans="1:5" ht="18" thickBot="1">
      <c r="A632" s="121"/>
      <c r="B632" s="121"/>
      <c r="C632" s="121"/>
      <c r="D632" s="121"/>
      <c r="E632" s="122"/>
    </row>
    <row r="633" spans="1:5" ht="34.5">
      <c r="A633" s="432" t="s">
        <v>4</v>
      </c>
      <c r="B633" s="433"/>
      <c r="C633" s="103" t="s">
        <v>183</v>
      </c>
      <c r="D633" s="104" t="s">
        <v>184</v>
      </c>
      <c r="E633" s="104" t="s">
        <v>185</v>
      </c>
    </row>
    <row r="634" spans="1:5" ht="34.5">
      <c r="A634" s="105" t="s">
        <v>186</v>
      </c>
      <c r="B634" s="106" t="s">
        <v>187</v>
      </c>
      <c r="C634" s="106" t="s">
        <v>188</v>
      </c>
      <c r="D634" s="106"/>
      <c r="E634" s="107" t="s">
        <v>189</v>
      </c>
    </row>
    <row r="635" spans="1:5">
      <c r="A635" s="108">
        <v>1098</v>
      </c>
      <c r="B635" s="106"/>
      <c r="C635" s="106"/>
      <c r="D635" s="106" t="s">
        <v>190</v>
      </c>
      <c r="E635" s="107"/>
    </row>
    <row r="636" spans="1:5">
      <c r="A636" s="427"/>
      <c r="B636" s="406"/>
      <c r="C636" s="406"/>
      <c r="D636" s="112" t="s">
        <v>203</v>
      </c>
      <c r="E636" s="110">
        <f>SUM(E642+E648)</f>
        <v>-48471.9</v>
      </c>
    </row>
    <row r="637" spans="1:5">
      <c r="A637" s="428"/>
      <c r="B637" s="407"/>
      <c r="C637" s="407"/>
      <c r="D637" s="101" t="s">
        <v>192</v>
      </c>
      <c r="E637" s="111"/>
    </row>
    <row r="638" spans="1:5" ht="34.5">
      <c r="A638" s="428"/>
      <c r="B638" s="407"/>
      <c r="C638" s="407"/>
      <c r="D638" s="98" t="s">
        <v>204</v>
      </c>
      <c r="E638" s="111"/>
    </row>
    <row r="639" spans="1:5">
      <c r="A639" s="428"/>
      <c r="B639" s="407"/>
      <c r="C639" s="407"/>
      <c r="D639" s="101" t="s">
        <v>18</v>
      </c>
      <c r="E639" s="111"/>
    </row>
    <row r="640" spans="1:5" ht="69">
      <c r="A640" s="428"/>
      <c r="B640" s="408"/>
      <c r="C640" s="408"/>
      <c r="D640" s="98" t="s">
        <v>205</v>
      </c>
      <c r="E640" s="111"/>
    </row>
    <row r="641" spans="1:5" ht="34.5">
      <c r="A641" s="428"/>
      <c r="B641" s="106"/>
      <c r="C641" s="106"/>
      <c r="D641" s="106" t="s">
        <v>206</v>
      </c>
      <c r="E641" s="107"/>
    </row>
    <row r="642" spans="1:5" ht="34.5">
      <c r="A642" s="428"/>
      <c r="B642" s="409" t="s">
        <v>165</v>
      </c>
      <c r="C642" s="412"/>
      <c r="D642" s="98" t="s">
        <v>299</v>
      </c>
      <c r="E642" s="99">
        <v>-48471.9</v>
      </c>
    </row>
    <row r="643" spans="1:5">
      <c r="A643" s="428"/>
      <c r="B643" s="410"/>
      <c r="C643" s="413"/>
      <c r="D643" s="101" t="s">
        <v>208</v>
      </c>
      <c r="E643" s="111"/>
    </row>
    <row r="644" spans="1:5" ht="51.75">
      <c r="A644" s="428"/>
      <c r="B644" s="410"/>
      <c r="C644" s="413"/>
      <c r="D644" s="98" t="s">
        <v>300</v>
      </c>
      <c r="E644" s="113"/>
    </row>
    <row r="645" spans="1:5" ht="34.5">
      <c r="A645" s="428"/>
      <c r="B645" s="410"/>
      <c r="C645" s="413"/>
      <c r="D645" s="101" t="s">
        <v>202</v>
      </c>
      <c r="E645" s="113"/>
    </row>
    <row r="646" spans="1:5">
      <c r="A646" s="434"/>
      <c r="B646" s="411"/>
      <c r="C646" s="414"/>
      <c r="D646" s="98" t="s">
        <v>210</v>
      </c>
      <c r="E646" s="113"/>
    </row>
    <row r="647" spans="1:5" ht="34.5">
      <c r="A647" s="428"/>
      <c r="B647" s="106"/>
      <c r="C647" s="106"/>
      <c r="D647" s="106" t="s">
        <v>214</v>
      </c>
      <c r="E647" s="107"/>
    </row>
    <row r="648" spans="1:5">
      <c r="A648" s="428"/>
      <c r="B648" s="409" t="s">
        <v>231</v>
      </c>
      <c r="C648" s="412"/>
      <c r="D648" s="98" t="s">
        <v>203</v>
      </c>
      <c r="E648" s="99"/>
    </row>
    <row r="649" spans="1:5">
      <c r="A649" s="428"/>
      <c r="B649" s="410"/>
      <c r="C649" s="413"/>
      <c r="D649" s="101" t="s">
        <v>201</v>
      </c>
      <c r="E649" s="111"/>
    </row>
    <row r="650" spans="1:5" ht="51.75">
      <c r="A650" s="428"/>
      <c r="B650" s="410"/>
      <c r="C650" s="413"/>
      <c r="D650" s="98" t="s">
        <v>301</v>
      </c>
      <c r="E650" s="113"/>
    </row>
    <row r="651" spans="1:5">
      <c r="A651" s="434"/>
      <c r="B651" s="411"/>
      <c r="C651" s="414"/>
      <c r="D651" s="98" t="s">
        <v>210</v>
      </c>
      <c r="E651" s="113"/>
    </row>
    <row r="652" spans="1:5">
      <c r="A652" s="108">
        <v>1168</v>
      </c>
      <c r="B652" s="106"/>
      <c r="C652" s="106"/>
      <c r="D652" s="106" t="s">
        <v>190</v>
      </c>
      <c r="E652" s="107"/>
    </row>
    <row r="653" spans="1:5">
      <c r="A653" s="406"/>
      <c r="B653" s="406"/>
      <c r="C653" s="406"/>
      <c r="D653" s="112" t="s">
        <v>211</v>
      </c>
      <c r="E653" s="110">
        <f>E659</f>
        <v>-29566.1</v>
      </c>
    </row>
    <row r="654" spans="1:5">
      <c r="A654" s="407"/>
      <c r="B654" s="407"/>
      <c r="C654" s="407"/>
      <c r="D654" s="101" t="s">
        <v>192</v>
      </c>
      <c r="E654" s="111"/>
    </row>
    <row r="655" spans="1:5" ht="51.75">
      <c r="A655" s="407"/>
      <c r="B655" s="407"/>
      <c r="C655" s="407"/>
      <c r="D655" s="98" t="s">
        <v>212</v>
      </c>
      <c r="E655" s="111"/>
    </row>
    <row r="656" spans="1:5">
      <c r="A656" s="407"/>
      <c r="B656" s="407"/>
      <c r="C656" s="407"/>
      <c r="D656" s="101" t="s">
        <v>18</v>
      </c>
      <c r="E656" s="111"/>
    </row>
    <row r="657" spans="1:5" ht="51.75">
      <c r="A657" s="407"/>
      <c r="B657" s="408"/>
      <c r="C657" s="408"/>
      <c r="D657" s="98" t="s">
        <v>213</v>
      </c>
      <c r="E657" s="111"/>
    </row>
    <row r="658" spans="1:5" ht="34.5">
      <c r="A658" s="407"/>
      <c r="B658" s="106"/>
      <c r="C658" s="106"/>
      <c r="D658" s="106" t="s">
        <v>214</v>
      </c>
      <c r="E658" s="107"/>
    </row>
    <row r="659" spans="1:5" ht="51.75">
      <c r="A659" s="407"/>
      <c r="B659" s="409" t="s">
        <v>170</v>
      </c>
      <c r="C659" s="412"/>
      <c r="D659" s="98" t="s">
        <v>215</v>
      </c>
      <c r="E659" s="125">
        <f>-16620.1-12946</f>
        <v>-29566.1</v>
      </c>
    </row>
    <row r="660" spans="1:5">
      <c r="A660" s="407"/>
      <c r="B660" s="410"/>
      <c r="C660" s="413"/>
      <c r="D660" s="101" t="s">
        <v>201</v>
      </c>
      <c r="E660" s="102"/>
    </row>
    <row r="661" spans="1:5" ht="51.75">
      <c r="A661" s="407"/>
      <c r="B661" s="410"/>
      <c r="C661" s="413"/>
      <c r="D661" s="98" t="s">
        <v>216</v>
      </c>
      <c r="E661" s="102"/>
    </row>
    <row r="662" spans="1:5" ht="34.5">
      <c r="A662" s="408"/>
      <c r="B662" s="411"/>
      <c r="C662" s="414"/>
      <c r="D662" s="98" t="s">
        <v>82</v>
      </c>
      <c r="E662" s="102"/>
    </row>
    <row r="663" spans="1:5">
      <c r="A663" s="108">
        <v>1072</v>
      </c>
      <c r="B663" s="106"/>
      <c r="C663" s="106"/>
      <c r="D663" s="106" t="s">
        <v>190</v>
      </c>
      <c r="E663" s="107"/>
    </row>
    <row r="664" spans="1:5" ht="34.5">
      <c r="A664" s="427"/>
      <c r="B664" s="406"/>
      <c r="C664" s="406"/>
      <c r="D664" s="112" t="s">
        <v>244</v>
      </c>
      <c r="E664" s="110">
        <f>SUM(E670)</f>
        <v>-19511.800000000003</v>
      </c>
    </row>
    <row r="665" spans="1:5">
      <c r="A665" s="428"/>
      <c r="B665" s="407"/>
      <c r="C665" s="407"/>
      <c r="D665" s="101" t="s">
        <v>192</v>
      </c>
      <c r="E665" s="111"/>
    </row>
    <row r="666" spans="1:5" ht="34.5">
      <c r="A666" s="428"/>
      <c r="B666" s="407"/>
      <c r="C666" s="407"/>
      <c r="D666" s="98" t="s">
        <v>245</v>
      </c>
      <c r="E666" s="111"/>
    </row>
    <row r="667" spans="1:5">
      <c r="A667" s="428"/>
      <c r="B667" s="407"/>
      <c r="C667" s="407"/>
      <c r="D667" s="101" t="s">
        <v>18</v>
      </c>
      <c r="E667" s="111"/>
    </row>
    <row r="668" spans="1:5" ht="34.5">
      <c r="A668" s="428"/>
      <c r="B668" s="408"/>
      <c r="C668" s="408"/>
      <c r="D668" s="98" t="s">
        <v>246</v>
      </c>
      <c r="E668" s="111"/>
    </row>
    <row r="669" spans="1:5" ht="34.5">
      <c r="A669" s="428"/>
      <c r="B669" s="106"/>
      <c r="C669" s="106"/>
      <c r="D669" s="106" t="s">
        <v>206</v>
      </c>
      <c r="E669" s="107"/>
    </row>
    <row r="670" spans="1:5" ht="34.5">
      <c r="A670" s="428"/>
      <c r="B670" s="409" t="s">
        <v>167</v>
      </c>
      <c r="C670" s="412"/>
      <c r="D670" s="68" t="s">
        <v>44</v>
      </c>
      <c r="E670" s="142">
        <f>-9391.2-10120.6</f>
        <v>-19511.800000000003</v>
      </c>
    </row>
    <row r="671" spans="1:5">
      <c r="A671" s="428"/>
      <c r="B671" s="410"/>
      <c r="C671" s="413"/>
      <c r="D671" s="101" t="s">
        <v>208</v>
      </c>
      <c r="E671" s="111"/>
    </row>
    <row r="672" spans="1:5" ht="69">
      <c r="A672" s="428"/>
      <c r="B672" s="410"/>
      <c r="C672" s="413"/>
      <c r="D672" s="98" t="s">
        <v>168</v>
      </c>
      <c r="E672" s="113"/>
    </row>
    <row r="673" spans="1:5" ht="34.5">
      <c r="A673" s="428"/>
      <c r="B673" s="410"/>
      <c r="C673" s="413"/>
      <c r="D673" s="101" t="s">
        <v>202</v>
      </c>
      <c r="E673" s="113"/>
    </row>
    <row r="674" spans="1:5" ht="34.5">
      <c r="A674" s="434"/>
      <c r="B674" s="411"/>
      <c r="C674" s="414"/>
      <c r="D674" s="76" t="s">
        <v>47</v>
      </c>
      <c r="E674" s="76"/>
    </row>
    <row r="675" spans="1:5">
      <c r="A675" s="108">
        <v>1049</v>
      </c>
      <c r="B675" s="106"/>
      <c r="C675" s="106"/>
      <c r="D675" s="106" t="s">
        <v>190</v>
      </c>
      <c r="E675" s="107"/>
    </row>
    <row r="676" spans="1:5" ht="51.75">
      <c r="A676" s="406"/>
      <c r="B676" s="406"/>
      <c r="C676" s="406"/>
      <c r="D676" s="112" t="s">
        <v>225</v>
      </c>
      <c r="E676" s="110">
        <f>SUM(E682)</f>
        <v>-35782.699999999997</v>
      </c>
    </row>
    <row r="677" spans="1:5">
      <c r="A677" s="407"/>
      <c r="B677" s="407"/>
      <c r="C677" s="407"/>
      <c r="D677" s="101" t="s">
        <v>192</v>
      </c>
      <c r="E677" s="111"/>
    </row>
    <row r="678" spans="1:5" ht="51.75">
      <c r="A678" s="407"/>
      <c r="B678" s="407"/>
      <c r="C678" s="407"/>
      <c r="D678" s="98" t="s">
        <v>226</v>
      </c>
      <c r="E678" s="111"/>
    </row>
    <row r="679" spans="1:5">
      <c r="A679" s="407"/>
      <c r="B679" s="407"/>
      <c r="C679" s="407"/>
      <c r="D679" s="101" t="s">
        <v>18</v>
      </c>
      <c r="E679" s="111"/>
    </row>
    <row r="680" spans="1:5" ht="103.5">
      <c r="A680" s="407"/>
      <c r="B680" s="408"/>
      <c r="C680" s="408"/>
      <c r="D680" s="98" t="s">
        <v>227</v>
      </c>
      <c r="E680" s="111"/>
    </row>
    <row r="681" spans="1:5" ht="34.5">
      <c r="A681" s="407"/>
      <c r="B681" s="106"/>
      <c r="C681" s="106"/>
      <c r="D681" s="106" t="s">
        <v>206</v>
      </c>
      <c r="E681" s="107"/>
    </row>
    <row r="682" spans="1:5" ht="34.5">
      <c r="A682" s="407"/>
      <c r="B682" s="409" t="s">
        <v>34</v>
      </c>
      <c r="C682" s="412"/>
      <c r="D682" s="98" t="s">
        <v>86</v>
      </c>
      <c r="E682" s="99">
        <v>-35782.699999999997</v>
      </c>
    </row>
    <row r="683" spans="1:5">
      <c r="A683" s="407"/>
      <c r="B683" s="410"/>
      <c r="C683" s="413"/>
      <c r="D683" s="101" t="s">
        <v>208</v>
      </c>
      <c r="E683" s="102"/>
    </row>
    <row r="684" spans="1:5" ht="69">
      <c r="A684" s="407"/>
      <c r="B684" s="410"/>
      <c r="C684" s="413"/>
      <c r="D684" s="98" t="s">
        <v>228</v>
      </c>
      <c r="E684" s="102"/>
    </row>
    <row r="685" spans="1:5" ht="34.5">
      <c r="A685" s="407"/>
      <c r="B685" s="410"/>
      <c r="C685" s="413"/>
      <c r="D685" s="101" t="s">
        <v>202</v>
      </c>
      <c r="E685" s="102"/>
    </row>
    <row r="686" spans="1:5" ht="51.75">
      <c r="A686" s="408"/>
      <c r="B686" s="411"/>
      <c r="C686" s="414"/>
      <c r="D686" s="98" t="s">
        <v>229</v>
      </c>
      <c r="E686" s="102"/>
    </row>
    <row r="687" spans="1:5">
      <c r="A687" s="108">
        <v>1146</v>
      </c>
      <c r="B687" s="106"/>
      <c r="C687" s="106"/>
      <c r="D687" s="106" t="s">
        <v>190</v>
      </c>
      <c r="E687" s="107"/>
    </row>
    <row r="688" spans="1:5">
      <c r="A688" s="406"/>
      <c r="B688" s="406"/>
      <c r="C688" s="406"/>
      <c r="D688" s="112" t="s">
        <v>191</v>
      </c>
      <c r="E688" s="110">
        <f>SUM(E694)</f>
        <v>-10234.799999999999</v>
      </c>
    </row>
    <row r="689" spans="1:5">
      <c r="A689" s="407"/>
      <c r="B689" s="407"/>
      <c r="C689" s="407"/>
      <c r="D689" s="101" t="s">
        <v>192</v>
      </c>
      <c r="E689" s="111"/>
    </row>
    <row r="690" spans="1:5" ht="51.75">
      <c r="A690" s="407"/>
      <c r="B690" s="407"/>
      <c r="C690" s="407"/>
      <c r="D690" s="98" t="s">
        <v>193</v>
      </c>
      <c r="E690" s="111"/>
    </row>
    <row r="691" spans="1:5">
      <c r="A691" s="407"/>
      <c r="B691" s="407"/>
      <c r="C691" s="407"/>
      <c r="D691" s="101" t="s">
        <v>18</v>
      </c>
      <c r="E691" s="111"/>
    </row>
    <row r="692" spans="1:5" ht="69">
      <c r="A692" s="407"/>
      <c r="B692" s="408"/>
      <c r="C692" s="408"/>
      <c r="D692" s="98" t="s">
        <v>194</v>
      </c>
      <c r="E692" s="111"/>
    </row>
    <row r="693" spans="1:5" ht="34.5">
      <c r="A693" s="407"/>
      <c r="B693" s="106"/>
      <c r="C693" s="106"/>
      <c r="D693" s="106" t="s">
        <v>195</v>
      </c>
      <c r="E693" s="107"/>
    </row>
    <row r="694" spans="1:5" ht="34.5">
      <c r="A694" s="407"/>
      <c r="B694" s="409" t="s">
        <v>173</v>
      </c>
      <c r="C694" s="412"/>
      <c r="D694" s="98" t="s">
        <v>297</v>
      </c>
      <c r="E694" s="99">
        <v>-10234.799999999999</v>
      </c>
    </row>
    <row r="695" spans="1:5">
      <c r="A695" s="407"/>
      <c r="B695" s="410"/>
      <c r="C695" s="413"/>
      <c r="D695" s="101" t="s">
        <v>196</v>
      </c>
      <c r="E695" s="102"/>
    </row>
    <row r="696" spans="1:5" ht="103.5">
      <c r="A696" s="407"/>
      <c r="B696" s="410"/>
      <c r="C696" s="413"/>
      <c r="D696" s="98" t="s">
        <v>298</v>
      </c>
      <c r="E696" s="102"/>
    </row>
    <row r="697" spans="1:5" ht="34.5">
      <c r="A697" s="407"/>
      <c r="B697" s="410"/>
      <c r="C697" s="413"/>
      <c r="D697" s="101" t="s">
        <v>198</v>
      </c>
      <c r="E697" s="102"/>
    </row>
    <row r="698" spans="1:5" ht="34.5">
      <c r="A698" s="407"/>
      <c r="B698" s="410"/>
      <c r="C698" s="413"/>
      <c r="D698" s="98" t="s">
        <v>175</v>
      </c>
      <c r="E698" s="102"/>
    </row>
    <row r="699" spans="1:5" ht="34.5">
      <c r="A699" s="407"/>
      <c r="B699" s="410"/>
      <c r="C699" s="413"/>
      <c r="D699" s="101" t="s">
        <v>199</v>
      </c>
      <c r="E699" s="102"/>
    </row>
    <row r="700" spans="1:5">
      <c r="A700" s="408"/>
      <c r="B700" s="411"/>
      <c r="C700" s="414"/>
      <c r="D700" s="98" t="s">
        <v>200</v>
      </c>
      <c r="E700" s="102"/>
    </row>
    <row r="701" spans="1:5">
      <c r="A701" s="119">
        <v>1150</v>
      </c>
      <c r="B701" s="98"/>
      <c r="C701" s="98"/>
      <c r="D701" s="98" t="s">
        <v>235</v>
      </c>
      <c r="E701" s="98"/>
    </row>
    <row r="702" spans="1:5">
      <c r="A702" s="412"/>
      <c r="B702" s="412"/>
      <c r="C702" s="412"/>
      <c r="D702" s="98" t="s">
        <v>236</v>
      </c>
      <c r="E702" s="120">
        <f>SUM(E708)</f>
        <v>-861.3</v>
      </c>
    </row>
    <row r="703" spans="1:5">
      <c r="A703" s="413"/>
      <c r="B703" s="413"/>
      <c r="C703" s="413"/>
      <c r="D703" s="98" t="s">
        <v>192</v>
      </c>
      <c r="E703" s="98"/>
    </row>
    <row r="704" spans="1:5" ht="103.5">
      <c r="A704" s="413"/>
      <c r="B704" s="413"/>
      <c r="C704" s="413"/>
      <c r="D704" s="98" t="s">
        <v>237</v>
      </c>
      <c r="E704" s="98"/>
    </row>
    <row r="705" spans="1:5">
      <c r="A705" s="413"/>
      <c r="B705" s="413"/>
      <c r="C705" s="413"/>
      <c r="D705" s="98" t="s">
        <v>18</v>
      </c>
      <c r="E705" s="98"/>
    </row>
    <row r="706" spans="1:5">
      <c r="A706" s="413"/>
      <c r="B706" s="413"/>
      <c r="C706" s="413"/>
      <c r="D706" s="98" t="s">
        <v>78</v>
      </c>
      <c r="E706" s="98"/>
    </row>
    <row r="707" spans="1:5" ht="34.5">
      <c r="A707" s="413"/>
      <c r="B707" s="414"/>
      <c r="C707" s="414"/>
      <c r="D707" s="98" t="s">
        <v>195</v>
      </c>
      <c r="E707" s="98"/>
    </row>
    <row r="708" spans="1:5" ht="34.5">
      <c r="A708" s="413"/>
      <c r="B708" s="98" t="s">
        <v>176</v>
      </c>
      <c r="C708" s="98"/>
      <c r="D708" s="98" t="s">
        <v>238</v>
      </c>
      <c r="E708" s="99">
        <v>-861.3</v>
      </c>
    </row>
    <row r="709" spans="1:5">
      <c r="A709" s="413"/>
      <c r="B709" s="412"/>
      <c r="C709" s="412"/>
      <c r="D709" s="98" t="s">
        <v>196</v>
      </c>
      <c r="E709" s="98"/>
    </row>
    <row r="710" spans="1:5" ht="86.25">
      <c r="A710" s="413"/>
      <c r="B710" s="413"/>
      <c r="C710" s="413"/>
      <c r="D710" s="98" t="s">
        <v>239</v>
      </c>
      <c r="E710" s="98"/>
    </row>
    <row r="711" spans="1:5" ht="34.5">
      <c r="A711" s="413"/>
      <c r="B711" s="413"/>
      <c r="C711" s="413"/>
      <c r="D711" s="98" t="s">
        <v>202</v>
      </c>
      <c r="E711" s="98"/>
    </row>
    <row r="712" spans="1:5">
      <c r="A712" s="414"/>
      <c r="B712" s="414"/>
      <c r="C712" s="414"/>
      <c r="D712" s="98" t="s">
        <v>240</v>
      </c>
      <c r="E712" s="98"/>
    </row>
    <row r="713" spans="1:5">
      <c r="A713" s="108">
        <v>1047</v>
      </c>
      <c r="B713" s="106"/>
      <c r="C713" s="106"/>
      <c r="D713" s="106" t="s">
        <v>190</v>
      </c>
      <c r="E713" s="107"/>
    </row>
    <row r="714" spans="1:5" ht="51.75">
      <c r="A714" s="427"/>
      <c r="B714" s="409"/>
      <c r="C714" s="406"/>
      <c r="D714" s="112" t="s">
        <v>217</v>
      </c>
      <c r="E714" s="110">
        <f>SUM(E719+E724+E729+E723)</f>
        <v>-7713.6</v>
      </c>
    </row>
    <row r="715" spans="1:5">
      <c r="A715" s="428"/>
      <c r="B715" s="410"/>
      <c r="C715" s="407"/>
      <c r="D715" s="101" t="s">
        <v>192</v>
      </c>
      <c r="E715" s="111"/>
    </row>
    <row r="716" spans="1:5" ht="51.75">
      <c r="A716" s="428"/>
      <c r="B716" s="410"/>
      <c r="C716" s="407"/>
      <c r="D716" s="98" t="s">
        <v>218</v>
      </c>
      <c r="E716" s="111"/>
    </row>
    <row r="717" spans="1:5">
      <c r="A717" s="428"/>
      <c r="B717" s="410"/>
      <c r="C717" s="407"/>
      <c r="D717" s="101" t="s">
        <v>18</v>
      </c>
      <c r="E717" s="111"/>
    </row>
    <row r="718" spans="1:5" ht="34.5">
      <c r="A718" s="428"/>
      <c r="B718" s="411"/>
      <c r="C718" s="408"/>
      <c r="D718" s="98" t="s">
        <v>66</v>
      </c>
      <c r="E718" s="111"/>
    </row>
    <row r="719" spans="1:5" ht="34.5">
      <c r="A719" s="428"/>
      <c r="B719" s="409" t="s">
        <v>178</v>
      </c>
      <c r="C719" s="412"/>
      <c r="D719" s="98" t="s">
        <v>302</v>
      </c>
      <c r="E719" s="102"/>
    </row>
    <row r="720" spans="1:5">
      <c r="A720" s="428"/>
      <c r="B720" s="410"/>
      <c r="C720" s="413"/>
      <c r="D720" s="101" t="s">
        <v>220</v>
      </c>
      <c r="E720" s="102"/>
    </row>
    <row r="721" spans="1:5" ht="51.75">
      <c r="A721" s="428"/>
      <c r="B721" s="410"/>
      <c r="C721" s="413"/>
      <c r="D721" s="98" t="s">
        <v>272</v>
      </c>
      <c r="E721" s="102"/>
    </row>
    <row r="722" spans="1:5" ht="51.75">
      <c r="A722" s="428"/>
      <c r="B722" s="411"/>
      <c r="C722" s="414"/>
      <c r="D722" s="98" t="s">
        <v>65</v>
      </c>
      <c r="E722" s="102"/>
    </row>
    <row r="723" spans="1:5" ht="34.5">
      <c r="A723" s="115"/>
      <c r="B723" s="409" t="s">
        <v>135</v>
      </c>
      <c r="C723" s="162"/>
      <c r="D723" s="98" t="s">
        <v>206</v>
      </c>
      <c r="E723" s="99">
        <v>-3046.4</v>
      </c>
    </row>
    <row r="724" spans="1:5" ht="34.5">
      <c r="A724" s="115"/>
      <c r="B724" s="410"/>
      <c r="C724" s="162"/>
      <c r="D724" s="98" t="s">
        <v>303</v>
      </c>
      <c r="E724" s="102"/>
    </row>
    <row r="725" spans="1:5">
      <c r="A725" s="115"/>
      <c r="B725" s="410"/>
      <c r="C725" s="162"/>
      <c r="D725" s="101" t="s">
        <v>220</v>
      </c>
      <c r="E725" s="102"/>
    </row>
    <row r="726" spans="1:5" ht="69">
      <c r="A726" s="115"/>
      <c r="B726" s="410"/>
      <c r="C726" s="162"/>
      <c r="D726" s="98" t="s">
        <v>304</v>
      </c>
      <c r="E726" s="102"/>
    </row>
    <row r="727" spans="1:5" ht="51.75">
      <c r="A727" s="115"/>
      <c r="B727" s="164"/>
      <c r="C727" s="162"/>
      <c r="D727" s="98" t="s">
        <v>65</v>
      </c>
      <c r="E727" s="102"/>
    </row>
    <row r="728" spans="1:5" ht="34.5">
      <c r="A728" s="115"/>
      <c r="B728" s="164"/>
      <c r="C728" s="162"/>
      <c r="D728" s="98" t="s">
        <v>206</v>
      </c>
      <c r="E728" s="102"/>
    </row>
    <row r="729" spans="1:5" ht="34.5">
      <c r="A729" s="115"/>
      <c r="B729" s="409" t="s">
        <v>45</v>
      </c>
      <c r="C729" s="412"/>
      <c r="D729" s="98" t="s">
        <v>305</v>
      </c>
      <c r="E729" s="99">
        <v>-4667.2</v>
      </c>
    </row>
    <row r="730" spans="1:5">
      <c r="A730" s="115"/>
      <c r="B730" s="410"/>
      <c r="C730" s="413"/>
      <c r="D730" s="101" t="s">
        <v>208</v>
      </c>
      <c r="E730" s="102"/>
    </row>
    <row r="731" spans="1:5">
      <c r="A731" s="115"/>
      <c r="B731" s="410"/>
      <c r="C731" s="413"/>
      <c r="D731" s="98" t="s">
        <v>62</v>
      </c>
      <c r="E731" s="102"/>
    </row>
    <row r="732" spans="1:5" ht="34.5">
      <c r="A732" s="115"/>
      <c r="B732" s="410"/>
      <c r="C732" s="413"/>
      <c r="D732" s="101" t="s">
        <v>202</v>
      </c>
      <c r="E732" s="102"/>
    </row>
    <row r="733" spans="1:5" ht="51.75">
      <c r="A733" s="141"/>
      <c r="B733" s="411"/>
      <c r="C733" s="414"/>
      <c r="D733" s="98" t="s">
        <v>65</v>
      </c>
      <c r="E733" s="102"/>
    </row>
  </sheetData>
  <mergeCells count="332">
    <mergeCell ref="A184:A193"/>
    <mergeCell ref="B184:B188"/>
    <mergeCell ref="C184:C188"/>
    <mergeCell ref="B190:B193"/>
    <mergeCell ref="C190:C193"/>
    <mergeCell ref="A247:A252"/>
    <mergeCell ref="B248:B252"/>
    <mergeCell ref="C248:C252"/>
    <mergeCell ref="A231:A235"/>
    <mergeCell ref="B231:B235"/>
    <mergeCell ref="C231:C235"/>
    <mergeCell ref="A236:A240"/>
    <mergeCell ref="B236:B240"/>
    <mergeCell ref="C236:C240"/>
    <mergeCell ref="A242:A246"/>
    <mergeCell ref="B242:B246"/>
    <mergeCell ref="C242:C246"/>
    <mergeCell ref="A166:A170"/>
    <mergeCell ref="B166:B170"/>
    <mergeCell ref="C166:C170"/>
    <mergeCell ref="A172:A176"/>
    <mergeCell ref="B172:B176"/>
    <mergeCell ref="C172:C176"/>
    <mergeCell ref="A177:A182"/>
    <mergeCell ref="B178:B182"/>
    <mergeCell ref="C178:C182"/>
    <mergeCell ref="A147:E147"/>
    <mergeCell ref="A148:E148"/>
    <mergeCell ref="A149:E149"/>
    <mergeCell ref="A150:B150"/>
    <mergeCell ref="A153:A165"/>
    <mergeCell ref="B153:B157"/>
    <mergeCell ref="C153:C157"/>
    <mergeCell ref="B159:B165"/>
    <mergeCell ref="C159:C165"/>
    <mergeCell ref="A702:A712"/>
    <mergeCell ref="B702:B707"/>
    <mergeCell ref="C702:C707"/>
    <mergeCell ref="B709:B712"/>
    <mergeCell ref="C709:C712"/>
    <mergeCell ref="C719:C722"/>
    <mergeCell ref="B723:B726"/>
    <mergeCell ref="B729:B733"/>
    <mergeCell ref="C729:C733"/>
    <mergeCell ref="A714:A722"/>
    <mergeCell ref="B714:B718"/>
    <mergeCell ref="C714:C718"/>
    <mergeCell ref="B719:B722"/>
    <mergeCell ref="A669:A674"/>
    <mergeCell ref="B670:B674"/>
    <mergeCell ref="C670:C674"/>
    <mergeCell ref="A676:A686"/>
    <mergeCell ref="B676:B680"/>
    <mergeCell ref="C676:C680"/>
    <mergeCell ref="B682:B686"/>
    <mergeCell ref="C682:C686"/>
    <mergeCell ref="A688:A700"/>
    <mergeCell ref="B688:B692"/>
    <mergeCell ref="C688:C692"/>
    <mergeCell ref="B694:B700"/>
    <mergeCell ref="C694:C700"/>
    <mergeCell ref="A664:A668"/>
    <mergeCell ref="B664:B668"/>
    <mergeCell ref="A629:E629"/>
    <mergeCell ref="A630:E630"/>
    <mergeCell ref="A631:E631"/>
    <mergeCell ref="A633:B633"/>
    <mergeCell ref="B636:B640"/>
    <mergeCell ref="C636:C640"/>
    <mergeCell ref="B642:B646"/>
    <mergeCell ref="C642:C646"/>
    <mergeCell ref="A636:A640"/>
    <mergeCell ref="A641:A646"/>
    <mergeCell ref="A647:A651"/>
    <mergeCell ref="B648:B651"/>
    <mergeCell ref="C648:C651"/>
    <mergeCell ref="A653:A662"/>
    <mergeCell ref="B653:B657"/>
    <mergeCell ref="C653:C657"/>
    <mergeCell ref="B659:B662"/>
    <mergeCell ref="C659:C662"/>
    <mergeCell ref="C664:C668"/>
    <mergeCell ref="A617:A621"/>
    <mergeCell ref="B617:B621"/>
    <mergeCell ref="C617:C621"/>
    <mergeCell ref="A622:A627"/>
    <mergeCell ref="B623:B627"/>
    <mergeCell ref="C623:C627"/>
    <mergeCell ref="A601:A605"/>
    <mergeCell ref="B601:B605"/>
    <mergeCell ref="C601:C605"/>
    <mergeCell ref="B606:B609"/>
    <mergeCell ref="C606:C609"/>
    <mergeCell ref="B611:B615"/>
    <mergeCell ref="C611:C615"/>
    <mergeCell ref="A583:A588"/>
    <mergeCell ref="B584:B588"/>
    <mergeCell ref="C584:C588"/>
    <mergeCell ref="A590:A599"/>
    <mergeCell ref="B590:B594"/>
    <mergeCell ref="C590:C594"/>
    <mergeCell ref="B596:B599"/>
    <mergeCell ref="C596:C599"/>
    <mergeCell ref="A566:A576"/>
    <mergeCell ref="B566:B571"/>
    <mergeCell ref="C566:C571"/>
    <mergeCell ref="B573:B576"/>
    <mergeCell ref="C573:C576"/>
    <mergeCell ref="A578:A582"/>
    <mergeCell ref="B578:B582"/>
    <mergeCell ref="C578:C582"/>
    <mergeCell ref="A547:A559"/>
    <mergeCell ref="B547:B551"/>
    <mergeCell ref="C547:C551"/>
    <mergeCell ref="B553:B559"/>
    <mergeCell ref="C553:C559"/>
    <mergeCell ref="A560:A564"/>
    <mergeCell ref="B560:B563"/>
    <mergeCell ref="C560:C563"/>
    <mergeCell ref="A528:E528"/>
    <mergeCell ref="A529:E529"/>
    <mergeCell ref="A530:E530"/>
    <mergeCell ref="A532:B532"/>
    <mergeCell ref="A535:A545"/>
    <mergeCell ref="B535:B539"/>
    <mergeCell ref="C535:C539"/>
    <mergeCell ref="B541:B545"/>
    <mergeCell ref="C541:C545"/>
    <mergeCell ref="A492:A502"/>
    <mergeCell ref="B492:B496"/>
    <mergeCell ref="C492:C496"/>
    <mergeCell ref="B498:B502"/>
    <mergeCell ref="C498:C502"/>
    <mergeCell ref="A504:A514"/>
    <mergeCell ref="B504:B508"/>
    <mergeCell ref="C504:C508"/>
    <mergeCell ref="B510:B514"/>
    <mergeCell ref="C510:C514"/>
    <mergeCell ref="A481:A485"/>
    <mergeCell ref="B481:B485"/>
    <mergeCell ref="C481:C485"/>
    <mergeCell ref="A486:A490"/>
    <mergeCell ref="B486:B490"/>
    <mergeCell ref="C486:C490"/>
    <mergeCell ref="A466:A470"/>
    <mergeCell ref="B466:B470"/>
    <mergeCell ref="C466:C470"/>
    <mergeCell ref="B471:B474"/>
    <mergeCell ref="C471:C474"/>
    <mergeCell ref="B476:B480"/>
    <mergeCell ref="C476:C480"/>
    <mergeCell ref="A449:A453"/>
    <mergeCell ref="B449:B453"/>
    <mergeCell ref="C449:C453"/>
    <mergeCell ref="A455:A464"/>
    <mergeCell ref="B455:B459"/>
    <mergeCell ref="C455:C459"/>
    <mergeCell ref="B461:B464"/>
    <mergeCell ref="C461:C464"/>
    <mergeCell ref="A436:E436"/>
    <mergeCell ref="A437:E437"/>
    <mergeCell ref="A438:E438"/>
    <mergeCell ref="A440:B440"/>
    <mergeCell ref="A443:A448"/>
    <mergeCell ref="B443:B447"/>
    <mergeCell ref="C443:C447"/>
    <mergeCell ref="B419:B422"/>
    <mergeCell ref="C419:C422"/>
    <mergeCell ref="B424:B427"/>
    <mergeCell ref="B429:B432"/>
    <mergeCell ref="A399:A408"/>
    <mergeCell ref="B399:B403"/>
    <mergeCell ref="C399:C403"/>
    <mergeCell ref="B405:B408"/>
    <mergeCell ref="C405:C408"/>
    <mergeCell ref="A410:A418"/>
    <mergeCell ref="B410:B414"/>
    <mergeCell ref="C410:C414"/>
    <mergeCell ref="B415:B418"/>
    <mergeCell ref="C415:C418"/>
    <mergeCell ref="A387:A391"/>
    <mergeCell ref="B387:B391"/>
    <mergeCell ref="C387:C391"/>
    <mergeCell ref="A392:A397"/>
    <mergeCell ref="B393:B397"/>
    <mergeCell ref="C393:C397"/>
    <mergeCell ref="A375:A385"/>
    <mergeCell ref="B375:B380"/>
    <mergeCell ref="C375:C380"/>
    <mergeCell ref="B382:B385"/>
    <mergeCell ref="C382:C385"/>
    <mergeCell ref="A356:A361"/>
    <mergeCell ref="B357:B361"/>
    <mergeCell ref="C357:C361"/>
    <mergeCell ref="A363:A373"/>
    <mergeCell ref="B363:B367"/>
    <mergeCell ref="C363:C367"/>
    <mergeCell ref="B369:B373"/>
    <mergeCell ref="C369:C373"/>
    <mergeCell ref="A339:A349"/>
    <mergeCell ref="B339:B343"/>
    <mergeCell ref="C339:C343"/>
    <mergeCell ref="B345:B349"/>
    <mergeCell ref="C345:C349"/>
    <mergeCell ref="A351:A355"/>
    <mergeCell ref="B351:B355"/>
    <mergeCell ref="C351:C355"/>
    <mergeCell ref="A328:A337"/>
    <mergeCell ref="B328:B332"/>
    <mergeCell ref="C328:C332"/>
    <mergeCell ref="B334:B337"/>
    <mergeCell ref="C334:C337"/>
    <mergeCell ref="A314:A326"/>
    <mergeCell ref="B314:B318"/>
    <mergeCell ref="C314:C318"/>
    <mergeCell ref="B320:B326"/>
    <mergeCell ref="C320:C326"/>
    <mergeCell ref="A310:E310"/>
    <mergeCell ref="A312:B312"/>
    <mergeCell ref="B296:B301"/>
    <mergeCell ref="C296:C301"/>
    <mergeCell ref="B303:B306"/>
    <mergeCell ref="C303:C306"/>
    <mergeCell ref="A308:E308"/>
    <mergeCell ref="A309:E309"/>
    <mergeCell ref="B265:B268"/>
    <mergeCell ref="C265:C268"/>
    <mergeCell ref="B270:B273"/>
    <mergeCell ref="B275:B278"/>
    <mergeCell ref="B280:B284"/>
    <mergeCell ref="C280:C284"/>
    <mergeCell ref="A290:A294"/>
    <mergeCell ref="B290:B294"/>
    <mergeCell ref="C290:C294"/>
    <mergeCell ref="A296:A306"/>
    <mergeCell ref="A285:A289"/>
    <mergeCell ref="B285:B289"/>
    <mergeCell ref="C285:C289"/>
    <mergeCell ref="A207:A211"/>
    <mergeCell ref="B207:B211"/>
    <mergeCell ref="C207:C211"/>
    <mergeCell ref="A212:A217"/>
    <mergeCell ref="B213:B217"/>
    <mergeCell ref="A219:A223"/>
    <mergeCell ref="B219:B223"/>
    <mergeCell ref="C219:C223"/>
    <mergeCell ref="B225:B229"/>
    <mergeCell ref="C213:C217"/>
    <mergeCell ref="A4:E4"/>
    <mergeCell ref="A91:B91"/>
    <mergeCell ref="A94:A104"/>
    <mergeCell ref="B94:B98"/>
    <mergeCell ref="C94:C98"/>
    <mergeCell ref="B100:B104"/>
    <mergeCell ref="C100:C104"/>
    <mergeCell ref="A125:A135"/>
    <mergeCell ref="B125:B130"/>
    <mergeCell ref="C125:C130"/>
    <mergeCell ref="A106:A118"/>
    <mergeCell ref="B106:B110"/>
    <mergeCell ref="C106:C110"/>
    <mergeCell ref="B112:B118"/>
    <mergeCell ref="C112:C118"/>
    <mergeCell ref="B132:B135"/>
    <mergeCell ref="C132:C135"/>
    <mergeCell ref="A119:A123"/>
    <mergeCell ref="B119:B123"/>
    <mergeCell ref="C119:C123"/>
    <mergeCell ref="A75:A85"/>
    <mergeCell ref="B75:B79"/>
    <mergeCell ref="C75:C79"/>
    <mergeCell ref="B81:B85"/>
    <mergeCell ref="C81:C85"/>
    <mergeCell ref="A87:E87"/>
    <mergeCell ref="A88:E88"/>
    <mergeCell ref="A89:E89"/>
    <mergeCell ref="E2:G2"/>
    <mergeCell ref="A43:A52"/>
    <mergeCell ref="B43:B47"/>
    <mergeCell ref="C43:C47"/>
    <mergeCell ref="B49:B52"/>
    <mergeCell ref="C49:C52"/>
    <mergeCell ref="A54:A58"/>
    <mergeCell ref="B54:B58"/>
    <mergeCell ref="C54:C58"/>
    <mergeCell ref="A31:A35"/>
    <mergeCell ref="B31:B35"/>
    <mergeCell ref="C31:C35"/>
    <mergeCell ref="A36:A41"/>
    <mergeCell ref="B37:B41"/>
    <mergeCell ref="C37:C41"/>
    <mergeCell ref="A12:A24"/>
    <mergeCell ref="A5:E5"/>
    <mergeCell ref="A6:E6"/>
    <mergeCell ref="A7:E7"/>
    <mergeCell ref="A9:B9"/>
    <mergeCell ref="B59:B62"/>
    <mergeCell ref="C59:C62"/>
    <mergeCell ref="B64:B67"/>
    <mergeCell ref="B69:B73"/>
    <mergeCell ref="C69:C73"/>
    <mergeCell ref="B12:B16"/>
    <mergeCell ref="C12:C16"/>
    <mergeCell ref="B18:B24"/>
    <mergeCell ref="C18:C24"/>
    <mergeCell ref="A25:A29"/>
    <mergeCell ref="B25:B29"/>
    <mergeCell ref="C25:C29"/>
    <mergeCell ref="A137:A146"/>
    <mergeCell ref="B137:B141"/>
    <mergeCell ref="C137:C141"/>
    <mergeCell ref="B143:B146"/>
    <mergeCell ref="C143:C146"/>
    <mergeCell ref="A522:A526"/>
    <mergeCell ref="B522:B526"/>
    <mergeCell ref="C522:C526"/>
    <mergeCell ref="E522:E526"/>
    <mergeCell ref="A516:A520"/>
    <mergeCell ref="B516:B520"/>
    <mergeCell ref="C516:C520"/>
    <mergeCell ref="E516:E520"/>
    <mergeCell ref="A260:A264"/>
    <mergeCell ref="B260:B264"/>
    <mergeCell ref="C260:C264"/>
    <mergeCell ref="A254:E254"/>
    <mergeCell ref="A255:E255"/>
    <mergeCell ref="A256:E256"/>
    <mergeCell ref="A195:A205"/>
    <mergeCell ref="B195:B199"/>
    <mergeCell ref="C195:C199"/>
    <mergeCell ref="B201:B205"/>
    <mergeCell ref="C201:C205"/>
  </mergeCells>
  <pageMargins left="0.22" right="0.2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Armavir</vt:lpstr>
      <vt:lpstr>Ararat</vt:lpstr>
      <vt:lpstr>Aragacotn</vt:lpstr>
      <vt:lpstr>Gegharkuniq</vt:lpstr>
      <vt:lpstr>Tavush</vt:lpstr>
      <vt:lpstr>Vayoc dzor</vt:lpstr>
      <vt:lpstr>Kotayq</vt:lpstr>
      <vt:lpstr>Lori</vt:lpstr>
      <vt:lpstr>Cragrain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2017-08-23T10:42:56Z</dcterms:modified>
</cp:coreProperties>
</file>