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585" windowWidth="14805" windowHeight="7530" activeTab="3"/>
  </bookViews>
  <sheets>
    <sheet name="1" sheetId="5" r:id="rId1"/>
    <sheet name="2" sheetId="6" r:id="rId2"/>
    <sheet name="3" sheetId="7" r:id="rId3"/>
    <sheet name="4" sheetId="8" r:id="rId4"/>
  </sheets>
  <definedNames>
    <definedName name="_xlnm._FilterDatabase" localSheetId="0" hidden="1">'1'!$A$9:$E$37</definedName>
    <definedName name="_xlnm._FilterDatabase" localSheetId="1" hidden="1">'2'!$A$9:$E$42</definedName>
    <definedName name="_xlnm._FilterDatabase" localSheetId="3" hidden="1">'4'!$B$10:$K$15</definedName>
  </definedNames>
  <calcPr calcId="162913"/>
</workbook>
</file>

<file path=xl/calcChain.xml><?xml version="1.0" encoding="utf-8"?>
<calcChain xmlns="http://schemas.openxmlformats.org/spreadsheetml/2006/main">
  <c r="J16" i="8" l="1"/>
  <c r="J12" i="8" s="1"/>
  <c r="J27" i="8"/>
  <c r="J22" i="8" l="1"/>
  <c r="J23" i="8"/>
  <c r="J24" i="8"/>
  <c r="J25" i="8"/>
  <c r="J26" i="8"/>
  <c r="J15" i="8"/>
  <c r="J17" i="8"/>
  <c r="J18" i="8"/>
  <c r="J19" i="8"/>
  <c r="J20" i="8"/>
  <c r="J21" i="8"/>
  <c r="J14" i="8"/>
  <c r="E35" i="6" l="1"/>
  <c r="E26" i="7" l="1"/>
  <c r="E21" i="6"/>
  <c r="E20" i="7" s="1"/>
  <c r="E26" i="5"/>
  <c r="E24" i="5" s="1"/>
  <c r="E22" i="5" s="1"/>
  <c r="E14" i="7" l="1"/>
  <c r="E19" i="5"/>
  <c r="E18" i="5" s="1"/>
  <c r="E16" i="5" l="1"/>
  <c r="E14" i="5" s="1"/>
  <c r="E12" i="5" s="1"/>
  <c r="E10" i="5" s="1"/>
  <c r="J11" i="8" l="1"/>
</calcChain>
</file>

<file path=xl/sharedStrings.xml><?xml version="1.0" encoding="utf-8"?>
<sst xmlns="http://schemas.openxmlformats.org/spreadsheetml/2006/main" count="195" uniqueCount="131">
  <si>
    <t>Հավելված N 1</t>
  </si>
  <si>
    <t>Հավելված N 2</t>
  </si>
  <si>
    <t>այդ թվում`</t>
  </si>
  <si>
    <t>Բաժինը</t>
  </si>
  <si>
    <t>Խումբը</t>
  </si>
  <si>
    <t>Դասը</t>
  </si>
  <si>
    <t>ԸՆԴԱՄԵՆԸ` ԾԱԽՍԵՐ</t>
  </si>
  <si>
    <t>ԱՌՈՂՋԱՊԱՀՈՒԹՅՈՒՆ</t>
  </si>
  <si>
    <t>07</t>
  </si>
  <si>
    <t>01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</si>
  <si>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</si>
  <si>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</si>
  <si>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Չափորոշիչներ</t>
  </si>
  <si>
    <t>ոչ ֆինանսական ցուցանիշներ</t>
  </si>
  <si>
    <t>Ծրագրային դասիչը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</si>
  <si>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</si>
  <si>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</si>
  <si>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</si>
  <si>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</si>
  <si>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</si>
  <si>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</si>
  <si>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</si>
  <si>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Աղյուսակ  1</t>
  </si>
  <si>
    <t>ԾՐԱԳԻՐ</t>
  </si>
  <si>
    <t>Ցուցանիշների փոփոխությունը  (ավելացումները նշված են դրական նշանով, իսկ նվազեցումները` փակագծերում)</t>
  </si>
  <si>
    <t>Աղյուսակ  2</t>
  </si>
  <si>
    <t>Բյուջետային ծախսերի գործառական դասակարգման բաժինների, խմբերի և դասերի անվանումները</t>
  </si>
  <si>
    <t>1.2.Տրանսֆերտներ</t>
  </si>
  <si>
    <t>Շահառուների քանակը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</si>
  <si>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</si>
  <si>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</si>
  <si>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</si>
  <si>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Վերջնական արդյունքի նկարագրությունը </t>
  </si>
  <si>
    <t>Ծրագրի նկարագրությունը</t>
  </si>
  <si>
    <t>Վերջնական արդյունքի նկարագրությունը</t>
  </si>
  <si>
    <t>Քաղաքականության միջոցառումներ. Տրանսֆերտներ</t>
  </si>
  <si>
    <t>Տրանսֆերտի նկարագրությունը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</si>
  <si>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</si>
  <si>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</si>
  <si>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</si>
  <si>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</si>
  <si>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</si>
  <si>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Միջանցիկ կոդը` ըստ CPV դասակարգման</t>
  </si>
  <si>
    <t>անվանումը</t>
  </si>
  <si>
    <t>Ցուցանիշների փոփոխությունը (ավելացումները նշված են դրական նշանով, իսկ նվազեցումները` փակագծերում)                                 (հազ. դրամ)</t>
  </si>
  <si>
    <t>Բաժին 07</t>
  </si>
  <si>
    <t>որից`</t>
  </si>
  <si>
    <t>ֆինանսական ցուցանիշներ</t>
  </si>
  <si>
    <t>1. Քաղաքականության միջոցառումներ </t>
  </si>
  <si>
    <t>Անվանումը </t>
  </si>
  <si>
    <t>Նկարագրությունը </t>
  </si>
  <si>
    <t>Գումարը (հազար դրամ)</t>
  </si>
  <si>
    <t>11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</si>
  <si>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</si>
  <si>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</si>
  <si>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</si>
  <si>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</si>
  <si>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</si>
  <si>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Հավելված N 3</t>
  </si>
  <si>
    <t>1142 Բժշկական օգնություն, հարբժշկական, փորձագիտական ծառայությունների ծրագիր</t>
  </si>
  <si>
    <t>Բնակչության առողջության պահպանում, բարելավում, հիվանդությունների արգելակում և հակադարձում, բուժօգնության և ծառայությունների որակի ու մատչելիության բարձրացում</t>
  </si>
  <si>
    <t xml:space="preserve">Դաս 01   </t>
  </si>
  <si>
    <t>Բժշկական օգնություն, հարբժշկական, փորձագիտական ծառայությունների ծրագիր</t>
  </si>
  <si>
    <t>Բժշկական օգնություն և ծառայություններ հանրապետության բարձրաստիճան պաշտոնյաների համար, հատուկ խմբերում ընդգրկված անձանց պրոթեզավորում, դժվարամատչելի ախտորոշիչ զննման, պաթանատոմիական, դատական և գենետիկական փորձաքննություններ և այլ ծառայություններ</t>
  </si>
  <si>
    <t>2018 թվականի ----- N ----Ն որոշման</t>
  </si>
  <si>
    <t>ՄԱՍ Գ: Մարմնի ղեկավարի պատասխանատվության ներքո իրականացվող քաղաքականության միջոցառումների և ֆինանսական կառավարման արդյունքների ցուցանիշները </t>
  </si>
  <si>
    <t xml:space="preserve">1.1.Ծառայություններ </t>
  </si>
  <si>
    <t>Քանակական</t>
  </si>
  <si>
    <t xml:space="preserve">Որակական </t>
  </si>
  <si>
    <t>Ժամկետայնության</t>
  </si>
  <si>
    <t>Մշակված չէ</t>
  </si>
  <si>
    <t>Մատուցվող ծառայության վրա կատարվող ծախսը (հազար դրամ)</t>
  </si>
  <si>
    <t xml:space="preserve">Ծառայություն մատոցողի (մատուցողների) անվանումը </t>
  </si>
  <si>
    <t>Տարի</t>
  </si>
  <si>
    <t>X</t>
  </si>
  <si>
    <t>Մատուցվող ծրագրի նկարագրությունը</t>
  </si>
  <si>
    <t xml:space="preserve">Ծառայություն մատուցող անվանումը </t>
  </si>
  <si>
    <t>ՀՀ 2018 թվականի պետական բյուջե (հազար դրամ)</t>
  </si>
  <si>
    <t xml:space="preserve">Քաղաքականության միջոցառումներ. Ծառայություններ </t>
  </si>
  <si>
    <t>Բժշկական ապրանքներ, սարքեր և սարքավորումներ</t>
  </si>
  <si>
    <t>Դեղագործական ապրանքներ</t>
  </si>
  <si>
    <t>01.Դեղորայքի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</si>
  <si>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 xml:space="preserve">Առողջապահական և լաբորատոր նյութեր </t>
  </si>
  <si>
    <t xml:space="preserve">Դեղորայքի տրամադրում ամբուլատոր-պոլիկլինիկական, հիվանդանոցային բուժօգնություն ստացողներին և հատուկ խմբերում ընդգրկված ֆիզիկական անձանց  </t>
  </si>
  <si>
    <t>Կենտրոնացված կարգով դեղորայքի ձեռքբերում հիվանդանոցային բուժօգնություն ստացողներին և հատուկ խմբերում ընդգրկված ֆիզիկական անձանց տրամադրելու նպատակով</t>
  </si>
  <si>
    <t>Ամբուլատոր-պոլիկլինիկական, դիսպանսերային և հիվանդանոցային բժշկական հաստատությունների միջոցով անվճար դեղորայք ստացող հիվանդների թիվը</t>
  </si>
  <si>
    <t>ՀՀ կառավարության 2006 թվականի նոյեմբերի 23-ի N 1717-Ն որոշման համաձայն</t>
  </si>
  <si>
    <t>ԾՏ01</t>
  </si>
  <si>
    <t>ԾՏ 01</t>
  </si>
  <si>
    <t>Խումբ 01</t>
  </si>
  <si>
    <t>1. Դեղորայքի տրամադրում ամբուլատոր-պոլիկլինիկական, հիվանդանոցային բուժօգնություն ստացողներին և հատուկ խմբերում ընդգրկված ֆիզիկական անձանց</t>
  </si>
  <si>
    <t>ՄԱՍ I. ԱՊՐԱՆՔՆԵՐ</t>
  </si>
  <si>
    <t>ԱԾ07</t>
  </si>
  <si>
    <t>ԲՄ</t>
  </si>
  <si>
    <t>հատ</t>
  </si>
  <si>
    <t>33141176/1</t>
  </si>
  <si>
    <t>33141176/2</t>
  </si>
  <si>
    <t>ձիահ-ի կանխարգելման միջոցների հավաքածուներ</t>
  </si>
  <si>
    <t>33611290/1</t>
  </si>
  <si>
    <t>գլիմեպիրիդ, մետֆորմին</t>
  </si>
  <si>
    <t>դեղահատ</t>
  </si>
  <si>
    <t>33651153/5</t>
  </si>
  <si>
    <t>էթամբուտոլ</t>
  </si>
  <si>
    <t>ԳՀ</t>
  </si>
  <si>
    <t>33651154/7</t>
  </si>
  <si>
    <t>իզոնիազիդ</t>
  </si>
  <si>
    <t>33651154/8</t>
  </si>
  <si>
    <t>33651156/10</t>
  </si>
  <si>
    <t>ռիֆամպիցին</t>
  </si>
  <si>
    <t>33651156/11</t>
  </si>
  <si>
    <t>33651159/5</t>
  </si>
  <si>
    <t>իզոնիազիդ+ռիֆամպիցին</t>
  </si>
  <si>
    <t>33651159/6</t>
  </si>
  <si>
    <t>33651160/3</t>
  </si>
  <si>
    <t>իզոնիազիդ+ռիֆամպիցին+պիրազինամիդ</t>
  </si>
  <si>
    <t>33651161/3</t>
  </si>
  <si>
    <t>իզոնիազիդ+ռիֆամպիցին+պիրազինամիդ+էթամբուտոլ</t>
  </si>
  <si>
    <t>33651233/1</t>
  </si>
  <si>
    <t>հիդրօքսիկարբամիդ</t>
  </si>
  <si>
    <t>33691228/1</t>
  </si>
  <si>
    <t>դեսմոպրեսինի ացետատ</t>
  </si>
  <si>
    <t>սրվակ</t>
  </si>
  <si>
    <t xml:space="preserve">«Տուբերկուլյոզի դեմ պայքարի ազգային կենտրոն» և «ՁԻԱՀ-ի կանխարգելման կենտրոն» ՊՈԱԿ-ներ </t>
  </si>
  <si>
    <t>Հայաստանի Հանրապետությունում ՄԻԱՎ/ՁԻԱՀ-ի և տուբերկուլյոզի բուժման համար համապատասխանաբար հակառետրովիրուսային և հակատուբերկուլյոզային դեղերի ձեռքբերում առողջապահության նախարարության «ՁԻԱՀ-ի կանխարգելման կենտրոն» և «Տուբերկուլյոզի դեմ պայքարի ազգային կենտրոն» պետական ոչ առևտրային կազմակերպությունների կողմից</t>
  </si>
  <si>
    <t>«ՁԻԱՀ-ի կանխարգելման կենտրոն» և «Տուբերկուլյոզի դեմ պայքարի ազգային կենտրոն» ՊՈԱԿ</t>
  </si>
  <si>
    <t>«ՀԱՅԱՍՏԱՆԻ ՀԱՆՐԱՊԵՏՈՒԹՅԱՆ  2018 ԹՎԱԿԱՆԻ ՊԵՏԱԿԱՆ ԲՅՈՒՋԵԻ ՄԱՍԻՆ» ՕՐԵՆՔԻ N 1 ՀԱՎԵԼՎԱԾՈՒՄ ԿԱՏԱՐՎՈՂ ՎԵՐԱԲԱՇԽՈՒՄԸ ԵՎ ԿԱՌԱՎԱՐՈՒԹՅԱՆ 2017 ԹՎԱԿԱՆԻ ԴԵԿՏԵՄԲԵՐԻ 28-Ի N 1717-Ն ՈՐՈՇՄԱՆ N 5 ՀԱՎԵԼՎԱԾՈՒՄ ԿԱՏԱՐՎՈՂ ՓՈՓՈԽՈՒԹՅՈՒՆՆԵՐԸ ԵՎ ԼՐԱՑՈՒՄԸ</t>
  </si>
  <si>
    <t xml:space="preserve">Կառավարության </t>
  </si>
  <si>
    <t>Առողջապահության նախարարություն</t>
  </si>
  <si>
    <t xml:space="preserve">ԿԱՌԱՎԱՐՈՒԹՅԱՆ 2017 ԹՎԱԿԱՆԻ ԴԵԿՏԵՄԲԵՐԻ 28-Ի N 1717-Ն ՈՐՈՇՄԱՆ N 12 ՀԱՎԵԼՎԱԾՈՒՄ ԿԱՏԱՐՎՈՂ ՓՈՓՈԽՈՒԹՅՈՒՆՆԵՐԸ </t>
  </si>
  <si>
    <t>ԿԱՌԱՎԱՐՈՒԹՅԱՆ 2017 ԹՎԱԿԱՆԻ ԴԵԿՏԵՄԲԵՐԻ 28-Ի N 1717-Ն ՈՐՈՇՄԱՆ N 11 ՀԱՎԵԼՎԱԾԻ N 11.9 ԱՂՅՈՒՍԱԿՈՒՄ ԿԱՏԱՐՎՈՂ ՓՈՓՈԽՈՒԹՅՈՒՆՆԵՐԸ ԵՎ ԼՐԱՑՈՒՄԸ</t>
  </si>
  <si>
    <t>ԿԱՌԱՎԱՐՈՒԹՅԱՆ 2017 ԹՎԱԿԱՆԻ ԴԵԿՏԵՄԲԵՐԻ 28-Ի N 1717-Ն ՈՐՈՇՄԱՆ N 11 ՀԱՎԵԼՎԱԾԻ N 12 ԱՂՅՈՒՍԱԿՈՒՄ ԿԱՏԱՐՎՈՂ ՓՈՓՈԽՈՒԹՅՈՒՆՆԵՐԸ ԵՎ ԼՐԱՑՈՒՄԸ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</si>
</sst>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,##0.0_);\(#,##0.0\)"/>
    <numFmt numFmtId="166" formatCode="#,##0.0;\ \(#,##0.0\)"/>
    <numFmt numFmtId="167" formatCode="#,##0.0"/>
  </numFmts>
  <fonts count="15" x14ac:knownFonts="1">
    <font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b/>
      <sz val="10"/>
      <name val="GHEA Grapalat"/>
      <family val="3"/>
    </font>
    <font>
      <sz val="14"/>
      <name val="GHEA Grapalat"/>
      <family val="3"/>
    </font>
    <font>
      <b/>
      <u/>
      <sz val="12"/>
      <name val="GHEA Grapalat"/>
      <family val="3"/>
    </font>
    <font>
      <u/>
      <sz val="11"/>
      <name val="GHEA Grapalat"/>
      <family val="3"/>
    </font>
    <font>
      <sz val="10"/>
      <color rgb="FFFF0000"/>
      <name val="GHEA Grapalat"/>
      <family val="3"/>
    </font>
    <font>
      <sz val="11"/>
      <color rgb="FFFF0000"/>
      <name val="GHEA Grapalat"/>
      <family val="3"/>
    </font>
    <font>
      <b/>
      <u/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164" fontId="6" fillId="0" borderId="0" applyFont="0" applyFill="0" applyBorder="0" applyAlignment="0" applyProtection="0"/>
  </cellStyleXfs>
  <cellXfs count="168">
    <xf numFmtId="0" fontId="0" fillId="0" borderId="0" xfId="0"/>
    <xf numFmtId="165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66" fontId="1" fillId="2" borderId="1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0" xfId="0" applyFont="1" applyFill="1"/>
    <xf numFmtId="0" fontId="3" fillId="2" borderId="10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7" fillId="0" borderId="0" xfId="0" applyFont="1" applyFill="1" applyAlignment="1">
      <alignment horizontal="center" vertical="top"/>
    </xf>
    <xf numFmtId="0" fontId="1" fillId="2" borderId="4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1" fillId="2" borderId="10" xfId="0" applyFont="1" applyFill="1" applyBorder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9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164" fontId="3" fillId="2" borderId="0" xfId="2" applyFont="1" applyFill="1"/>
    <xf numFmtId="166" fontId="4" fillId="2" borderId="10" xfId="0" applyNumberFormat="1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 wrapText="1"/>
    </xf>
    <xf numFmtId="166" fontId="2" fillId="0" borderId="10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/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9" fontId="2" fillId="2" borderId="1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166" fontId="7" fillId="2" borderId="10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justify" vertical="center" wrapText="1"/>
    </xf>
    <xf numFmtId="0" fontId="12" fillId="3" borderId="11" xfId="0" applyFont="1" applyFill="1" applyBorder="1" applyAlignment="1">
      <alignment horizontal="justify" vertical="center" wrapText="1"/>
    </xf>
    <xf numFmtId="4" fontId="12" fillId="3" borderId="10" xfId="0" applyNumberFormat="1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166" fontId="1" fillId="0" borderId="10" xfId="0" applyNumberFormat="1" applyFont="1" applyFill="1" applyBorder="1" applyAlignment="1">
      <alignment wrapText="1"/>
    </xf>
    <xf numFmtId="166" fontId="1" fillId="0" borderId="10" xfId="0" applyNumberFormat="1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left" vertical="center" wrapText="1" indent="2"/>
    </xf>
    <xf numFmtId="0" fontId="1" fillId="2" borderId="10" xfId="0" applyFont="1" applyFill="1" applyBorder="1" applyAlignment="1">
      <alignment horizontal="left" vertical="center" wrapText="1" indent="5"/>
    </xf>
    <xf numFmtId="0" fontId="14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167" fontId="1" fillId="2" borderId="0" xfId="0" applyNumberFormat="1" applyFont="1" applyFill="1"/>
    <xf numFmtId="166" fontId="1" fillId="0" borderId="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167" fontId="3" fillId="0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right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67" fontId="1" fillId="0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166" fontId="4" fillId="0" borderId="10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wrapText="1"/>
    </xf>
    <xf numFmtId="0" fontId="1" fillId="0" borderId="10" xfId="0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67" fontId="4" fillId="2" borderId="0" xfId="0" applyNumberFormat="1" applyFont="1" applyFill="1" applyAlignment="1">
      <alignment vertic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/>
    <xf numFmtId="0" fontId="10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wrapText="1"/>
    </xf>
    <xf numFmtId="0" fontId="2" fillId="2" borderId="10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1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wrapText="1"/>
    </xf>
    <xf numFmtId="0" fontId="10" fillId="2" borderId="10" xfId="0" applyFont="1" applyFill="1" applyBorder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6" fontId="3" fillId="2" borderId="16" xfId="0" applyNumberFormat="1" applyFont="1" applyFill="1" applyBorder="1" applyAlignment="1">
      <alignment horizontal="center" vertical="center" wrapText="1"/>
    </xf>
    <xf numFmtId="166" fontId="3" fillId="2" borderId="23" xfId="0" applyNumberFormat="1" applyFont="1" applyFill="1" applyBorder="1" applyAlignment="1">
      <alignment horizontal="center" vertical="center" wrapText="1"/>
    </xf>
    <xf numFmtId="166" fontId="3" fillId="2" borderId="17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="85" zoomScaleNormal="8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A5" sqref="A5:E5"/>
    </sheetView>
  </sheetViews>
  <sheetFormatPr defaultColWidth="9.140625" defaultRowHeight="17.25" x14ac:dyDescent="0.3"/>
  <cols>
    <col min="1" max="1" width="10.42578125" style="23" customWidth="1"/>
    <col min="2" max="3" width="9.140625" style="23"/>
    <col min="4" max="4" width="80.140625" style="23" customWidth="1"/>
    <col min="5" max="5" width="28.7109375" style="23" customWidth="1"/>
    <col min="6" max="6" width="12.5703125" style="23" bestFit="1" customWidth="1"/>
    <col min="7" max="7" width="13.7109375" style="23" bestFit="1" customWidth="1"/>
    <col min="8" max="8" width="10.5703125" style="23" bestFit="1" customWidth="1"/>
    <col min="9" max="16384" width="9.140625" style="23"/>
  </cols>
  <sheetData>
    <row r="1" spans="1:6" x14ac:dyDescent="0.3">
      <c r="A1" s="71"/>
      <c r="E1" s="72" t="s">
        <v>0</v>
      </c>
    </row>
    <row r="2" spans="1:6" x14ac:dyDescent="0.3">
      <c r="A2" s="71"/>
      <c r="B2" s="24"/>
      <c r="E2" s="72" t="s">
        <v>126</v>
      </c>
    </row>
    <row r="3" spans="1:6" x14ac:dyDescent="0.3">
      <c r="A3" s="71"/>
      <c r="B3" s="24"/>
      <c r="E3" s="72" t="s">
        <v>64</v>
      </c>
    </row>
    <row r="4" spans="1:6" x14ac:dyDescent="0.3">
      <c r="A4" s="71"/>
      <c r="B4" s="24"/>
      <c r="D4" s="70"/>
      <c r="E4" s="70"/>
    </row>
    <row r="5" spans="1:6" ht="77.25" customHeight="1" x14ac:dyDescent="0.3">
      <c r="A5" s="104" t="s">
        <v>125</v>
      </c>
      <c r="B5" s="104"/>
      <c r="C5" s="104"/>
      <c r="D5" s="104"/>
      <c r="E5" s="104"/>
    </row>
    <row r="7" spans="1:6" ht="116.25" customHeight="1" x14ac:dyDescent="0.3">
      <c r="A7" s="100" t="s">
        <v>3</v>
      </c>
      <c r="B7" s="100" t="s">
        <v>4</v>
      </c>
      <c r="C7" s="100" t="s">
        <v>5</v>
      </c>
      <c r="D7" s="102" t="s">
        <v>26</v>
      </c>
      <c r="E7" s="91" t="s">
        <v>24</v>
      </c>
    </row>
    <row r="8" spans="1:6" ht="39" customHeight="1" x14ac:dyDescent="0.3">
      <c r="A8" s="101"/>
      <c r="B8" s="101"/>
      <c r="C8" s="101"/>
      <c r="D8" s="103"/>
      <c r="E8" s="83" t="s">
        <v>73</v>
      </c>
    </row>
    <row r="9" spans="1:6" x14ac:dyDescent="0.3">
      <c r="A9" s="4">
        <v>1</v>
      </c>
      <c r="B9" s="4">
        <v>2</v>
      </c>
      <c r="C9" s="4">
        <v>3</v>
      </c>
      <c r="D9" s="10">
        <v>4</v>
      </c>
      <c r="E9" s="84">
        <v>5</v>
      </c>
    </row>
    <row r="10" spans="1:6" s="25" customFormat="1" ht="22.5" customHeight="1" x14ac:dyDescent="0.35">
      <c r="A10" s="47"/>
      <c r="B10" s="47"/>
      <c r="C10" s="47"/>
      <c r="D10" s="48" t="s">
        <v>6</v>
      </c>
      <c r="E10" s="32">
        <f>+ROUND(E12+E22,1)</f>
        <v>0</v>
      </c>
      <c r="F10" s="66"/>
    </row>
    <row r="11" spans="1:6" x14ac:dyDescent="0.3">
      <c r="A11" s="11"/>
      <c r="B11" s="11"/>
      <c r="C11" s="12"/>
      <c r="D11" s="20" t="s">
        <v>2</v>
      </c>
      <c r="E11" s="20"/>
      <c r="F11" s="65"/>
    </row>
    <row r="12" spans="1:6" x14ac:dyDescent="0.3">
      <c r="A12" s="17" t="s">
        <v>8</v>
      </c>
      <c r="B12" s="18"/>
      <c r="C12" s="19"/>
      <c r="D12" s="21" t="s">
        <v>7</v>
      </c>
      <c r="E12" s="32">
        <f>E14</f>
        <v>-38077.300000000003</v>
      </c>
      <c r="F12" s="65"/>
    </row>
    <row r="13" spans="1:6" x14ac:dyDescent="0.3">
      <c r="A13" s="14"/>
      <c r="B13" s="14"/>
      <c r="C13" s="15"/>
      <c r="D13" s="20" t="s">
        <v>2</v>
      </c>
      <c r="E13" s="20"/>
    </row>
    <row r="14" spans="1:6" x14ac:dyDescent="0.3">
      <c r="A14" s="14"/>
      <c r="B14" s="13" t="s">
        <v>9</v>
      </c>
      <c r="C14" s="16"/>
      <c r="D14" s="20" t="s">
        <v>79</v>
      </c>
      <c r="E14" s="31">
        <f>E16</f>
        <v>-38077.300000000003</v>
      </c>
      <c r="F14" s="65"/>
    </row>
    <row r="15" spans="1:6" x14ac:dyDescent="0.3">
      <c r="A15" s="14"/>
      <c r="B15" s="13"/>
      <c r="C15" s="16"/>
      <c r="D15" s="22" t="s">
        <v>2</v>
      </c>
      <c r="E15" s="56"/>
    </row>
    <row r="16" spans="1:6" x14ac:dyDescent="0.3">
      <c r="A16" s="14"/>
      <c r="B16" s="13"/>
      <c r="C16" s="16" t="s">
        <v>9</v>
      </c>
      <c r="D16" s="20" t="s">
        <v>80</v>
      </c>
      <c r="E16" s="57">
        <f>E18</f>
        <v>-38077.300000000003</v>
      </c>
    </row>
    <row r="17" spans="1:5" x14ac:dyDescent="0.3">
      <c r="A17" s="14"/>
      <c r="B17" s="13"/>
      <c r="C17" s="16"/>
      <c r="D17" s="22" t="s">
        <v>2</v>
      </c>
      <c r="E17" s="56"/>
    </row>
    <row r="18" spans="1:5" ht="58.5" customHeight="1" x14ac:dyDescent="0.3">
      <c r="A18" s="14"/>
      <c r="B18" s="13"/>
      <c r="C18" s="16"/>
      <c r="D18" s="2" t="s">
        <v>81</v>
      </c>
      <c r="E18" s="31">
        <f>E19</f>
        <v>-38077.300000000003</v>
      </c>
    </row>
    <row r="19" spans="1:5" x14ac:dyDescent="0.3">
      <c r="A19" s="14"/>
      <c r="B19" s="13"/>
      <c r="C19" s="16"/>
      <c r="D19" s="58" t="s">
        <v>10</v>
      </c>
      <c r="E19" s="31">
        <f>E21</f>
        <v>-38077.300000000003</v>
      </c>
    </row>
    <row r="20" spans="1:5" x14ac:dyDescent="0.3">
      <c r="A20" s="14"/>
      <c r="B20" s="13"/>
      <c r="C20" s="16"/>
      <c r="D20" s="58" t="s">
        <v>46</v>
      </c>
      <c r="E20" s="58"/>
    </row>
    <row r="21" spans="1:5" x14ac:dyDescent="0.3">
      <c r="A21" s="14"/>
      <c r="B21" s="13"/>
      <c r="C21" s="16"/>
      <c r="D21" s="59" t="s">
        <v>82</v>
      </c>
      <c r="E21" s="31">
        <v>-38077.300000000003</v>
      </c>
    </row>
    <row r="22" spans="1:5" x14ac:dyDescent="0.3">
      <c r="A22" s="73" t="s">
        <v>52</v>
      </c>
      <c r="B22" s="74"/>
      <c r="C22" s="74"/>
      <c r="D22" s="21" t="s">
        <v>53</v>
      </c>
      <c r="E22" s="32">
        <f t="shared" ref="E22" si="0">E24</f>
        <v>38077.300000000003</v>
      </c>
    </row>
    <row r="23" spans="1:5" x14ac:dyDescent="0.3">
      <c r="A23" s="75"/>
      <c r="B23" s="76"/>
      <c r="C23" s="76"/>
      <c r="D23" s="58" t="s">
        <v>46</v>
      </c>
      <c r="E23" s="77"/>
    </row>
    <row r="24" spans="1:5" x14ac:dyDescent="0.3">
      <c r="A24" s="76"/>
      <c r="B24" s="75" t="s">
        <v>9</v>
      </c>
      <c r="C24" s="76"/>
      <c r="D24" s="20" t="s">
        <v>54</v>
      </c>
      <c r="E24" s="31">
        <f>E26</f>
        <v>38077.300000000003</v>
      </c>
    </row>
    <row r="25" spans="1:5" x14ac:dyDescent="0.3">
      <c r="A25" s="76"/>
      <c r="B25" s="75"/>
      <c r="C25" s="76"/>
      <c r="D25" s="58" t="s">
        <v>46</v>
      </c>
      <c r="E25" s="77"/>
    </row>
    <row r="26" spans="1:5" x14ac:dyDescent="0.3">
      <c r="A26" s="22"/>
      <c r="B26" s="22"/>
      <c r="C26" s="75" t="s">
        <v>9</v>
      </c>
      <c r="D26" s="22" t="s">
        <v>55</v>
      </c>
      <c r="E26" s="31">
        <f>E28</f>
        <v>38077.300000000003</v>
      </c>
    </row>
    <row r="27" spans="1:5" x14ac:dyDescent="0.3">
      <c r="A27" s="78"/>
      <c r="B27" s="78"/>
      <c r="C27" s="78"/>
      <c r="D27" s="79" t="s">
        <v>2</v>
      </c>
      <c r="E27" s="77"/>
    </row>
    <row r="28" spans="1:5" x14ac:dyDescent="0.3">
      <c r="A28" s="80"/>
      <c r="B28" s="22"/>
      <c r="C28" s="22"/>
      <c r="D28" s="81" t="s">
        <v>56</v>
      </c>
      <c r="E28" s="82">
        <v>38077.300000000003</v>
      </c>
    </row>
    <row r="29" spans="1:5" x14ac:dyDescent="0.3">
      <c r="A29" s="80"/>
      <c r="B29" s="22"/>
      <c r="C29" s="22"/>
      <c r="D29" s="22" t="s">
        <v>57</v>
      </c>
      <c r="E29" s="82">
        <v>38077.300000000003</v>
      </c>
    </row>
    <row r="30" spans="1:5" x14ac:dyDescent="0.3">
      <c r="A30" s="24"/>
    </row>
    <row r="31" spans="1:5" x14ac:dyDescent="0.3">
      <c r="B31" s="26"/>
      <c r="C31" s="69"/>
    </row>
    <row r="32" spans="1:5" x14ac:dyDescent="0.3">
      <c r="B32" s="26"/>
      <c r="C32" s="69"/>
    </row>
    <row r="33" spans="2:3" x14ac:dyDescent="0.3">
      <c r="B33" s="26"/>
      <c r="C33" s="69"/>
    </row>
  </sheetData>
  <autoFilter ref="A9:E37"/>
  <mergeCells count="5">
    <mergeCell ref="B7:B8"/>
    <mergeCell ref="C7:C8"/>
    <mergeCell ref="D7:D8"/>
    <mergeCell ref="A5:E5"/>
    <mergeCell ref="A7:A8"/>
  </mergeCells>
  <pageMargins left="0.15748031496062992" right="0.15748031496062992" top="0.31496062992125984" bottom="0.15748031496062992" header="0.31496062992125984" footer="0.31496062992125984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Normal="100" workbookViewId="0">
      <pane ySplit="9" topLeftCell="A10" activePane="bottomLeft" state="frozen"/>
      <selection pane="bottomLeft" activeCell="A5" sqref="A5:E5"/>
    </sheetView>
  </sheetViews>
  <sheetFormatPr defaultColWidth="9.140625" defaultRowHeight="17.25" x14ac:dyDescent="0.3"/>
  <cols>
    <col min="1" max="1" width="12.5703125" style="23" customWidth="1"/>
    <col min="2" max="2" width="17.42578125" style="23" customWidth="1"/>
    <col min="3" max="3" width="74.140625" style="23" customWidth="1"/>
    <col min="4" max="4" width="19.28515625" style="23" customWidth="1"/>
    <col min="5" max="5" width="17.42578125" style="23" customWidth="1"/>
    <col min="6" max="6" width="9.140625" style="23"/>
    <col min="7" max="7" width="12.5703125" style="23" bestFit="1" customWidth="1"/>
    <col min="8" max="8" width="13.140625" style="23" bestFit="1" customWidth="1"/>
    <col min="9" max="16384" width="9.140625" style="23"/>
  </cols>
  <sheetData>
    <row r="1" spans="1:5" x14ac:dyDescent="0.3">
      <c r="A1" s="119"/>
      <c r="E1" s="70" t="s">
        <v>1</v>
      </c>
    </row>
    <row r="2" spans="1:5" x14ac:dyDescent="0.3">
      <c r="A2" s="119"/>
      <c r="B2" s="24"/>
      <c r="E2" s="70" t="s">
        <v>126</v>
      </c>
    </row>
    <row r="3" spans="1:5" x14ac:dyDescent="0.3">
      <c r="A3" s="119"/>
      <c r="B3" s="24"/>
      <c r="E3" s="70" t="s">
        <v>64</v>
      </c>
    </row>
    <row r="4" spans="1:5" x14ac:dyDescent="0.3">
      <c r="A4" s="71"/>
      <c r="B4" s="24"/>
      <c r="E4" s="69" t="s">
        <v>22</v>
      </c>
    </row>
    <row r="5" spans="1:5" ht="35.25" customHeight="1" x14ac:dyDescent="0.3">
      <c r="A5" s="104" t="s">
        <v>129</v>
      </c>
      <c r="B5" s="104"/>
      <c r="C5" s="104"/>
      <c r="D5" s="104"/>
      <c r="E5" s="104"/>
    </row>
    <row r="6" spans="1:5" x14ac:dyDescent="0.3">
      <c r="A6" s="69"/>
    </row>
    <row r="7" spans="1:5" ht="71.25" customHeight="1" x14ac:dyDescent="0.3">
      <c r="A7" s="120" t="s">
        <v>12</v>
      </c>
      <c r="B7" s="121"/>
      <c r="C7" s="122"/>
      <c r="D7" s="116" t="s">
        <v>11</v>
      </c>
      <c r="E7" s="116"/>
    </row>
    <row r="8" spans="1:5" ht="45.75" customHeight="1" x14ac:dyDescent="0.3">
      <c r="A8" s="123"/>
      <c r="B8" s="124"/>
      <c r="C8" s="125"/>
      <c r="D8" s="95" t="s">
        <v>13</v>
      </c>
      <c r="E8" s="67" t="s">
        <v>47</v>
      </c>
    </row>
    <row r="9" spans="1:5" x14ac:dyDescent="0.3">
      <c r="A9" s="126"/>
      <c r="B9" s="127"/>
      <c r="C9" s="128"/>
      <c r="D9" s="95" t="s">
        <v>73</v>
      </c>
      <c r="E9" s="95" t="s">
        <v>73</v>
      </c>
    </row>
    <row r="10" spans="1:5" ht="55.5" customHeight="1" x14ac:dyDescent="0.3">
      <c r="A10" s="129" t="s">
        <v>65</v>
      </c>
      <c r="B10" s="129"/>
      <c r="C10" s="129"/>
      <c r="D10" s="129"/>
      <c r="E10" s="129"/>
    </row>
    <row r="11" spans="1:5" ht="17.25" customHeight="1" x14ac:dyDescent="0.3">
      <c r="A11" s="130" t="s">
        <v>48</v>
      </c>
      <c r="B11" s="130"/>
      <c r="C11" s="130"/>
      <c r="D11" s="130"/>
      <c r="E11" s="130"/>
    </row>
    <row r="12" spans="1:5" ht="17.25" customHeight="1" x14ac:dyDescent="0.3">
      <c r="A12" s="115" t="s">
        <v>66</v>
      </c>
      <c r="B12" s="115"/>
      <c r="C12" s="115"/>
      <c r="D12" s="115"/>
      <c r="E12" s="115"/>
    </row>
    <row r="13" spans="1:5" ht="17.25" customHeight="1" x14ac:dyDescent="0.3">
      <c r="A13" s="116" t="s">
        <v>14</v>
      </c>
      <c r="B13" s="116"/>
      <c r="C13" s="117" t="s">
        <v>49</v>
      </c>
      <c r="D13" s="117"/>
      <c r="E13" s="117"/>
    </row>
    <row r="14" spans="1:5" ht="77.25" customHeight="1" x14ac:dyDescent="0.3">
      <c r="A14" s="116"/>
      <c r="B14" s="116"/>
      <c r="C14" s="118" t="s">
        <v>123</v>
      </c>
      <c r="D14" s="118"/>
      <c r="E14" s="118"/>
    </row>
    <row r="15" spans="1:5" ht="17.25" customHeight="1" x14ac:dyDescent="0.3">
      <c r="A15" s="116"/>
      <c r="B15" s="116"/>
      <c r="C15" s="117" t="s">
        <v>50</v>
      </c>
      <c r="D15" s="117"/>
      <c r="E15" s="117"/>
    </row>
    <row r="16" spans="1:5" ht="17.25" customHeight="1" x14ac:dyDescent="0.3">
      <c r="A16" s="116"/>
      <c r="B16" s="116"/>
      <c r="C16" s="105" t="s">
        <v>123</v>
      </c>
      <c r="D16" s="106"/>
      <c r="E16" s="107"/>
    </row>
    <row r="17" spans="1:5" ht="61.5" customHeight="1" x14ac:dyDescent="0.3">
      <c r="A17" s="95">
        <v>1142</v>
      </c>
      <c r="B17" s="97" t="s">
        <v>92</v>
      </c>
      <c r="C17" s="108"/>
      <c r="D17" s="109"/>
      <c r="E17" s="110"/>
    </row>
    <row r="18" spans="1:5" ht="34.5" x14ac:dyDescent="0.3">
      <c r="A18" s="116" t="s">
        <v>67</v>
      </c>
      <c r="B18" s="116"/>
      <c r="C18" s="96" t="s">
        <v>124</v>
      </c>
      <c r="D18" s="98"/>
      <c r="E18" s="98"/>
    </row>
    <row r="19" spans="1:5" ht="17.25" customHeight="1" x14ac:dyDescent="0.3">
      <c r="A19" s="116" t="s">
        <v>68</v>
      </c>
      <c r="B19" s="116"/>
      <c r="C19" s="96" t="s">
        <v>70</v>
      </c>
      <c r="D19" s="96"/>
      <c r="E19" s="1"/>
    </row>
    <row r="20" spans="1:5" ht="17.25" customHeight="1" x14ac:dyDescent="0.3">
      <c r="A20" s="116" t="s">
        <v>69</v>
      </c>
      <c r="B20" s="116"/>
      <c r="C20" s="96" t="s">
        <v>70</v>
      </c>
      <c r="D20" s="96"/>
      <c r="E20" s="1"/>
    </row>
    <row r="21" spans="1:5" ht="17.25" customHeight="1" x14ac:dyDescent="0.3">
      <c r="A21" s="111" t="s">
        <v>71</v>
      </c>
      <c r="B21" s="111"/>
      <c r="C21" s="111"/>
      <c r="D21" s="95" t="s">
        <v>74</v>
      </c>
      <c r="E21" s="3">
        <f>-E35</f>
        <v>38077.300000000003</v>
      </c>
    </row>
    <row r="22" spans="1:5" ht="17.25" customHeight="1" x14ac:dyDescent="0.3">
      <c r="A22" s="113" t="s">
        <v>31</v>
      </c>
      <c r="B22" s="113"/>
      <c r="C22" s="113"/>
      <c r="D22" s="113"/>
      <c r="E22" s="113"/>
    </row>
    <row r="23" spans="1:5" ht="17.25" customHeight="1" x14ac:dyDescent="0.3">
      <c r="A23" s="112" t="s">
        <v>59</v>
      </c>
      <c r="B23" s="112"/>
      <c r="C23" s="112"/>
      <c r="D23" s="112"/>
      <c r="E23" s="112"/>
    </row>
    <row r="24" spans="1:5" ht="17.25" customHeight="1" x14ac:dyDescent="0.3">
      <c r="A24" s="113" t="s">
        <v>32</v>
      </c>
      <c r="B24" s="113"/>
      <c r="C24" s="113"/>
      <c r="D24" s="113"/>
      <c r="E24" s="113"/>
    </row>
    <row r="25" spans="1:5" ht="39" customHeight="1" x14ac:dyDescent="0.3">
      <c r="A25" s="114" t="s">
        <v>60</v>
      </c>
      <c r="B25" s="114"/>
      <c r="C25" s="114"/>
      <c r="D25" s="114"/>
      <c r="E25" s="114"/>
    </row>
    <row r="26" spans="1:5" ht="17.25" customHeight="1" x14ac:dyDescent="0.3">
      <c r="A26" s="113" t="s">
        <v>72</v>
      </c>
      <c r="B26" s="113"/>
      <c r="C26" s="113"/>
      <c r="D26" s="113"/>
      <c r="E26" s="113"/>
    </row>
    <row r="27" spans="1:5" ht="17.25" customHeight="1" x14ac:dyDescent="0.3">
      <c r="A27" s="112" t="s">
        <v>122</v>
      </c>
      <c r="B27" s="112"/>
      <c r="C27" s="112"/>
      <c r="D27" s="112"/>
      <c r="E27" s="112"/>
    </row>
    <row r="28" spans="1:5" ht="17.25" customHeight="1" x14ac:dyDescent="0.3">
      <c r="A28" s="115" t="s">
        <v>27</v>
      </c>
      <c r="B28" s="115"/>
      <c r="C28" s="115"/>
      <c r="D28" s="115"/>
      <c r="E28" s="115"/>
    </row>
    <row r="29" spans="1:5" ht="17.25" customHeight="1" x14ac:dyDescent="0.3">
      <c r="A29" s="116" t="s">
        <v>14</v>
      </c>
      <c r="B29" s="116"/>
      <c r="C29" s="117" t="s">
        <v>49</v>
      </c>
      <c r="D29" s="117"/>
      <c r="E29" s="117"/>
    </row>
    <row r="30" spans="1:5" x14ac:dyDescent="0.3">
      <c r="A30" s="116"/>
      <c r="B30" s="116"/>
      <c r="C30" s="118" t="s">
        <v>83</v>
      </c>
      <c r="D30" s="118"/>
      <c r="E30" s="118"/>
    </row>
    <row r="31" spans="1:5" ht="17.25" customHeight="1" x14ac:dyDescent="0.3">
      <c r="A31" s="116"/>
      <c r="B31" s="116"/>
      <c r="C31" s="117" t="s">
        <v>50</v>
      </c>
      <c r="D31" s="117"/>
      <c r="E31" s="117"/>
    </row>
    <row r="32" spans="1:5" ht="17.25" customHeight="1" x14ac:dyDescent="0.3">
      <c r="A32" s="116"/>
      <c r="B32" s="116"/>
      <c r="C32" s="118" t="s">
        <v>84</v>
      </c>
      <c r="D32" s="118"/>
      <c r="E32" s="118"/>
    </row>
    <row r="33" spans="1:5" ht="17.25" customHeight="1" x14ac:dyDescent="0.3">
      <c r="A33" s="95">
        <v>1142</v>
      </c>
      <c r="B33" s="95" t="s">
        <v>87</v>
      </c>
      <c r="C33" s="118"/>
      <c r="D33" s="118"/>
      <c r="E33" s="118"/>
    </row>
    <row r="34" spans="1:5" ht="57.75" customHeight="1" x14ac:dyDescent="0.3">
      <c r="A34" s="116" t="s">
        <v>28</v>
      </c>
      <c r="B34" s="116"/>
      <c r="C34" s="67" t="s">
        <v>85</v>
      </c>
      <c r="D34" s="96"/>
      <c r="E34" s="1"/>
    </row>
    <row r="35" spans="1:5" ht="17.25" customHeight="1" x14ac:dyDescent="0.3">
      <c r="A35" s="116" t="s">
        <v>51</v>
      </c>
      <c r="B35" s="116"/>
      <c r="C35" s="92"/>
      <c r="D35" s="92"/>
      <c r="E35" s="3">
        <f>'1'!E21</f>
        <v>-38077.300000000003</v>
      </c>
    </row>
    <row r="36" spans="1:5" ht="17.25" customHeight="1" x14ac:dyDescent="0.3">
      <c r="A36" s="116" t="s">
        <v>29</v>
      </c>
      <c r="B36" s="116"/>
      <c r="C36" s="92"/>
      <c r="D36" s="92"/>
      <c r="E36" s="95"/>
    </row>
    <row r="37" spans="1:5" ht="17.25" customHeight="1" x14ac:dyDescent="0.3">
      <c r="A37" s="113" t="s">
        <v>30</v>
      </c>
      <c r="B37" s="113"/>
      <c r="C37" s="113"/>
      <c r="D37" s="113"/>
      <c r="E37" s="113"/>
    </row>
    <row r="38" spans="1:5" ht="17.25" customHeight="1" x14ac:dyDescent="0.3">
      <c r="A38" s="112" t="s">
        <v>86</v>
      </c>
      <c r="B38" s="112"/>
      <c r="C38" s="112"/>
      <c r="D38" s="112"/>
      <c r="E38" s="112"/>
    </row>
    <row r="39" spans="1:5" ht="17.25" customHeight="1" x14ac:dyDescent="0.3">
      <c r="A39" s="113" t="s">
        <v>31</v>
      </c>
      <c r="B39" s="113"/>
      <c r="C39" s="113"/>
      <c r="D39" s="113"/>
      <c r="E39" s="113"/>
    </row>
    <row r="40" spans="1:5" ht="17.25" customHeight="1" x14ac:dyDescent="0.3">
      <c r="A40" s="112" t="s">
        <v>59</v>
      </c>
      <c r="B40" s="112"/>
      <c r="C40" s="112"/>
      <c r="D40" s="112"/>
      <c r="E40" s="112"/>
    </row>
    <row r="41" spans="1:5" ht="17.25" customHeight="1" x14ac:dyDescent="0.3">
      <c r="A41" s="113" t="s">
        <v>32</v>
      </c>
      <c r="B41" s="113"/>
      <c r="C41" s="113"/>
      <c r="D41" s="113"/>
      <c r="E41" s="113"/>
    </row>
    <row r="42" spans="1:5" ht="35.25" customHeight="1" x14ac:dyDescent="0.3">
      <c r="A42" s="114" t="s">
        <v>60</v>
      </c>
      <c r="B42" s="114"/>
      <c r="C42" s="114"/>
      <c r="D42" s="114"/>
      <c r="E42" s="114"/>
    </row>
  </sheetData>
  <autoFilter ref="A9:E42">
    <filterColumn colId="0" showButton="0"/>
    <filterColumn colId="1" showButton="0"/>
  </autoFilter>
  <mergeCells count="38">
    <mergeCell ref="A34:B34"/>
    <mergeCell ref="A35:B35"/>
    <mergeCell ref="A36:B36"/>
    <mergeCell ref="A42:E42"/>
    <mergeCell ref="A38:E38"/>
    <mergeCell ref="A39:E39"/>
    <mergeCell ref="A40:E40"/>
    <mergeCell ref="A41:E41"/>
    <mergeCell ref="A1:A3"/>
    <mergeCell ref="A7:C9"/>
    <mergeCell ref="A10:E10"/>
    <mergeCell ref="A11:E11"/>
    <mergeCell ref="A5:E5"/>
    <mergeCell ref="D7:E7"/>
    <mergeCell ref="A12:E12"/>
    <mergeCell ref="A37:E37"/>
    <mergeCell ref="A29:B32"/>
    <mergeCell ref="C29:E29"/>
    <mergeCell ref="C30:E30"/>
    <mergeCell ref="C31:E31"/>
    <mergeCell ref="C32:E32"/>
    <mergeCell ref="A13:B16"/>
    <mergeCell ref="C13:E13"/>
    <mergeCell ref="C14:E14"/>
    <mergeCell ref="C15:E15"/>
    <mergeCell ref="A18:B18"/>
    <mergeCell ref="A19:B19"/>
    <mergeCell ref="A20:B20"/>
    <mergeCell ref="A28:E28"/>
    <mergeCell ref="C33:E33"/>
    <mergeCell ref="C16:E17"/>
    <mergeCell ref="A21:C21"/>
    <mergeCell ref="A27:E27"/>
    <mergeCell ref="A22:E22"/>
    <mergeCell ref="A23:E23"/>
    <mergeCell ref="A24:E24"/>
    <mergeCell ref="A25:E25"/>
    <mergeCell ref="A26:E26"/>
  </mergeCells>
  <pageMargins left="0.15748031496062992" right="0.15748031496062992" top="0.23622047244094491" bottom="0.15748031496062992" header="0.15748031496062992" footer="0.15748031496062992"/>
  <pageSetup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selection activeCell="E12" sqref="E12"/>
    </sheetView>
  </sheetViews>
  <sheetFormatPr defaultColWidth="9.140625" defaultRowHeight="13.5" x14ac:dyDescent="0.25"/>
  <cols>
    <col min="1" max="3" width="14" style="5" customWidth="1"/>
    <col min="4" max="4" width="89.42578125" style="5" customWidth="1"/>
    <col min="5" max="5" width="27.42578125" style="5" customWidth="1"/>
    <col min="6" max="16384" width="9.140625" style="5"/>
  </cols>
  <sheetData>
    <row r="1" spans="1:11" s="43" customFormat="1" ht="17.25" x14ac:dyDescent="0.3">
      <c r="A1" s="42"/>
      <c r="B1" s="42"/>
      <c r="C1" s="42"/>
      <c r="D1" s="42"/>
      <c r="E1" s="37" t="s">
        <v>1</v>
      </c>
      <c r="I1" s="8"/>
      <c r="K1" s="8"/>
    </row>
    <row r="2" spans="1:11" s="43" customFormat="1" ht="17.25" x14ac:dyDescent="0.3">
      <c r="A2" s="42"/>
      <c r="B2" s="42"/>
      <c r="C2" s="42"/>
      <c r="D2" s="42"/>
      <c r="E2" s="37" t="s">
        <v>126</v>
      </c>
      <c r="I2" s="8"/>
      <c r="K2" s="8"/>
    </row>
    <row r="3" spans="1:11" s="43" customFormat="1" ht="17.25" x14ac:dyDescent="0.3">
      <c r="A3" s="42"/>
      <c r="B3" s="42"/>
      <c r="C3" s="42"/>
      <c r="D3" s="42"/>
      <c r="E3" s="37" t="s">
        <v>64</v>
      </c>
      <c r="K3" s="9"/>
    </row>
    <row r="4" spans="1:11" x14ac:dyDescent="0.25">
      <c r="A4" s="28"/>
      <c r="B4" s="28"/>
      <c r="C4" s="28"/>
      <c r="D4" s="28"/>
      <c r="E4" s="33"/>
    </row>
    <row r="5" spans="1:11" ht="14.25" x14ac:dyDescent="0.25">
      <c r="A5" s="27"/>
      <c r="B5" s="28"/>
      <c r="C5" s="28"/>
      <c r="D5" s="28"/>
      <c r="E5" s="40" t="s">
        <v>25</v>
      </c>
    </row>
    <row r="6" spans="1:11" ht="33" customHeight="1" x14ac:dyDescent="0.25">
      <c r="A6" s="131" t="s">
        <v>130</v>
      </c>
      <c r="B6" s="131"/>
      <c r="C6" s="131"/>
      <c r="D6" s="131"/>
      <c r="E6" s="131"/>
    </row>
    <row r="7" spans="1:11" x14ac:dyDescent="0.25">
      <c r="A7" s="27"/>
      <c r="B7" s="28"/>
      <c r="C7" s="28"/>
      <c r="D7" s="28"/>
      <c r="E7" s="29"/>
    </row>
    <row r="8" spans="1:11" ht="14.25" x14ac:dyDescent="0.25">
      <c r="A8" s="132" t="s">
        <v>127</v>
      </c>
      <c r="B8" s="132"/>
      <c r="C8" s="132"/>
      <c r="D8" s="132"/>
      <c r="E8" s="132"/>
    </row>
    <row r="9" spans="1:11" ht="14.25" x14ac:dyDescent="0.25">
      <c r="A9" s="132" t="s">
        <v>15</v>
      </c>
      <c r="B9" s="132"/>
      <c r="C9" s="132"/>
      <c r="D9" s="132"/>
      <c r="E9" s="132"/>
    </row>
    <row r="10" spans="1:11" ht="14.25" x14ac:dyDescent="0.25">
      <c r="A10" s="133" t="s">
        <v>16</v>
      </c>
      <c r="B10" s="133"/>
      <c r="C10" s="133"/>
      <c r="D10" s="133"/>
      <c r="E10" s="134"/>
    </row>
    <row r="11" spans="1:11" ht="40.5" x14ac:dyDescent="0.25">
      <c r="A11" s="137" t="s">
        <v>14</v>
      </c>
      <c r="B11" s="138"/>
      <c r="C11" s="135" t="s">
        <v>20</v>
      </c>
      <c r="D11" s="137" t="s">
        <v>17</v>
      </c>
      <c r="E11" s="38" t="s">
        <v>77</v>
      </c>
    </row>
    <row r="12" spans="1:11" ht="81" x14ac:dyDescent="0.25">
      <c r="A12" s="64" t="s">
        <v>18</v>
      </c>
      <c r="B12" s="64" t="s">
        <v>19</v>
      </c>
      <c r="C12" s="136"/>
      <c r="D12" s="139"/>
      <c r="E12" s="39" t="s">
        <v>21</v>
      </c>
      <c r="G12" s="68"/>
    </row>
    <row r="13" spans="1:11" x14ac:dyDescent="0.25">
      <c r="A13" s="7">
        <v>1142</v>
      </c>
      <c r="B13" s="51"/>
      <c r="C13" s="52"/>
      <c r="D13" s="54" t="s">
        <v>23</v>
      </c>
      <c r="E13" s="53"/>
    </row>
    <row r="14" spans="1:11" x14ac:dyDescent="0.25">
      <c r="A14" s="140"/>
      <c r="B14" s="141"/>
      <c r="C14" s="141"/>
      <c r="D14" s="6" t="s">
        <v>62</v>
      </c>
      <c r="E14" s="144">
        <f>E20+E26</f>
        <v>0</v>
      </c>
    </row>
    <row r="15" spans="1:11" ht="14.25" x14ac:dyDescent="0.25">
      <c r="A15" s="140"/>
      <c r="B15" s="142"/>
      <c r="C15" s="142"/>
      <c r="D15" s="60" t="s">
        <v>33</v>
      </c>
      <c r="E15" s="145"/>
    </row>
    <row r="16" spans="1:11" ht="54" x14ac:dyDescent="0.25">
      <c r="A16" s="140"/>
      <c r="B16" s="142"/>
      <c r="C16" s="142"/>
      <c r="D16" s="6" t="s">
        <v>63</v>
      </c>
      <c r="E16" s="145"/>
    </row>
    <row r="17" spans="1:5" ht="14.25" x14ac:dyDescent="0.25">
      <c r="A17" s="140"/>
      <c r="B17" s="142"/>
      <c r="C17" s="142"/>
      <c r="D17" s="60" t="s">
        <v>34</v>
      </c>
      <c r="E17" s="145"/>
    </row>
    <row r="18" spans="1:5" ht="27" x14ac:dyDescent="0.25">
      <c r="A18" s="140"/>
      <c r="B18" s="143"/>
      <c r="C18" s="143"/>
      <c r="D18" s="6" t="s">
        <v>60</v>
      </c>
      <c r="E18" s="146"/>
    </row>
    <row r="19" spans="1:5" x14ac:dyDescent="0.25">
      <c r="A19" s="140"/>
      <c r="B19" s="54"/>
      <c r="C19" s="54"/>
      <c r="D19" s="54" t="s">
        <v>78</v>
      </c>
      <c r="E19" s="53"/>
    </row>
    <row r="20" spans="1:5" ht="54" x14ac:dyDescent="0.25">
      <c r="A20" s="140"/>
      <c r="B20" s="61" t="s">
        <v>92</v>
      </c>
      <c r="C20" s="141"/>
      <c r="D20" s="6" t="s">
        <v>123</v>
      </c>
      <c r="E20" s="144">
        <f>'2'!E21</f>
        <v>38077.300000000003</v>
      </c>
    </row>
    <row r="21" spans="1:5" ht="14.25" x14ac:dyDescent="0.25">
      <c r="A21" s="140"/>
      <c r="B21" s="62"/>
      <c r="C21" s="142"/>
      <c r="D21" s="60" t="s">
        <v>75</v>
      </c>
      <c r="E21" s="145"/>
    </row>
    <row r="22" spans="1:5" ht="54" x14ac:dyDescent="0.25">
      <c r="A22" s="140"/>
      <c r="B22" s="62"/>
      <c r="C22" s="142"/>
      <c r="D22" s="6" t="s">
        <v>123</v>
      </c>
      <c r="E22" s="145"/>
    </row>
    <row r="23" spans="1:5" ht="14.25" x14ac:dyDescent="0.25">
      <c r="A23" s="140"/>
      <c r="B23" s="62"/>
      <c r="C23" s="142"/>
      <c r="D23" s="60" t="s">
        <v>76</v>
      </c>
      <c r="E23" s="145"/>
    </row>
    <row r="24" spans="1:5" x14ac:dyDescent="0.25">
      <c r="A24" s="140"/>
      <c r="B24" s="63"/>
      <c r="C24" s="143"/>
      <c r="D24" s="6" t="s">
        <v>122</v>
      </c>
      <c r="E24" s="146"/>
    </row>
    <row r="25" spans="1:5" x14ac:dyDescent="0.25">
      <c r="A25" s="140"/>
      <c r="B25" s="54"/>
      <c r="C25" s="54"/>
      <c r="D25" s="54" t="s">
        <v>35</v>
      </c>
      <c r="E25" s="53"/>
    </row>
    <row r="26" spans="1:5" ht="27" x14ac:dyDescent="0.25">
      <c r="A26" s="140"/>
      <c r="B26" s="147" t="s">
        <v>88</v>
      </c>
      <c r="C26" s="141"/>
      <c r="D26" s="6" t="s">
        <v>83</v>
      </c>
      <c r="E26" s="144">
        <f>'2'!E35</f>
        <v>-38077.300000000003</v>
      </c>
    </row>
    <row r="27" spans="1:5" ht="14.25" x14ac:dyDescent="0.25">
      <c r="A27" s="140"/>
      <c r="B27" s="148"/>
      <c r="C27" s="142"/>
      <c r="D27" s="60" t="s">
        <v>36</v>
      </c>
      <c r="E27" s="145"/>
    </row>
    <row r="28" spans="1:5" ht="27" x14ac:dyDescent="0.25">
      <c r="A28" s="140"/>
      <c r="B28" s="149"/>
      <c r="C28" s="143"/>
      <c r="D28" s="6" t="s">
        <v>84</v>
      </c>
      <c r="E28" s="146"/>
    </row>
  </sheetData>
  <mergeCells count="16">
    <mergeCell ref="A14:A28"/>
    <mergeCell ref="B14:B18"/>
    <mergeCell ref="C14:C18"/>
    <mergeCell ref="E14:E18"/>
    <mergeCell ref="C20:C24"/>
    <mergeCell ref="E20:E24"/>
    <mergeCell ref="B26:B28"/>
    <mergeCell ref="C26:C28"/>
    <mergeCell ref="E26:E28"/>
    <mergeCell ref="A6:E6"/>
    <mergeCell ref="A8:E8"/>
    <mergeCell ref="A9:E9"/>
    <mergeCell ref="A10:E10"/>
    <mergeCell ref="C11:C12"/>
    <mergeCell ref="A11:B11"/>
    <mergeCell ref="D11:D12"/>
  </mergeCells>
  <dataValidations count="1"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14:D18 D20:D24 D26:D28"/>
  </dataValidations>
  <pageMargins left="0.15748031496062992" right="0.15748031496062992" top="0.74803149606299213" bottom="0.74803149606299213" header="0.31496062992125984" footer="0.31496062992125984"/>
  <pageSetup scale="5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7"/>
  <sheetViews>
    <sheetView tabSelected="1" zoomScaleNormal="100" workbookViewId="0">
      <pane ySplit="10" topLeftCell="A17" activePane="bottomLeft" state="frozen"/>
      <selection pane="bottomLeft" activeCell="F8" sqref="F8:F9"/>
    </sheetView>
  </sheetViews>
  <sheetFormatPr defaultColWidth="9.140625" defaultRowHeight="16.5" x14ac:dyDescent="0.25"/>
  <cols>
    <col min="1" max="1" width="5.85546875" style="34" customWidth="1"/>
    <col min="2" max="4" width="17.42578125" style="34" customWidth="1"/>
    <col min="5" max="5" width="22.28515625" style="34" customWidth="1"/>
    <col min="6" max="9" width="17.42578125" style="34" customWidth="1"/>
    <col min="10" max="10" width="35.28515625" style="34" customWidth="1"/>
    <col min="11" max="11" width="13.7109375" style="34" bestFit="1" customWidth="1"/>
    <col min="12" max="12" width="12.28515625" style="34" bestFit="1" customWidth="1"/>
    <col min="13" max="13" width="11.5703125" style="34" bestFit="1" customWidth="1"/>
    <col min="14" max="16384" width="9.140625" style="34"/>
  </cols>
  <sheetData>
    <row r="1" spans="2:12" x14ac:dyDescent="0.25">
      <c r="J1" s="35" t="s">
        <v>58</v>
      </c>
    </row>
    <row r="2" spans="2:12" x14ac:dyDescent="0.25">
      <c r="J2" s="35" t="s">
        <v>126</v>
      </c>
    </row>
    <row r="3" spans="2:12" x14ac:dyDescent="0.25">
      <c r="J3" s="35" t="s">
        <v>64</v>
      </c>
      <c r="K3" s="36"/>
    </row>
    <row r="5" spans="2:12" ht="38.25" customHeight="1" x14ac:dyDescent="0.25">
      <c r="B5" s="156" t="s">
        <v>128</v>
      </c>
      <c r="C5" s="156"/>
      <c r="D5" s="156"/>
      <c r="E5" s="156"/>
      <c r="F5" s="156"/>
      <c r="G5" s="156"/>
      <c r="H5" s="156"/>
      <c r="I5" s="156"/>
      <c r="J5" s="156"/>
    </row>
    <row r="6" spans="2:12" x14ac:dyDescent="0.25">
      <c r="B6" s="157" t="s">
        <v>127</v>
      </c>
      <c r="C6" s="157"/>
      <c r="D6" s="157"/>
      <c r="E6" s="157"/>
      <c r="F6" s="157"/>
      <c r="G6" s="157"/>
      <c r="H6" s="157"/>
      <c r="I6" s="157"/>
      <c r="J6" s="157"/>
    </row>
    <row r="7" spans="2:12" x14ac:dyDescent="0.25">
      <c r="B7" s="44"/>
      <c r="J7" s="45"/>
      <c r="K7" s="45"/>
    </row>
    <row r="8" spans="2:12" x14ac:dyDescent="0.25">
      <c r="B8" s="158" t="s">
        <v>37</v>
      </c>
      <c r="C8" s="158"/>
      <c r="D8" s="158"/>
      <c r="E8" s="158"/>
      <c r="F8" s="158" t="s">
        <v>38</v>
      </c>
      <c r="G8" s="158" t="s">
        <v>39</v>
      </c>
      <c r="H8" s="158" t="s">
        <v>40</v>
      </c>
      <c r="I8" s="158" t="s">
        <v>41</v>
      </c>
      <c r="J8" s="159" t="s">
        <v>44</v>
      </c>
      <c r="K8" s="46"/>
    </row>
    <row r="9" spans="2:12" ht="66.75" customHeight="1" x14ac:dyDescent="0.25">
      <c r="B9" s="41" t="s">
        <v>42</v>
      </c>
      <c r="C9" s="158" t="s">
        <v>43</v>
      </c>
      <c r="D9" s="158"/>
      <c r="E9" s="158"/>
      <c r="F9" s="158"/>
      <c r="G9" s="158"/>
      <c r="H9" s="158"/>
      <c r="I9" s="158"/>
      <c r="J9" s="160"/>
    </row>
    <row r="10" spans="2:12" x14ac:dyDescent="0.25">
      <c r="B10" s="41">
        <v>1</v>
      </c>
      <c r="C10" s="153">
        <v>2</v>
      </c>
      <c r="D10" s="154"/>
      <c r="E10" s="155"/>
      <c r="F10" s="41">
        <v>3</v>
      </c>
      <c r="G10" s="41">
        <v>4</v>
      </c>
      <c r="H10" s="41">
        <v>5</v>
      </c>
      <c r="I10" s="41">
        <v>6</v>
      </c>
      <c r="J10" s="41">
        <v>7</v>
      </c>
    </row>
    <row r="11" spans="2:12" x14ac:dyDescent="0.25">
      <c r="B11" s="49" t="s">
        <v>45</v>
      </c>
      <c r="C11" s="49" t="s">
        <v>89</v>
      </c>
      <c r="D11" s="49" t="s">
        <v>61</v>
      </c>
      <c r="E11" s="161" t="s">
        <v>80</v>
      </c>
      <c r="F11" s="162"/>
      <c r="G11" s="162"/>
      <c r="H11" s="162"/>
      <c r="I11" s="163"/>
      <c r="J11" s="50">
        <f>+J12</f>
        <v>-38077.304430000004</v>
      </c>
    </row>
    <row r="12" spans="2:12" s="87" customFormat="1" ht="33.75" customHeight="1" x14ac:dyDescent="0.25">
      <c r="B12" s="164" t="s">
        <v>90</v>
      </c>
      <c r="C12" s="165"/>
      <c r="D12" s="165"/>
      <c r="E12" s="165"/>
      <c r="F12" s="165"/>
      <c r="G12" s="165"/>
      <c r="H12" s="165"/>
      <c r="I12" s="166"/>
      <c r="J12" s="85">
        <f>J14+J15+J16+J17+J18+J19+J20+J21+J22+J23+J24+J25+J26+J27</f>
        <v>-38077.304430000004</v>
      </c>
      <c r="K12" s="86"/>
    </row>
    <row r="13" spans="2:12" s="87" customFormat="1" x14ac:dyDescent="0.25">
      <c r="B13" s="88"/>
      <c r="C13" s="167" t="s">
        <v>91</v>
      </c>
      <c r="D13" s="167"/>
      <c r="E13" s="167"/>
      <c r="F13" s="89"/>
      <c r="G13" s="89"/>
      <c r="H13" s="89"/>
      <c r="I13" s="89"/>
      <c r="J13" s="89"/>
    </row>
    <row r="14" spans="2:12" s="87" customFormat="1" x14ac:dyDescent="0.25">
      <c r="B14" s="90" t="s">
        <v>95</v>
      </c>
      <c r="C14" s="150" t="s">
        <v>97</v>
      </c>
      <c r="D14" s="151"/>
      <c r="E14" s="152"/>
      <c r="F14" s="89" t="s">
        <v>93</v>
      </c>
      <c r="G14" s="89" t="s">
        <v>94</v>
      </c>
      <c r="H14" s="85">
        <v>878</v>
      </c>
      <c r="I14" s="30">
        <v>-3719</v>
      </c>
      <c r="J14" s="85">
        <f>H14*I14/1000</f>
        <v>-3265.2820000000002</v>
      </c>
      <c r="L14" s="86"/>
    </row>
    <row r="15" spans="2:12" s="55" customFormat="1" x14ac:dyDescent="0.25">
      <c r="B15" s="90" t="s">
        <v>96</v>
      </c>
      <c r="C15" s="150" t="s">
        <v>97</v>
      </c>
      <c r="D15" s="151"/>
      <c r="E15" s="152"/>
      <c r="F15" s="93" t="s">
        <v>93</v>
      </c>
      <c r="G15" s="93" t="s">
        <v>94</v>
      </c>
      <c r="H15" s="85">
        <v>469</v>
      </c>
      <c r="I15" s="30">
        <v>-2740</v>
      </c>
      <c r="J15" s="85">
        <f t="shared" ref="J15:J21" si="0">H15*I15/1000</f>
        <v>-1285.06</v>
      </c>
    </row>
    <row r="16" spans="2:12" x14ac:dyDescent="0.25">
      <c r="B16" s="90" t="s">
        <v>98</v>
      </c>
      <c r="C16" s="150" t="s">
        <v>99</v>
      </c>
      <c r="D16" s="151"/>
      <c r="E16" s="152"/>
      <c r="F16" s="93" t="s">
        <v>93</v>
      </c>
      <c r="G16" s="93" t="s">
        <v>100</v>
      </c>
      <c r="H16" s="85">
        <v>14.47</v>
      </c>
      <c r="I16" s="30">
        <v>-260913</v>
      </c>
      <c r="J16" s="85">
        <f t="shared" si="0"/>
        <v>-3775.4111100000005</v>
      </c>
      <c r="L16" s="99"/>
    </row>
    <row r="17" spans="2:10" x14ac:dyDescent="0.25">
      <c r="B17" s="90" t="s">
        <v>101</v>
      </c>
      <c r="C17" s="150" t="s">
        <v>102</v>
      </c>
      <c r="D17" s="151"/>
      <c r="E17" s="152"/>
      <c r="F17" s="93" t="s">
        <v>103</v>
      </c>
      <c r="G17" s="93" t="s">
        <v>100</v>
      </c>
      <c r="H17" s="85">
        <v>17.8</v>
      </c>
      <c r="I17" s="30">
        <v>-3000</v>
      </c>
      <c r="J17" s="85">
        <f t="shared" si="0"/>
        <v>-53.4</v>
      </c>
    </row>
    <row r="18" spans="2:10" x14ac:dyDescent="0.25">
      <c r="B18" s="90" t="s">
        <v>104</v>
      </c>
      <c r="C18" s="150" t="s">
        <v>105</v>
      </c>
      <c r="D18" s="151"/>
      <c r="E18" s="152"/>
      <c r="F18" s="93" t="s">
        <v>103</v>
      </c>
      <c r="G18" s="93" t="s">
        <v>100</v>
      </c>
      <c r="H18" s="85">
        <v>9.6999999999999993</v>
      </c>
      <c r="I18" s="30">
        <v>-10752</v>
      </c>
      <c r="J18" s="85">
        <f t="shared" si="0"/>
        <v>-104.2944</v>
      </c>
    </row>
    <row r="19" spans="2:10" x14ac:dyDescent="0.25">
      <c r="B19" s="90" t="s">
        <v>106</v>
      </c>
      <c r="C19" s="150" t="s">
        <v>105</v>
      </c>
      <c r="D19" s="151"/>
      <c r="E19" s="152"/>
      <c r="F19" s="93" t="s">
        <v>103</v>
      </c>
      <c r="G19" s="93" t="s">
        <v>100</v>
      </c>
      <c r="H19" s="85">
        <v>4.4000000000000004</v>
      </c>
      <c r="I19" s="30">
        <v>-14000</v>
      </c>
      <c r="J19" s="85">
        <f t="shared" si="0"/>
        <v>-61.600000000000009</v>
      </c>
    </row>
    <row r="20" spans="2:10" x14ac:dyDescent="0.25">
      <c r="B20" s="90" t="s">
        <v>107</v>
      </c>
      <c r="C20" s="150" t="s">
        <v>108</v>
      </c>
      <c r="D20" s="151"/>
      <c r="E20" s="152"/>
      <c r="F20" s="93" t="s">
        <v>103</v>
      </c>
      <c r="G20" s="93" t="s">
        <v>100</v>
      </c>
      <c r="H20" s="85">
        <v>55</v>
      </c>
      <c r="I20" s="30">
        <v>-4500</v>
      </c>
      <c r="J20" s="85">
        <f t="shared" si="0"/>
        <v>-247.5</v>
      </c>
    </row>
    <row r="21" spans="2:10" x14ac:dyDescent="0.25">
      <c r="B21" s="90" t="s">
        <v>109</v>
      </c>
      <c r="C21" s="150" t="s">
        <v>108</v>
      </c>
      <c r="D21" s="151"/>
      <c r="E21" s="152"/>
      <c r="F21" s="93" t="s">
        <v>103</v>
      </c>
      <c r="G21" s="93" t="s">
        <v>100</v>
      </c>
      <c r="H21" s="85">
        <v>23.11</v>
      </c>
      <c r="I21" s="30">
        <v>-1800</v>
      </c>
      <c r="J21" s="85">
        <f t="shared" si="0"/>
        <v>-41.597999999999999</v>
      </c>
    </row>
    <row r="22" spans="2:10" x14ac:dyDescent="0.25">
      <c r="B22" s="90" t="s">
        <v>110</v>
      </c>
      <c r="C22" s="150" t="s">
        <v>111</v>
      </c>
      <c r="D22" s="151"/>
      <c r="E22" s="152"/>
      <c r="F22" s="93" t="s">
        <v>103</v>
      </c>
      <c r="G22" s="93" t="s">
        <v>100</v>
      </c>
      <c r="H22" s="85">
        <v>14.2</v>
      </c>
      <c r="I22" s="30">
        <v>-174048</v>
      </c>
      <c r="J22" s="85">
        <f t="shared" ref="J22:J27" si="1">H22*I22/1000</f>
        <v>-2471.4816000000001</v>
      </c>
    </row>
    <row r="23" spans="2:10" x14ac:dyDescent="0.25">
      <c r="B23" s="90" t="s">
        <v>112</v>
      </c>
      <c r="C23" s="150" t="s">
        <v>111</v>
      </c>
      <c r="D23" s="151"/>
      <c r="E23" s="152"/>
      <c r="F23" s="93" t="s">
        <v>103</v>
      </c>
      <c r="G23" s="93" t="s">
        <v>100</v>
      </c>
      <c r="H23" s="94">
        <v>8.66</v>
      </c>
      <c r="I23" s="30">
        <v>-3696</v>
      </c>
      <c r="J23" s="85">
        <f t="shared" si="1"/>
        <v>-32.007359999999998</v>
      </c>
    </row>
    <row r="24" spans="2:10" x14ac:dyDescent="0.25">
      <c r="B24" s="90" t="s">
        <v>113</v>
      </c>
      <c r="C24" s="150" t="s">
        <v>114</v>
      </c>
      <c r="D24" s="151"/>
      <c r="E24" s="152"/>
      <c r="F24" s="93" t="s">
        <v>103</v>
      </c>
      <c r="G24" s="93" t="s">
        <v>100</v>
      </c>
      <c r="H24" s="94">
        <v>12.02</v>
      </c>
      <c r="I24" s="30">
        <v>-1848</v>
      </c>
      <c r="J24" s="85">
        <f t="shared" si="1"/>
        <v>-22.212959999999999</v>
      </c>
    </row>
    <row r="25" spans="2:10" x14ac:dyDescent="0.25">
      <c r="B25" s="90" t="s">
        <v>115</v>
      </c>
      <c r="C25" s="150" t="s">
        <v>116</v>
      </c>
      <c r="D25" s="151"/>
      <c r="E25" s="152"/>
      <c r="F25" s="93" t="s">
        <v>103</v>
      </c>
      <c r="G25" s="93" t="s">
        <v>100</v>
      </c>
      <c r="H25" s="85">
        <v>29.2</v>
      </c>
      <c r="I25" s="30">
        <v>-104160</v>
      </c>
      <c r="J25" s="85">
        <f t="shared" si="1"/>
        <v>-3041.4720000000002</v>
      </c>
    </row>
    <row r="26" spans="2:10" x14ac:dyDescent="0.25">
      <c r="B26" s="90" t="s">
        <v>117</v>
      </c>
      <c r="C26" s="150" t="s">
        <v>118</v>
      </c>
      <c r="D26" s="151"/>
      <c r="E26" s="152"/>
      <c r="F26" s="93" t="s">
        <v>93</v>
      </c>
      <c r="G26" s="93" t="s">
        <v>94</v>
      </c>
      <c r="H26" s="85">
        <v>169</v>
      </c>
      <c r="I26" s="30">
        <v>-54615</v>
      </c>
      <c r="J26" s="85">
        <f t="shared" si="1"/>
        <v>-9229.9349999999995</v>
      </c>
    </row>
    <row r="27" spans="2:10" x14ac:dyDescent="0.25">
      <c r="B27" s="90" t="s">
        <v>119</v>
      </c>
      <c r="C27" s="150" t="s">
        <v>120</v>
      </c>
      <c r="D27" s="151"/>
      <c r="E27" s="152"/>
      <c r="F27" s="93" t="s">
        <v>93</v>
      </c>
      <c r="G27" s="93" t="s">
        <v>121</v>
      </c>
      <c r="H27" s="85">
        <v>4990</v>
      </c>
      <c r="I27" s="30">
        <v>-2895</v>
      </c>
      <c r="J27" s="85">
        <f t="shared" si="1"/>
        <v>-14446.05</v>
      </c>
    </row>
  </sheetData>
  <autoFilter ref="B10:K15">
    <filterColumn colId="1" showButton="0"/>
    <filterColumn colId="2" showButton="0"/>
  </autoFilter>
  <mergeCells count="27">
    <mergeCell ref="E11:I11"/>
    <mergeCell ref="B12:I12"/>
    <mergeCell ref="C13:E13"/>
    <mergeCell ref="C14:E14"/>
    <mergeCell ref="C17:E17"/>
    <mergeCell ref="C15:E15"/>
    <mergeCell ref="C10:E10"/>
    <mergeCell ref="B5:J5"/>
    <mergeCell ref="B6:J6"/>
    <mergeCell ref="B8:E8"/>
    <mergeCell ref="F8:F9"/>
    <mergeCell ref="G8:G9"/>
    <mergeCell ref="H8:H9"/>
    <mergeCell ref="I8:I9"/>
    <mergeCell ref="J8:J9"/>
    <mergeCell ref="C9:E9"/>
    <mergeCell ref="C27:E27"/>
    <mergeCell ref="C16:E16"/>
    <mergeCell ref="C19:E19"/>
    <mergeCell ref="C22:E22"/>
    <mergeCell ref="C23:E23"/>
    <mergeCell ref="C26:E26"/>
    <mergeCell ref="C24:E24"/>
    <mergeCell ref="C25:E25"/>
    <mergeCell ref="C18:E18"/>
    <mergeCell ref="C20:E20"/>
    <mergeCell ref="C21:E21"/>
  </mergeCells>
  <pageMargins left="0.19685039370078741" right="0.19685039370078741" top="0.19685039370078741" bottom="0.19685039370078741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https://mul.gov.am/tasks/docs/attachment.php?id=480573&amp;fn=02-Havelvacner.xlsx&amp;out=1&amp;token=135c20621b3135bbfcd7</cp:keywords>
</cp:coreProperties>
</file>