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hotpir\Desktop\ԷԵ-SCADA-71234\"/>
    </mc:Choice>
  </mc:AlternateContent>
  <bookViews>
    <workbookView xWindow="0" yWindow="0" windowWidth="28800" windowHeight="12330"/>
  </bookViews>
  <sheets>
    <sheet name="Sheet1" sheetId="6" r:id="rId1"/>
    <sheet name="Sheet2" sheetId="2" state="hidden" r:id="rId2"/>
    <sheet name="Sheet3" sheetId="3" state="hidden" r:id="rId3"/>
  </sheets>
  <calcPr calcId="162913"/>
</workbook>
</file>

<file path=xl/calcChain.xml><?xml version="1.0" encoding="utf-8"?>
<calcChain xmlns="http://schemas.openxmlformats.org/spreadsheetml/2006/main">
  <c r="I9" i="6" l="1"/>
  <c r="I11" i="6"/>
  <c r="D24" i="6"/>
  <c r="E24" i="6"/>
  <c r="F21" i="6"/>
  <c r="H21" i="6" s="1"/>
  <c r="I21" i="6" s="1"/>
  <c r="F20" i="6"/>
  <c r="H20" i="6" s="1"/>
  <c r="I20" i="6" s="1"/>
  <c r="F19" i="6"/>
  <c r="H19" i="6" s="1"/>
  <c r="I19" i="6" s="1"/>
  <c r="F18" i="6"/>
  <c r="H18" i="6" s="1"/>
  <c r="I18" i="6" s="1"/>
  <c r="F17" i="6"/>
  <c r="H17" i="6" s="1"/>
  <c r="I17" i="6" s="1"/>
  <c r="H16" i="6"/>
  <c r="I16" i="6" s="1"/>
  <c r="F15" i="6"/>
  <c r="H15" i="6" s="1"/>
  <c r="I15" i="6" s="1"/>
  <c r="F14" i="6"/>
  <c r="H14" i="6" s="1"/>
  <c r="I14" i="6" s="1"/>
  <c r="F13" i="6"/>
  <c r="H22" i="6"/>
  <c r="F12" i="6"/>
  <c r="H12" i="6" s="1"/>
  <c r="I12" i="6" s="1"/>
  <c r="F11" i="6"/>
  <c r="H11" i="6" s="1"/>
  <c r="F10" i="6"/>
  <c r="H10" i="6" s="1"/>
  <c r="I10" i="6" s="1"/>
  <c r="F9" i="6"/>
  <c r="H9" i="6" s="1"/>
  <c r="F8" i="6"/>
  <c r="H8" i="6" s="1"/>
  <c r="I8" i="6" s="1"/>
  <c r="F7" i="6"/>
  <c r="F24" i="6" s="1"/>
  <c r="H6" i="6"/>
  <c r="I6" i="6" s="1"/>
  <c r="H13" i="6" l="1"/>
  <c r="I13" i="6" s="1"/>
  <c r="H7" i="6"/>
  <c r="I7" i="6" s="1"/>
  <c r="I24" i="6" s="1"/>
  <c r="H24" i="6" l="1"/>
  <c r="C28" i="6" l="1"/>
  <c r="E28" i="6"/>
  <c r="D28" i="6"/>
  <c r="F28" i="6"/>
  <c r="G28" i="6" s="1"/>
</calcChain>
</file>

<file path=xl/sharedStrings.xml><?xml version="1.0" encoding="utf-8"?>
<sst xmlns="http://schemas.openxmlformats.org/spreadsheetml/2006/main" count="38" uniqueCount="37">
  <si>
    <t>հ/հ</t>
  </si>
  <si>
    <t>Անվանումը</t>
  </si>
  <si>
    <t>Ջրաչափերի տեղադրման քանակը</t>
  </si>
  <si>
    <t>Նախնական շուկայական արժեքը     դրամ</t>
  </si>
  <si>
    <t>Ներդրումների չափը</t>
  </si>
  <si>
    <t>նախատեսված</t>
  </si>
  <si>
    <t>տեղադրված</t>
  </si>
  <si>
    <t>տեղադրվելիք</t>
  </si>
  <si>
    <t>&lt;&lt;ՋՐԱՌ&gt;&gt; ՓԲԸ</t>
  </si>
  <si>
    <t>&lt;&lt;ԱՐՄԱՎԻՐ&gt;&gt; ՋՕԸ</t>
  </si>
  <si>
    <t>&lt;&lt;ԱՐՏԱՇԱՏ&gt;&gt; ՋՕԸ</t>
  </si>
  <si>
    <t>&lt;&lt;ԱՐԱՐԱՏ&gt;&gt; ՋՕԸ</t>
  </si>
  <si>
    <t>&lt;&lt;ԵՐԵՎԱՆ&gt;&gt; ՋՕԸ</t>
  </si>
  <si>
    <t>&lt;&lt;ԱՐԱԳԱԾՈՏՆ&gt;&gt; ՋՕԸ</t>
  </si>
  <si>
    <t>&lt;&lt;ՇԵՆԻԿ&gt;&gt; ՋՕԸ</t>
  </si>
  <si>
    <t>&lt;&lt;ԹԱԼԻՆ&gt;&gt; ՋՕԸ</t>
  </si>
  <si>
    <t>Մոնիտորինգի գործընթացի իրականացման նպատակով շարժական ջրաչափական սարքերի ձեռքբերում</t>
  </si>
  <si>
    <t>&lt;&lt;ԿՈՏԱՅՔ&gt;&gt; ՋՕԸ</t>
  </si>
  <si>
    <t>&lt;&lt;ՇԻՐԱԿ&gt;&gt; ՋՕԸ</t>
  </si>
  <si>
    <t>&lt;&lt;ԳԵՂԱՐՔՈՒՆԻՔ&gt;&gt; ՋՕԸ</t>
  </si>
  <si>
    <t>&lt;&lt;ՏԱՎՈՒՇ&gt;&gt; ՋՕԸ</t>
  </si>
  <si>
    <t>&lt;&lt;ԼՈՌԻ&gt;&gt; ՋՕԸ</t>
  </si>
  <si>
    <t>&lt;&lt;ԵՂԵԳՆԱՁՈՐ&gt;&gt; ՋՕԸ</t>
  </si>
  <si>
    <t>&lt;&lt;ՍՅՈՒՆԻՔ&gt;&gt; ՋՕԸ</t>
  </si>
  <si>
    <t>ԱՄԲՈՂՋԸ</t>
  </si>
  <si>
    <r>
      <t>1.</t>
    </r>
    <r>
      <rPr>
        <sz val="7"/>
        <color rgb="FF000000"/>
        <rFont val="Times New Roman"/>
        <family val="1"/>
        <charset val="204"/>
      </rPr>
      <t xml:space="preserve">      </t>
    </r>
    <r>
      <rPr>
        <sz val="12"/>
        <color rgb="FF000000"/>
        <rFont val="GHEA Grapalat"/>
        <family val="3"/>
      </rPr>
      <t>Ներդրումների բաշխումն ըստ եռամսյակների</t>
    </r>
  </si>
  <si>
    <t>/դրամ/</t>
  </si>
  <si>
    <t>I եռամսյակ</t>
  </si>
  <si>
    <t>II եռամսյակ</t>
  </si>
  <si>
    <t>III եռամսյակ</t>
  </si>
  <si>
    <t>IV եռամսյակ</t>
  </si>
  <si>
    <t>ԸՆԴԱՄԵՆԸ</t>
  </si>
  <si>
    <t>&lt;&lt;Էջմիածին&gt;&gt; ՋՕԸ</t>
  </si>
  <si>
    <t>/ՀՀ դրամ/</t>
  </si>
  <si>
    <t>Նախագծա-նախահաշվային փաստաթղթերի ձեռքբերում</t>
  </si>
  <si>
    <t>ԼՐԱՑՈՒՑԻՉ ՀԻՄՆԱՎՈՐՈՒՄ</t>
  </si>
  <si>
    <t>Ջրաչափական սարքավորումների տեղադրման համար հիդրոտեխնիկական կառույցների կառուցման աշխատանքների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</si>
</sst>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charset val="1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GHEA Grapalat"/>
      <family val="3"/>
    </font>
    <font>
      <sz val="11"/>
      <color theme="1"/>
      <name val="GHEA Grapalat"/>
      <family val="3"/>
    </font>
    <font>
      <sz val="11"/>
      <color theme="1"/>
      <name val="Courier New"/>
      <family val="3"/>
      <charset val="204"/>
    </font>
    <font>
      <sz val="12"/>
      <color rgb="FF000000"/>
      <name val="GHEA Grapalat"/>
      <family val="3"/>
    </font>
    <font>
      <sz val="7"/>
      <color rgb="FF000000"/>
      <name val="Times New Roman"/>
      <family val="1"/>
      <charset val="204"/>
    </font>
    <font>
      <sz val="11"/>
      <color rgb="FF000000"/>
      <name val="Courier New"/>
      <family val="3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3" fontId="1" fillId="0" borderId="0" xfId="0" applyNumberFormat="1" applyFont="1" applyAlignment="1">
      <alignment vertical="center"/>
    </xf>
    <xf numFmtId="3" fontId="3" fillId="0" borderId="4" xfId="0" applyNumberFormat="1" applyFont="1" applyBorder="1" applyAlignment="1">
      <alignment horizontal="center" vertical="center" wrapText="1"/>
    </xf>
    <xf numFmtId="0" fontId="0" fillId="0" borderId="0" xfId="0" applyBorder="1"/>
    <xf numFmtId="3" fontId="3" fillId="0" borderId="0" xfId="0" applyNumberFormat="1" applyFont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8"/>
  <sheetViews>
    <sheetView tabSelected="1" view="pageBreakPreview" zoomScale="60" zoomScaleNormal="100" workbookViewId="0">
      <selection activeCell="C29" sqref="C29"/>
    </sheetView>
  </sheetViews>
  <sheetFormatPr defaultRowHeight="15" x14ac:dyDescent="0.25"/>
  <cols>
    <col min="1" max="1" width="1" customWidth="1"/>
    <col min="2" max="2" width="8.42578125" style="13" customWidth="1"/>
    <col min="3" max="3" width="21" customWidth="1"/>
    <col min="4" max="5" width="17.5703125" bestFit="1" customWidth="1"/>
    <col min="6" max="6" width="16.7109375" bestFit="1" customWidth="1"/>
    <col min="7" max="7" width="19" bestFit="1" customWidth="1"/>
    <col min="8" max="8" width="20" bestFit="1" customWidth="1"/>
    <col min="9" max="9" width="19.140625" customWidth="1"/>
    <col min="12" max="12" width="15.28515625" bestFit="1" customWidth="1"/>
  </cols>
  <sheetData>
    <row r="1" spans="2:9" ht="16.5" x14ac:dyDescent="0.3">
      <c r="E1" s="20" t="s">
        <v>35</v>
      </c>
    </row>
    <row r="2" spans="2:9" ht="16.5" x14ac:dyDescent="0.3">
      <c r="B2" s="21" t="s">
        <v>36</v>
      </c>
      <c r="C2" s="21"/>
      <c r="D2" s="21"/>
      <c r="E2" s="21"/>
      <c r="F2" s="21"/>
      <c r="G2" s="21"/>
      <c r="H2" s="21"/>
      <c r="I2" s="21"/>
    </row>
    <row r="3" spans="2:9" ht="16.5" x14ac:dyDescent="0.3">
      <c r="H3" s="22" t="s">
        <v>33</v>
      </c>
      <c r="I3" s="22"/>
    </row>
    <row r="4" spans="2:9" ht="16.5" x14ac:dyDescent="0.3">
      <c r="B4" s="25" t="s">
        <v>0</v>
      </c>
      <c r="C4" s="25" t="s">
        <v>1</v>
      </c>
      <c r="D4" s="27" t="s">
        <v>2</v>
      </c>
      <c r="E4" s="28"/>
      <c r="F4" s="29"/>
      <c r="G4" s="30" t="s">
        <v>3</v>
      </c>
      <c r="H4" s="32" t="s">
        <v>4</v>
      </c>
      <c r="I4" s="24" t="s">
        <v>34</v>
      </c>
    </row>
    <row r="5" spans="2:9" ht="45.75" customHeight="1" x14ac:dyDescent="0.3">
      <c r="B5" s="26"/>
      <c r="C5" s="26"/>
      <c r="D5" s="4" t="s">
        <v>5</v>
      </c>
      <c r="E5" s="4" t="s">
        <v>6</v>
      </c>
      <c r="F5" s="4" t="s">
        <v>7</v>
      </c>
      <c r="G5" s="31"/>
      <c r="H5" s="33"/>
      <c r="I5" s="24"/>
    </row>
    <row r="6" spans="2:9" ht="16.5" x14ac:dyDescent="0.25">
      <c r="B6" s="14">
        <v>1</v>
      </c>
      <c r="C6" s="5" t="s">
        <v>8</v>
      </c>
      <c r="D6" s="14">
        <v>529</v>
      </c>
      <c r="E6" s="14">
        <v>43</v>
      </c>
      <c r="F6" s="14">
        <v>486</v>
      </c>
      <c r="G6" s="7">
        <v>738138</v>
      </c>
      <c r="H6" s="17">
        <f>G6*F6</f>
        <v>358735068</v>
      </c>
      <c r="I6" s="7">
        <f>H6*3/100</f>
        <v>10762052.039999999</v>
      </c>
    </row>
    <row r="7" spans="2:9" ht="33" x14ac:dyDescent="0.25">
      <c r="B7" s="14">
        <v>2</v>
      </c>
      <c r="C7" s="5" t="s">
        <v>32</v>
      </c>
      <c r="D7" s="14">
        <v>226</v>
      </c>
      <c r="E7" s="14">
        <v>2</v>
      </c>
      <c r="F7" s="14">
        <f t="shared" ref="F7:F12" si="0">D7-E7</f>
        <v>224</v>
      </c>
      <c r="G7" s="7">
        <v>738138</v>
      </c>
      <c r="H7" s="17">
        <f t="shared" ref="H7:H13" si="1">G7*F7</f>
        <v>165342912</v>
      </c>
      <c r="I7" s="7">
        <f t="shared" ref="I7:I21" si="2">H7*3/100</f>
        <v>4960287.3600000003</v>
      </c>
    </row>
    <row r="8" spans="2:9" ht="33" x14ac:dyDescent="0.25">
      <c r="B8" s="14">
        <v>3</v>
      </c>
      <c r="C8" s="5" t="s">
        <v>10</v>
      </c>
      <c r="D8" s="14">
        <v>134</v>
      </c>
      <c r="E8" s="14">
        <v>2</v>
      </c>
      <c r="F8" s="14">
        <f t="shared" si="0"/>
        <v>132</v>
      </c>
      <c r="G8" s="7">
        <v>738138</v>
      </c>
      <c r="H8" s="17">
        <f t="shared" si="1"/>
        <v>97434216</v>
      </c>
      <c r="I8" s="7">
        <f t="shared" si="2"/>
        <v>2923026.48</v>
      </c>
    </row>
    <row r="9" spans="2:9" ht="16.5" x14ac:dyDescent="0.25">
      <c r="B9" s="14">
        <v>4</v>
      </c>
      <c r="C9" s="5" t="s">
        <v>11</v>
      </c>
      <c r="D9" s="14">
        <v>37</v>
      </c>
      <c r="E9" s="6"/>
      <c r="F9" s="14">
        <f t="shared" si="0"/>
        <v>37</v>
      </c>
      <c r="G9" s="7">
        <v>738138</v>
      </c>
      <c r="H9" s="17">
        <f t="shared" si="1"/>
        <v>27311106</v>
      </c>
      <c r="I9" s="7">
        <f t="shared" si="2"/>
        <v>819333.18</v>
      </c>
    </row>
    <row r="10" spans="2:9" ht="33" x14ac:dyDescent="0.25">
      <c r="B10" s="14">
        <v>5</v>
      </c>
      <c r="C10" s="5" t="s">
        <v>12</v>
      </c>
      <c r="D10" s="14">
        <v>60</v>
      </c>
      <c r="E10" s="14">
        <v>3</v>
      </c>
      <c r="F10" s="14">
        <f t="shared" si="0"/>
        <v>57</v>
      </c>
      <c r="G10" s="7">
        <v>738138</v>
      </c>
      <c r="H10" s="17">
        <f t="shared" si="1"/>
        <v>42073866</v>
      </c>
      <c r="I10" s="7">
        <f t="shared" si="2"/>
        <v>1262215.98</v>
      </c>
    </row>
    <row r="11" spans="2:9" ht="33" x14ac:dyDescent="0.25">
      <c r="B11" s="14">
        <v>6</v>
      </c>
      <c r="C11" s="5" t="s">
        <v>13</v>
      </c>
      <c r="D11" s="14">
        <v>76</v>
      </c>
      <c r="E11" s="14">
        <v>5</v>
      </c>
      <c r="F11" s="14">
        <f t="shared" si="0"/>
        <v>71</v>
      </c>
      <c r="G11" s="7">
        <v>738138</v>
      </c>
      <c r="H11" s="17">
        <f t="shared" si="1"/>
        <v>52407798</v>
      </c>
      <c r="I11" s="7">
        <f t="shared" si="2"/>
        <v>1572233.94</v>
      </c>
    </row>
    <row r="12" spans="2:9" ht="16.5" x14ac:dyDescent="0.25">
      <c r="B12" s="14">
        <v>7</v>
      </c>
      <c r="C12" s="5" t="s">
        <v>17</v>
      </c>
      <c r="D12" s="14">
        <v>94</v>
      </c>
      <c r="E12" s="14">
        <v>2</v>
      </c>
      <c r="F12" s="14">
        <f t="shared" si="0"/>
        <v>92</v>
      </c>
      <c r="G12" s="7">
        <v>738138</v>
      </c>
      <c r="H12" s="17">
        <f>G12*F12</f>
        <v>67908696</v>
      </c>
      <c r="I12" s="7">
        <f t="shared" si="2"/>
        <v>2037260.88</v>
      </c>
    </row>
    <row r="13" spans="2:9" ht="33" x14ac:dyDescent="0.25">
      <c r="B13" s="14">
        <v>8</v>
      </c>
      <c r="C13" s="5" t="s">
        <v>9</v>
      </c>
      <c r="D13" s="14">
        <v>325</v>
      </c>
      <c r="E13" s="14">
        <v>3</v>
      </c>
      <c r="F13" s="14">
        <f t="shared" ref="F13:F15" si="3">D13-E13</f>
        <v>322</v>
      </c>
      <c r="G13" s="7">
        <v>738138</v>
      </c>
      <c r="H13" s="17">
        <f t="shared" si="1"/>
        <v>237680436</v>
      </c>
      <c r="I13" s="7">
        <f t="shared" si="2"/>
        <v>7130413.0800000001</v>
      </c>
    </row>
    <row r="14" spans="2:9" ht="16.5" x14ac:dyDescent="0.25">
      <c r="B14" s="14">
        <v>9</v>
      </c>
      <c r="C14" s="5" t="s">
        <v>14</v>
      </c>
      <c r="D14" s="14">
        <v>185</v>
      </c>
      <c r="E14" s="14">
        <v>0</v>
      </c>
      <c r="F14" s="14">
        <f t="shared" si="3"/>
        <v>185</v>
      </c>
      <c r="G14" s="7">
        <v>738138</v>
      </c>
      <c r="H14" s="17">
        <f>G14*F14</f>
        <v>136555530</v>
      </c>
      <c r="I14" s="7">
        <f t="shared" si="2"/>
        <v>4096665.9</v>
      </c>
    </row>
    <row r="15" spans="2:9" ht="16.5" x14ac:dyDescent="0.25">
      <c r="B15" s="14">
        <v>10</v>
      </c>
      <c r="C15" s="5" t="s">
        <v>15</v>
      </c>
      <c r="D15" s="14">
        <v>38</v>
      </c>
      <c r="E15" s="6"/>
      <c r="F15" s="14">
        <f t="shared" si="3"/>
        <v>38</v>
      </c>
      <c r="G15" s="7">
        <v>738138</v>
      </c>
      <c r="H15" s="17">
        <f>G15*F15</f>
        <v>28049244</v>
      </c>
      <c r="I15" s="7">
        <f t="shared" si="2"/>
        <v>841477.32</v>
      </c>
    </row>
    <row r="16" spans="2:9" ht="16.5" x14ac:dyDescent="0.25">
      <c r="B16" s="14">
        <v>11</v>
      </c>
      <c r="C16" s="5" t="s">
        <v>18</v>
      </c>
      <c r="D16" s="14">
        <v>186</v>
      </c>
      <c r="E16" s="14">
        <v>4</v>
      </c>
      <c r="F16" s="14">
        <v>171</v>
      </c>
      <c r="G16" s="7">
        <v>738138</v>
      </c>
      <c r="H16" s="17">
        <f t="shared" ref="H16:H21" si="4">G16*F16</f>
        <v>126221598</v>
      </c>
      <c r="I16" s="7">
        <f t="shared" si="2"/>
        <v>3786647.94</v>
      </c>
    </row>
    <row r="17" spans="2:12" ht="33" x14ac:dyDescent="0.25">
      <c r="B17" s="14">
        <v>12</v>
      </c>
      <c r="C17" s="5" t="s">
        <v>19</v>
      </c>
      <c r="D17" s="14">
        <v>24</v>
      </c>
      <c r="E17" s="14">
        <v>5</v>
      </c>
      <c r="F17" s="14">
        <f t="shared" ref="F17:F21" si="5">D17-E17</f>
        <v>19</v>
      </c>
      <c r="G17" s="7">
        <v>738138</v>
      </c>
      <c r="H17" s="17">
        <f t="shared" si="4"/>
        <v>14024622</v>
      </c>
      <c r="I17" s="7">
        <f t="shared" si="2"/>
        <v>420738.66</v>
      </c>
    </row>
    <row r="18" spans="2:12" ht="16.5" x14ac:dyDescent="0.25">
      <c r="B18" s="14">
        <v>13</v>
      </c>
      <c r="C18" s="5" t="s">
        <v>20</v>
      </c>
      <c r="D18" s="14">
        <v>68</v>
      </c>
      <c r="E18" s="14">
        <v>5</v>
      </c>
      <c r="F18" s="14">
        <f t="shared" si="5"/>
        <v>63</v>
      </c>
      <c r="G18" s="7">
        <v>738138</v>
      </c>
      <c r="H18" s="17">
        <f t="shared" si="4"/>
        <v>46502694</v>
      </c>
      <c r="I18" s="7">
        <f t="shared" si="2"/>
        <v>1395080.82</v>
      </c>
    </row>
    <row r="19" spans="2:12" ht="16.5" x14ac:dyDescent="0.25">
      <c r="B19" s="14">
        <v>14</v>
      </c>
      <c r="C19" s="5" t="s">
        <v>21</v>
      </c>
      <c r="D19" s="14">
        <v>60</v>
      </c>
      <c r="E19" s="14">
        <v>2</v>
      </c>
      <c r="F19" s="14">
        <f t="shared" si="5"/>
        <v>58</v>
      </c>
      <c r="G19" s="7">
        <v>738138</v>
      </c>
      <c r="H19" s="17">
        <f t="shared" si="4"/>
        <v>42812004</v>
      </c>
      <c r="I19" s="7">
        <f t="shared" si="2"/>
        <v>1284360.1200000001</v>
      </c>
    </row>
    <row r="20" spans="2:12" ht="33" x14ac:dyDescent="0.25">
      <c r="B20" s="14">
        <v>15</v>
      </c>
      <c r="C20" s="5" t="s">
        <v>22</v>
      </c>
      <c r="D20" s="14">
        <v>30</v>
      </c>
      <c r="E20" s="14">
        <v>3</v>
      </c>
      <c r="F20" s="14">
        <f t="shared" si="5"/>
        <v>27</v>
      </c>
      <c r="G20" s="7">
        <v>738138</v>
      </c>
      <c r="H20" s="17">
        <f t="shared" si="4"/>
        <v>19929726</v>
      </c>
      <c r="I20" s="7">
        <f t="shared" si="2"/>
        <v>597891.78</v>
      </c>
    </row>
    <row r="21" spans="2:12" ht="33" x14ac:dyDescent="0.25">
      <c r="B21" s="14">
        <v>16</v>
      </c>
      <c r="C21" s="5" t="s">
        <v>23</v>
      </c>
      <c r="D21" s="14">
        <v>51</v>
      </c>
      <c r="E21" s="14">
        <v>2</v>
      </c>
      <c r="F21" s="14">
        <f t="shared" si="5"/>
        <v>49</v>
      </c>
      <c r="G21" s="7">
        <v>738138</v>
      </c>
      <c r="H21" s="17">
        <f t="shared" si="4"/>
        <v>36168762</v>
      </c>
      <c r="I21" s="7">
        <f t="shared" si="2"/>
        <v>1085062.8600000001</v>
      </c>
    </row>
    <row r="22" spans="2:12" ht="132" x14ac:dyDescent="0.25">
      <c r="B22" s="6"/>
      <c r="C22" s="5" t="s">
        <v>16</v>
      </c>
      <c r="D22" s="6"/>
      <c r="E22" s="6"/>
      <c r="F22" s="14">
        <v>10</v>
      </c>
      <c r="G22" s="7">
        <v>31200</v>
      </c>
      <c r="H22" s="17">
        <f>G22*F22</f>
        <v>312000</v>
      </c>
      <c r="I22" s="7"/>
    </row>
    <row r="23" spans="2:12" ht="10.5" customHeight="1" x14ac:dyDescent="0.25">
      <c r="B23" s="9"/>
      <c r="C23" s="8"/>
      <c r="D23" s="8"/>
      <c r="E23" s="8"/>
      <c r="F23" s="8"/>
      <c r="G23" s="8"/>
      <c r="H23" s="16"/>
      <c r="I23" s="7"/>
      <c r="L23" s="18"/>
    </row>
    <row r="24" spans="2:12" ht="16.5" x14ac:dyDescent="0.25">
      <c r="B24" s="23" t="s">
        <v>24</v>
      </c>
      <c r="C24" s="23"/>
      <c r="D24" s="7">
        <f>SUM(D5:D21)</f>
        <v>2123</v>
      </c>
      <c r="E24" s="7">
        <f t="shared" ref="E24" si="6">SUM(E5:E22)</f>
        <v>81</v>
      </c>
      <c r="F24" s="7">
        <f>SUM(F5:F21)</f>
        <v>2031</v>
      </c>
      <c r="G24" s="7"/>
      <c r="H24" s="17">
        <f>SUM(H5:H22)</f>
        <v>1499470278</v>
      </c>
      <c r="I24" s="7">
        <f>SUM(I5:I21)</f>
        <v>44974748.339999989</v>
      </c>
      <c r="L24" s="18"/>
    </row>
    <row r="25" spans="2:12" ht="17.25" x14ac:dyDescent="0.3">
      <c r="B25" s="10" t="s">
        <v>25</v>
      </c>
      <c r="C25" s="3"/>
      <c r="D25" s="3"/>
      <c r="E25" s="3"/>
      <c r="F25" s="3"/>
      <c r="G25" s="3"/>
      <c r="H25" s="3"/>
      <c r="L25" s="19"/>
    </row>
    <row r="26" spans="2:12" ht="16.5" x14ac:dyDescent="0.3">
      <c r="B26" s="11"/>
      <c r="C26" s="1"/>
      <c r="D26" s="1"/>
      <c r="E26" s="1"/>
      <c r="F26" s="1"/>
      <c r="G26" s="2" t="s">
        <v>26</v>
      </c>
      <c r="L26" s="18"/>
    </row>
    <row r="27" spans="2:12" ht="16.5" x14ac:dyDescent="0.3">
      <c r="B27" s="12"/>
      <c r="C27" s="4" t="s">
        <v>27</v>
      </c>
      <c r="D27" s="4" t="s">
        <v>28</v>
      </c>
      <c r="E27" s="4" t="s">
        <v>29</v>
      </c>
      <c r="F27" s="4" t="s">
        <v>30</v>
      </c>
      <c r="G27" s="4" t="s">
        <v>31</v>
      </c>
    </row>
    <row r="28" spans="2:12" ht="34.5" customHeight="1" x14ac:dyDescent="0.3">
      <c r="B28" s="5" t="s">
        <v>31</v>
      </c>
      <c r="C28" s="15">
        <f>H24*40/100</f>
        <v>599788111.20000005</v>
      </c>
      <c r="D28" s="15">
        <f>H24*30/100</f>
        <v>449841083.39999998</v>
      </c>
      <c r="E28" s="15">
        <f>H24*20/100</f>
        <v>299894055.60000002</v>
      </c>
      <c r="F28" s="15">
        <f>H24*10/100</f>
        <v>149947027.80000001</v>
      </c>
      <c r="G28" s="15">
        <f>SUM(C28:F28)</f>
        <v>1499470278</v>
      </c>
    </row>
  </sheetData>
  <mergeCells count="9">
    <mergeCell ref="B2:I2"/>
    <mergeCell ref="H3:I3"/>
    <mergeCell ref="B24:C24"/>
    <mergeCell ref="I4:I5"/>
    <mergeCell ref="B4:B5"/>
    <mergeCell ref="C4:C5"/>
    <mergeCell ref="D4:F4"/>
    <mergeCell ref="G4:G5"/>
    <mergeCell ref="H4:H5"/>
  </mergeCells>
  <pageMargins left="0" right="0" top="0" bottom="0" header="0.31496062992125984" footer="0.31496062992125984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zoomScaleNormal="100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https://mul.gov.am/tasks/docs/attachment.php?id=421033&amp;fn=5_himn-lr-2.xlsx&amp;out=0&amp;token=157cc1f589c8e887a494</cp:keywords>
  <cp:lastModifiedBy>Ashot Pirumyan</cp:lastModifiedBy>
  <cp:lastPrinted>2018-12-19T14:24:08Z</cp:lastPrinted>
  <dcterms:modified xsi:type="dcterms:W3CDTF">2018-12-19T14:24:19Z</dcterms:modified>
</cp:coreProperties>
</file>