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28642\"/>
    </mc:Choice>
  </mc:AlternateContent>
  <bookViews>
    <workbookView xWindow="0" yWindow="0" windowWidth="20640" windowHeight="11760" tabRatio="423" activeTab="5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62913"/>
</workbook>
</file>

<file path=xl/calcChain.xml><?xml version="1.0" encoding="utf-8"?>
<calcChain xmlns="http://schemas.openxmlformats.org/spreadsheetml/2006/main">
  <c r="G37" i="37" l="1"/>
  <c r="G32" i="37"/>
  <c r="G29" i="37"/>
  <c r="G30" i="37"/>
  <c r="G31" i="37"/>
  <c r="E35" i="37"/>
  <c r="F35" i="37"/>
  <c r="H35" i="37"/>
  <c r="G36" i="37"/>
  <c r="D36" i="37" s="1"/>
  <c r="G26" i="37"/>
  <c r="G25" i="37"/>
  <c r="D26" i="37"/>
  <c r="D28" i="42"/>
  <c r="E37" i="42"/>
  <c r="F37" i="42"/>
  <c r="G35" i="37" l="1"/>
  <c r="G26" i="48"/>
  <c r="G25" i="48"/>
  <c r="G24" i="48"/>
  <c r="G23" i="48"/>
  <c r="G22" i="48" s="1"/>
  <c r="G21" i="48" s="1"/>
  <c r="G19" i="48"/>
  <c r="G18" i="48"/>
  <c r="G17" i="48"/>
  <c r="G16" i="48"/>
  <c r="G15" i="48"/>
  <c r="G14" i="48"/>
  <c r="G13" i="48"/>
  <c r="G12" i="48"/>
  <c r="G11" i="48" l="1"/>
  <c r="G23" i="37"/>
  <c r="D23" i="37" s="1"/>
  <c r="G20" i="37"/>
  <c r="D20" i="37" s="1"/>
  <c r="G21" i="37"/>
  <c r="D21" i="37" s="1"/>
  <c r="G58" i="37"/>
  <c r="D58" i="37" s="1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E21" i="42"/>
  <c r="F21" i="42"/>
  <c r="D26" i="42"/>
  <c r="E26" i="42"/>
  <c r="F26" i="42"/>
  <c r="E24" i="42"/>
  <c r="F24" i="42"/>
  <c r="G22" i="37" s="1"/>
  <c r="D22" i="37" s="1"/>
  <c r="D24" i="42"/>
  <c r="G8" i="48" l="1"/>
  <c r="G10" i="48"/>
  <c r="G9" i="48" s="1"/>
  <c r="G19" i="37"/>
  <c r="H38" i="37"/>
  <c r="D43" i="37" l="1"/>
  <c r="D44" i="37"/>
  <c r="D45" i="37"/>
  <c r="D47" i="37"/>
  <c r="D48" i="37"/>
  <c r="D49" i="37"/>
  <c r="D50" i="37"/>
  <c r="D51" i="37"/>
  <c r="D52" i="37"/>
  <c r="D53" i="37"/>
  <c r="D54" i="37"/>
  <c r="D55" i="37"/>
  <c r="D56" i="37"/>
  <c r="D57" i="37"/>
  <c r="G41" i="37"/>
  <c r="G39" i="37" s="1"/>
  <c r="E31" i="43"/>
  <c r="D31" i="43"/>
  <c r="C31" i="43"/>
  <c r="F45" i="42"/>
  <c r="E45" i="42"/>
  <c r="E67" i="42" s="1"/>
  <c r="E65" i="42" s="1"/>
  <c r="E43" i="42" s="1"/>
  <c r="D45" i="42"/>
  <c r="D46" i="37"/>
  <c r="D42" i="37"/>
  <c r="H39" i="37"/>
  <c r="F39" i="37"/>
  <c r="E38" i="37" s="1"/>
  <c r="E39" i="37"/>
  <c r="G38" i="37" l="1"/>
  <c r="D41" i="37"/>
  <c r="H53" i="50"/>
  <c r="D67" i="42"/>
  <c r="D65" i="42" s="1"/>
  <c r="D43" i="42" s="1"/>
  <c r="F67" i="42"/>
  <c r="F65" i="42" s="1"/>
  <c r="I53" i="50"/>
  <c r="G53" i="50"/>
  <c r="F43" i="42" l="1"/>
  <c r="F38" i="37"/>
  <c r="H52" i="50"/>
  <c r="H51" i="50" s="1"/>
  <c r="H50" i="50" s="1"/>
  <c r="H49" i="50" s="1"/>
  <c r="H47" i="50" s="1"/>
  <c r="D29" i="44" s="1"/>
  <c r="D54" i="44" s="1"/>
  <c r="H46" i="50"/>
  <c r="H45" i="50" s="1"/>
  <c r="H44" i="50" s="1"/>
  <c r="H43" i="50" s="1"/>
  <c r="H42" i="50" s="1"/>
  <c r="H40" i="50" s="1"/>
  <c r="I52" i="50"/>
  <c r="I51" i="50" s="1"/>
  <c r="I50" i="50" s="1"/>
  <c r="I49" i="50" s="1"/>
  <c r="I47" i="50" s="1"/>
  <c r="E29" i="44" s="1"/>
  <c r="E54" i="44" s="1"/>
  <c r="I46" i="50"/>
  <c r="I45" i="50" s="1"/>
  <c r="I44" i="50" s="1"/>
  <c r="I43" i="50" s="1"/>
  <c r="I42" i="50" s="1"/>
  <c r="I40" i="50" s="1"/>
  <c r="G52" i="50"/>
  <c r="G51" i="50" s="1"/>
  <c r="G50" i="50" s="1"/>
  <c r="G49" i="50" s="1"/>
  <c r="G47" i="50" s="1"/>
  <c r="C29" i="44" s="1"/>
  <c r="C54" i="44" s="1"/>
  <c r="G46" i="50"/>
  <c r="G45" i="50" s="1"/>
  <c r="G44" i="50" s="1"/>
  <c r="G43" i="50" s="1"/>
  <c r="G42" i="50" s="1"/>
  <c r="G40" i="50" s="1"/>
  <c r="D39" i="37"/>
  <c r="D37" i="42"/>
  <c r="D21" i="42"/>
  <c r="D38" i="37" l="1"/>
  <c r="H38" i="50"/>
  <c r="I38" i="50"/>
  <c r="G38" i="50"/>
  <c r="C18" i="37"/>
  <c r="C17" i="37"/>
  <c r="C29" i="37"/>
  <c r="C30" i="37"/>
  <c r="C31" i="37"/>
  <c r="C32" i="37"/>
  <c r="C33" i="37"/>
  <c r="C34" i="37"/>
  <c r="C28" i="37"/>
  <c r="D29" i="42" l="1"/>
  <c r="D18" i="42"/>
  <c r="D17" i="42" s="1"/>
  <c r="G18" i="37" l="1"/>
  <c r="G34" i="37"/>
  <c r="G33" i="37"/>
  <c r="G28" i="37"/>
  <c r="G17" i="37" l="1"/>
  <c r="F29" i="42"/>
  <c r="F15" i="42" s="1"/>
  <c r="E29" i="42"/>
  <c r="E18" i="42"/>
  <c r="E17" i="42" s="1"/>
  <c r="F18" i="42"/>
  <c r="F17" i="42" s="1"/>
  <c r="D32" i="37"/>
  <c r="D29" i="37"/>
  <c r="E15" i="42" l="1"/>
  <c r="G27" i="37"/>
  <c r="H27" i="37"/>
  <c r="E27" i="37"/>
  <c r="F27" i="37"/>
  <c r="D30" i="37"/>
  <c r="D28" i="37"/>
  <c r="G24" i="37" l="1"/>
  <c r="G16" i="37"/>
  <c r="G15" i="37" s="1"/>
  <c r="D37" i="37"/>
  <c r="G13" i="37" l="1"/>
  <c r="F13" i="37" s="1"/>
  <c r="F11" i="37"/>
  <c r="D18" i="37"/>
  <c r="D34" i="37"/>
  <c r="D33" i="37"/>
  <c r="H24" i="37"/>
  <c r="F24" i="37"/>
  <c r="E24" i="37"/>
  <c r="H16" i="37"/>
  <c r="F16" i="37"/>
  <c r="E16" i="37"/>
  <c r="G11" i="37" l="1"/>
  <c r="F19" i="37"/>
  <c r="F15" i="37" s="1"/>
  <c r="H19" i="37" l="1"/>
  <c r="H15" i="37" s="1"/>
  <c r="D16" i="37"/>
  <c r="D17" i="37"/>
  <c r="D24" i="37"/>
  <c r="D25" i="37"/>
  <c r="D31" i="37"/>
  <c r="E19" i="37" l="1"/>
  <c r="E15" i="37" s="1"/>
  <c r="E13" i="37" s="1"/>
  <c r="D27" i="37"/>
  <c r="D35" i="37"/>
  <c r="D19" i="37" l="1"/>
  <c r="E11" i="37"/>
  <c r="H13" i="37"/>
  <c r="H11" i="37" s="1"/>
  <c r="D15" i="37" l="1"/>
  <c r="H9" i="37" l="1"/>
  <c r="G9" i="37"/>
  <c r="E9" i="37"/>
  <c r="D15" i="42" l="1"/>
  <c r="H37" i="50" l="1"/>
  <c r="E42" i="42"/>
  <c r="E40" i="42" s="1"/>
  <c r="E13" i="42" s="1"/>
  <c r="E11" i="42" s="1"/>
  <c r="E9" i="42" s="1"/>
  <c r="I37" i="50"/>
  <c r="F42" i="42"/>
  <c r="G37" i="50"/>
  <c r="C20" i="44" s="1"/>
  <c r="D42" i="42"/>
  <c r="D40" i="42" s="1"/>
  <c r="H30" i="50"/>
  <c r="F40" i="42"/>
  <c r="F13" i="42" s="1"/>
  <c r="F11" i="42" s="1"/>
  <c r="F9" i="42" s="1"/>
  <c r="D13" i="42" l="1"/>
  <c r="D11" i="42" s="1"/>
  <c r="D9" i="42" s="1"/>
  <c r="I30" i="50"/>
  <c r="E20" i="44"/>
  <c r="H36" i="50"/>
  <c r="H35" i="50" s="1"/>
  <c r="H34" i="50" s="1"/>
  <c r="H33" i="50" s="1"/>
  <c r="H31" i="50" s="1"/>
  <c r="D20" i="44"/>
  <c r="I36" i="50"/>
  <c r="I35" i="50" s="1"/>
  <c r="I34" i="50" s="1"/>
  <c r="I33" i="50" s="1"/>
  <c r="I31" i="50" s="1"/>
  <c r="E46" i="44"/>
  <c r="I29" i="50"/>
  <c r="I28" i="50" s="1"/>
  <c r="I27" i="50" s="1"/>
  <c r="I26" i="50" s="1"/>
  <c r="I24" i="50" s="1"/>
  <c r="D46" i="44"/>
  <c r="H29" i="50"/>
  <c r="H28" i="50" s="1"/>
  <c r="H27" i="50" s="1"/>
  <c r="H26" i="50" s="1"/>
  <c r="H24" i="50" s="1"/>
  <c r="G30" i="50"/>
  <c r="G36" i="50"/>
  <c r="G35" i="50" s="1"/>
  <c r="G34" i="50" s="1"/>
  <c r="G33" i="50" s="1"/>
  <c r="G31" i="50" s="1"/>
  <c r="H22" i="50" l="1"/>
  <c r="I22" i="50"/>
  <c r="I20" i="50" s="1"/>
  <c r="I18" i="50" s="1"/>
  <c r="I16" i="50" s="1"/>
  <c r="I14" i="50" s="1"/>
  <c r="I12" i="50" s="1"/>
  <c r="I10" i="50" s="1"/>
  <c r="H20" i="50"/>
  <c r="H18" i="50" s="1"/>
  <c r="H16" i="50" s="1"/>
  <c r="H14" i="50" s="1"/>
  <c r="H12" i="50" s="1"/>
  <c r="H10" i="50" s="1"/>
  <c r="D13" i="37"/>
  <c r="G29" i="50"/>
  <c r="G28" i="50" s="1"/>
  <c r="G27" i="50" s="1"/>
  <c r="G26" i="50" s="1"/>
  <c r="G24" i="50" s="1"/>
  <c r="G22" i="50" s="1"/>
  <c r="G20" i="50" l="1"/>
  <c r="G18" i="50" s="1"/>
  <c r="G16" i="50" s="1"/>
  <c r="G14" i="50" s="1"/>
  <c r="G12" i="50" s="1"/>
  <c r="G10" i="50" s="1"/>
  <c r="D11" i="37"/>
  <c r="F9" i="37"/>
  <c r="D9" i="37" s="1"/>
  <c r="C46" i="44"/>
</calcChain>
</file>

<file path=xl/sharedStrings.xml><?xml version="1.0" encoding="utf-8"?>
<sst xmlns="http://schemas.openxmlformats.org/spreadsheetml/2006/main" count="397" uniqueCount="171">
  <si>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</si>
  <si>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</si>
  <si>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</si>
  <si>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</si>
  <si>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</si>
  <si>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</si>
  <si>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</si>
  <si>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</si>
  <si>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</si>
  <si>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</si>
  <si>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</si>
  <si>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</si>
  <si>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</si>
  <si>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</si>
  <si>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</si>
  <si>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</si>
  <si>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</si>
  <si>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</si>
  <si>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</si>
  <si>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</si>
  <si>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</si>
  <si>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</si>
  <si>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</si>
  <si>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</si>
  <si>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</si>
  <si>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</si>
  <si>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</si>
  <si>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</si>
  <si>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</si>
  <si>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</si>
  <si>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</si>
  <si>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</si>
  <si>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</si>
  <si>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</si>
  <si>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</si>
  <si>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</si>
  <si>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</si>
  <si>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</si>
  <si>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</si>
  <si>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</si>
  <si>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</si>
  <si>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</si>
  <si>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</si>
  <si>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</si>
  <si>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</si>
  <si>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</si>
  <si>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</si>
  <si>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</si>
  <si>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</si>
  <si>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</si>
  <si>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</si>
  <si>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</si>
  <si>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</si>
  <si>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</si>
  <si>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</si>
  <si>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</si>
  <si>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</si>
  <si>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</si>
  <si>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</si>
  <si>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</si>
  <si>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</si>
  <si>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</si>
  <si>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</si>
  <si>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</si>
  <si>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</si>
  <si>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</si>
  <si>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</si>
  <si>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</si>
  <si>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</si>
  <si>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</si>
  <si>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</si>
  <si>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</si>
  <si>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</si>
  <si>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</si>
  <si>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</si>
  <si>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</si>
  <si>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</si>
  <si>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</si>
  <si>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</si>
  <si>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</si>
  <si>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</si>
  <si>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</si>
  <si>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</si>
  <si>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Մ- 3, Թուրքիայի սահման-Մարգարա-Վանաձոր-Տաշիր-Վրաստանի սահման</t>
  </si>
  <si>
    <t>Մ10, Սևան-Մարտունի-Գետափ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</si>
  <si>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</si>
  <si>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</si>
  <si>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</si>
  <si>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</si>
  <si>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</si>
  <si>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</si>
  <si>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</si>
  <si>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</si>
  <si>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</si>
  <si>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</si>
  <si>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</si>
  <si>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Առաջին կիսամյակ</t>
  </si>
  <si>
    <t xml:space="preserve"> Ինն ամիս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</si>
  <si>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</si>
  <si>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</si>
  <si>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 Պայմանագրերի թիվ, հատ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</si>
  <si>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</si>
  <si>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</si>
  <si>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</si>
  <si>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Մ-4, Երևան-Սևան-Իջևան-Ադրբեջանի սահման</t>
  </si>
  <si>
    <t xml:space="preserve"> - Նախագծահետազոտական ծախսեր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</si>
  <si>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</si>
  <si>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</si>
  <si>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</si>
  <si>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</si>
  <si>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կմ97+020 - կմ 104+700 հատվածի հիմնանորոգում</t>
  </si>
  <si>
    <t>կմ154+000-կմ176+900 հատվածի հիմնանորոգում</t>
  </si>
  <si>
    <t>Հ-69, /Հ-21/-Հառիճ ավտոճանապարհի հանրապետական նշանակության կմ1+100-ում երթևեկային մասի ջրահեռացման կարգավորում և 200 գծ.մ ասֆալտապատում</t>
  </si>
  <si>
    <t>կմ105+000 և կմ106+300 - կմ106+700 հատվածներում բացակայող պարապետերի վերականգնում և կմ105+700 հատվածի փլուզված հողային պաստառի շեպի և կողնակի վերականգնում</t>
  </si>
  <si>
    <t xml:space="preserve"> կմ57+450-կմ59+450 հատվածի մայթերի կառուցում</t>
  </si>
  <si>
    <t>Հ-2, /Հ-1/ Աբովյան- Արզնի-/Հ-6/ (Նոր Գեղի) հանրապետական նշանակության ավտոճանապարհի կմ0+000-կմ1+400 հատվածի հիմնանորոգում</t>
  </si>
  <si>
    <t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t>
  </si>
  <si>
    <t xml:space="preserve">Հ-33, /Մ-3 /Ստեփանավան-Ագարակ-Յաղդան-/Հ-35/ հանրապետական նշանակության ավտոճանապարհի կմ0+000-կմ8+100 հատվածի </t>
  </si>
  <si>
    <t>Հ-36, /Մ-4/ (Իջևան) - Նավուր - Բերդ - Այգեպար հանրապետական նշանակության ավտոճանապարհի կմ 5+600-կմ 42+100 հատվածի հիմնանորոգում</t>
  </si>
  <si>
    <t>Հ-64, Բերդ - Արծվաբերդ - Չինարի հանրապետական նշանակության ավտոճանապարհի 18-րդ կիլոմետրում փլուզված հողային պաստառի վերականգնում</t>
  </si>
  <si>
    <t>Հ-46, /Մ-2/-Տաթև-Աղվանի-/Մ-2/(Սյունիք) հանրապետական նշանակության ավտոճանապարհի կմ55+000-կմ68+000 հատվածի հիմնանորոգում</t>
  </si>
  <si>
    <t>Տ-8-22, /Մ-2/ - Վարդավանք – Խդրանց - Ագարակ ավտոճանապարհի կմ0+000 - կմ13+100 հատվածի հիմնանորոգում</t>
  </si>
  <si>
    <t>Նախագծերի պատրաստում, ծախսերի գնահատում</t>
  </si>
  <si>
    <t>71241200/501</t>
  </si>
  <si>
    <t>71241200/502</t>
  </si>
  <si>
    <t>71241200/503</t>
  </si>
  <si>
    <t>71241200/504</t>
  </si>
  <si>
    <t>հազ. դրամ</t>
  </si>
  <si>
    <t>ՀԲՄ</t>
  </si>
  <si>
    <t xml:space="preserve">ՀԱՅԱՍՏԱՆԻ ՀԱՆՐԱՊԵՏՈՒԹՅԱՆ ԿԱՌԱՎԱՐՈՒԹՅԱՆ 2020 ԹՎԱԿԱՆԻ ԴԵԿՏԵՄԲԵՐԻ 30-Ի N 2215-Ն ՈՐՈՇՄԱՆ N 9.1 ՀԱՎԵԼՎԱԾԻ NN 9.1.8 և 9.1.58 ԱՂՅՈՒՍԱԿՆԵՐՈՒՄ ԿԱՏԱՐՎՈՂ ՓՈՓՈԽՈՒԹՅՈՒՆԸ ԵՎ ԼՐԱՑՈՒՄՆԵՐԸ </t>
  </si>
  <si>
    <t>ՀԱՅԱՍՏԱՆԻ ՀԱՆՐԱՊԵՏՈՒԹՅԱՆ ԿԱՌԱՎԱՐՈՒԹՅԱՆ 2020 ԹՎԱԿԱՆԻ ԴԵԿՏԵՄԲԵՐԻ 30-Ի N 2215-Ն ՈՐՈՇՄԱՆ N 9 ՀԱՎԵԼՎԱԾԻ N 9.8 ԱՂՅՈՒՍԱԿՈՒՄ ԿԱՏԱՐՎՈՂ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</si>
  <si>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</si>
  <si>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</si>
  <si>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այդ թվում</t>
  </si>
  <si>
    <t>Մ-2, Երևան-Երասխ-Գորիս-Մեղրի-Իրանի սահման կմ 27+349 հատվածում վերգետնյա ուղեանցի կառուցում</t>
  </si>
  <si>
    <t>Մ-2, Երևան-Երասխ-Գորիս-Մեղրի-Իրանի սահման կմ 202+985-ում d=1.0մ ե/բ խողովակի վերանորոգում</t>
  </si>
  <si>
    <t xml:space="preserve">Մ-2, Երևան-Երասխ-Գորիս-Մեղրի-Իրանի սահման կմ178+000-կմ178+060 հատվածի ստորին հենապատի վերանորոգում </t>
  </si>
  <si>
    <t>Հ-30, Մ-4 – Ճամբարակ-Դրախտիկ կմ 35+050-ում գտնվող կամուրջի հիմնանորոգում</t>
  </si>
  <si>
    <t>Տ-2-13 Արգավանդ – Հայանիստ – Հովտաշատ - Արմավիրի մարզի սահման մարզային նշանակության ավտոճանապարհի կմ4+000 կամրջի հիմնանորոգում</t>
  </si>
  <si>
    <t>Տ-2-21 Հ-8 /Մրգավետ/-Արևշատ (Տ-2-25) մարզային նշանակության ավտոճանապարհի կմ 4+200 կամրջի հիմնանորոգում</t>
  </si>
  <si>
    <t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t>
  </si>
  <si>
    <t>Հ-6, /Հ-2/ –Նոր Գեղի - Եղվարդի տրանսպորտային հանգույց - /Մ-1/ ավտոճանապարհի Հրազդան գետի վրայի կամրջի վերանորոգում    Տ-7-2,</t>
  </si>
  <si>
    <t>ՀՀ Շիրակի մարզի Ամասիա - Երիզակ ավտոճանապարհի կմ9+300 հատվածի հավաքովի ե/բետոնե ուղղանկյուն խողովակի հիմնանորոգում</t>
  </si>
  <si>
    <t xml:space="preserve"> ՀՀ Շիրակի մարզի Ողջի - Մեղրաշատ - Բյուրական ավտոճանապարհի կմ7+700 հատվածի կամրջի հիմնանորոգում</t>
  </si>
  <si>
    <t>Հ-60, Մ-3 - Մեծավան - Ձյունաշող հանրապետական նշանակության ավտոճանապարհի կմ5+000 հատվածի կամրջի հիմնանորոգում</t>
  </si>
  <si>
    <t>Տ-7-9, Կրասար (Տ-7-6) - Մեծ Սեպասար - /Հ-66/ մարզային նշանակության ավտոճանապարհի կամրջի հիմնանորոգում</t>
  </si>
  <si>
    <t>Մ- 3, Թուրքիայի սահման-Մարգարա-Վանաձոր-Տաշիր-Վրաստանի սահման կմ144+020-ում գտնվող կամրջի հիմնանորոգում</t>
  </si>
  <si>
    <t>Մ- 4,  Երևան  - Սևան - Իջևան - Ադրբեջանի սահման կմ 14+796 հատվածում գտնվող կամրջի վերանորոգում</t>
  </si>
  <si>
    <t>Մ- 4,  Երևան  - Սևան - Իջևան - Ադրբեջանի սահման կմ 104+300 հատվածում գտնվող կամրջի վերանորոգում</t>
  </si>
  <si>
    <t>Հ-22, /Մ-6/-Դսեղ-/Հ-70/ հանրապետական նշանակության ավտոճանապարհի առաջին կիլոմետրում գտնվող կամրջի հիմնանորոգում</t>
  </si>
  <si>
    <t xml:space="preserve"> Տրանսպորտային օբյեկտների հիմնանորոգում </t>
  </si>
  <si>
    <t>այդ թվում` ըստ ուղղությունների</t>
  </si>
  <si>
    <t xml:space="preserve"> 21002 </t>
  </si>
  <si>
    <t xml:space="preserve"> Ավտոմոբիլային ճանապարհների վրա գտնվող կամուրջների հիմնանորոգում </t>
  </si>
  <si>
    <t>Մ10, Սևան-Մարտունի-Գետափ Կմ 123+500 (Գետափ բնակավայրի դպրոցի մոտ) վերգետնյա հետիոտնային անցման կառուցում</t>
  </si>
  <si>
    <t>Մ-11, Մարտունի-Վարդենիս-Արցախի Հանրապետության սահման միջպետական նշանակության ավտոճանապարհի կմ22+700-կմ22+780 փլուզված հատվածում գաբիոնային հենապատերի կառուցում</t>
  </si>
  <si>
    <t>Մ-13, /Մ-2/ - Անգեղակոթ - Նախիջևանի սահման</t>
  </si>
  <si>
    <t>կմ0+000-կմ8+000 հատվածի հիմնանորոգում</t>
  </si>
  <si>
    <t>կմ83+200-կմ91+176 հատվածի հիմնանորոգում և ոլորանների պարամետրերի բարելավում</t>
  </si>
  <si>
    <t>71241200/515</t>
  </si>
  <si>
    <t>71241200/518</t>
  </si>
  <si>
    <t>1049   21002</t>
  </si>
  <si>
    <t>Տրանսպորտային օբյեկտների հիմնանորոգում</t>
  </si>
  <si>
    <t>71241200/523</t>
  </si>
  <si>
    <t>71241200/507</t>
  </si>
  <si>
    <t>71241200/505</t>
  </si>
  <si>
    <t>71241200/506</t>
  </si>
  <si>
    <t>71241200/521</t>
  </si>
  <si>
    <t>71241200/522</t>
  </si>
  <si>
    <t>Տ-8-93, Լծեն - Տաթև ավտոճանապարհի վերակառուցում</t>
  </si>
  <si>
    <t>Մ-17, /Մ-2/(Կապան)-Ծավ-/Մ-2/ ավտոճանապարհի Կապան-Ճակատեն շրջանցիկ ճանապարհահատվածի կառուցում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</si>
</sst>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_€_ ;_ * \(#,##0.0\)_€_ ;_ * &quot;-&quot;?_)_€_ ;_ @_ "/>
  </numFmts>
  <fonts count="94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name val="GHEA Grapalat"/>
      <family val="2"/>
    </font>
    <font>
      <b/>
      <u/>
      <sz val="12"/>
      <name val="GHEA Grapalat"/>
      <family val="3"/>
    </font>
    <font>
      <b/>
      <u/>
      <sz val="12"/>
      <name val="GHEA Grapalat"/>
      <family val="2"/>
    </font>
    <font>
      <b/>
      <i/>
      <sz val="12"/>
      <name val="GHEA Grapalat"/>
      <family val="2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8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20" fillId="0" borderId="0"/>
    <xf numFmtId="0" fontId="21" fillId="0" borderId="0"/>
    <xf numFmtId="164" fontId="20" fillId="0" borderId="0" applyFont="0" applyFill="0" applyBorder="0" applyAlignment="0" applyProtection="0"/>
    <xf numFmtId="0" fontId="5" fillId="0" borderId="0"/>
    <xf numFmtId="43" fontId="23" fillId="0" borderId="0" applyFont="0" applyFill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6" fillId="4" borderId="0" applyNumberFormat="0" applyBorder="0" applyAlignment="0" applyProtection="0"/>
    <xf numFmtId="0" fontId="27" fillId="7" borderId="17" applyNumberFormat="0" applyAlignment="0" applyProtection="0"/>
    <xf numFmtId="0" fontId="28" fillId="8" borderId="20" applyNumberFormat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17" applyNumberFormat="0" applyAlignment="0" applyProtection="0"/>
    <xf numFmtId="0" fontId="35" fillId="0" borderId="19" applyNumberFormat="0" applyFill="0" applyAlignment="0" applyProtection="0"/>
    <xf numFmtId="0" fontId="36" fillId="5" borderId="0" applyNumberFormat="0" applyBorder="0" applyAlignment="0" applyProtection="0"/>
    <xf numFmtId="0" fontId="37" fillId="0" borderId="0"/>
    <xf numFmtId="0" fontId="8" fillId="0" borderId="0">
      <alignment horizontal="left" vertical="top" wrapText="1"/>
    </xf>
    <xf numFmtId="0" fontId="3" fillId="0" borderId="0"/>
    <xf numFmtId="0" fontId="38" fillId="0" borderId="0"/>
    <xf numFmtId="0" fontId="24" fillId="9" borderId="21" applyNumberFormat="0" applyFont="0" applyAlignment="0" applyProtection="0"/>
    <xf numFmtId="0" fontId="20" fillId="9" borderId="21" applyNumberFormat="0" applyFont="0" applyAlignment="0" applyProtection="0"/>
    <xf numFmtId="0" fontId="39" fillId="7" borderId="18" applyNumberFormat="0" applyAlignment="0" applyProtection="0"/>
    <xf numFmtId="9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4" fillId="0" borderId="0"/>
    <xf numFmtId="0" fontId="15" fillId="0" borderId="0"/>
    <xf numFmtId="0" fontId="45" fillId="5" borderId="0" applyNumberFormat="0" applyBorder="0" applyAlignment="0" applyProtection="0"/>
    <xf numFmtId="0" fontId="22" fillId="0" borderId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43" borderId="0" applyNumberFormat="0" applyBorder="0" applyAlignment="0" applyProtection="0"/>
    <xf numFmtId="0" fontId="38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4" borderId="0" applyNumberFormat="0" applyBorder="0" applyAlignment="0" applyProtection="0"/>
    <xf numFmtId="0" fontId="46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40" borderId="0" applyNumberFormat="0" applyBorder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7" fillId="35" borderId="0" applyNumberFormat="0" applyBorder="0" applyAlignment="0" applyProtection="0"/>
    <xf numFmtId="0" fontId="48" fillId="52" borderId="23" applyNumberFormat="0" applyAlignment="0" applyProtection="0"/>
    <xf numFmtId="0" fontId="49" fillId="53" borderId="24" applyNumberFormat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6" borderId="0" applyNumberFormat="0" applyBorder="0" applyAlignment="0" applyProtection="0"/>
    <xf numFmtId="0" fontId="52" fillId="0" borderId="25" applyNumberFormat="0" applyFill="0" applyAlignment="0" applyProtection="0"/>
    <xf numFmtId="0" fontId="53" fillId="0" borderId="26" applyNumberFormat="0" applyFill="0" applyAlignment="0" applyProtection="0"/>
    <xf numFmtId="0" fontId="54" fillId="0" borderId="27" applyNumberFormat="0" applyFill="0" applyAlignment="0" applyProtection="0"/>
    <xf numFmtId="0" fontId="54" fillId="0" borderId="0" applyNumberFormat="0" applyFill="0" applyBorder="0" applyAlignment="0" applyProtection="0"/>
    <xf numFmtId="0" fontId="55" fillId="42" borderId="23" applyNumberFormat="0" applyAlignment="0" applyProtection="0"/>
    <xf numFmtId="0" fontId="56" fillId="0" borderId="28" applyNumberFormat="0" applyFill="0" applyAlignment="0" applyProtection="0"/>
    <xf numFmtId="0" fontId="57" fillId="54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20" fillId="0" borderId="0"/>
    <xf numFmtId="0" fontId="3" fillId="0" borderId="0"/>
    <xf numFmtId="0" fontId="3" fillId="0" borderId="0"/>
    <xf numFmtId="0" fontId="15" fillId="55" borderId="29" applyNumberFormat="0" applyFont="0" applyAlignment="0" applyProtection="0"/>
    <xf numFmtId="0" fontId="58" fillId="52" borderId="30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31" applyNumberFormat="0" applyFill="0" applyAlignment="0" applyProtection="0"/>
    <xf numFmtId="0" fontId="61" fillId="0" borderId="0" applyNumberFormat="0" applyFill="0" applyBorder="0" applyAlignment="0" applyProtection="0"/>
    <xf numFmtId="0" fontId="44" fillId="0" borderId="0"/>
    <xf numFmtId="1" fontId="63" fillId="0" borderId="0"/>
    <xf numFmtId="0" fontId="64" fillId="0" borderId="0"/>
    <xf numFmtId="0" fontId="3" fillId="0" borderId="0"/>
    <xf numFmtId="0" fontId="20" fillId="0" borderId="0"/>
    <xf numFmtId="0" fontId="8" fillId="0" borderId="0">
      <alignment horizontal="left" vertical="top" wrapText="1"/>
    </xf>
    <xf numFmtId="0" fontId="22" fillId="0" borderId="0"/>
    <xf numFmtId="0" fontId="68" fillId="0" borderId="0"/>
    <xf numFmtId="0" fontId="3" fillId="0" borderId="0"/>
    <xf numFmtId="0" fontId="3" fillId="0" borderId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43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5" fillId="5" borderId="0" applyNumberFormat="0" applyBorder="0" applyAlignment="0" applyProtection="0"/>
    <xf numFmtId="0" fontId="45" fillId="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15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1" fillId="33" borderId="0" applyNumberFormat="0" applyBorder="0" applyAlignment="0" applyProtection="0"/>
    <xf numFmtId="0" fontId="71" fillId="10" borderId="0" applyNumberFormat="0" applyBorder="0" applyAlignment="0" applyProtection="0"/>
    <xf numFmtId="0" fontId="71" fillId="14" borderId="0" applyNumberFormat="0" applyBorder="0" applyAlignment="0" applyProtection="0"/>
    <xf numFmtId="0" fontId="71" fillId="18" borderId="0" applyNumberFormat="0" applyBorder="0" applyAlignment="0" applyProtection="0"/>
    <xf numFmtId="0" fontId="71" fillId="22" borderId="0" applyNumberFormat="0" applyBorder="0" applyAlignment="0" applyProtection="0"/>
    <xf numFmtId="0" fontId="71" fillId="26" borderId="0" applyNumberFormat="0" applyBorder="0" applyAlignment="0" applyProtection="0"/>
    <xf numFmtId="0" fontId="71" fillId="30" borderId="0" applyNumberFormat="0" applyBorder="0" applyAlignment="0" applyProtection="0"/>
    <xf numFmtId="0" fontId="72" fillId="4" borderId="0" applyNumberFormat="0" applyBorder="0" applyAlignment="0" applyProtection="0"/>
    <xf numFmtId="0" fontId="73" fillId="7" borderId="17" applyNumberFormat="0" applyAlignment="0" applyProtection="0"/>
    <xf numFmtId="0" fontId="74" fillId="8" borderId="20" applyNumberFormat="0" applyAlignment="0" applyProtection="0"/>
    <xf numFmtId="0" fontId="75" fillId="0" borderId="0" applyNumberFormat="0" applyFill="0" applyBorder="0" applyAlignment="0" applyProtection="0"/>
    <xf numFmtId="0" fontId="76" fillId="3" borderId="0" applyNumberFormat="0" applyBorder="0" applyAlignment="0" applyProtection="0"/>
    <xf numFmtId="0" fontId="77" fillId="0" borderId="14" applyNumberFormat="0" applyFill="0" applyAlignment="0" applyProtection="0"/>
    <xf numFmtId="0" fontId="78" fillId="0" borderId="15" applyNumberFormat="0" applyFill="0" applyAlignment="0" applyProtection="0"/>
    <xf numFmtId="0" fontId="79" fillId="0" borderId="16" applyNumberFormat="0" applyFill="0" applyAlignment="0" applyProtection="0"/>
    <xf numFmtId="0" fontId="79" fillId="0" borderId="0" applyNumberFormat="0" applyFill="0" applyBorder="0" applyAlignment="0" applyProtection="0"/>
    <xf numFmtId="0" fontId="80" fillId="6" borderId="17" applyNumberFormat="0" applyAlignment="0" applyProtection="0"/>
    <xf numFmtId="0" fontId="81" fillId="0" borderId="19" applyNumberFormat="0" applyFill="0" applyAlignment="0" applyProtection="0"/>
    <xf numFmtId="0" fontId="45" fillId="5" borderId="0" applyNumberFormat="0" applyBorder="0" applyAlignment="0" applyProtection="0"/>
    <xf numFmtId="0" fontId="82" fillId="7" borderId="18" applyNumberFormat="0" applyAlignment="0" applyProtection="0"/>
    <xf numFmtId="0" fontId="70" fillId="0" borderId="0" applyNumberFormat="0" applyFill="0" applyBorder="0" applyAlignment="0" applyProtection="0"/>
    <xf numFmtId="0" fontId="83" fillId="0" borderId="22" applyNumberFormat="0" applyFill="0" applyAlignment="0" applyProtection="0"/>
    <xf numFmtId="0" fontId="84" fillId="0" borderId="0" applyNumberFormat="0" applyFill="0" applyBorder="0" applyAlignment="0" applyProtection="0"/>
  </cellStyleXfs>
  <cellXfs count="247">
    <xf numFmtId="0" fontId="0" fillId="0" borderId="0" xfId="0"/>
    <xf numFmtId="0" fontId="13" fillId="0" borderId="0" xfId="8" applyFont="1" applyAlignment="1">
      <alignment horizontal="left" vertical="center" wrapText="1"/>
    </xf>
    <xf numFmtId="0" fontId="10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166" fontId="7" fillId="0" borderId="0" xfId="9" applyNumberFormat="1" applyFont="1" applyFill="1" applyAlignment="1">
      <alignment horizontal="center" vertical="center" wrapText="1"/>
    </xf>
    <xf numFmtId="0" fontId="16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12" fillId="0" borderId="32" xfId="118" applyNumberFormat="1" applyFont="1" applyFill="1" applyBorder="1" applyAlignment="1">
      <alignment horizontal="center" vertical="center" wrapText="1"/>
    </xf>
    <xf numFmtId="0" fontId="12" fillId="0" borderId="32" xfId="118" applyNumberFormat="1" applyFont="1" applyFill="1" applyBorder="1" applyAlignment="1">
      <alignment horizontal="left" vertical="center" wrapText="1"/>
    </xf>
    <xf numFmtId="0" fontId="17" fillId="0" borderId="32" xfId="118" applyNumberFormat="1" applyFont="1" applyFill="1" applyBorder="1" applyAlignment="1">
      <alignment horizontal="center" vertical="center" wrapText="1"/>
    </xf>
    <xf numFmtId="167" fontId="11" fillId="0" borderId="32" xfId="7" applyNumberFormat="1" applyFont="1" applyFill="1" applyBorder="1" applyAlignment="1">
      <alignment horizontal="center" vertical="center" wrapText="1"/>
    </xf>
    <xf numFmtId="167" fontId="10" fillId="0" borderId="32" xfId="7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vertical="center" wrapText="1"/>
    </xf>
    <xf numFmtId="167" fontId="10" fillId="0" borderId="11" xfId="7" applyNumberFormat="1" applyFont="1" applyFill="1" applyBorder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0" fontId="9" fillId="0" borderId="32" xfId="8" applyFont="1" applyBorder="1" applyAlignment="1">
      <alignment horizontal="center" vertical="center" wrapText="1"/>
    </xf>
    <xf numFmtId="0" fontId="19" fillId="0" borderId="32" xfId="8" applyFont="1" applyBorder="1" applyAlignment="1">
      <alignment horizontal="center" vertical="center" wrapText="1"/>
    </xf>
    <xf numFmtId="0" fontId="65" fillId="0" borderId="32" xfId="8" applyFont="1" applyBorder="1" applyAlignment="1">
      <alignment horizontal="center" vertical="center" wrapText="1"/>
    </xf>
    <xf numFmtId="0" fontId="66" fillId="0" borderId="32" xfId="8" applyFont="1" applyBorder="1" applyAlignment="1">
      <alignment horizontal="left" vertical="center" wrapText="1"/>
    </xf>
    <xf numFmtId="0" fontId="19" fillId="0" borderId="32" xfId="8" applyFont="1" applyBorder="1" applyAlignment="1">
      <alignment horizontal="left" vertical="center" wrapText="1" indent="2"/>
    </xf>
    <xf numFmtId="167" fontId="65" fillId="0" borderId="32" xfId="7" applyNumberFormat="1" applyFont="1" applyBorder="1" applyAlignment="1">
      <alignment horizontal="left" vertical="center" wrapText="1"/>
    </xf>
    <xf numFmtId="0" fontId="66" fillId="0" borderId="32" xfId="8" quotePrefix="1" applyFont="1" applyBorder="1" applyAlignment="1">
      <alignment horizontal="center" vertical="center" wrapText="1"/>
    </xf>
    <xf numFmtId="0" fontId="66" fillId="0" borderId="32" xfId="8" applyFont="1" applyBorder="1" applyAlignment="1">
      <alignment horizontal="center" vertical="center" wrapText="1"/>
    </xf>
    <xf numFmtId="165" fontId="65" fillId="0" borderId="32" xfId="6" applyNumberFormat="1" applyFont="1" applyBorder="1" applyAlignment="1">
      <alignment horizontal="right" vertical="center"/>
    </xf>
    <xf numFmtId="165" fontId="66" fillId="0" borderId="32" xfId="6" applyNumberFormat="1" applyFont="1" applyBorder="1" applyAlignment="1">
      <alignment horizontal="right" vertical="center"/>
    </xf>
    <xf numFmtId="0" fontId="67" fillId="0" borderId="32" xfId="8" applyFont="1" applyBorder="1" applyAlignment="1">
      <alignment horizontal="center" vertical="center" wrapText="1"/>
    </xf>
    <xf numFmtId="0" fontId="67" fillId="0" borderId="32" xfId="8" applyFont="1" applyBorder="1" applyAlignment="1">
      <alignment horizontal="left" vertical="center" wrapText="1"/>
    </xf>
    <xf numFmtId="165" fontId="67" fillId="0" borderId="32" xfId="6" applyNumberFormat="1" applyFont="1" applyBorder="1" applyAlignment="1">
      <alignment horizontal="right" vertical="center"/>
    </xf>
    <xf numFmtId="0" fontId="66" fillId="2" borderId="32" xfId="0" applyFont="1" applyFill="1" applyBorder="1" applyAlignment="1">
      <alignment horizontal="left" vertical="center" indent="2"/>
    </xf>
    <xf numFmtId="0" fontId="66" fillId="2" borderId="32" xfId="0" applyFont="1" applyFill="1" applyBorder="1" applyAlignment="1">
      <alignment horizontal="left" vertical="center" wrapText="1" indent="2"/>
    </xf>
    <xf numFmtId="49" fontId="66" fillId="2" borderId="32" xfId="0" applyNumberFormat="1" applyFont="1" applyFill="1" applyBorder="1" applyAlignment="1">
      <alignment horizontal="left" vertical="center" wrapText="1" indent="2"/>
    </xf>
    <xf numFmtId="166" fontId="65" fillId="2" borderId="32" xfId="0" applyNumberFormat="1" applyFont="1" applyFill="1" applyBorder="1" applyAlignment="1">
      <alignment horizontal="left" vertical="center" indent="2"/>
    </xf>
    <xf numFmtId="0" fontId="65" fillId="0" borderId="32" xfId="8" applyFont="1" applyBorder="1" applyAlignment="1">
      <alignment horizontal="left" vertical="center" wrapText="1" indent="2"/>
    </xf>
    <xf numFmtId="0" fontId="66" fillId="2" borderId="32" xfId="0" applyFont="1" applyFill="1" applyBorder="1" applyAlignment="1">
      <alignment horizontal="center" vertical="center"/>
    </xf>
    <xf numFmtId="0" fontId="66" fillId="2" borderId="32" xfId="0" applyFont="1" applyFill="1" applyBorder="1" applyAlignment="1">
      <alignment horizontal="center" vertical="center" wrapText="1"/>
    </xf>
    <xf numFmtId="49" fontId="66" fillId="2" borderId="32" xfId="0" applyNumberFormat="1" applyFont="1" applyFill="1" applyBorder="1" applyAlignment="1">
      <alignment horizontal="center" vertical="center" wrapText="1"/>
    </xf>
    <xf numFmtId="0" fontId="65" fillId="2" borderId="32" xfId="0" applyFont="1" applyFill="1" applyBorder="1" applyAlignment="1">
      <alignment horizontal="center" vertical="center"/>
    </xf>
    <xf numFmtId="0" fontId="65" fillId="2" borderId="32" xfId="0" applyFont="1" applyFill="1" applyBorder="1" applyAlignment="1">
      <alignment vertical="center" wrapText="1"/>
    </xf>
    <xf numFmtId="166" fontId="65" fillId="2" borderId="3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12" fillId="0" borderId="0" xfId="9" applyNumberFormat="1" applyFont="1" applyFill="1" applyAlignment="1">
      <alignment horizontal="center" vertical="center" wrapText="1"/>
    </xf>
    <xf numFmtId="0" fontId="11" fillId="0" borderId="0" xfId="9" applyFont="1" applyFill="1" applyAlignment="1">
      <alignment horizontal="center" vertical="center" wrapText="1"/>
    </xf>
    <xf numFmtId="0" fontId="11" fillId="0" borderId="0" xfId="9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166" fontId="11" fillId="0" borderId="1" xfId="9" applyNumberFormat="1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left" vertical="center" wrapText="1"/>
    </xf>
    <xf numFmtId="0" fontId="10" fillId="0" borderId="0" xfId="9" applyFont="1" applyFill="1" applyAlignment="1">
      <alignment vertical="center" wrapText="1"/>
    </xf>
    <xf numFmtId="0" fontId="11" fillId="0" borderId="11" xfId="9" applyFont="1" applyFill="1" applyBorder="1" applyAlignment="1">
      <alignment horizontal="center" vertical="center" wrapText="1"/>
    </xf>
    <xf numFmtId="167" fontId="11" fillId="0" borderId="1" xfId="7" applyNumberFormat="1" applyFont="1" applyFill="1" applyBorder="1" applyAlignment="1">
      <alignment horizontal="center" vertical="center" wrapText="1"/>
    </xf>
    <xf numFmtId="167" fontId="10" fillId="0" borderId="11" xfId="7" applyNumberFormat="1" applyFont="1" applyFill="1" applyBorder="1" applyAlignment="1">
      <alignment horizontal="center" vertical="center" wrapText="1"/>
    </xf>
    <xf numFmtId="167" fontId="11" fillId="0" borderId="11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66" fontId="11" fillId="0" borderId="0" xfId="9" applyNumberFormat="1" applyFont="1" applyFill="1" applyAlignment="1">
      <alignment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6" fontId="9" fillId="0" borderId="1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0" fontId="10" fillId="0" borderId="1" xfId="9" applyNumberFormat="1" applyFont="1" applyFill="1" applyBorder="1" applyAlignment="1">
      <alignment horizontal="center" vertical="center" wrapText="1"/>
    </xf>
    <xf numFmtId="166" fontId="10" fillId="0" borderId="3" xfId="9" applyNumberFormat="1" applyFont="1" applyFill="1" applyBorder="1" applyAlignment="1">
      <alignment horizontal="center" vertical="center" wrapText="1"/>
    </xf>
    <xf numFmtId="0" fontId="86" fillId="0" borderId="1" xfId="9" applyFont="1" applyFill="1" applyBorder="1" applyAlignment="1">
      <alignment horizontal="center" vertical="center" wrapText="1"/>
    </xf>
    <xf numFmtId="166" fontId="10" fillId="0" borderId="1" xfId="9" applyNumberFormat="1" applyFont="1" applyFill="1" applyBorder="1" applyAlignment="1">
      <alignment horizontal="center" vertical="center" wrapText="1"/>
    </xf>
    <xf numFmtId="0" fontId="10" fillId="0" borderId="0" xfId="8" applyFont="1" applyFill="1" applyAlignment="1">
      <alignment horizontal="left" vertical="top" wrapText="1"/>
    </xf>
    <xf numFmtId="0" fontId="11" fillId="0" borderId="0" xfId="0" applyFont="1" applyFill="1" applyAlignment="1">
      <alignment horizontal="right" vertical="center" wrapText="1"/>
    </xf>
    <xf numFmtId="0" fontId="11" fillId="0" borderId="0" xfId="0" applyFont="1" applyFill="1" applyAlignment="1">
      <alignment vertical="center" wrapText="1"/>
    </xf>
    <xf numFmtId="167" fontId="11" fillId="0" borderId="0" xfId="7" applyNumberFormat="1" applyFont="1" applyFill="1" applyAlignment="1">
      <alignment vertical="center" wrapText="1"/>
    </xf>
    <xf numFmtId="0" fontId="13" fillId="0" borderId="0" xfId="9" applyFont="1" applyFill="1" applyAlignment="1">
      <alignment vertical="center" wrapText="1"/>
    </xf>
    <xf numFmtId="49" fontId="18" fillId="0" borderId="0" xfId="9" applyNumberFormat="1" applyFont="1" applyFill="1" applyAlignment="1">
      <alignment horizontal="center" vertical="center" wrapText="1"/>
    </xf>
    <xf numFmtId="0" fontId="66" fillId="0" borderId="0" xfId="9" applyNumberFormat="1" applyFont="1" applyFill="1" applyAlignment="1">
      <alignment horizontal="center" vertical="center" wrapText="1"/>
    </xf>
    <xf numFmtId="39" fontId="13" fillId="0" borderId="0" xfId="9" applyNumberFormat="1" applyFont="1" applyFill="1" applyAlignment="1">
      <alignment vertical="center" wrapText="1"/>
    </xf>
    <xf numFmtId="0" fontId="19" fillId="0" borderId="0" xfId="9" applyFont="1" applyFill="1" applyAlignment="1">
      <alignment horizontal="center" vertical="center" wrapText="1"/>
    </xf>
    <xf numFmtId="49" fontId="19" fillId="0" borderId="32" xfId="9" applyNumberFormat="1" applyFont="1" applyFill="1" applyBorder="1" applyAlignment="1">
      <alignment horizontal="center" vertical="center" textRotation="90" wrapText="1"/>
    </xf>
    <xf numFmtId="39" fontId="19" fillId="0" borderId="32" xfId="9" applyNumberFormat="1" applyFont="1" applyFill="1" applyBorder="1" applyAlignment="1">
      <alignment horizontal="center" vertical="center" wrapText="1"/>
    </xf>
    <xf numFmtId="166" fontId="19" fillId="0" borderId="32" xfId="9" applyNumberFormat="1" applyFont="1" applyFill="1" applyBorder="1" applyAlignment="1">
      <alignment horizontal="center" vertical="center" wrapText="1"/>
    </xf>
    <xf numFmtId="49" fontId="14" fillId="0" borderId="32" xfId="9" applyNumberFormat="1" applyFont="1" applyFill="1" applyBorder="1" applyAlignment="1">
      <alignment horizontal="center" vertical="center" textRotation="90" wrapText="1"/>
    </xf>
    <xf numFmtId="0" fontId="14" fillId="0" borderId="32" xfId="9" applyNumberFormat="1" applyFont="1" applyFill="1" applyBorder="1" applyAlignment="1">
      <alignment horizontal="center" vertical="center" wrapText="1"/>
    </xf>
    <xf numFmtId="167" fontId="14" fillId="0" borderId="32" xfId="7" applyNumberFormat="1" applyFont="1" applyFill="1" applyBorder="1" applyAlignment="1">
      <alignment horizontal="center" vertical="center" wrapText="1"/>
    </xf>
    <xf numFmtId="0" fontId="13" fillId="0" borderId="0" xfId="9" applyFont="1" applyFill="1" applyAlignment="1">
      <alignment horizontal="center" vertical="center" wrapText="1"/>
    </xf>
    <xf numFmtId="172" fontId="14" fillId="0" borderId="12" xfId="9" applyNumberFormat="1" applyFont="1" applyFill="1" applyBorder="1" applyAlignment="1">
      <alignment horizontal="center" vertical="center" wrapText="1"/>
    </xf>
    <xf numFmtId="0" fontId="13" fillId="0" borderId="1" xfId="9" applyFont="1" applyFill="1" applyBorder="1" applyAlignment="1">
      <alignment horizontal="center" vertical="center" wrapText="1"/>
    </xf>
    <xf numFmtId="0" fontId="87" fillId="0" borderId="1" xfId="9" applyFont="1" applyFill="1" applyBorder="1" applyAlignment="1">
      <alignment horizontal="center" vertical="center" wrapText="1"/>
    </xf>
    <xf numFmtId="0" fontId="87" fillId="0" borderId="32" xfId="9" applyFont="1" applyFill="1" applyBorder="1" applyAlignment="1">
      <alignment horizontal="center" vertical="center" wrapText="1"/>
    </xf>
    <xf numFmtId="0" fontId="19" fillId="0" borderId="32" xfId="9" applyFont="1" applyFill="1" applyBorder="1" applyAlignment="1">
      <alignment horizontal="center" vertical="center" wrapText="1"/>
    </xf>
    <xf numFmtId="166" fontId="13" fillId="0" borderId="32" xfId="9" applyNumberFormat="1" applyFont="1" applyFill="1" applyBorder="1" applyAlignment="1">
      <alignment horizontal="center" vertical="center" wrapText="1"/>
    </xf>
    <xf numFmtId="0" fontId="14" fillId="0" borderId="11" xfId="9" applyFont="1" applyFill="1" applyBorder="1" applyAlignment="1">
      <alignment horizontal="center" vertical="center" wrapText="1"/>
    </xf>
    <xf numFmtId="0" fontId="14" fillId="0" borderId="32" xfId="9" applyFont="1" applyFill="1" applyBorder="1" applyAlignment="1">
      <alignment horizontal="left" vertical="center" wrapText="1"/>
    </xf>
    <xf numFmtId="0" fontId="14" fillId="0" borderId="0" xfId="9" applyFont="1" applyFill="1" applyAlignment="1">
      <alignment vertical="center" wrapText="1"/>
    </xf>
    <xf numFmtId="0" fontId="88" fillId="0" borderId="11" xfId="9" applyFont="1" applyFill="1" applyBorder="1" applyAlignment="1">
      <alignment horizontal="center" vertical="center" wrapText="1"/>
    </xf>
    <xf numFmtId="0" fontId="85" fillId="0" borderId="32" xfId="9" applyFont="1" applyFill="1" applyBorder="1" applyAlignment="1">
      <alignment horizontal="left" vertical="center" wrapText="1"/>
    </xf>
    <xf numFmtId="167" fontId="88" fillId="0" borderId="32" xfId="7" applyNumberFormat="1" applyFont="1" applyFill="1" applyBorder="1" applyAlignment="1">
      <alignment vertical="center" wrapText="1"/>
    </xf>
    <xf numFmtId="0" fontId="88" fillId="0" borderId="0" xfId="9" applyFont="1" applyFill="1" applyAlignment="1">
      <alignment vertical="center" wrapText="1"/>
    </xf>
    <xf numFmtId="0" fontId="88" fillId="0" borderId="11" xfId="9" applyFont="1" applyFill="1" applyBorder="1" applyAlignment="1">
      <alignment vertical="center" wrapText="1"/>
    </xf>
    <xf numFmtId="0" fontId="14" fillId="0" borderId="32" xfId="9" applyFont="1" applyFill="1" applyBorder="1" applyAlignment="1">
      <alignment horizontal="center" vertical="center" wrapText="1"/>
    </xf>
    <xf numFmtId="0" fontId="14" fillId="0" borderId="11" xfId="9" applyFont="1" applyFill="1" applyBorder="1" applyAlignment="1">
      <alignment vertical="center" wrapText="1"/>
    </xf>
    <xf numFmtId="167" fontId="14" fillId="0" borderId="32" xfId="7" applyNumberFormat="1" applyFont="1" applyFill="1" applyBorder="1" applyAlignment="1">
      <alignment vertical="center" wrapText="1"/>
    </xf>
    <xf numFmtId="0" fontId="13" fillId="0" borderId="32" xfId="9" applyFont="1" applyFill="1" applyBorder="1" applyAlignment="1">
      <alignment horizontal="center" vertical="center" wrapText="1"/>
    </xf>
    <xf numFmtId="0" fontId="66" fillId="0" borderId="32" xfId="118" applyNumberFormat="1" applyFont="1" applyFill="1" applyBorder="1" applyAlignment="1">
      <alignment horizontal="left" vertical="center" wrapText="1"/>
    </xf>
    <xf numFmtId="166" fontId="66" fillId="0" borderId="32" xfId="118" applyNumberFormat="1" applyFont="1" applyFill="1" applyBorder="1" applyAlignment="1">
      <alignment horizontal="right" vertical="center" wrapText="1"/>
    </xf>
    <xf numFmtId="0" fontId="65" fillId="0" borderId="32" xfId="118" applyNumberFormat="1" applyFont="1" applyFill="1" applyBorder="1" applyAlignment="1">
      <alignment horizontal="center" vertical="center" wrapText="1"/>
    </xf>
    <xf numFmtId="166" fontId="65" fillId="0" borderId="32" xfId="118" applyNumberFormat="1" applyFont="1" applyFill="1" applyBorder="1" applyAlignment="1">
      <alignment horizontal="right" vertical="center" wrapText="1"/>
    </xf>
    <xf numFmtId="0" fontId="66" fillId="0" borderId="32" xfId="118" applyNumberFormat="1" applyFont="1" applyFill="1" applyBorder="1" applyAlignment="1">
      <alignment horizontal="center" vertical="center" wrapText="1"/>
    </xf>
    <xf numFmtId="167" fontId="13" fillId="0" borderId="32" xfId="7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67" fontId="14" fillId="0" borderId="11" xfId="7" applyNumberFormat="1" applyFont="1" applyFill="1" applyBorder="1" applyAlignment="1">
      <alignment horizontal="left" vertical="center" wrapText="1"/>
    </xf>
    <xf numFmtId="0" fontId="13" fillId="0" borderId="11" xfId="9" applyFont="1" applyFill="1" applyBorder="1" applyAlignment="1">
      <alignment horizontal="center" vertical="center" wrapText="1"/>
    </xf>
    <xf numFmtId="0" fontId="85" fillId="0" borderId="11" xfId="9" applyFont="1" applyFill="1" applyBorder="1" applyAlignment="1">
      <alignment horizontal="left" vertical="center" wrapText="1"/>
    </xf>
    <xf numFmtId="166" fontId="14" fillId="0" borderId="12" xfId="9" applyNumberFormat="1" applyFont="1" applyFill="1" applyBorder="1" applyAlignment="1">
      <alignment horizontal="center" vertical="center" wrapText="1"/>
    </xf>
    <xf numFmtId="167" fontId="88" fillId="0" borderId="11" xfId="7" applyNumberFormat="1" applyFont="1" applyFill="1" applyBorder="1" applyAlignment="1">
      <alignment vertical="center" wrapText="1"/>
    </xf>
    <xf numFmtId="0" fontId="10" fillId="0" borderId="32" xfId="9" applyFont="1" applyFill="1" applyBorder="1" applyAlignment="1">
      <alignment horizontal="left" vertical="center" wrapText="1"/>
    </xf>
    <xf numFmtId="0" fontId="11" fillId="0" borderId="32" xfId="9" applyFont="1" applyBorder="1" applyAlignment="1">
      <alignment horizontal="center" vertical="center" wrapText="1"/>
    </xf>
    <xf numFmtId="0" fontId="10" fillId="0" borderId="32" xfId="8" applyFont="1" applyBorder="1" applyAlignment="1">
      <alignment horizontal="center" vertical="center" wrapText="1"/>
    </xf>
    <xf numFmtId="0" fontId="10" fillId="0" borderId="32" xfId="8" applyFont="1" applyBorder="1" applyAlignment="1">
      <alignment horizontal="left" vertical="center" wrapText="1"/>
    </xf>
    <xf numFmtId="165" fontId="10" fillId="0" borderId="32" xfId="6" applyNumberFormat="1" applyFont="1" applyBorder="1" applyAlignment="1">
      <alignment horizontal="right" vertical="center"/>
    </xf>
    <xf numFmtId="0" fontId="13" fillId="0" borderId="32" xfId="8" applyFont="1" applyBorder="1" applyAlignment="1">
      <alignment horizontal="center" vertical="center" wrapText="1"/>
    </xf>
    <xf numFmtId="165" fontId="13" fillId="0" borderId="32" xfId="6" applyNumberFormat="1" applyFont="1" applyBorder="1" applyAlignment="1">
      <alignment horizontal="right" vertical="center"/>
    </xf>
    <xf numFmtId="0" fontId="16" fillId="0" borderId="32" xfId="8" applyFont="1" applyBorder="1" applyAlignment="1">
      <alignment horizontal="center" vertical="center" wrapText="1"/>
    </xf>
    <xf numFmtId="0" fontId="16" fillId="0" borderId="32" xfId="8" applyFont="1" applyBorder="1" applyAlignment="1">
      <alignment horizontal="left" vertical="center" wrapText="1"/>
    </xf>
    <xf numFmtId="165" fontId="16" fillId="0" borderId="32" xfId="6" applyNumberFormat="1" applyFont="1" applyBorder="1" applyAlignment="1">
      <alignment horizontal="right" vertical="center"/>
    </xf>
    <xf numFmtId="0" fontId="13" fillId="0" borderId="32" xfId="8" applyFont="1" applyBorder="1" applyAlignment="1">
      <alignment horizontal="left" vertical="center" wrapText="1" indent="2"/>
    </xf>
    <xf numFmtId="0" fontId="16" fillId="0" borderId="32" xfId="9" applyFont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left" vertical="center" wrapText="1"/>
    </xf>
    <xf numFmtId="167" fontId="10" fillId="0" borderId="32" xfId="7" applyNumberFormat="1" applyFont="1" applyFill="1" applyBorder="1" applyAlignment="1">
      <alignment horizontal="left" vertical="center" wrapText="1"/>
    </xf>
    <xf numFmtId="167" fontId="11" fillId="0" borderId="32" xfId="7" applyNumberFormat="1" applyFont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167" fontId="16" fillId="0" borderId="32" xfId="7" applyNumberFormat="1" applyFont="1" applyBorder="1" applyAlignment="1">
      <alignment horizontal="left" vertical="center" wrapText="1"/>
    </xf>
    <xf numFmtId="49" fontId="11" fillId="0" borderId="32" xfId="0" applyNumberFormat="1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167" fontId="17" fillId="0" borderId="32" xfId="7" applyNumberFormat="1" applyFont="1" applyFill="1" applyBorder="1" applyAlignment="1">
      <alignment horizontal="left" vertical="center" wrapText="1"/>
    </xf>
    <xf numFmtId="0" fontId="88" fillId="0" borderId="32" xfId="9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63" fillId="0" borderId="0" xfId="9" applyFont="1" applyAlignment="1">
      <alignment horizontal="left" vertical="top" wrapText="1"/>
    </xf>
    <xf numFmtId="0" fontId="11" fillId="0" borderId="0" xfId="9" applyFont="1" applyAlignment="1">
      <alignment horizontal="left" vertical="top" wrapText="1"/>
    </xf>
    <xf numFmtId="0" fontId="89" fillId="0" borderId="32" xfId="9" applyFont="1" applyBorder="1" applyAlignment="1">
      <alignment horizontal="left" vertical="top" wrapText="1"/>
    </xf>
    <xf numFmtId="0" fontId="89" fillId="0" borderId="32" xfId="9" applyFont="1" applyBorder="1" applyAlignment="1">
      <alignment vertical="top" wrapText="1"/>
    </xf>
    <xf numFmtId="0" fontId="89" fillId="0" borderId="0" xfId="9" applyFont="1" applyBorder="1" applyAlignment="1">
      <alignment vertical="top" wrapText="1"/>
    </xf>
    <xf numFmtId="0" fontId="89" fillId="0" borderId="0" xfId="9" applyFont="1" applyBorder="1" applyAlignment="1">
      <alignment horizontal="left" vertical="top" wrapText="1"/>
    </xf>
    <xf numFmtId="0" fontId="63" fillId="0" borderId="0" xfId="9" applyFont="1" applyBorder="1" applyAlignment="1">
      <alignment horizontal="left" vertical="top" wrapText="1"/>
    </xf>
    <xf numFmtId="0" fontId="11" fillId="0" borderId="32" xfId="9" applyFont="1" applyBorder="1" applyAlignment="1">
      <alignment horizontal="left" vertical="top" wrapText="1"/>
    </xf>
    <xf numFmtId="0" fontId="11" fillId="0" borderId="32" xfId="9" applyFont="1" applyBorder="1" applyAlignment="1">
      <alignment horizontal="center" vertical="top" wrapText="1"/>
    </xf>
    <xf numFmtId="0" fontId="11" fillId="0" borderId="32" xfId="9" applyFont="1" applyBorder="1" applyAlignment="1">
      <alignment horizontal="right" vertical="top" wrapText="1"/>
    </xf>
    <xf numFmtId="167" fontId="90" fillId="0" borderId="32" xfId="12" applyNumberFormat="1" applyFont="1" applyFill="1" applyBorder="1" applyAlignment="1">
      <alignment horizontal="center" vertical="center"/>
    </xf>
    <xf numFmtId="0" fontId="91" fillId="0" borderId="32" xfId="0" applyFont="1" applyFill="1" applyBorder="1" applyAlignment="1">
      <alignment vertical="top" wrapText="1"/>
    </xf>
    <xf numFmtId="0" fontId="92" fillId="0" borderId="32" xfId="0" applyFont="1" applyFill="1" applyBorder="1" applyAlignment="1">
      <alignment horizontal="left" vertical="top" wrapText="1"/>
    </xf>
    <xf numFmtId="0" fontId="91" fillId="0" borderId="32" xfId="0" applyFont="1" applyFill="1" applyBorder="1" applyAlignment="1">
      <alignment wrapText="1"/>
    </xf>
    <xf numFmtId="0" fontId="93" fillId="0" borderId="32" xfId="9" applyFont="1" applyBorder="1" applyAlignment="1">
      <alignment horizontal="left" vertical="top" wrapText="1"/>
    </xf>
    <xf numFmtId="167" fontId="89" fillId="0" borderId="32" xfId="7" applyNumberFormat="1" applyFont="1" applyBorder="1" applyAlignment="1">
      <alignment horizontal="center" vertical="top" wrapText="1"/>
    </xf>
    <xf numFmtId="0" fontId="11" fillId="0" borderId="0" xfId="9" applyFont="1" applyAlignment="1">
      <alignment horizontal="right" vertical="top" wrapText="1"/>
    </xf>
    <xf numFmtId="0" fontId="13" fillId="0" borderId="0" xfId="8" applyFont="1" applyAlignment="1">
      <alignment vertical="center" wrapText="1"/>
    </xf>
    <xf numFmtId="0" fontId="11" fillId="0" borderId="0" xfId="9" applyFont="1" applyAlignment="1">
      <alignment horizontal="center" vertical="top" wrapText="1"/>
    </xf>
    <xf numFmtId="0" fontId="11" fillId="0" borderId="0" xfId="9" applyFont="1" applyBorder="1" applyAlignment="1">
      <alignment vertical="top"/>
    </xf>
    <xf numFmtId="0" fontId="11" fillId="0" borderId="32" xfId="9" applyFont="1" applyBorder="1" applyAlignment="1">
      <alignment vertical="top" wrapText="1"/>
    </xf>
    <xf numFmtId="0" fontId="11" fillId="0" borderId="0" xfId="9" applyFont="1" applyBorder="1" applyAlignment="1">
      <alignment vertical="top" wrapText="1"/>
    </xf>
    <xf numFmtId="0" fontId="11" fillId="0" borderId="0" xfId="9" applyFont="1" applyAlignment="1">
      <alignment horizontal="left" vertical="center" wrapText="1"/>
    </xf>
    <xf numFmtId="0" fontId="11" fillId="0" borderId="0" xfId="9" applyFont="1" applyBorder="1" applyAlignment="1">
      <alignment horizontal="left" vertical="top" wrapText="1"/>
    </xf>
    <xf numFmtId="0" fontId="91" fillId="0" borderId="0" xfId="0" applyFont="1" applyFill="1"/>
    <xf numFmtId="0" fontId="91" fillId="0" borderId="0" xfId="0" applyFont="1" applyFill="1" applyBorder="1" applyAlignment="1">
      <alignment vertical="top" wrapText="1"/>
    </xf>
    <xf numFmtId="0" fontId="11" fillId="0" borderId="0" xfId="0" applyFont="1" applyFill="1"/>
    <xf numFmtId="0" fontId="11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/>
    </xf>
    <xf numFmtId="173" fontId="13" fillId="0" borderId="0" xfId="9" applyNumberFormat="1" applyFont="1" applyFill="1" applyAlignment="1">
      <alignment vertical="center" wrapText="1"/>
    </xf>
    <xf numFmtId="167" fontId="13" fillId="0" borderId="0" xfId="9" applyNumberFormat="1" applyFont="1" applyFill="1" applyAlignment="1">
      <alignment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left" vertical="center" wrapText="1"/>
    </xf>
    <xf numFmtId="167" fontId="11" fillId="0" borderId="32" xfId="7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32" xfId="124" applyFont="1" applyFill="1" applyBorder="1" applyAlignment="1">
      <alignment horizontal="left" vertical="center" wrapText="1"/>
    </xf>
    <xf numFmtId="169" fontId="11" fillId="0" borderId="32" xfId="7" applyNumberFormat="1" applyFont="1" applyFill="1" applyBorder="1" applyAlignment="1">
      <alignment horizontal="left" vertical="center" wrapText="1"/>
    </xf>
    <xf numFmtId="43" fontId="11" fillId="0" borderId="0" xfId="0" applyNumberFormat="1" applyFont="1" applyFill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166" fontId="11" fillId="0" borderId="0" xfId="9" applyNumberFormat="1" applyFont="1" applyFill="1" applyAlignment="1">
      <alignment horizontal="center" vertical="center" wrapText="1"/>
    </xf>
    <xf numFmtId="0" fontId="12" fillId="0" borderId="0" xfId="9" applyNumberFormat="1" applyFont="1" applyFill="1" applyAlignment="1">
      <alignment horizontal="center" vertical="center" wrapText="1"/>
    </xf>
    <xf numFmtId="166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6" fontId="9" fillId="0" borderId="8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166" fontId="9" fillId="0" borderId="4" xfId="9" applyNumberFormat="1" applyFont="1" applyFill="1" applyBorder="1" applyAlignment="1">
      <alignment horizontal="center" vertical="center" wrapText="1"/>
    </xf>
    <xf numFmtId="166" fontId="9" fillId="0" borderId="6" xfId="9" applyNumberFormat="1" applyFont="1" applyFill="1" applyBorder="1" applyAlignment="1">
      <alignment horizontal="center" vertical="center" wrapText="1"/>
    </xf>
    <xf numFmtId="166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19" fillId="0" borderId="13" xfId="8" applyFont="1" applyBorder="1" applyAlignment="1">
      <alignment horizontal="right" wrapText="1"/>
    </xf>
    <xf numFmtId="0" fontId="18" fillId="0" borderId="0" xfId="8" applyFont="1" applyAlignment="1">
      <alignment horizontal="right" vertical="center" wrapText="1"/>
    </xf>
    <xf numFmtId="0" fontId="13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9" fillId="0" borderId="35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19" fillId="0" borderId="34" xfId="8" applyFont="1" applyBorder="1" applyAlignment="1">
      <alignment horizontal="center" vertical="center" wrapText="1"/>
    </xf>
    <xf numFmtId="0" fontId="19" fillId="0" borderId="33" xfId="8" applyFont="1" applyBorder="1" applyAlignment="1">
      <alignment horizontal="center" vertical="center" wrapText="1"/>
    </xf>
    <xf numFmtId="0" fontId="19" fillId="0" borderId="10" xfId="8" applyFont="1" applyBorder="1" applyAlignment="1">
      <alignment horizontal="center" vertical="center" wrapText="1"/>
    </xf>
    <xf numFmtId="0" fontId="19" fillId="0" borderId="12" xfId="8" applyFont="1" applyBorder="1" applyAlignment="1">
      <alignment horizontal="center" vertical="center" wrapText="1"/>
    </xf>
    <xf numFmtId="0" fontId="65" fillId="0" borderId="35" xfId="8" applyFont="1" applyBorder="1" applyAlignment="1">
      <alignment horizontal="center" vertical="center" wrapText="1"/>
    </xf>
    <xf numFmtId="0" fontId="65" fillId="0" borderId="33" xfId="8" applyFont="1" applyBorder="1" applyAlignment="1">
      <alignment horizontal="center" vertical="center" wrapText="1"/>
    </xf>
    <xf numFmtId="0" fontId="65" fillId="0" borderId="34" xfId="8" applyFont="1" applyBorder="1" applyAlignment="1">
      <alignment horizontal="center" vertical="center" wrapText="1"/>
    </xf>
    <xf numFmtId="49" fontId="19" fillId="0" borderId="32" xfId="9" applyNumberFormat="1" applyFont="1" applyFill="1" applyBorder="1" applyAlignment="1">
      <alignment horizontal="center" vertical="center" wrapText="1"/>
    </xf>
    <xf numFmtId="0" fontId="19" fillId="0" borderId="10" xfId="9" applyNumberFormat="1" applyFont="1" applyFill="1" applyBorder="1" applyAlignment="1">
      <alignment horizontal="center" vertical="center" wrapText="1"/>
    </xf>
    <xf numFmtId="0" fontId="19" fillId="0" borderId="12" xfId="9" applyNumberFormat="1" applyFont="1" applyFill="1" applyBorder="1" applyAlignment="1">
      <alignment horizontal="center" vertical="center" wrapText="1"/>
    </xf>
    <xf numFmtId="0" fontId="18" fillId="0" borderId="0" xfId="8" applyFont="1" applyFill="1" applyAlignment="1">
      <alignment horizontal="right" vertical="center" wrapText="1"/>
    </xf>
    <xf numFmtId="0" fontId="14" fillId="0" borderId="0" xfId="8" applyFont="1" applyFill="1" applyAlignment="1">
      <alignment horizontal="right" vertical="center" wrapText="1"/>
    </xf>
    <xf numFmtId="0" fontId="14" fillId="0" borderId="0" xfId="8" applyFont="1" applyFill="1" applyAlignment="1">
      <alignment horizontal="center" vertical="center" wrapText="1"/>
    </xf>
    <xf numFmtId="0" fontId="19" fillId="0" borderId="13" xfId="8" applyFont="1" applyFill="1" applyBorder="1" applyAlignment="1">
      <alignment horizontal="right" wrapText="1"/>
    </xf>
    <xf numFmtId="166" fontId="19" fillId="0" borderId="35" xfId="9" applyNumberFormat="1" applyFont="1" applyFill="1" applyBorder="1" applyAlignment="1">
      <alignment horizontal="center" vertical="center" wrapText="1"/>
    </xf>
    <xf numFmtId="166" fontId="19" fillId="0" borderId="9" xfId="9" applyNumberFormat="1" applyFont="1" applyFill="1" applyBorder="1" applyAlignment="1">
      <alignment horizontal="center" vertical="center" wrapText="1"/>
    </xf>
    <xf numFmtId="166" fontId="19" fillId="0" borderId="34" xfId="9" applyNumberFormat="1" applyFont="1" applyFill="1" applyBorder="1" applyAlignment="1">
      <alignment horizontal="center" vertical="center" wrapText="1"/>
    </xf>
    <xf numFmtId="0" fontId="11" fillId="0" borderId="35" xfId="9" applyFont="1" applyBorder="1" applyAlignment="1">
      <alignment horizontal="center" vertical="top" wrapText="1"/>
    </xf>
    <xf numFmtId="0" fontId="11" fillId="0" borderId="9" xfId="9" applyFont="1" applyBorder="1" applyAlignment="1">
      <alignment horizontal="center" vertical="top" wrapText="1"/>
    </xf>
    <xf numFmtId="0" fontId="11" fillId="0" borderId="34" xfId="9" applyFont="1" applyBorder="1" applyAlignment="1">
      <alignment horizontal="center" vertical="top" wrapText="1"/>
    </xf>
    <xf numFmtId="0" fontId="91" fillId="0" borderId="35" xfId="0" applyFont="1" applyFill="1" applyBorder="1" applyAlignment="1">
      <alignment horizontal="center" vertical="top" wrapText="1"/>
    </xf>
    <xf numFmtId="0" fontId="91" fillId="0" borderId="34" xfId="0" applyFont="1" applyFill="1" applyBorder="1" applyAlignment="1">
      <alignment horizontal="center" vertical="top" wrapText="1"/>
    </xf>
    <xf numFmtId="0" fontId="11" fillId="0" borderId="35" xfId="9" applyFont="1" applyBorder="1" applyAlignment="1">
      <alignment horizontal="left" vertical="top" wrapText="1"/>
    </xf>
    <xf numFmtId="0" fontId="11" fillId="0" borderId="34" xfId="9" applyFont="1" applyBorder="1" applyAlignment="1">
      <alignment horizontal="left" vertical="top" wrapText="1"/>
    </xf>
    <xf numFmtId="0" fontId="11" fillId="0" borderId="32" xfId="9" applyFont="1" applyBorder="1" applyAlignment="1">
      <alignment horizontal="left" vertical="top" wrapText="1"/>
    </xf>
    <xf numFmtId="0" fontId="11" fillId="0" borderId="0" xfId="9" applyFont="1" applyAlignment="1">
      <alignment horizontal="center" vertical="top" wrapText="1"/>
    </xf>
    <xf numFmtId="0" fontId="91" fillId="0" borderId="0" xfId="0" applyFont="1" applyFill="1" applyAlignment="1">
      <alignment horizontal="center"/>
    </xf>
    <xf numFmtId="0" fontId="11" fillId="0" borderId="10" xfId="9" applyFont="1" applyBorder="1" applyAlignment="1">
      <alignment horizontal="center" vertical="top" wrapText="1"/>
    </xf>
    <xf numFmtId="0" fontId="11" fillId="0" borderId="2" xfId="9" applyFont="1" applyBorder="1" applyAlignment="1">
      <alignment horizontal="center" vertical="top" wrapText="1"/>
    </xf>
    <xf numFmtId="0" fontId="11" fillId="0" borderId="12" xfId="9" applyFont="1" applyBorder="1" applyAlignment="1">
      <alignment horizontal="center" vertical="top" wrapText="1"/>
    </xf>
    <xf numFmtId="0" fontId="11" fillId="0" borderId="32" xfId="9" applyFont="1" applyBorder="1" applyAlignment="1">
      <alignment horizontal="center" vertical="top" wrapText="1"/>
    </xf>
    <xf numFmtId="0" fontId="11" fillId="0" borderId="0" xfId="9" applyFont="1" applyAlignment="1">
      <alignment horizontal="center" wrapText="1"/>
    </xf>
    <xf numFmtId="0" fontId="11" fillId="0" borderId="0" xfId="9" applyFont="1" applyBorder="1" applyAlignment="1">
      <alignment horizontal="center" vertical="top"/>
    </xf>
    <xf numFmtId="0" fontId="11" fillId="0" borderId="0" xfId="9" applyFont="1" applyBorder="1" applyAlignment="1">
      <alignment horizontal="left" vertical="top" wrapText="1"/>
    </xf>
    <xf numFmtId="0" fontId="11" fillId="0" borderId="32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56" borderId="32" xfId="0" applyFont="1" applyFill="1" applyBorder="1" applyAlignment="1">
      <alignment horizontal="left" vertical="center" wrapText="1"/>
    </xf>
    <xf numFmtId="0" fontId="10" fillId="0" borderId="32" xfId="0" applyFont="1" applyFill="1" applyBorder="1" applyAlignment="1">
      <alignment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right" vertical="top" wrapText="1"/>
    </xf>
    <xf numFmtId="0" fontId="10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</cellXfs>
  <cellStyles count="422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" xfId="7" builtinId="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" xfId="0" builtinId="0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31" zoomScaleNormal="100" workbookViewId="0">
      <selection activeCell="D46" sqref="D46"/>
    </sheetView>
  </sheetViews>
  <sheetFormatPr defaultRowHeight="17.25"/>
  <cols>
    <col min="1" max="1" width="7.42578125" style="47" customWidth="1"/>
    <col min="2" max="2" width="8.7109375" style="47" customWidth="1"/>
    <col min="3" max="3" width="56.5703125" style="48" customWidth="1"/>
    <col min="4" max="4" width="14.7109375" style="58" bestFit="1" customWidth="1"/>
    <col min="5" max="5" width="16.85546875" style="58" customWidth="1"/>
    <col min="6" max="6" width="16.42578125" style="58" bestFit="1" customWidth="1"/>
    <col min="7" max="8" width="16.85546875" style="58" customWidth="1"/>
    <col min="9" max="16384" width="9.140625" style="48"/>
  </cols>
  <sheetData>
    <row r="1" spans="1:9" ht="16.5" customHeight="1">
      <c r="B1" s="59"/>
      <c r="C1" s="59"/>
      <c r="D1" s="59"/>
      <c r="E1" s="59"/>
      <c r="F1" s="59"/>
      <c r="G1" s="59"/>
      <c r="H1" s="60" t="s">
        <v>66</v>
      </c>
    </row>
    <row r="2" spans="1:9" ht="16.5" customHeight="1">
      <c r="B2" s="59"/>
      <c r="C2" s="59"/>
      <c r="D2" s="59"/>
      <c r="E2" s="59"/>
      <c r="F2" s="59"/>
      <c r="G2" s="59"/>
      <c r="H2" s="60" t="s">
        <v>95</v>
      </c>
    </row>
    <row r="3" spans="1:9" ht="16.5" customHeight="1">
      <c r="B3" s="59"/>
      <c r="C3" s="59"/>
      <c r="D3" s="59"/>
      <c r="E3" s="59"/>
      <c r="F3" s="59"/>
      <c r="G3" s="59"/>
      <c r="H3" s="60" t="s">
        <v>0</v>
      </c>
    </row>
    <row r="4" spans="1:9" ht="52.5" customHeight="1">
      <c r="A4" s="178" t="s">
        <v>132</v>
      </c>
      <c r="B4" s="178"/>
      <c r="C4" s="178"/>
      <c r="D4" s="178"/>
      <c r="E4" s="178"/>
      <c r="F4" s="178"/>
      <c r="G4" s="178"/>
      <c r="H4" s="178"/>
    </row>
    <row r="5" spans="1:9">
      <c r="A5" s="5"/>
      <c r="B5" s="5"/>
      <c r="C5" s="46"/>
      <c r="D5" s="6"/>
      <c r="E5" s="6"/>
      <c r="F5" s="6"/>
      <c r="G5" s="179" t="s">
        <v>127</v>
      </c>
      <c r="H5" s="179"/>
    </row>
    <row r="6" spans="1:9" s="49" customFormat="1" ht="36.75" customHeight="1">
      <c r="A6" s="188" t="s">
        <v>26</v>
      </c>
      <c r="B6" s="188"/>
      <c r="C6" s="180" t="s">
        <v>27</v>
      </c>
      <c r="D6" s="185" t="s">
        <v>42</v>
      </c>
      <c r="E6" s="186"/>
      <c r="F6" s="186"/>
      <c r="G6" s="186"/>
      <c r="H6" s="187"/>
    </row>
    <row r="7" spans="1:9" s="49" customFormat="1" ht="19.5" customHeight="1">
      <c r="A7" s="188"/>
      <c r="B7" s="188"/>
      <c r="C7" s="181"/>
      <c r="D7" s="183" t="s">
        <v>28</v>
      </c>
      <c r="E7" s="185" t="s">
        <v>10</v>
      </c>
      <c r="F7" s="186"/>
      <c r="G7" s="186"/>
      <c r="H7" s="187"/>
    </row>
    <row r="8" spans="1:9" s="49" customFormat="1" ht="93" customHeight="1">
      <c r="A8" s="61" t="s">
        <v>29</v>
      </c>
      <c r="B8" s="61" t="s">
        <v>30</v>
      </c>
      <c r="C8" s="182"/>
      <c r="D8" s="184"/>
      <c r="E8" s="62" t="s">
        <v>31</v>
      </c>
      <c r="F8" s="62" t="s">
        <v>32</v>
      </c>
      <c r="G8" s="62" t="s">
        <v>33</v>
      </c>
      <c r="H8" s="62" t="s">
        <v>34</v>
      </c>
    </row>
    <row r="9" spans="1:9" s="47" customFormat="1" ht="30.75" customHeight="1">
      <c r="A9" s="63"/>
      <c r="B9" s="63"/>
      <c r="C9" s="64" t="s">
        <v>35</v>
      </c>
      <c r="D9" s="65">
        <f>+E9+F9+G9+H9</f>
        <v>0</v>
      </c>
      <c r="E9" s="65">
        <f t="shared" ref="E9:H9" si="0">E11</f>
        <v>0</v>
      </c>
      <c r="F9" s="65">
        <f t="shared" si="0"/>
        <v>-165734.39999999999</v>
      </c>
      <c r="G9" s="65">
        <f t="shared" si="0"/>
        <v>165734.39999999999</v>
      </c>
      <c r="H9" s="65">
        <f t="shared" si="0"/>
        <v>0</v>
      </c>
    </row>
    <row r="10" spans="1:9">
      <c r="A10" s="63"/>
      <c r="B10" s="63"/>
      <c r="C10" s="64" t="s">
        <v>36</v>
      </c>
      <c r="D10" s="65"/>
      <c r="E10" s="65"/>
      <c r="F10" s="65"/>
      <c r="G10" s="65"/>
      <c r="H10" s="65"/>
    </row>
    <row r="11" spans="1:9" s="47" customFormat="1" ht="51.75">
      <c r="A11" s="14"/>
      <c r="B11" s="66"/>
      <c r="C11" s="66" t="s">
        <v>40</v>
      </c>
      <c r="D11" s="67">
        <f>+E11+F11+G11+H11</f>
        <v>0</v>
      </c>
      <c r="E11" s="67">
        <f>+E13+E39+E38</f>
        <v>0</v>
      </c>
      <c r="F11" s="67">
        <f t="shared" ref="F11:H11" si="1">+F13+F39+F38</f>
        <v>-165734.39999999999</v>
      </c>
      <c r="G11" s="67">
        <f t="shared" si="1"/>
        <v>165734.39999999999</v>
      </c>
      <c r="H11" s="67">
        <f t="shared" si="1"/>
        <v>0</v>
      </c>
      <c r="I11" s="177"/>
    </row>
    <row r="12" spans="1:9" s="47" customFormat="1">
      <c r="A12" s="14"/>
      <c r="B12" s="14"/>
      <c r="C12" s="14" t="s">
        <v>37</v>
      </c>
      <c r="D12" s="50"/>
      <c r="E12" s="50"/>
      <c r="F12" s="50"/>
      <c r="G12" s="50"/>
      <c r="H12" s="50"/>
    </row>
    <row r="13" spans="1:9" s="52" customFormat="1" ht="34.5">
      <c r="A13" s="15">
        <v>1049</v>
      </c>
      <c r="B13" s="15">
        <v>21001</v>
      </c>
      <c r="C13" s="51" t="s">
        <v>41</v>
      </c>
      <c r="D13" s="19">
        <f>+E13+F13+G13+H13</f>
        <v>0</v>
      </c>
      <c r="E13" s="19">
        <f>+E15+E27+E35</f>
        <v>0</v>
      </c>
      <c r="F13" s="19">
        <f>-G13</f>
        <v>-135240</v>
      </c>
      <c r="G13" s="19">
        <f>+G15+G27+G35</f>
        <v>135240</v>
      </c>
      <c r="H13" s="19">
        <f>+H15+H27+H35</f>
        <v>0</v>
      </c>
    </row>
    <row r="14" spans="1:9">
      <c r="A14" s="53"/>
      <c r="B14" s="53"/>
      <c r="C14" s="14" t="s">
        <v>37</v>
      </c>
      <c r="D14" s="54"/>
      <c r="E14" s="54"/>
      <c r="F14" s="54"/>
      <c r="G14" s="54"/>
      <c r="H14" s="54"/>
    </row>
    <row r="15" spans="1:9" s="52" customFormat="1" ht="34.5">
      <c r="A15" s="16"/>
      <c r="B15" s="16">
        <v>1</v>
      </c>
      <c r="C15" s="16" t="s">
        <v>63</v>
      </c>
      <c r="D15" s="55">
        <f>+E15+F15+G15+H15</f>
        <v>57177.7</v>
      </c>
      <c r="E15" s="55">
        <f t="shared" ref="E15:F15" si="2">+E16+E24+E19+E26+E22</f>
        <v>0</v>
      </c>
      <c r="F15" s="55">
        <f t="shared" si="2"/>
        <v>0</v>
      </c>
      <c r="G15" s="55">
        <f>+G16+G24+G19+G26+G22</f>
        <v>57177.7</v>
      </c>
      <c r="H15" s="55">
        <f>+H16+H24+H19+H26+H22</f>
        <v>0</v>
      </c>
    </row>
    <row r="16" spans="1:9" s="52" customFormat="1" ht="33">
      <c r="A16" s="16"/>
      <c r="B16" s="16"/>
      <c r="C16" s="10" t="s">
        <v>83</v>
      </c>
      <c r="D16" s="55">
        <f t="shared" ref="D16:D35" si="3">+E16+F16+G16+H16</f>
        <v>23344.6</v>
      </c>
      <c r="E16" s="13">
        <f t="shared" ref="E16:H16" si="4">SUM(E17:E17)</f>
        <v>0</v>
      </c>
      <c r="F16" s="13">
        <f t="shared" si="4"/>
        <v>0</v>
      </c>
      <c r="G16" s="13">
        <f>+G17+G18</f>
        <v>23344.6</v>
      </c>
      <c r="H16" s="13">
        <f t="shared" si="4"/>
        <v>0</v>
      </c>
    </row>
    <row r="17" spans="1:8">
      <c r="A17" s="17"/>
      <c r="B17" s="17"/>
      <c r="C17" s="11" t="str">
        <f>+'3'!C19</f>
        <v>կմ97+020 - կմ 104+700 հատվածի հիմնանորոգում</v>
      </c>
      <c r="D17" s="56">
        <f t="shared" si="3"/>
        <v>5862.9</v>
      </c>
      <c r="E17" s="12"/>
      <c r="F17" s="12"/>
      <c r="G17" s="12">
        <f>+'3'!F19</f>
        <v>5862.9</v>
      </c>
      <c r="H17" s="12"/>
    </row>
    <row r="18" spans="1:8">
      <c r="A18" s="17"/>
      <c r="B18" s="17"/>
      <c r="C18" s="11" t="str">
        <f>+'3'!C20</f>
        <v>կմ154+000-կմ176+900 հատվածի հիմնանորոգում</v>
      </c>
      <c r="D18" s="56">
        <f t="shared" si="3"/>
        <v>17481.7</v>
      </c>
      <c r="E18" s="12"/>
      <c r="F18" s="12"/>
      <c r="G18" s="12">
        <f>+'3'!F20</f>
        <v>17481.7</v>
      </c>
      <c r="H18" s="12"/>
    </row>
    <row r="19" spans="1:8" s="52" customFormat="1">
      <c r="A19" s="16"/>
      <c r="B19" s="16"/>
      <c r="C19" s="102" t="s">
        <v>104</v>
      </c>
      <c r="D19" s="55">
        <f>+E19+F19+G19+H19</f>
        <v>5274</v>
      </c>
      <c r="E19" s="13">
        <f>SUM(E21:E21)</f>
        <v>0</v>
      </c>
      <c r="F19" s="13">
        <f>SUM(F21:F21)</f>
        <v>0</v>
      </c>
      <c r="G19" s="13">
        <f>+G21+G20</f>
        <v>5274</v>
      </c>
      <c r="H19" s="13">
        <f>SUM(H21:H21)</f>
        <v>0</v>
      </c>
    </row>
    <row r="20" spans="1:8" s="52" customFormat="1" ht="33">
      <c r="A20" s="16"/>
      <c r="B20" s="16"/>
      <c r="C20" s="104" t="s">
        <v>158</v>
      </c>
      <c r="D20" s="56">
        <f>+E20+F20+G20+H20</f>
        <v>3480</v>
      </c>
      <c r="E20" s="13"/>
      <c r="F20" s="13"/>
      <c r="G20" s="12">
        <f>+'3'!F22</f>
        <v>3480</v>
      </c>
      <c r="H20" s="13"/>
    </row>
    <row r="21" spans="1:8" ht="66">
      <c r="A21" s="17"/>
      <c r="B21" s="17"/>
      <c r="C21" s="104" t="s">
        <v>113</v>
      </c>
      <c r="D21" s="56">
        <f>+E21+F21+G21+H21</f>
        <v>1794</v>
      </c>
      <c r="E21" s="12"/>
      <c r="F21" s="12"/>
      <c r="G21" s="12">
        <f>+'3'!F23</f>
        <v>1794</v>
      </c>
      <c r="H21" s="12"/>
    </row>
    <row r="22" spans="1:8">
      <c r="A22" s="17"/>
      <c r="B22" s="17"/>
      <c r="C22" s="10" t="s">
        <v>84</v>
      </c>
      <c r="D22" s="55">
        <f t="shared" ref="D22:D23" si="5">+E22+F22+G22+H22</f>
        <v>359.1</v>
      </c>
      <c r="E22" s="13"/>
      <c r="F22" s="13"/>
      <c r="G22" s="13">
        <f>+'3'!F24</f>
        <v>359.1</v>
      </c>
      <c r="H22" s="13"/>
    </row>
    <row r="23" spans="1:8">
      <c r="A23" s="17"/>
      <c r="B23" s="17"/>
      <c r="C23" s="11" t="s">
        <v>114</v>
      </c>
      <c r="D23" s="56">
        <f t="shared" si="5"/>
        <v>359.1</v>
      </c>
      <c r="E23" s="12"/>
      <c r="F23" s="12"/>
      <c r="G23" s="12">
        <f>+'3'!F25</f>
        <v>359.1</v>
      </c>
      <c r="H23" s="12"/>
    </row>
    <row r="24" spans="1:8" s="52" customFormat="1">
      <c r="A24" s="16"/>
      <c r="B24" s="16"/>
      <c r="C24" s="10" t="s">
        <v>156</v>
      </c>
      <c r="D24" s="55">
        <f t="shared" si="3"/>
        <v>2400</v>
      </c>
      <c r="E24" s="13">
        <f>SUM(E25:E25)</f>
        <v>0</v>
      </c>
      <c r="F24" s="13">
        <f>SUM(F25:F25)</f>
        <v>0</v>
      </c>
      <c r="G24" s="13">
        <f>+G25</f>
        <v>2400</v>
      </c>
      <c r="H24" s="13">
        <f>SUM(H25:H25)</f>
        <v>0</v>
      </c>
    </row>
    <row r="25" spans="1:8">
      <c r="A25" s="17"/>
      <c r="B25" s="18"/>
      <c r="C25" s="11" t="s">
        <v>157</v>
      </c>
      <c r="D25" s="56">
        <f t="shared" si="3"/>
        <v>2400</v>
      </c>
      <c r="E25" s="12"/>
      <c r="F25" s="12"/>
      <c r="G25" s="12">
        <f>+'3'!F27</f>
        <v>2400</v>
      </c>
      <c r="H25" s="12"/>
    </row>
    <row r="26" spans="1:8" s="52" customFormat="1" ht="49.5">
      <c r="A26" s="16"/>
      <c r="B26" s="16"/>
      <c r="C26" s="10" t="s">
        <v>170</v>
      </c>
      <c r="D26" s="55">
        <f t="shared" ref="D26" si="6">+E26+F26+G26+H26</f>
        <v>25800</v>
      </c>
      <c r="E26" s="13"/>
      <c r="F26" s="13"/>
      <c r="G26" s="13">
        <f>+'3'!F28</f>
        <v>25800</v>
      </c>
      <c r="H26" s="13"/>
    </row>
    <row r="27" spans="1:8" s="52" customFormat="1" ht="33">
      <c r="A27" s="16"/>
      <c r="B27" s="9">
        <v>2</v>
      </c>
      <c r="C27" s="9" t="s">
        <v>86</v>
      </c>
      <c r="D27" s="55">
        <f t="shared" si="3"/>
        <v>42497.600000000006</v>
      </c>
      <c r="E27" s="13">
        <f>SUM(E28:E34)</f>
        <v>0</v>
      </c>
      <c r="F27" s="13">
        <f>SUM(F28:F34)</f>
        <v>0</v>
      </c>
      <c r="G27" s="13">
        <f>SUM(G28:G34)</f>
        <v>42497.600000000006</v>
      </c>
      <c r="H27" s="13">
        <f>SUM(H28:H34)</f>
        <v>0</v>
      </c>
    </row>
    <row r="28" spans="1:8" ht="66">
      <c r="A28" s="17"/>
      <c r="B28" s="17"/>
      <c r="C28" s="11" t="str">
        <f>+'3'!C30</f>
        <v>Հ-69, /Հ-21/-Հառիճ ավտոճանապարհի հանրապետական նշանակության կմ1+100-ում երթևեկային մասի ջրահեռացման կարգավորում և 200 գծ.մ ասֆալտապատում</v>
      </c>
      <c r="D28" s="12">
        <f t="shared" ref="D28:D30" si="7">+E28+G28+F28+H28</f>
        <v>55.6</v>
      </c>
      <c r="E28" s="12"/>
      <c r="F28" s="12"/>
      <c r="G28" s="12">
        <f>+'3'!F30</f>
        <v>55.6</v>
      </c>
      <c r="H28" s="12"/>
    </row>
    <row r="29" spans="1:8" ht="49.5">
      <c r="A29" s="17"/>
      <c r="B29" s="17"/>
      <c r="C29" s="11" t="str">
        <f>+'3'!C31</f>
        <v>Հ-2, /Հ-1/ Աբովյան- Արզնի-/Հ-6/ (Նոր Գեղի) հանրապետական նշանակության ավտոճանապարհի կմ0+000-կմ1+400 հատվածի հիմնանորոգում</v>
      </c>
      <c r="D29" s="12">
        <f t="shared" si="7"/>
        <v>1105.3</v>
      </c>
      <c r="E29" s="12"/>
      <c r="F29" s="12"/>
      <c r="G29" s="12">
        <f>+'3'!F31</f>
        <v>1105.3</v>
      </c>
      <c r="H29" s="12"/>
    </row>
    <row r="30" spans="1:8" ht="66">
      <c r="A30" s="17"/>
      <c r="B30" s="17"/>
      <c r="C30" s="11" t="str">
        <f>+'3'!C32</f>
        <v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v>
      </c>
      <c r="D30" s="12">
        <f t="shared" si="7"/>
        <v>1026.3</v>
      </c>
      <c r="E30" s="12"/>
      <c r="F30" s="12"/>
      <c r="G30" s="12">
        <f>+'3'!F32</f>
        <v>1026.3</v>
      </c>
      <c r="H30" s="12"/>
    </row>
    <row r="31" spans="1:8" ht="49.5">
      <c r="A31" s="17"/>
      <c r="B31" s="17"/>
      <c r="C31" s="11" t="str">
        <f>+'3'!C33</f>
        <v xml:space="preserve">Հ-33, /Մ-3 /Ստեփանավան-Ագարակ-Յաղդան-/Հ-35/ հանրապետական նշանակության ավտոճանապարհի կմ0+000-կմ8+100 հատվածի </v>
      </c>
      <c r="D31" s="56">
        <f t="shared" si="3"/>
        <v>6395.1</v>
      </c>
      <c r="E31" s="12"/>
      <c r="F31" s="12"/>
      <c r="G31" s="12">
        <f>+'3'!F33</f>
        <v>6395.1</v>
      </c>
      <c r="H31" s="12"/>
    </row>
    <row r="32" spans="1:8" ht="49.5">
      <c r="A32" s="17"/>
      <c r="B32" s="17"/>
      <c r="C32" s="11" t="str">
        <f>+'3'!C34</f>
        <v>Հ-36, /Մ-4/ (Իջևան) - Նավուր - Բերդ - Այգեպար հանրապետական նշանակության ավտոճանապարհի կմ 5+600-կմ 42+100 հատվածի հիմնանորոգում</v>
      </c>
      <c r="D32" s="56">
        <f t="shared" ref="D32:D34" si="8">+E32+F32+G32+H32</f>
        <v>26256</v>
      </c>
      <c r="E32" s="12"/>
      <c r="F32" s="12"/>
      <c r="G32" s="12">
        <f>+'3'!F34</f>
        <v>26256</v>
      </c>
      <c r="H32" s="12"/>
    </row>
    <row r="33" spans="1:8" ht="49.5">
      <c r="A33" s="17"/>
      <c r="B33" s="17"/>
      <c r="C33" s="11" t="str">
        <f>+'3'!C35</f>
        <v>Հ-64, Բերդ - Արծվաբերդ - Չինարի հանրապետական նշանակության ավտոճանապարհի 18-րդ կիլոմետրում փլուզված հողային պաստառի վերականգնում</v>
      </c>
      <c r="D33" s="56">
        <f t="shared" si="8"/>
        <v>144</v>
      </c>
      <c r="E33" s="12"/>
      <c r="F33" s="12"/>
      <c r="G33" s="12">
        <f>+'3'!F35</f>
        <v>144</v>
      </c>
      <c r="H33" s="12"/>
    </row>
    <row r="34" spans="1:8" ht="49.5">
      <c r="A34" s="17"/>
      <c r="B34" s="17"/>
      <c r="C34" s="11" t="str">
        <f>+'3'!C36</f>
        <v>Հ-46, /Մ-2/-Տաթև-Աղվանի-/Մ-2/(Սյունիք) հանրապետական նշանակության ավտոճանապարհի կմ55+000-կմ68+000 հատվածի հիմնանորոգում</v>
      </c>
      <c r="D34" s="56">
        <f t="shared" si="8"/>
        <v>7515.3</v>
      </c>
      <c r="E34" s="12"/>
      <c r="F34" s="12"/>
      <c r="G34" s="12">
        <f>+'3'!F36</f>
        <v>7515.3</v>
      </c>
      <c r="H34" s="12"/>
    </row>
    <row r="35" spans="1:8" s="52" customFormat="1" ht="33">
      <c r="A35" s="16"/>
      <c r="B35" s="16">
        <v>3</v>
      </c>
      <c r="C35" s="9" t="s">
        <v>85</v>
      </c>
      <c r="D35" s="55">
        <f t="shared" si="3"/>
        <v>35564.699999999997</v>
      </c>
      <c r="E35" s="13">
        <f t="shared" ref="E35:G35" si="9">SUM(E36:E37)</f>
        <v>0</v>
      </c>
      <c r="F35" s="13">
        <f t="shared" si="9"/>
        <v>0</v>
      </c>
      <c r="G35" s="13">
        <f t="shared" si="9"/>
        <v>35564.699999999997</v>
      </c>
      <c r="H35" s="13">
        <f>SUM(H36:H37)</f>
        <v>0</v>
      </c>
    </row>
    <row r="36" spans="1:8" s="52" customFormat="1" ht="49.5">
      <c r="A36" s="16"/>
      <c r="B36" s="16"/>
      <c r="C36" s="11" t="s">
        <v>121</v>
      </c>
      <c r="D36" s="56">
        <f>+E36+F36+G36+H36</f>
        <v>28680</v>
      </c>
      <c r="E36" s="12"/>
      <c r="F36" s="12"/>
      <c r="G36" s="12">
        <f>+'3'!F38</f>
        <v>28680</v>
      </c>
      <c r="H36" s="12"/>
    </row>
    <row r="37" spans="1:8" ht="33">
      <c r="A37" s="17"/>
      <c r="B37" s="17"/>
      <c r="C37" s="11" t="s">
        <v>169</v>
      </c>
      <c r="D37" s="56">
        <f>+E37+F37+G37+H37</f>
        <v>6884.7</v>
      </c>
      <c r="E37" s="12"/>
      <c r="F37" s="12"/>
      <c r="G37" s="12">
        <f>+'3'!F39</f>
        <v>6884.7</v>
      </c>
      <c r="H37" s="12"/>
    </row>
    <row r="38" spans="1:8">
      <c r="A38" s="16">
        <v>1049</v>
      </c>
      <c r="B38" s="16">
        <v>21002</v>
      </c>
      <c r="C38" s="115" t="s">
        <v>162</v>
      </c>
      <c r="D38" s="13">
        <f t="shared" ref="D38:D57" si="10">+E38+F38+G38+H38</f>
        <v>-30494.400000000001</v>
      </c>
      <c r="E38" s="13">
        <f>-F39</f>
        <v>0</v>
      </c>
      <c r="F38" s="13">
        <f>-G39</f>
        <v>-30494.400000000001</v>
      </c>
      <c r="G38" s="13">
        <f t="shared" ref="G38:H38" si="11">-H39</f>
        <v>0</v>
      </c>
      <c r="H38" s="13">
        <f t="shared" si="11"/>
        <v>0</v>
      </c>
    </row>
    <row r="39" spans="1:8">
      <c r="A39" s="16">
        <v>1049</v>
      </c>
      <c r="B39" s="16">
        <v>21002</v>
      </c>
      <c r="C39" s="115" t="s">
        <v>162</v>
      </c>
      <c r="D39" s="13">
        <f t="shared" si="10"/>
        <v>30494.400000000001</v>
      </c>
      <c r="E39" s="13">
        <f>SUM(E41:E57)</f>
        <v>0</v>
      </c>
      <c r="F39" s="13">
        <f t="shared" ref="F39:H39" si="12">SUM(F41:F57)</f>
        <v>0</v>
      </c>
      <c r="G39" s="13">
        <f>SUM(G41:G58)</f>
        <v>30494.400000000001</v>
      </c>
      <c r="H39" s="13">
        <f t="shared" si="12"/>
        <v>0</v>
      </c>
    </row>
    <row r="40" spans="1:8">
      <c r="A40" s="116"/>
      <c r="B40" s="116"/>
      <c r="C40" s="116" t="s">
        <v>133</v>
      </c>
      <c r="D40" s="12"/>
      <c r="E40" s="12"/>
      <c r="F40" s="12"/>
      <c r="G40" s="12"/>
      <c r="H40" s="12"/>
    </row>
    <row r="41" spans="1:8" ht="33">
      <c r="A41" s="98"/>
      <c r="B41" s="98"/>
      <c r="C41" s="104" t="s">
        <v>134</v>
      </c>
      <c r="D41" s="12">
        <f t="shared" si="10"/>
        <v>4498</v>
      </c>
      <c r="E41" s="12">
        <v>0</v>
      </c>
      <c r="F41" s="12">
        <v>0</v>
      </c>
      <c r="G41" s="12">
        <f>+'3'!F47</f>
        <v>4498</v>
      </c>
      <c r="H41" s="12">
        <v>0</v>
      </c>
    </row>
    <row r="42" spans="1:8" ht="33">
      <c r="A42" s="98"/>
      <c r="B42" s="98"/>
      <c r="C42" s="104" t="s">
        <v>135</v>
      </c>
      <c r="D42" s="12">
        <f t="shared" si="10"/>
        <v>400</v>
      </c>
      <c r="E42" s="12">
        <v>0</v>
      </c>
      <c r="F42" s="12">
        <v>0</v>
      </c>
      <c r="G42" s="12">
        <f>+'3'!F48</f>
        <v>400</v>
      </c>
      <c r="H42" s="12">
        <v>0</v>
      </c>
    </row>
    <row r="43" spans="1:8" ht="49.5">
      <c r="A43" s="98"/>
      <c r="B43" s="98"/>
      <c r="C43" s="104" t="s">
        <v>136</v>
      </c>
      <c r="D43" s="12">
        <f t="shared" si="10"/>
        <v>1500</v>
      </c>
      <c r="E43" s="12">
        <v>0</v>
      </c>
      <c r="F43" s="12">
        <v>0</v>
      </c>
      <c r="G43" s="12">
        <f>+'3'!F49</f>
        <v>1500</v>
      </c>
      <c r="H43" s="12">
        <v>0</v>
      </c>
    </row>
    <row r="44" spans="1:8" ht="49.5">
      <c r="A44" s="98"/>
      <c r="B44" s="98"/>
      <c r="C44" s="104" t="s">
        <v>154</v>
      </c>
      <c r="D44" s="12">
        <f t="shared" si="10"/>
        <v>1500</v>
      </c>
      <c r="E44" s="12">
        <v>0</v>
      </c>
      <c r="F44" s="12">
        <v>0</v>
      </c>
      <c r="G44" s="12">
        <f>+'3'!F50</f>
        <v>1500</v>
      </c>
      <c r="H44" s="12">
        <v>0</v>
      </c>
    </row>
    <row r="45" spans="1:8" ht="33">
      <c r="A45" s="98"/>
      <c r="B45" s="98"/>
      <c r="C45" s="104" t="s">
        <v>137</v>
      </c>
      <c r="D45" s="12">
        <f t="shared" si="10"/>
        <v>1000</v>
      </c>
      <c r="E45" s="12">
        <v>0</v>
      </c>
      <c r="F45" s="12">
        <v>0</v>
      </c>
      <c r="G45" s="12">
        <f>+'3'!F51</f>
        <v>1000</v>
      </c>
      <c r="H45" s="12">
        <v>0</v>
      </c>
    </row>
    <row r="46" spans="1:8" ht="49.5">
      <c r="A46" s="98"/>
      <c r="B46" s="98"/>
      <c r="C46" s="104" t="s">
        <v>138</v>
      </c>
      <c r="D46" s="12">
        <f t="shared" si="10"/>
        <v>1500</v>
      </c>
      <c r="E46" s="12">
        <v>0</v>
      </c>
      <c r="F46" s="12">
        <v>0</v>
      </c>
      <c r="G46" s="12">
        <f>+'3'!F52</f>
        <v>1500</v>
      </c>
      <c r="H46" s="12">
        <v>0</v>
      </c>
    </row>
    <row r="47" spans="1:8" ht="49.5">
      <c r="A47" s="98"/>
      <c r="B47" s="98"/>
      <c r="C47" s="104" t="s">
        <v>139</v>
      </c>
      <c r="D47" s="12">
        <f t="shared" si="10"/>
        <v>1500</v>
      </c>
      <c r="E47" s="12">
        <v>0</v>
      </c>
      <c r="F47" s="12">
        <v>0</v>
      </c>
      <c r="G47" s="12">
        <f>+'3'!F53</f>
        <v>1500</v>
      </c>
      <c r="H47" s="12">
        <v>0</v>
      </c>
    </row>
    <row r="48" spans="1:8" ht="82.5">
      <c r="A48" s="98"/>
      <c r="B48" s="98"/>
      <c r="C48" s="104" t="s">
        <v>140</v>
      </c>
      <c r="D48" s="12">
        <f t="shared" si="10"/>
        <v>1499.7</v>
      </c>
      <c r="E48" s="12">
        <v>0</v>
      </c>
      <c r="F48" s="12">
        <v>0</v>
      </c>
      <c r="G48" s="12">
        <f>+'3'!F54</f>
        <v>1499.7</v>
      </c>
      <c r="H48" s="12">
        <v>0</v>
      </c>
    </row>
    <row r="49" spans="1:8" ht="49.5">
      <c r="A49" s="98"/>
      <c r="B49" s="98"/>
      <c r="C49" s="104" t="s">
        <v>141</v>
      </c>
      <c r="D49" s="12">
        <f t="shared" si="10"/>
        <v>3499.7</v>
      </c>
      <c r="E49" s="12">
        <v>0</v>
      </c>
      <c r="F49" s="12">
        <v>0</v>
      </c>
      <c r="G49" s="12">
        <f>+'3'!F55</f>
        <v>3499.7</v>
      </c>
      <c r="H49" s="12">
        <v>0</v>
      </c>
    </row>
    <row r="50" spans="1:8" ht="49.5">
      <c r="A50" s="98"/>
      <c r="B50" s="98"/>
      <c r="C50" s="104" t="s">
        <v>142</v>
      </c>
      <c r="D50" s="12">
        <f t="shared" si="10"/>
        <v>999.8</v>
      </c>
      <c r="E50" s="12">
        <v>0</v>
      </c>
      <c r="F50" s="12">
        <v>0</v>
      </c>
      <c r="G50" s="12">
        <f>+'3'!F56</f>
        <v>999.8</v>
      </c>
      <c r="H50" s="12">
        <v>0</v>
      </c>
    </row>
    <row r="51" spans="1:8" ht="49.5">
      <c r="A51" s="98"/>
      <c r="B51" s="98"/>
      <c r="C51" s="104" t="s">
        <v>143</v>
      </c>
      <c r="D51" s="12">
        <f t="shared" si="10"/>
        <v>999.8</v>
      </c>
      <c r="E51" s="12">
        <v>0</v>
      </c>
      <c r="F51" s="12">
        <v>0</v>
      </c>
      <c r="G51" s="12">
        <f>+'3'!F57</f>
        <v>999.8</v>
      </c>
      <c r="H51" s="12">
        <v>0</v>
      </c>
    </row>
    <row r="52" spans="1:8" ht="49.5">
      <c r="A52" s="98"/>
      <c r="B52" s="98"/>
      <c r="C52" s="104" t="s">
        <v>144</v>
      </c>
      <c r="D52" s="12">
        <f t="shared" si="10"/>
        <v>4199.7</v>
      </c>
      <c r="E52" s="12">
        <v>0</v>
      </c>
      <c r="F52" s="12">
        <v>0</v>
      </c>
      <c r="G52" s="12">
        <f>+'3'!F58</f>
        <v>4199.7</v>
      </c>
      <c r="H52" s="12">
        <v>0</v>
      </c>
    </row>
    <row r="53" spans="1:8" ht="49.5">
      <c r="A53" s="98"/>
      <c r="B53" s="98"/>
      <c r="C53" s="104" t="s">
        <v>145</v>
      </c>
      <c r="D53" s="12">
        <f t="shared" si="10"/>
        <v>1499.7</v>
      </c>
      <c r="E53" s="12">
        <v>0</v>
      </c>
      <c r="F53" s="12">
        <v>0</v>
      </c>
      <c r="G53" s="12">
        <f>+'3'!F59</f>
        <v>1499.7</v>
      </c>
      <c r="H53" s="12">
        <v>0</v>
      </c>
    </row>
    <row r="54" spans="1:8" ht="49.5">
      <c r="A54" s="98"/>
      <c r="B54" s="98"/>
      <c r="C54" s="104" t="s">
        <v>146</v>
      </c>
      <c r="D54" s="12">
        <f t="shared" si="10"/>
        <v>1600</v>
      </c>
      <c r="E54" s="12">
        <v>0</v>
      </c>
      <c r="F54" s="12">
        <v>0</v>
      </c>
      <c r="G54" s="12">
        <f>+'3'!F60</f>
        <v>1600</v>
      </c>
      <c r="H54" s="12">
        <v>0</v>
      </c>
    </row>
    <row r="55" spans="1:8" ht="33">
      <c r="A55" s="98"/>
      <c r="B55" s="98"/>
      <c r="C55" s="104" t="s">
        <v>147</v>
      </c>
      <c r="D55" s="12">
        <f t="shared" si="10"/>
        <v>700</v>
      </c>
      <c r="E55" s="12">
        <v>0</v>
      </c>
      <c r="F55" s="12">
        <v>0</v>
      </c>
      <c r="G55" s="12">
        <f>+'3'!F61</f>
        <v>700</v>
      </c>
      <c r="H55" s="12">
        <v>0</v>
      </c>
    </row>
    <row r="56" spans="1:8" ht="49.5">
      <c r="A56" s="98"/>
      <c r="B56" s="98"/>
      <c r="C56" s="104" t="s">
        <v>148</v>
      </c>
      <c r="D56" s="12">
        <f t="shared" si="10"/>
        <v>700</v>
      </c>
      <c r="E56" s="12">
        <v>0</v>
      </c>
      <c r="F56" s="12">
        <v>0</v>
      </c>
      <c r="G56" s="12">
        <f>+'3'!F62</f>
        <v>700</v>
      </c>
      <c r="H56" s="12">
        <v>0</v>
      </c>
    </row>
    <row r="57" spans="1:8" ht="49.5">
      <c r="A57" s="98"/>
      <c r="B57" s="98"/>
      <c r="C57" s="104" t="s">
        <v>149</v>
      </c>
      <c r="D57" s="12">
        <f t="shared" si="10"/>
        <v>2400</v>
      </c>
      <c r="E57" s="12">
        <v>0</v>
      </c>
      <c r="F57" s="12">
        <v>0</v>
      </c>
      <c r="G57" s="12">
        <f>+'3'!F63</f>
        <v>2400</v>
      </c>
      <c r="H57" s="12">
        <v>0</v>
      </c>
    </row>
    <row r="58" spans="1:8" ht="82.5">
      <c r="A58" s="98"/>
      <c r="B58" s="98"/>
      <c r="C58" s="104" t="s">
        <v>155</v>
      </c>
      <c r="D58" s="12">
        <f t="shared" ref="D58" si="13">+E58+F58+G58+H58</f>
        <v>498</v>
      </c>
      <c r="E58" s="12">
        <v>0</v>
      </c>
      <c r="F58" s="12">
        <v>0</v>
      </c>
      <c r="G58" s="12">
        <f>+'3'!F64</f>
        <v>498</v>
      </c>
      <c r="H58" s="1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43307086614173229" bottom="0.47244094488188981" header="0.19685039370078741" footer="0.19685039370078741"/>
  <pageSetup paperSize="9" scale="90" firstPageNumber="236" orientation="landscape" horizontalDpi="300" verticalDpi="300" r:id="rId1"/>
  <ignoredErrors>
    <ignoredError sqref="G27 G24 G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Normal="100" workbookViewId="0">
      <selection activeCell="F54" sqref="F54"/>
    </sheetView>
  </sheetViews>
  <sheetFormatPr defaultRowHeight="17.25"/>
  <cols>
    <col min="1" max="1" width="7.5703125" style="3" bestFit="1" customWidth="1"/>
    <col min="2" max="2" width="7" style="3" bestFit="1" customWidth="1"/>
    <col min="3" max="3" width="5.5703125" style="3" bestFit="1" customWidth="1"/>
    <col min="4" max="4" width="8.7109375" style="3" bestFit="1" customWidth="1"/>
    <col min="5" max="5" width="8.42578125" style="3" bestFit="1" customWidth="1"/>
    <col min="6" max="6" width="76.140625" style="1" customWidth="1"/>
    <col min="7" max="7" width="14.5703125" style="1" customWidth="1"/>
    <col min="8" max="8" width="15.28515625" style="1" customWidth="1"/>
    <col min="9" max="9" width="16" style="1" customWidth="1"/>
    <col min="10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9" ht="14.25" customHeight="1">
      <c r="A1" s="190" t="s">
        <v>91</v>
      </c>
      <c r="B1" s="190"/>
      <c r="C1" s="190"/>
      <c r="D1" s="190"/>
      <c r="E1" s="190"/>
      <c r="F1" s="190"/>
      <c r="G1" s="190"/>
      <c r="H1" s="190"/>
      <c r="I1" s="190"/>
    </row>
    <row r="2" spans="1:9" ht="15" customHeight="1">
      <c r="A2" s="190" t="s">
        <v>95</v>
      </c>
      <c r="B2" s="190"/>
      <c r="C2" s="190"/>
      <c r="D2" s="190"/>
      <c r="E2" s="190"/>
      <c r="F2" s="190"/>
      <c r="G2" s="190"/>
      <c r="H2" s="190"/>
      <c r="I2" s="190"/>
    </row>
    <row r="3" spans="1:9">
      <c r="A3" s="190" t="s">
        <v>0</v>
      </c>
      <c r="B3" s="190"/>
      <c r="C3" s="190"/>
      <c r="D3" s="190"/>
      <c r="E3" s="190"/>
      <c r="F3" s="190"/>
      <c r="G3" s="190"/>
      <c r="H3" s="190"/>
      <c r="I3" s="190"/>
    </row>
    <row r="4" spans="1:9">
      <c r="A4" s="191"/>
      <c r="B4" s="191"/>
      <c r="C4" s="191"/>
      <c r="D4" s="191"/>
      <c r="E4" s="191"/>
      <c r="F4" s="191"/>
      <c r="G4" s="191"/>
      <c r="H4" s="191"/>
      <c r="I4" s="191"/>
    </row>
    <row r="5" spans="1:9" s="2" customFormat="1" ht="46.5" customHeight="1">
      <c r="A5" s="192" t="s">
        <v>98</v>
      </c>
      <c r="B5" s="192"/>
      <c r="C5" s="192"/>
      <c r="D5" s="192"/>
      <c r="E5" s="192"/>
      <c r="F5" s="192"/>
      <c r="G5" s="192"/>
      <c r="H5" s="192"/>
      <c r="I5" s="192"/>
    </row>
    <row r="6" spans="1:9" s="2" customFormat="1">
      <c r="A6" s="20"/>
      <c r="B6" s="20"/>
      <c r="C6" s="20"/>
      <c r="D6" s="20"/>
      <c r="E6" s="20"/>
      <c r="F6" s="20"/>
      <c r="G6" s="20"/>
      <c r="H6" s="20"/>
      <c r="I6" s="20"/>
    </row>
    <row r="7" spans="1:9">
      <c r="H7" s="189" t="s">
        <v>127</v>
      </c>
      <c r="I7" s="189"/>
    </row>
    <row r="8" spans="1:9" ht="49.5" customHeight="1">
      <c r="A8" s="193" t="s">
        <v>6</v>
      </c>
      <c r="B8" s="196"/>
      <c r="C8" s="195"/>
      <c r="D8" s="193" t="s">
        <v>1</v>
      </c>
      <c r="E8" s="195"/>
      <c r="F8" s="197" t="s">
        <v>25</v>
      </c>
      <c r="G8" s="193" t="s">
        <v>42</v>
      </c>
      <c r="H8" s="194"/>
      <c r="I8" s="195"/>
    </row>
    <row r="9" spans="1:9" ht="28.5" customHeight="1">
      <c r="A9" s="22" t="s">
        <v>7</v>
      </c>
      <c r="B9" s="22" t="s">
        <v>8</v>
      </c>
      <c r="C9" s="22" t="s">
        <v>9</v>
      </c>
      <c r="D9" s="22" t="s">
        <v>3</v>
      </c>
      <c r="E9" s="22" t="s">
        <v>21</v>
      </c>
      <c r="F9" s="198"/>
      <c r="G9" s="21" t="s">
        <v>96</v>
      </c>
      <c r="H9" s="21" t="s">
        <v>97</v>
      </c>
      <c r="I9" s="21" t="s">
        <v>2</v>
      </c>
    </row>
    <row r="10" spans="1:9">
      <c r="A10" s="23"/>
      <c r="B10" s="23"/>
      <c r="C10" s="23"/>
      <c r="D10" s="23"/>
      <c r="E10" s="23"/>
      <c r="F10" s="24" t="s">
        <v>5</v>
      </c>
      <c r="G10" s="30">
        <f>G12</f>
        <v>0</v>
      </c>
      <c r="H10" s="30">
        <f>H12</f>
        <v>0</v>
      </c>
      <c r="I10" s="30">
        <f>I12</f>
        <v>0</v>
      </c>
    </row>
    <row r="11" spans="1:9" ht="18" customHeight="1">
      <c r="A11" s="23"/>
      <c r="B11" s="23"/>
      <c r="C11" s="23"/>
      <c r="D11" s="23"/>
      <c r="E11" s="23"/>
      <c r="F11" s="25" t="s">
        <v>4</v>
      </c>
      <c r="G11" s="30"/>
      <c r="H11" s="30"/>
      <c r="I11" s="30"/>
    </row>
    <row r="12" spans="1:9">
      <c r="A12" s="27" t="s">
        <v>44</v>
      </c>
      <c r="B12" s="23"/>
      <c r="C12" s="23"/>
      <c r="D12" s="23"/>
      <c r="E12" s="23"/>
      <c r="F12" s="24" t="s">
        <v>45</v>
      </c>
      <c r="G12" s="30">
        <f>G14</f>
        <v>0</v>
      </c>
      <c r="H12" s="30">
        <f>H14</f>
        <v>0</v>
      </c>
      <c r="I12" s="30">
        <f>I14</f>
        <v>0</v>
      </c>
    </row>
    <row r="13" spans="1:9">
      <c r="A13" s="23"/>
      <c r="B13" s="23"/>
      <c r="C13" s="23"/>
      <c r="D13" s="23"/>
      <c r="E13" s="23"/>
      <c r="F13" s="25" t="s">
        <v>4</v>
      </c>
      <c r="G13" s="26"/>
      <c r="H13" s="26"/>
      <c r="I13" s="26"/>
    </row>
    <row r="14" spans="1:9">
      <c r="A14" s="23"/>
      <c r="B14" s="28" t="s">
        <v>46</v>
      </c>
      <c r="C14" s="23"/>
      <c r="D14" s="23"/>
      <c r="E14" s="23"/>
      <c r="F14" s="24" t="s">
        <v>47</v>
      </c>
      <c r="G14" s="30">
        <f>G16</f>
        <v>0</v>
      </c>
      <c r="H14" s="30">
        <f>H16</f>
        <v>0</v>
      </c>
      <c r="I14" s="30">
        <f>I16</f>
        <v>0</v>
      </c>
    </row>
    <row r="15" spans="1:9">
      <c r="A15" s="23"/>
      <c r="B15" s="23"/>
      <c r="C15" s="23"/>
      <c r="D15" s="23"/>
      <c r="E15" s="23"/>
      <c r="F15" s="25" t="s">
        <v>4</v>
      </c>
      <c r="G15" s="26"/>
      <c r="H15" s="26"/>
      <c r="I15" s="26"/>
    </row>
    <row r="16" spans="1:9">
      <c r="A16" s="23"/>
      <c r="B16" s="23"/>
      <c r="C16" s="27" t="s">
        <v>22</v>
      </c>
      <c r="D16" s="23"/>
      <c r="E16" s="23"/>
      <c r="F16" s="24" t="s">
        <v>48</v>
      </c>
      <c r="G16" s="30">
        <f>G18</f>
        <v>0</v>
      </c>
      <c r="H16" s="30">
        <f>H18</f>
        <v>0</v>
      </c>
      <c r="I16" s="30">
        <f>I18</f>
        <v>0</v>
      </c>
    </row>
    <row r="17" spans="1:9">
      <c r="A17" s="23"/>
      <c r="B17" s="23"/>
      <c r="C17" s="23"/>
      <c r="D17" s="23"/>
      <c r="E17" s="23"/>
      <c r="F17" s="25" t="s">
        <v>4</v>
      </c>
      <c r="G17" s="26"/>
      <c r="H17" s="26"/>
      <c r="I17" s="26"/>
    </row>
    <row r="18" spans="1:9" ht="42.75" customHeight="1">
      <c r="A18" s="199"/>
      <c r="B18" s="200"/>
      <c r="C18" s="200"/>
      <c r="D18" s="200"/>
      <c r="E18" s="201"/>
      <c r="F18" s="24" t="s">
        <v>40</v>
      </c>
      <c r="G18" s="30">
        <f>+G20</f>
        <v>0</v>
      </c>
      <c r="H18" s="30">
        <f>+H20</f>
        <v>0</v>
      </c>
      <c r="I18" s="30">
        <f>+I20</f>
        <v>0</v>
      </c>
    </row>
    <row r="19" spans="1:9">
      <c r="A19" s="23"/>
      <c r="B19" s="23"/>
      <c r="C19" s="23"/>
      <c r="D19" s="23"/>
      <c r="E19" s="23"/>
      <c r="F19" s="25" t="s">
        <v>4</v>
      </c>
      <c r="G19" s="26"/>
      <c r="H19" s="26"/>
      <c r="I19" s="26"/>
    </row>
    <row r="20" spans="1:9" s="2" customFormat="1">
      <c r="A20" s="28"/>
      <c r="B20" s="28"/>
      <c r="C20" s="28"/>
      <c r="D20" s="28" t="s">
        <v>49</v>
      </c>
      <c r="E20" s="28"/>
      <c r="F20" s="24" t="s">
        <v>50</v>
      </c>
      <c r="G20" s="30">
        <f t="shared" ref="G20:I20" si="0">+G22</f>
        <v>0</v>
      </c>
      <c r="H20" s="30">
        <f t="shared" si="0"/>
        <v>0</v>
      </c>
      <c r="I20" s="30">
        <f t="shared" si="0"/>
        <v>0</v>
      </c>
    </row>
    <row r="21" spans="1:9">
      <c r="A21" s="23"/>
      <c r="B21" s="23"/>
      <c r="C21" s="23"/>
      <c r="D21" s="23"/>
      <c r="E21" s="23"/>
      <c r="F21" s="25" t="s">
        <v>4</v>
      </c>
      <c r="G21" s="29"/>
      <c r="H21" s="29"/>
      <c r="I21" s="29"/>
    </row>
    <row r="22" spans="1:9" s="2" customFormat="1" ht="26.25" customHeight="1">
      <c r="A22" s="28"/>
      <c r="B22" s="28"/>
      <c r="C22" s="28"/>
      <c r="D22" s="28"/>
      <c r="E22" s="28" t="s">
        <v>51</v>
      </c>
      <c r="F22" s="24" t="s">
        <v>52</v>
      </c>
      <c r="G22" s="30">
        <f>+G24+G31</f>
        <v>0</v>
      </c>
      <c r="H22" s="30">
        <f>+H24+H31</f>
        <v>0</v>
      </c>
      <c r="I22" s="30">
        <f>+I24+I31</f>
        <v>0</v>
      </c>
    </row>
    <row r="23" spans="1:9">
      <c r="A23" s="23"/>
      <c r="B23" s="23"/>
      <c r="C23" s="23"/>
      <c r="D23" s="23"/>
      <c r="E23" s="23"/>
      <c r="F23" s="25" t="s">
        <v>23</v>
      </c>
      <c r="G23" s="29"/>
      <c r="H23" s="29"/>
      <c r="I23" s="29"/>
    </row>
    <row r="24" spans="1:9" s="7" customFormat="1" ht="24.75" customHeight="1">
      <c r="A24" s="31"/>
      <c r="B24" s="31"/>
      <c r="C24" s="31"/>
      <c r="D24" s="31"/>
      <c r="E24" s="31"/>
      <c r="F24" s="32" t="s">
        <v>92</v>
      </c>
      <c r="G24" s="33">
        <f>+G26</f>
        <v>-94668</v>
      </c>
      <c r="H24" s="33">
        <f>+H26</f>
        <v>-135240</v>
      </c>
      <c r="I24" s="33">
        <f>+I26</f>
        <v>-135240</v>
      </c>
    </row>
    <row r="25" spans="1:9" s="8" customFormat="1" ht="16.5" customHeight="1">
      <c r="A25" s="34"/>
      <c r="B25" s="35"/>
      <c r="C25" s="36"/>
      <c r="D25" s="36"/>
      <c r="E25" s="36"/>
      <c r="F25" s="25" t="s">
        <v>24</v>
      </c>
      <c r="G25" s="37"/>
      <c r="H25" s="37"/>
      <c r="I25" s="37"/>
    </row>
    <row r="26" spans="1:9" s="8" customFormat="1" ht="15.75" customHeight="1">
      <c r="A26" s="34"/>
      <c r="B26" s="35"/>
      <c r="C26" s="36"/>
      <c r="D26" s="36"/>
      <c r="E26" s="36"/>
      <c r="F26" s="38" t="s">
        <v>5</v>
      </c>
      <c r="G26" s="44">
        <f t="shared" ref="G26:I29" si="1">+G27</f>
        <v>-94668</v>
      </c>
      <c r="H26" s="44">
        <f t="shared" si="1"/>
        <v>-135240</v>
      </c>
      <c r="I26" s="44">
        <f t="shared" si="1"/>
        <v>-135240</v>
      </c>
    </row>
    <row r="27" spans="1:9" s="8" customFormat="1" ht="15.75" customHeight="1">
      <c r="A27" s="34"/>
      <c r="B27" s="35"/>
      <c r="C27" s="36"/>
      <c r="D27" s="36"/>
      <c r="E27" s="36"/>
      <c r="F27" s="38" t="s">
        <v>87</v>
      </c>
      <c r="G27" s="44">
        <f t="shared" si="1"/>
        <v>-94668</v>
      </c>
      <c r="H27" s="44">
        <f t="shared" si="1"/>
        <v>-135240</v>
      </c>
      <c r="I27" s="44">
        <f t="shared" si="1"/>
        <v>-135240</v>
      </c>
    </row>
    <row r="28" spans="1:9" s="8" customFormat="1" ht="15.75" customHeight="1">
      <c r="A28" s="34"/>
      <c r="B28" s="35"/>
      <c r="C28" s="36"/>
      <c r="D28" s="36"/>
      <c r="E28" s="36"/>
      <c r="F28" s="38" t="s">
        <v>88</v>
      </c>
      <c r="G28" s="44">
        <f t="shared" si="1"/>
        <v>-94668</v>
      </c>
      <c r="H28" s="44">
        <f t="shared" si="1"/>
        <v>-135240</v>
      </c>
      <c r="I28" s="44">
        <f t="shared" si="1"/>
        <v>-135240</v>
      </c>
    </row>
    <row r="29" spans="1:9" s="8" customFormat="1" ht="15.75" customHeight="1">
      <c r="A29" s="34"/>
      <c r="B29" s="35"/>
      <c r="C29" s="36"/>
      <c r="D29" s="36"/>
      <c r="E29" s="36"/>
      <c r="F29" s="38" t="s">
        <v>89</v>
      </c>
      <c r="G29" s="44">
        <f t="shared" si="1"/>
        <v>-94668</v>
      </c>
      <c r="H29" s="44">
        <f t="shared" si="1"/>
        <v>-135240</v>
      </c>
      <c r="I29" s="44">
        <f t="shared" si="1"/>
        <v>-135240</v>
      </c>
    </row>
    <row r="30" spans="1:9" s="45" customFormat="1" ht="16.5">
      <c r="A30" s="39"/>
      <c r="B30" s="40"/>
      <c r="C30" s="41"/>
      <c r="D30" s="42"/>
      <c r="E30" s="43"/>
      <c r="F30" s="38" t="s">
        <v>53</v>
      </c>
      <c r="G30" s="44">
        <f t="shared" ref="G30:I30" si="2">-G37</f>
        <v>-94668</v>
      </c>
      <c r="H30" s="44">
        <f t="shared" si="2"/>
        <v>-135240</v>
      </c>
      <c r="I30" s="44">
        <f t="shared" si="2"/>
        <v>-135240</v>
      </c>
    </row>
    <row r="31" spans="1:9" s="7" customFormat="1" ht="33">
      <c r="A31" s="31"/>
      <c r="B31" s="31"/>
      <c r="C31" s="31"/>
      <c r="D31" s="31"/>
      <c r="E31" s="31"/>
      <c r="F31" s="32" t="s">
        <v>67</v>
      </c>
      <c r="G31" s="33">
        <f>+G33</f>
        <v>94668</v>
      </c>
      <c r="H31" s="33">
        <f>+H33</f>
        <v>135240</v>
      </c>
      <c r="I31" s="33">
        <f>+I33</f>
        <v>135240</v>
      </c>
    </row>
    <row r="32" spans="1:9" s="8" customFormat="1" ht="16.5" customHeight="1">
      <c r="A32" s="34"/>
      <c r="B32" s="35"/>
      <c r="C32" s="36"/>
      <c r="D32" s="36"/>
      <c r="E32" s="36"/>
      <c r="F32" s="25" t="s">
        <v>24</v>
      </c>
      <c r="G32" s="37"/>
      <c r="H32" s="37"/>
      <c r="I32" s="37"/>
    </row>
    <row r="33" spans="1:9" s="8" customFormat="1" ht="15.75" customHeight="1">
      <c r="A33" s="34"/>
      <c r="B33" s="35"/>
      <c r="C33" s="36"/>
      <c r="D33" s="36"/>
      <c r="E33" s="36"/>
      <c r="F33" s="38" t="s">
        <v>5</v>
      </c>
      <c r="G33" s="44">
        <f t="shared" ref="G33:I36" si="3">+G34</f>
        <v>94668</v>
      </c>
      <c r="H33" s="44">
        <f t="shared" si="3"/>
        <v>135240</v>
      </c>
      <c r="I33" s="44">
        <f t="shared" si="3"/>
        <v>135240</v>
      </c>
    </row>
    <row r="34" spans="1:9" s="8" customFormat="1" ht="15.75" customHeight="1">
      <c r="A34" s="34"/>
      <c r="B34" s="35"/>
      <c r="C34" s="36"/>
      <c r="D34" s="36"/>
      <c r="E34" s="36"/>
      <c r="F34" s="38" t="s">
        <v>87</v>
      </c>
      <c r="G34" s="44">
        <f t="shared" si="3"/>
        <v>94668</v>
      </c>
      <c r="H34" s="44">
        <f t="shared" si="3"/>
        <v>135240</v>
      </c>
      <c r="I34" s="44">
        <f t="shared" si="3"/>
        <v>135240</v>
      </c>
    </row>
    <row r="35" spans="1:9" s="8" customFormat="1" ht="15.75" customHeight="1">
      <c r="A35" s="34"/>
      <c r="B35" s="35"/>
      <c r="C35" s="36"/>
      <c r="D35" s="36"/>
      <c r="E35" s="36"/>
      <c r="F35" s="38" t="s">
        <v>88</v>
      </c>
      <c r="G35" s="44">
        <f t="shared" si="3"/>
        <v>94668</v>
      </c>
      <c r="H35" s="44">
        <f t="shared" si="3"/>
        <v>135240</v>
      </c>
      <c r="I35" s="44">
        <f t="shared" si="3"/>
        <v>135240</v>
      </c>
    </row>
    <row r="36" spans="1:9" s="8" customFormat="1" ht="15.75" customHeight="1">
      <c r="A36" s="34"/>
      <c r="B36" s="35"/>
      <c r="C36" s="36"/>
      <c r="D36" s="36"/>
      <c r="E36" s="36"/>
      <c r="F36" s="38" t="s">
        <v>106</v>
      </c>
      <c r="G36" s="44">
        <f t="shared" si="3"/>
        <v>94668</v>
      </c>
      <c r="H36" s="44">
        <f t="shared" si="3"/>
        <v>135240</v>
      </c>
      <c r="I36" s="44">
        <f t="shared" si="3"/>
        <v>135240</v>
      </c>
    </row>
    <row r="37" spans="1:9" s="45" customFormat="1" ht="16.5">
      <c r="A37" s="39"/>
      <c r="B37" s="40"/>
      <c r="C37" s="41"/>
      <c r="D37" s="42"/>
      <c r="E37" s="43"/>
      <c r="F37" s="38" t="s">
        <v>105</v>
      </c>
      <c r="G37" s="44">
        <f>+'3'!D15</f>
        <v>94668</v>
      </c>
      <c r="H37" s="44">
        <f>+'3'!E15</f>
        <v>135240</v>
      </c>
      <c r="I37" s="44">
        <f>+'3'!F15</f>
        <v>135240</v>
      </c>
    </row>
    <row r="38" spans="1:9">
      <c r="A38" s="117"/>
      <c r="B38" s="117"/>
      <c r="C38" s="117"/>
      <c r="D38" s="117"/>
      <c r="E38" s="117">
        <v>21002</v>
      </c>
      <c r="F38" s="118" t="s">
        <v>150</v>
      </c>
      <c r="G38" s="119">
        <f>+G40+G47</f>
        <v>0</v>
      </c>
      <c r="H38" s="119">
        <f t="shared" ref="H38:I38" si="4">+H40+H47</f>
        <v>0</v>
      </c>
      <c r="I38" s="119">
        <f t="shared" si="4"/>
        <v>0</v>
      </c>
    </row>
    <row r="39" spans="1:9">
      <c r="A39" s="120"/>
      <c r="B39" s="120"/>
      <c r="C39" s="120"/>
      <c r="D39" s="120"/>
      <c r="E39" s="120"/>
      <c r="F39" s="25" t="s">
        <v>23</v>
      </c>
      <c r="G39" s="121"/>
      <c r="H39" s="121"/>
      <c r="I39" s="121"/>
    </row>
    <row r="40" spans="1:9">
      <c r="A40" s="31"/>
      <c r="B40" s="31"/>
      <c r="C40" s="31"/>
      <c r="D40" s="31"/>
      <c r="E40" s="31"/>
      <c r="F40" s="32" t="s">
        <v>92</v>
      </c>
      <c r="G40" s="33">
        <f>+G42</f>
        <v>-30345</v>
      </c>
      <c r="H40" s="33">
        <f>+H42</f>
        <v>-30494.400000000001</v>
      </c>
      <c r="I40" s="33">
        <f>+I42</f>
        <v>-30494.400000000001</v>
      </c>
    </row>
    <row r="41" spans="1:9" ht="27">
      <c r="A41" s="34"/>
      <c r="B41" s="35"/>
      <c r="C41" s="36"/>
      <c r="D41" s="36"/>
      <c r="E41" s="36"/>
      <c r="F41" s="25" t="s">
        <v>24</v>
      </c>
      <c r="G41" s="37"/>
      <c r="H41" s="37"/>
      <c r="I41" s="37"/>
    </row>
    <row r="42" spans="1:9">
      <c r="A42" s="34"/>
      <c r="B42" s="35"/>
      <c r="C42" s="36"/>
      <c r="D42" s="36"/>
      <c r="E42" s="36"/>
      <c r="F42" s="38" t="s">
        <v>5</v>
      </c>
      <c r="G42" s="44">
        <f t="shared" ref="G42:I45" si="5">+G43</f>
        <v>-30345</v>
      </c>
      <c r="H42" s="44">
        <f t="shared" si="5"/>
        <v>-30494.400000000001</v>
      </c>
      <c r="I42" s="44">
        <f t="shared" si="5"/>
        <v>-30494.400000000001</v>
      </c>
    </row>
    <row r="43" spans="1:9">
      <c r="A43" s="34"/>
      <c r="B43" s="35"/>
      <c r="C43" s="36"/>
      <c r="D43" s="36"/>
      <c r="E43" s="36"/>
      <c r="F43" s="38" t="s">
        <v>87</v>
      </c>
      <c r="G43" s="44">
        <f t="shared" si="5"/>
        <v>-30345</v>
      </c>
      <c r="H43" s="44">
        <f t="shared" si="5"/>
        <v>-30494.400000000001</v>
      </c>
      <c r="I43" s="44">
        <f t="shared" si="5"/>
        <v>-30494.400000000001</v>
      </c>
    </row>
    <row r="44" spans="1:9">
      <c r="A44" s="34"/>
      <c r="B44" s="35"/>
      <c r="C44" s="36"/>
      <c r="D44" s="36"/>
      <c r="E44" s="36"/>
      <c r="F44" s="38" t="s">
        <v>88</v>
      </c>
      <c r="G44" s="44">
        <f t="shared" si="5"/>
        <v>-30345</v>
      </c>
      <c r="H44" s="44">
        <f t="shared" si="5"/>
        <v>-30494.400000000001</v>
      </c>
      <c r="I44" s="44">
        <f t="shared" si="5"/>
        <v>-30494.400000000001</v>
      </c>
    </row>
    <row r="45" spans="1:9">
      <c r="A45" s="34"/>
      <c r="B45" s="35"/>
      <c r="C45" s="36"/>
      <c r="D45" s="36"/>
      <c r="E45" s="36"/>
      <c r="F45" s="38" t="s">
        <v>89</v>
      </c>
      <c r="G45" s="44">
        <f t="shared" si="5"/>
        <v>-30345</v>
      </c>
      <c r="H45" s="44">
        <f t="shared" si="5"/>
        <v>-30494.400000000001</v>
      </c>
      <c r="I45" s="44">
        <f t="shared" si="5"/>
        <v>-30494.400000000001</v>
      </c>
    </row>
    <row r="46" spans="1:9">
      <c r="A46" s="39"/>
      <c r="B46" s="40"/>
      <c r="C46" s="41"/>
      <c r="D46" s="42"/>
      <c r="E46" s="43"/>
      <c r="F46" s="38" t="s">
        <v>53</v>
      </c>
      <c r="G46" s="44">
        <f>-G53</f>
        <v>-30345</v>
      </c>
      <c r="H46" s="44">
        <f t="shared" ref="H46:I46" si="6">-H53</f>
        <v>-30494.400000000001</v>
      </c>
      <c r="I46" s="44">
        <f t="shared" si="6"/>
        <v>-30494.400000000001</v>
      </c>
    </row>
    <row r="47" spans="1:9" ht="34.5">
      <c r="A47" s="122"/>
      <c r="B47" s="122"/>
      <c r="C47" s="122"/>
      <c r="D47" s="122"/>
      <c r="E47" s="122"/>
      <c r="F47" s="123" t="s">
        <v>43</v>
      </c>
      <c r="G47" s="124">
        <f>+G49</f>
        <v>30345</v>
      </c>
      <c r="H47" s="124">
        <f t="shared" ref="H47:I47" si="7">+H49</f>
        <v>30494.400000000001</v>
      </c>
      <c r="I47" s="124">
        <f t="shared" si="7"/>
        <v>30494.400000000001</v>
      </c>
    </row>
    <row r="48" spans="1:9" ht="27">
      <c r="A48" s="120"/>
      <c r="B48" s="120"/>
      <c r="C48" s="120"/>
      <c r="D48" s="120"/>
      <c r="E48" s="120"/>
      <c r="F48" s="25" t="s">
        <v>24</v>
      </c>
      <c r="G48" s="121"/>
      <c r="H48" s="121"/>
      <c r="I48" s="121"/>
    </row>
    <row r="49" spans="1:9">
      <c r="A49" s="34"/>
      <c r="B49" s="35"/>
      <c r="C49" s="36"/>
      <c r="D49" s="36"/>
      <c r="E49" s="36"/>
      <c r="F49" s="38" t="s">
        <v>5</v>
      </c>
      <c r="G49" s="44">
        <f t="shared" ref="G49:I52" si="8">+G50</f>
        <v>30345</v>
      </c>
      <c r="H49" s="44">
        <f t="shared" si="8"/>
        <v>30494.400000000001</v>
      </c>
      <c r="I49" s="44">
        <f t="shared" si="8"/>
        <v>30494.400000000001</v>
      </c>
    </row>
    <row r="50" spans="1:9">
      <c r="A50" s="34"/>
      <c r="B50" s="35"/>
      <c r="C50" s="36"/>
      <c r="D50" s="36"/>
      <c r="E50" s="36"/>
      <c r="F50" s="38" t="s">
        <v>87</v>
      </c>
      <c r="G50" s="44">
        <f t="shared" si="8"/>
        <v>30345</v>
      </c>
      <c r="H50" s="44">
        <f t="shared" si="8"/>
        <v>30494.400000000001</v>
      </c>
      <c r="I50" s="44">
        <f t="shared" si="8"/>
        <v>30494.400000000001</v>
      </c>
    </row>
    <row r="51" spans="1:9">
      <c r="A51" s="34"/>
      <c r="B51" s="35"/>
      <c r="C51" s="36"/>
      <c r="D51" s="36"/>
      <c r="E51" s="36"/>
      <c r="F51" s="38" t="s">
        <v>88</v>
      </c>
      <c r="G51" s="44">
        <f t="shared" si="8"/>
        <v>30345</v>
      </c>
      <c r="H51" s="44">
        <f t="shared" si="8"/>
        <v>30494.400000000001</v>
      </c>
      <c r="I51" s="44">
        <f t="shared" si="8"/>
        <v>30494.400000000001</v>
      </c>
    </row>
    <row r="52" spans="1:9">
      <c r="A52" s="34"/>
      <c r="B52" s="35"/>
      <c r="C52" s="36"/>
      <c r="D52" s="36"/>
      <c r="E52" s="36"/>
      <c r="F52" s="38" t="s">
        <v>106</v>
      </c>
      <c r="G52" s="44">
        <f t="shared" si="8"/>
        <v>30345</v>
      </c>
      <c r="H52" s="44">
        <f t="shared" si="8"/>
        <v>30494.400000000001</v>
      </c>
      <c r="I52" s="44">
        <f t="shared" si="8"/>
        <v>30494.400000000001</v>
      </c>
    </row>
    <row r="53" spans="1:9">
      <c r="A53" s="120"/>
      <c r="B53" s="120"/>
      <c r="C53" s="120"/>
      <c r="D53" s="120"/>
      <c r="E53" s="120"/>
      <c r="F53" s="125" t="s">
        <v>105</v>
      </c>
      <c r="G53" s="44">
        <f>+'3'!D45</f>
        <v>30345</v>
      </c>
      <c r="H53" s="44">
        <f>+'3'!E45</f>
        <v>30494.400000000001</v>
      </c>
      <c r="I53" s="44">
        <f>+'3'!F45</f>
        <v>30494.400000000001</v>
      </c>
    </row>
  </sheetData>
  <mergeCells count="11">
    <mergeCell ref="G8:I8"/>
    <mergeCell ref="A8:C8"/>
    <mergeCell ref="D8:E8"/>
    <mergeCell ref="F8:F9"/>
    <mergeCell ref="A18:E18"/>
    <mergeCell ref="H7:I7"/>
    <mergeCell ref="A1:I1"/>
    <mergeCell ref="A2:I2"/>
    <mergeCell ref="A3:I3"/>
    <mergeCell ref="A4:I4"/>
    <mergeCell ref="A5:I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34" zoomScaleNormal="100" workbookViewId="0">
      <selection activeCell="B43" sqref="B43"/>
    </sheetView>
  </sheetViews>
  <sheetFormatPr defaultRowHeight="17.25"/>
  <cols>
    <col min="1" max="1" width="10.140625" style="83" customWidth="1"/>
    <col min="2" max="2" width="10.5703125" style="83" customWidth="1"/>
    <col min="3" max="3" width="63.42578125" style="72" customWidth="1"/>
    <col min="4" max="4" width="13.7109375" style="72" customWidth="1"/>
    <col min="5" max="6" width="15.28515625" style="72" bestFit="1" customWidth="1"/>
    <col min="7" max="7" width="9.140625" style="72"/>
    <col min="8" max="8" width="12.5703125" style="72" customWidth="1"/>
    <col min="9" max="16384" width="9.140625" style="72"/>
  </cols>
  <sheetData>
    <row r="1" spans="1:8" ht="17.25" customHeight="1">
      <c r="A1" s="205" t="s">
        <v>65</v>
      </c>
      <c r="B1" s="205"/>
      <c r="C1" s="205"/>
      <c r="D1" s="205"/>
      <c r="E1" s="205"/>
      <c r="F1" s="205"/>
    </row>
    <row r="2" spans="1:8" ht="17.25" customHeight="1">
      <c r="A2" s="205" t="s">
        <v>95</v>
      </c>
      <c r="B2" s="205"/>
      <c r="C2" s="205"/>
      <c r="D2" s="205"/>
      <c r="E2" s="205"/>
      <c r="F2" s="205"/>
    </row>
    <row r="3" spans="1:8" ht="17.25" customHeight="1">
      <c r="A3" s="205" t="s">
        <v>0</v>
      </c>
      <c r="B3" s="205"/>
      <c r="C3" s="205"/>
      <c r="D3" s="205"/>
      <c r="E3" s="205"/>
      <c r="F3" s="205"/>
    </row>
    <row r="4" spans="1:8">
      <c r="A4" s="206"/>
      <c r="B4" s="206"/>
      <c r="C4" s="206"/>
      <c r="D4" s="206"/>
      <c r="E4" s="206"/>
      <c r="F4" s="206"/>
    </row>
    <row r="5" spans="1:8" ht="48" customHeight="1">
      <c r="A5" s="207" t="s">
        <v>131</v>
      </c>
      <c r="B5" s="207"/>
      <c r="C5" s="207"/>
      <c r="D5" s="207"/>
      <c r="E5" s="207"/>
      <c r="F5" s="207"/>
    </row>
    <row r="6" spans="1:8" ht="17.25" customHeight="1">
      <c r="A6" s="73"/>
      <c r="B6" s="73"/>
      <c r="C6" s="74"/>
      <c r="D6" s="75"/>
      <c r="E6" s="208" t="s">
        <v>127</v>
      </c>
      <c r="F6" s="208"/>
    </row>
    <row r="7" spans="1:8" s="76" customFormat="1" ht="63.75" customHeight="1">
      <c r="A7" s="202" t="s">
        <v>26</v>
      </c>
      <c r="B7" s="202"/>
      <c r="C7" s="203" t="s">
        <v>27</v>
      </c>
      <c r="D7" s="209" t="s">
        <v>42</v>
      </c>
      <c r="E7" s="210"/>
      <c r="F7" s="211"/>
    </row>
    <row r="8" spans="1:8" s="76" customFormat="1" ht="60">
      <c r="A8" s="77" t="s">
        <v>29</v>
      </c>
      <c r="B8" s="77" t="s">
        <v>30</v>
      </c>
      <c r="C8" s="204"/>
      <c r="D8" s="78" t="s">
        <v>96</v>
      </c>
      <c r="E8" s="78" t="s">
        <v>97</v>
      </c>
      <c r="F8" s="79" t="s">
        <v>2</v>
      </c>
    </row>
    <row r="9" spans="1:8" s="83" customFormat="1">
      <c r="A9" s="80"/>
      <c r="B9" s="80"/>
      <c r="C9" s="81" t="s">
        <v>35</v>
      </c>
      <c r="D9" s="82">
        <f>D11</f>
        <v>0</v>
      </c>
      <c r="E9" s="82">
        <f>E11</f>
        <v>0</v>
      </c>
      <c r="F9" s="82">
        <f>F11</f>
        <v>0</v>
      </c>
    </row>
    <row r="10" spans="1:8">
      <c r="A10" s="80"/>
      <c r="B10" s="80"/>
      <c r="C10" s="81" t="s">
        <v>36</v>
      </c>
      <c r="D10" s="84"/>
      <c r="E10" s="84"/>
      <c r="F10" s="84"/>
    </row>
    <row r="11" spans="1:8" s="83" customFormat="1" ht="34.5">
      <c r="A11" s="85"/>
      <c r="B11" s="86"/>
      <c r="C11" s="87" t="s">
        <v>40</v>
      </c>
      <c r="D11" s="82">
        <f t="shared" ref="D11:F11" si="0">+D13</f>
        <v>0</v>
      </c>
      <c r="E11" s="82">
        <f t="shared" si="0"/>
        <v>0</v>
      </c>
      <c r="F11" s="82">
        <f t="shared" si="0"/>
        <v>0</v>
      </c>
    </row>
    <row r="12" spans="1:8" s="83" customFormat="1">
      <c r="A12" s="85"/>
      <c r="B12" s="85"/>
      <c r="C12" s="88" t="s">
        <v>37</v>
      </c>
      <c r="D12" s="89"/>
      <c r="E12" s="89"/>
      <c r="F12" s="89"/>
    </row>
    <row r="13" spans="1:8" s="92" customFormat="1" ht="34.5">
      <c r="A13" s="90">
        <v>1049</v>
      </c>
      <c r="B13" s="90">
        <v>21001</v>
      </c>
      <c r="C13" s="91" t="s">
        <v>41</v>
      </c>
      <c r="D13" s="82">
        <f>+D15+D40</f>
        <v>0</v>
      </c>
      <c r="E13" s="82">
        <f>+E15+E40</f>
        <v>0</v>
      </c>
      <c r="F13" s="82">
        <f>+F15+F40</f>
        <v>0</v>
      </c>
    </row>
    <row r="14" spans="1:8" s="96" customFormat="1">
      <c r="A14" s="93"/>
      <c r="B14" s="93"/>
      <c r="C14" s="94" t="s">
        <v>23</v>
      </c>
      <c r="D14" s="95"/>
      <c r="E14" s="95"/>
      <c r="F14" s="95"/>
      <c r="G14" s="92"/>
      <c r="H14" s="92"/>
    </row>
    <row r="15" spans="1:8" s="96" customFormat="1" ht="34.5">
      <c r="A15" s="97"/>
      <c r="B15" s="97"/>
      <c r="C15" s="98" t="s">
        <v>43</v>
      </c>
      <c r="D15" s="95">
        <f>+D17+D29+D37</f>
        <v>94668</v>
      </c>
      <c r="E15" s="95">
        <f t="shared" ref="E15:F15" si="1">+E17+E29+E37</f>
        <v>135240</v>
      </c>
      <c r="F15" s="95">
        <f t="shared" si="1"/>
        <v>135240</v>
      </c>
      <c r="G15" s="92"/>
      <c r="H15" s="92"/>
    </row>
    <row r="16" spans="1:8" s="92" customFormat="1">
      <c r="A16" s="99"/>
      <c r="B16" s="99"/>
      <c r="C16" s="94" t="s">
        <v>38</v>
      </c>
      <c r="D16" s="100"/>
      <c r="E16" s="100"/>
      <c r="F16" s="100"/>
    </row>
    <row r="17" spans="1:8" s="92" customFormat="1" ht="34.5">
      <c r="A17" s="98"/>
      <c r="B17" s="98">
        <v>1</v>
      </c>
      <c r="C17" s="98" t="s">
        <v>63</v>
      </c>
      <c r="D17" s="82">
        <f>D18+D21+D24+D26+D28</f>
        <v>40024.400000000001</v>
      </c>
      <c r="E17" s="82">
        <f t="shared" ref="E17:F17" si="2">E18+E21+E24+E26+E28</f>
        <v>57177.7</v>
      </c>
      <c r="F17" s="82">
        <f t="shared" si="2"/>
        <v>57177.7</v>
      </c>
    </row>
    <row r="18" spans="1:8" ht="33">
      <c r="A18" s="101"/>
      <c r="B18" s="101"/>
      <c r="C18" s="102" t="s">
        <v>83</v>
      </c>
      <c r="D18" s="103">
        <f t="shared" ref="D18:F18" si="3">+D19+D20</f>
        <v>16341.2</v>
      </c>
      <c r="E18" s="103">
        <f t="shared" si="3"/>
        <v>23344.6</v>
      </c>
      <c r="F18" s="103">
        <f t="shared" si="3"/>
        <v>23344.6</v>
      </c>
      <c r="G18" s="92"/>
      <c r="H18" s="92"/>
    </row>
    <row r="19" spans="1:8">
      <c r="A19" s="101"/>
      <c r="B19" s="101"/>
      <c r="C19" s="104" t="s">
        <v>110</v>
      </c>
      <c r="D19" s="105">
        <v>4104</v>
      </c>
      <c r="E19" s="105">
        <v>5862.9</v>
      </c>
      <c r="F19" s="105">
        <v>5862.9</v>
      </c>
      <c r="G19" s="92"/>
      <c r="H19" s="92"/>
    </row>
    <row r="20" spans="1:8">
      <c r="A20" s="101"/>
      <c r="B20" s="101"/>
      <c r="C20" s="104" t="s">
        <v>111</v>
      </c>
      <c r="D20" s="105">
        <v>12237.2</v>
      </c>
      <c r="E20" s="105">
        <v>17481.7</v>
      </c>
      <c r="F20" s="105">
        <v>17481.7</v>
      </c>
      <c r="G20" s="92"/>
      <c r="H20" s="92"/>
    </row>
    <row r="21" spans="1:8">
      <c r="A21" s="101"/>
      <c r="B21" s="101"/>
      <c r="C21" s="102" t="s">
        <v>104</v>
      </c>
      <c r="D21" s="103">
        <f>+D23+D22</f>
        <v>3691.8</v>
      </c>
      <c r="E21" s="103">
        <f t="shared" ref="E21:F21" si="4">+E23+E22</f>
        <v>5274</v>
      </c>
      <c r="F21" s="103">
        <f t="shared" si="4"/>
        <v>5274</v>
      </c>
      <c r="G21" s="92"/>
      <c r="H21" s="92"/>
    </row>
    <row r="22" spans="1:8" ht="33">
      <c r="A22" s="101"/>
      <c r="B22" s="101"/>
      <c r="C22" s="104" t="s">
        <v>158</v>
      </c>
      <c r="D22" s="105">
        <v>2436</v>
      </c>
      <c r="E22" s="105">
        <v>3480</v>
      </c>
      <c r="F22" s="105">
        <v>3480</v>
      </c>
      <c r="G22" s="92"/>
      <c r="H22" s="92"/>
    </row>
    <row r="23" spans="1:8" ht="66">
      <c r="A23" s="101"/>
      <c r="B23" s="101"/>
      <c r="C23" s="104" t="s">
        <v>113</v>
      </c>
      <c r="D23" s="105">
        <v>1255.8</v>
      </c>
      <c r="E23" s="105">
        <v>1794</v>
      </c>
      <c r="F23" s="105">
        <v>1794</v>
      </c>
      <c r="G23" s="92"/>
      <c r="H23" s="92"/>
    </row>
    <row r="24" spans="1:8" s="92" customFormat="1">
      <c r="A24" s="98"/>
      <c r="B24" s="101"/>
      <c r="C24" s="102" t="s">
        <v>84</v>
      </c>
      <c r="D24" s="103">
        <f>+D25</f>
        <v>251.4</v>
      </c>
      <c r="E24" s="103">
        <f t="shared" ref="E24:F24" si="5">+E25</f>
        <v>359.1</v>
      </c>
      <c r="F24" s="103">
        <f t="shared" si="5"/>
        <v>359.1</v>
      </c>
    </row>
    <row r="25" spans="1:8">
      <c r="A25" s="101"/>
      <c r="B25" s="101"/>
      <c r="C25" s="104" t="s">
        <v>114</v>
      </c>
      <c r="D25" s="105">
        <v>251.4</v>
      </c>
      <c r="E25" s="105">
        <v>359.1</v>
      </c>
      <c r="F25" s="105">
        <v>359.1</v>
      </c>
      <c r="G25" s="92"/>
      <c r="H25" s="92"/>
    </row>
    <row r="26" spans="1:8" s="92" customFormat="1">
      <c r="A26" s="98"/>
      <c r="B26" s="101"/>
      <c r="C26" s="102" t="s">
        <v>156</v>
      </c>
      <c r="D26" s="103">
        <f>+D27</f>
        <v>1680</v>
      </c>
      <c r="E26" s="103">
        <f t="shared" ref="E26:F26" si="6">+E27</f>
        <v>2400</v>
      </c>
      <c r="F26" s="103">
        <f t="shared" si="6"/>
        <v>2400</v>
      </c>
    </row>
    <row r="27" spans="1:8">
      <c r="A27" s="101"/>
      <c r="B27" s="101"/>
      <c r="C27" s="104" t="s">
        <v>157</v>
      </c>
      <c r="D27" s="105">
        <v>1680</v>
      </c>
      <c r="E27" s="105">
        <v>2400</v>
      </c>
      <c r="F27" s="105">
        <v>2400</v>
      </c>
      <c r="G27" s="92"/>
      <c r="H27" s="92"/>
    </row>
    <row r="28" spans="1:8" s="92" customFormat="1" ht="49.5">
      <c r="A28" s="98"/>
      <c r="B28" s="101"/>
      <c r="C28" s="102" t="s">
        <v>170</v>
      </c>
      <c r="D28" s="103">
        <f>+E28*0.7</f>
        <v>18060</v>
      </c>
      <c r="E28" s="103">
        <v>25800</v>
      </c>
      <c r="F28" s="103">
        <v>25800</v>
      </c>
    </row>
    <row r="29" spans="1:8" s="92" customFormat="1" ht="33">
      <c r="A29" s="98"/>
      <c r="B29" s="106">
        <v>2</v>
      </c>
      <c r="C29" s="106" t="s">
        <v>86</v>
      </c>
      <c r="D29" s="103">
        <f>SUM(D30:D36)</f>
        <v>29748.299999999996</v>
      </c>
      <c r="E29" s="103">
        <f>SUM(E30:E36)</f>
        <v>42497.600000000006</v>
      </c>
      <c r="F29" s="103">
        <f>SUM(F30:F36)</f>
        <v>42497.600000000006</v>
      </c>
    </row>
    <row r="30" spans="1:8" ht="49.5">
      <c r="A30" s="101"/>
      <c r="B30" s="101"/>
      <c r="C30" s="104" t="s">
        <v>112</v>
      </c>
      <c r="D30" s="105">
        <v>38.9</v>
      </c>
      <c r="E30" s="105">
        <v>55.6</v>
      </c>
      <c r="F30" s="105">
        <v>55.6</v>
      </c>
      <c r="G30" s="92"/>
      <c r="H30" s="92"/>
    </row>
    <row r="31" spans="1:8" ht="49.5">
      <c r="A31" s="101"/>
      <c r="B31" s="101"/>
      <c r="C31" s="104" t="s">
        <v>115</v>
      </c>
      <c r="D31" s="105">
        <v>773.7</v>
      </c>
      <c r="E31" s="105">
        <v>1105.3</v>
      </c>
      <c r="F31" s="105">
        <v>1105.3</v>
      </c>
      <c r="G31" s="92"/>
      <c r="H31" s="92"/>
    </row>
    <row r="32" spans="1:8" ht="66">
      <c r="A32" s="101"/>
      <c r="B32" s="101"/>
      <c r="C32" s="104" t="s">
        <v>116</v>
      </c>
      <c r="D32" s="105">
        <v>718.4</v>
      </c>
      <c r="E32" s="105">
        <v>1026.3</v>
      </c>
      <c r="F32" s="105">
        <v>1026.3</v>
      </c>
      <c r="G32" s="92"/>
      <c r="H32" s="92"/>
    </row>
    <row r="33" spans="1:8" ht="49.5">
      <c r="A33" s="101"/>
      <c r="B33" s="101"/>
      <c r="C33" s="104" t="s">
        <v>117</v>
      </c>
      <c r="D33" s="105">
        <v>4476.6000000000004</v>
      </c>
      <c r="E33" s="105">
        <v>6395.1</v>
      </c>
      <c r="F33" s="105">
        <v>6395.1</v>
      </c>
      <c r="G33" s="92"/>
      <c r="H33" s="92"/>
    </row>
    <row r="34" spans="1:8" ht="49.5">
      <c r="A34" s="101"/>
      <c r="B34" s="101"/>
      <c r="C34" s="104" t="s">
        <v>118</v>
      </c>
      <c r="D34" s="107">
        <v>18379.199999999997</v>
      </c>
      <c r="E34" s="107">
        <v>26256</v>
      </c>
      <c r="F34" s="107">
        <v>26256</v>
      </c>
      <c r="G34" s="92"/>
      <c r="H34" s="92"/>
    </row>
    <row r="35" spans="1:8" ht="49.5">
      <c r="A35" s="101"/>
      <c r="B35" s="101"/>
      <c r="C35" s="104" t="s">
        <v>119</v>
      </c>
      <c r="D35" s="107">
        <v>100.8</v>
      </c>
      <c r="E35" s="107">
        <v>144</v>
      </c>
      <c r="F35" s="107">
        <v>144</v>
      </c>
      <c r="G35" s="92"/>
      <c r="H35" s="92"/>
    </row>
    <row r="36" spans="1:8" ht="49.5">
      <c r="A36" s="101"/>
      <c r="B36" s="101"/>
      <c r="C36" s="104" t="s">
        <v>120</v>
      </c>
      <c r="D36" s="107">
        <v>5260.7</v>
      </c>
      <c r="E36" s="107">
        <v>7515.3</v>
      </c>
      <c r="F36" s="107">
        <v>7515.3</v>
      </c>
      <c r="G36" s="92"/>
      <c r="H36" s="92"/>
    </row>
    <row r="37" spans="1:8" s="92" customFormat="1" ht="33">
      <c r="A37" s="98"/>
      <c r="B37" s="98">
        <v>3</v>
      </c>
      <c r="C37" s="106" t="s">
        <v>85</v>
      </c>
      <c r="D37" s="82">
        <f>SUM(D38:D39)</f>
        <v>24895.3</v>
      </c>
      <c r="E37" s="82">
        <f t="shared" ref="E37:F37" si="7">SUM(E38:E39)</f>
        <v>35564.699999999997</v>
      </c>
      <c r="F37" s="82">
        <f t="shared" si="7"/>
        <v>35564.699999999997</v>
      </c>
    </row>
    <row r="38" spans="1:8" s="92" customFormat="1" ht="49.5">
      <c r="A38" s="98"/>
      <c r="B38" s="98"/>
      <c r="C38" s="104" t="s">
        <v>121</v>
      </c>
      <c r="D38" s="107">
        <v>20076</v>
      </c>
      <c r="E38" s="107">
        <v>28680</v>
      </c>
      <c r="F38" s="107">
        <v>28680</v>
      </c>
    </row>
    <row r="39" spans="1:8">
      <c r="A39" s="101"/>
      <c r="B39" s="101"/>
      <c r="C39" s="104" t="s">
        <v>169</v>
      </c>
      <c r="D39" s="107">
        <v>4819.3</v>
      </c>
      <c r="E39" s="107">
        <v>6884.7</v>
      </c>
      <c r="F39" s="107">
        <v>6884.7</v>
      </c>
      <c r="G39" s="92"/>
      <c r="H39" s="92"/>
    </row>
    <row r="40" spans="1:8" s="92" customFormat="1" ht="34.5">
      <c r="A40" s="90"/>
      <c r="B40" s="108"/>
      <c r="C40" s="109" t="s">
        <v>41</v>
      </c>
      <c r="D40" s="110">
        <f t="shared" ref="D40:F40" si="8">+D42</f>
        <v>-94668</v>
      </c>
      <c r="E40" s="110">
        <f t="shared" si="8"/>
        <v>-135240</v>
      </c>
      <c r="F40" s="110">
        <f t="shared" si="8"/>
        <v>-135240</v>
      </c>
    </row>
    <row r="41" spans="1:8">
      <c r="A41" s="111"/>
      <c r="B41" s="111"/>
      <c r="C41" s="112" t="s">
        <v>23</v>
      </c>
      <c r="D41" s="113"/>
      <c r="E41" s="113"/>
      <c r="F41" s="113"/>
    </row>
    <row r="42" spans="1:8" s="96" customFormat="1">
      <c r="A42" s="93"/>
      <c r="B42" s="93"/>
      <c r="C42" s="109" t="s">
        <v>93</v>
      </c>
      <c r="D42" s="114">
        <f>-D15</f>
        <v>-94668</v>
      </c>
      <c r="E42" s="114">
        <f>-E15</f>
        <v>-135240</v>
      </c>
      <c r="F42" s="114">
        <f>-F15</f>
        <v>-135240</v>
      </c>
    </row>
    <row r="43" spans="1:8">
      <c r="A43" s="126">
        <v>1049</v>
      </c>
      <c r="B43" s="126">
        <v>21002</v>
      </c>
      <c r="C43" s="127" t="s">
        <v>162</v>
      </c>
      <c r="D43" s="128">
        <f>+D45+D65</f>
        <v>0</v>
      </c>
      <c r="E43" s="128">
        <f>+E45+E65</f>
        <v>0</v>
      </c>
      <c r="F43" s="128">
        <f>+F45+F65</f>
        <v>0</v>
      </c>
    </row>
    <row r="44" spans="1:8">
      <c r="A44" s="116"/>
      <c r="B44" s="116"/>
      <c r="C44" s="94" t="s">
        <v>23</v>
      </c>
      <c r="D44" s="129"/>
      <c r="E44" s="129"/>
      <c r="F44" s="129"/>
    </row>
    <row r="45" spans="1:8" ht="34.5">
      <c r="A45" s="116"/>
      <c r="B45" s="116"/>
      <c r="C45" s="130" t="s">
        <v>43</v>
      </c>
      <c r="D45" s="131">
        <f>SUM(D47:D64)</f>
        <v>30345</v>
      </c>
      <c r="E45" s="131">
        <f>SUM(E47:E64)</f>
        <v>30494.400000000001</v>
      </c>
      <c r="F45" s="131">
        <f>SUM(F47:F64)</f>
        <v>30494.400000000001</v>
      </c>
    </row>
    <row r="46" spans="1:8">
      <c r="A46" s="116"/>
      <c r="B46" s="116"/>
      <c r="C46" s="94" t="s">
        <v>151</v>
      </c>
      <c r="D46" s="131"/>
      <c r="E46" s="131"/>
      <c r="F46" s="131"/>
    </row>
    <row r="47" spans="1:8" ht="33">
      <c r="A47" s="126"/>
      <c r="B47" s="132"/>
      <c r="C47" s="133" t="s">
        <v>134</v>
      </c>
      <c r="D47" s="134">
        <v>4498</v>
      </c>
      <c r="E47" s="134">
        <v>4498</v>
      </c>
      <c r="F47" s="134">
        <v>4498</v>
      </c>
      <c r="H47" s="167"/>
    </row>
    <row r="48" spans="1:8" ht="33">
      <c r="A48" s="126"/>
      <c r="B48" s="132"/>
      <c r="C48" s="133" t="s">
        <v>135</v>
      </c>
      <c r="D48" s="134">
        <v>400</v>
      </c>
      <c r="E48" s="134">
        <v>400</v>
      </c>
      <c r="F48" s="134">
        <v>400</v>
      </c>
      <c r="H48" s="167"/>
    </row>
    <row r="49" spans="1:8" ht="49.5">
      <c r="A49" s="126"/>
      <c r="B49" s="132"/>
      <c r="C49" s="133" t="s">
        <v>136</v>
      </c>
      <c r="D49" s="134">
        <v>1500</v>
      </c>
      <c r="E49" s="134">
        <v>1500</v>
      </c>
      <c r="F49" s="134">
        <v>1500</v>
      </c>
    </row>
    <row r="50" spans="1:8" ht="49.5">
      <c r="A50" s="126"/>
      <c r="B50" s="132"/>
      <c r="C50" s="133" t="s">
        <v>154</v>
      </c>
      <c r="D50" s="134">
        <v>1500</v>
      </c>
      <c r="E50" s="134">
        <v>1500</v>
      </c>
      <c r="F50" s="134">
        <v>1500</v>
      </c>
      <c r="H50" s="166"/>
    </row>
    <row r="51" spans="1:8" ht="33">
      <c r="A51" s="126"/>
      <c r="B51" s="132"/>
      <c r="C51" s="133" t="s">
        <v>137</v>
      </c>
      <c r="D51" s="134">
        <v>1000</v>
      </c>
      <c r="E51" s="134">
        <v>1000</v>
      </c>
      <c r="F51" s="134">
        <v>1000</v>
      </c>
    </row>
    <row r="52" spans="1:8" ht="49.5">
      <c r="A52" s="126"/>
      <c r="B52" s="132"/>
      <c r="C52" s="133" t="s">
        <v>138</v>
      </c>
      <c r="D52" s="134">
        <v>1500</v>
      </c>
      <c r="E52" s="134">
        <v>1500</v>
      </c>
      <c r="F52" s="134">
        <v>1500</v>
      </c>
    </row>
    <row r="53" spans="1:8" ht="49.5">
      <c r="A53" s="126"/>
      <c r="B53" s="132"/>
      <c r="C53" s="133" t="s">
        <v>139</v>
      </c>
      <c r="D53" s="134">
        <v>1500</v>
      </c>
      <c r="E53" s="134">
        <v>1500</v>
      </c>
      <c r="F53" s="134">
        <v>1500</v>
      </c>
    </row>
    <row r="54" spans="1:8" ht="82.5">
      <c r="A54" s="126"/>
      <c r="B54" s="132"/>
      <c r="C54" s="133" t="s">
        <v>140</v>
      </c>
      <c r="D54" s="134">
        <v>1499.7</v>
      </c>
      <c r="E54" s="134">
        <v>1499.7</v>
      </c>
      <c r="F54" s="134">
        <v>1499.7</v>
      </c>
    </row>
    <row r="55" spans="1:8" ht="49.5">
      <c r="A55" s="126"/>
      <c r="B55" s="132"/>
      <c r="C55" s="133" t="s">
        <v>141</v>
      </c>
      <c r="D55" s="134">
        <v>3499.7</v>
      </c>
      <c r="E55" s="134">
        <v>3499.7</v>
      </c>
      <c r="F55" s="134">
        <v>3499.7</v>
      </c>
    </row>
    <row r="56" spans="1:8" ht="49.5">
      <c r="A56" s="126"/>
      <c r="B56" s="132"/>
      <c r="C56" s="133" t="s">
        <v>142</v>
      </c>
      <c r="D56" s="134">
        <v>999.8</v>
      </c>
      <c r="E56" s="134">
        <v>999.8</v>
      </c>
      <c r="F56" s="134">
        <v>999.8</v>
      </c>
    </row>
    <row r="57" spans="1:8" ht="49.5">
      <c r="A57" s="126"/>
      <c r="B57" s="132"/>
      <c r="C57" s="133" t="s">
        <v>143</v>
      </c>
      <c r="D57" s="134">
        <v>999.8</v>
      </c>
      <c r="E57" s="134">
        <v>999.8</v>
      </c>
      <c r="F57" s="134">
        <v>999.8</v>
      </c>
    </row>
    <row r="58" spans="1:8" ht="49.5">
      <c r="A58" s="126"/>
      <c r="B58" s="132"/>
      <c r="C58" s="133" t="s">
        <v>144</v>
      </c>
      <c r="D58" s="134">
        <v>4199.7</v>
      </c>
      <c r="E58" s="134">
        <v>4199.7</v>
      </c>
      <c r="F58" s="134">
        <v>4199.7</v>
      </c>
    </row>
    <row r="59" spans="1:8" ht="33">
      <c r="A59" s="126"/>
      <c r="B59" s="132"/>
      <c r="C59" s="133" t="s">
        <v>145</v>
      </c>
      <c r="D59" s="134">
        <v>1499.7</v>
      </c>
      <c r="E59" s="134">
        <v>1499.7</v>
      </c>
      <c r="F59" s="134">
        <v>1499.7</v>
      </c>
    </row>
    <row r="60" spans="1:8" ht="49.5">
      <c r="A60" s="126"/>
      <c r="B60" s="132"/>
      <c r="C60" s="133" t="s">
        <v>146</v>
      </c>
      <c r="D60" s="134">
        <v>1600</v>
      </c>
      <c r="E60" s="134">
        <v>1600</v>
      </c>
      <c r="F60" s="134">
        <v>1600</v>
      </c>
    </row>
    <row r="61" spans="1:8" ht="33">
      <c r="A61" s="126"/>
      <c r="B61" s="132"/>
      <c r="C61" s="133" t="s">
        <v>147</v>
      </c>
      <c r="D61" s="134">
        <v>700</v>
      </c>
      <c r="E61" s="134">
        <v>700</v>
      </c>
      <c r="F61" s="134">
        <v>700</v>
      </c>
    </row>
    <row r="62" spans="1:8" ht="33">
      <c r="A62" s="126"/>
      <c r="B62" s="132"/>
      <c r="C62" s="133" t="s">
        <v>148</v>
      </c>
      <c r="D62" s="134">
        <v>700</v>
      </c>
      <c r="E62" s="134">
        <v>700</v>
      </c>
      <c r="F62" s="134">
        <v>700</v>
      </c>
    </row>
    <row r="63" spans="1:8" ht="49.5">
      <c r="A63" s="126"/>
      <c r="B63" s="132"/>
      <c r="C63" s="133" t="s">
        <v>149</v>
      </c>
      <c r="D63" s="134">
        <v>2400</v>
      </c>
      <c r="E63" s="134">
        <v>2400</v>
      </c>
      <c r="F63" s="134">
        <v>2400</v>
      </c>
    </row>
    <row r="64" spans="1:8" ht="66">
      <c r="A64" s="126"/>
      <c r="B64" s="132"/>
      <c r="C64" s="133" t="s">
        <v>155</v>
      </c>
      <c r="D64" s="134">
        <v>348.59999999999997</v>
      </c>
      <c r="E64" s="134">
        <v>498</v>
      </c>
      <c r="F64" s="134">
        <v>498</v>
      </c>
    </row>
    <row r="65" spans="1:6">
      <c r="A65" s="126"/>
      <c r="B65" s="126"/>
      <c r="C65" s="127" t="s">
        <v>162</v>
      </c>
      <c r="D65" s="128">
        <f>+D67</f>
        <v>-30345</v>
      </c>
      <c r="E65" s="128">
        <f t="shared" ref="E65:F65" si="9">+E67</f>
        <v>-30494.400000000001</v>
      </c>
      <c r="F65" s="128">
        <f t="shared" si="9"/>
        <v>-30494.400000000001</v>
      </c>
    </row>
    <row r="66" spans="1:6">
      <c r="A66" s="116"/>
      <c r="B66" s="116"/>
      <c r="C66" s="94" t="s">
        <v>23</v>
      </c>
      <c r="D66" s="129"/>
      <c r="E66" s="129"/>
      <c r="F66" s="129"/>
    </row>
    <row r="67" spans="1:6">
      <c r="A67" s="135"/>
      <c r="B67" s="135"/>
      <c r="C67" s="136" t="s">
        <v>93</v>
      </c>
      <c r="D67" s="95">
        <f>-D45</f>
        <v>-30345</v>
      </c>
      <c r="E67" s="95">
        <f t="shared" ref="E67:F67" si="10">-E45</f>
        <v>-30494.400000000001</v>
      </c>
      <c r="F67" s="95">
        <f t="shared" si="10"/>
        <v>-30494.400000000001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zoomScaleNormal="100" zoomScaleSheetLayoutView="100" workbookViewId="0">
      <selection activeCell="B16" sqref="B16"/>
    </sheetView>
  </sheetViews>
  <sheetFormatPr defaultRowHeight="17.25"/>
  <cols>
    <col min="1" max="1" width="28.5703125" style="138" customWidth="1"/>
    <col min="2" max="2" width="67.7109375" style="138" customWidth="1"/>
    <col min="3" max="5" width="18" style="138" customWidth="1"/>
    <col min="6" max="255" width="9.140625" style="138"/>
    <col min="256" max="256" width="28.5703125" style="138" customWidth="1"/>
    <col min="257" max="257" width="51.140625" style="138" customWidth="1"/>
    <col min="258" max="259" width="14" style="138" customWidth="1"/>
    <col min="260" max="260" width="14.28515625" style="138" customWidth="1"/>
    <col min="261" max="261" width="15.5703125" style="138" customWidth="1"/>
    <col min="262" max="511" width="9.140625" style="138"/>
    <col min="512" max="512" width="28.5703125" style="138" customWidth="1"/>
    <col min="513" max="513" width="51.140625" style="138" customWidth="1"/>
    <col min="514" max="515" width="14" style="138" customWidth="1"/>
    <col min="516" max="516" width="14.28515625" style="138" customWidth="1"/>
    <col min="517" max="517" width="15.5703125" style="138" customWidth="1"/>
    <col min="518" max="767" width="9.140625" style="138"/>
    <col min="768" max="768" width="28.5703125" style="138" customWidth="1"/>
    <col min="769" max="769" width="51.140625" style="138" customWidth="1"/>
    <col min="770" max="771" width="14" style="138" customWidth="1"/>
    <col min="772" max="772" width="14.28515625" style="138" customWidth="1"/>
    <col min="773" max="773" width="15.5703125" style="138" customWidth="1"/>
    <col min="774" max="1023" width="9.140625" style="138"/>
    <col min="1024" max="1024" width="28.5703125" style="138" customWidth="1"/>
    <col min="1025" max="1025" width="51.140625" style="138" customWidth="1"/>
    <col min="1026" max="1027" width="14" style="138" customWidth="1"/>
    <col min="1028" max="1028" width="14.28515625" style="138" customWidth="1"/>
    <col min="1029" max="1029" width="15.5703125" style="138" customWidth="1"/>
    <col min="1030" max="1279" width="9.140625" style="138"/>
    <col min="1280" max="1280" width="28.5703125" style="138" customWidth="1"/>
    <col min="1281" max="1281" width="51.140625" style="138" customWidth="1"/>
    <col min="1282" max="1283" width="14" style="138" customWidth="1"/>
    <col min="1284" max="1284" width="14.28515625" style="138" customWidth="1"/>
    <col min="1285" max="1285" width="15.5703125" style="138" customWidth="1"/>
    <col min="1286" max="1535" width="9.140625" style="138"/>
    <col min="1536" max="1536" width="28.5703125" style="138" customWidth="1"/>
    <col min="1537" max="1537" width="51.140625" style="138" customWidth="1"/>
    <col min="1538" max="1539" width="14" style="138" customWidth="1"/>
    <col min="1540" max="1540" width="14.28515625" style="138" customWidth="1"/>
    <col min="1541" max="1541" width="15.5703125" style="138" customWidth="1"/>
    <col min="1542" max="1791" width="9.140625" style="138"/>
    <col min="1792" max="1792" width="28.5703125" style="138" customWidth="1"/>
    <col min="1793" max="1793" width="51.140625" style="138" customWidth="1"/>
    <col min="1794" max="1795" width="14" style="138" customWidth="1"/>
    <col min="1796" max="1796" width="14.28515625" style="138" customWidth="1"/>
    <col min="1797" max="1797" width="15.5703125" style="138" customWidth="1"/>
    <col min="1798" max="2047" width="9.140625" style="138"/>
    <col min="2048" max="2048" width="28.5703125" style="138" customWidth="1"/>
    <col min="2049" max="2049" width="51.140625" style="138" customWidth="1"/>
    <col min="2050" max="2051" width="14" style="138" customWidth="1"/>
    <col min="2052" max="2052" width="14.28515625" style="138" customWidth="1"/>
    <col min="2053" max="2053" width="15.5703125" style="138" customWidth="1"/>
    <col min="2054" max="2303" width="9.140625" style="138"/>
    <col min="2304" max="2304" width="28.5703125" style="138" customWidth="1"/>
    <col min="2305" max="2305" width="51.140625" style="138" customWidth="1"/>
    <col min="2306" max="2307" width="14" style="138" customWidth="1"/>
    <col min="2308" max="2308" width="14.28515625" style="138" customWidth="1"/>
    <col min="2309" max="2309" width="15.5703125" style="138" customWidth="1"/>
    <col min="2310" max="2559" width="9.140625" style="138"/>
    <col min="2560" max="2560" width="28.5703125" style="138" customWidth="1"/>
    <col min="2561" max="2561" width="51.140625" style="138" customWidth="1"/>
    <col min="2562" max="2563" width="14" style="138" customWidth="1"/>
    <col min="2564" max="2564" width="14.28515625" style="138" customWidth="1"/>
    <col min="2565" max="2565" width="15.5703125" style="138" customWidth="1"/>
    <col min="2566" max="2815" width="9.140625" style="138"/>
    <col min="2816" max="2816" width="28.5703125" style="138" customWidth="1"/>
    <col min="2817" max="2817" width="51.140625" style="138" customWidth="1"/>
    <col min="2818" max="2819" width="14" style="138" customWidth="1"/>
    <col min="2820" max="2820" width="14.28515625" style="138" customWidth="1"/>
    <col min="2821" max="2821" width="15.5703125" style="138" customWidth="1"/>
    <col min="2822" max="3071" width="9.140625" style="138"/>
    <col min="3072" max="3072" width="28.5703125" style="138" customWidth="1"/>
    <col min="3073" max="3073" width="51.140625" style="138" customWidth="1"/>
    <col min="3074" max="3075" width="14" style="138" customWidth="1"/>
    <col min="3076" max="3076" width="14.28515625" style="138" customWidth="1"/>
    <col min="3077" max="3077" width="15.5703125" style="138" customWidth="1"/>
    <col min="3078" max="3327" width="9.140625" style="138"/>
    <col min="3328" max="3328" width="28.5703125" style="138" customWidth="1"/>
    <col min="3329" max="3329" width="51.140625" style="138" customWidth="1"/>
    <col min="3330" max="3331" width="14" style="138" customWidth="1"/>
    <col min="3332" max="3332" width="14.28515625" style="138" customWidth="1"/>
    <col min="3333" max="3333" width="15.5703125" style="138" customWidth="1"/>
    <col min="3334" max="3583" width="9.140625" style="138"/>
    <col min="3584" max="3584" width="28.5703125" style="138" customWidth="1"/>
    <col min="3585" max="3585" width="51.140625" style="138" customWidth="1"/>
    <col min="3586" max="3587" width="14" style="138" customWidth="1"/>
    <col min="3588" max="3588" width="14.28515625" style="138" customWidth="1"/>
    <col min="3589" max="3589" width="15.5703125" style="138" customWidth="1"/>
    <col min="3590" max="3839" width="9.140625" style="138"/>
    <col min="3840" max="3840" width="28.5703125" style="138" customWidth="1"/>
    <col min="3841" max="3841" width="51.140625" style="138" customWidth="1"/>
    <col min="3842" max="3843" width="14" style="138" customWidth="1"/>
    <col min="3844" max="3844" width="14.28515625" style="138" customWidth="1"/>
    <col min="3845" max="3845" width="15.5703125" style="138" customWidth="1"/>
    <col min="3846" max="4095" width="9.140625" style="138"/>
    <col min="4096" max="4096" width="28.5703125" style="138" customWidth="1"/>
    <col min="4097" max="4097" width="51.140625" style="138" customWidth="1"/>
    <col min="4098" max="4099" width="14" style="138" customWidth="1"/>
    <col min="4100" max="4100" width="14.28515625" style="138" customWidth="1"/>
    <col min="4101" max="4101" width="15.5703125" style="138" customWidth="1"/>
    <col min="4102" max="4351" width="9.140625" style="138"/>
    <col min="4352" max="4352" width="28.5703125" style="138" customWidth="1"/>
    <col min="4353" max="4353" width="51.140625" style="138" customWidth="1"/>
    <col min="4354" max="4355" width="14" style="138" customWidth="1"/>
    <col min="4356" max="4356" width="14.28515625" style="138" customWidth="1"/>
    <col min="4357" max="4357" width="15.5703125" style="138" customWidth="1"/>
    <col min="4358" max="4607" width="9.140625" style="138"/>
    <col min="4608" max="4608" width="28.5703125" style="138" customWidth="1"/>
    <col min="4609" max="4609" width="51.140625" style="138" customWidth="1"/>
    <col min="4610" max="4611" width="14" style="138" customWidth="1"/>
    <col min="4612" max="4612" width="14.28515625" style="138" customWidth="1"/>
    <col min="4613" max="4613" width="15.5703125" style="138" customWidth="1"/>
    <col min="4614" max="4863" width="9.140625" style="138"/>
    <col min="4864" max="4864" width="28.5703125" style="138" customWidth="1"/>
    <col min="4865" max="4865" width="51.140625" style="138" customWidth="1"/>
    <col min="4866" max="4867" width="14" style="138" customWidth="1"/>
    <col min="4868" max="4868" width="14.28515625" style="138" customWidth="1"/>
    <col min="4869" max="4869" width="15.5703125" style="138" customWidth="1"/>
    <col min="4870" max="5119" width="9.140625" style="138"/>
    <col min="5120" max="5120" width="28.5703125" style="138" customWidth="1"/>
    <col min="5121" max="5121" width="51.140625" style="138" customWidth="1"/>
    <col min="5122" max="5123" width="14" style="138" customWidth="1"/>
    <col min="5124" max="5124" width="14.28515625" style="138" customWidth="1"/>
    <col min="5125" max="5125" width="15.5703125" style="138" customWidth="1"/>
    <col min="5126" max="5375" width="9.140625" style="138"/>
    <col min="5376" max="5376" width="28.5703125" style="138" customWidth="1"/>
    <col min="5377" max="5377" width="51.140625" style="138" customWidth="1"/>
    <col min="5378" max="5379" width="14" style="138" customWidth="1"/>
    <col min="5380" max="5380" width="14.28515625" style="138" customWidth="1"/>
    <col min="5381" max="5381" width="15.5703125" style="138" customWidth="1"/>
    <col min="5382" max="5631" width="9.140625" style="138"/>
    <col min="5632" max="5632" width="28.5703125" style="138" customWidth="1"/>
    <col min="5633" max="5633" width="51.140625" style="138" customWidth="1"/>
    <col min="5634" max="5635" width="14" style="138" customWidth="1"/>
    <col min="5636" max="5636" width="14.28515625" style="138" customWidth="1"/>
    <col min="5637" max="5637" width="15.5703125" style="138" customWidth="1"/>
    <col min="5638" max="5887" width="9.140625" style="138"/>
    <col min="5888" max="5888" width="28.5703125" style="138" customWidth="1"/>
    <col min="5889" max="5889" width="51.140625" style="138" customWidth="1"/>
    <col min="5890" max="5891" width="14" style="138" customWidth="1"/>
    <col min="5892" max="5892" width="14.28515625" style="138" customWidth="1"/>
    <col min="5893" max="5893" width="15.5703125" style="138" customWidth="1"/>
    <col min="5894" max="6143" width="9.140625" style="138"/>
    <col min="6144" max="6144" width="28.5703125" style="138" customWidth="1"/>
    <col min="6145" max="6145" width="51.140625" style="138" customWidth="1"/>
    <col min="6146" max="6147" width="14" style="138" customWidth="1"/>
    <col min="6148" max="6148" width="14.28515625" style="138" customWidth="1"/>
    <col min="6149" max="6149" width="15.5703125" style="138" customWidth="1"/>
    <col min="6150" max="6399" width="9.140625" style="138"/>
    <col min="6400" max="6400" width="28.5703125" style="138" customWidth="1"/>
    <col min="6401" max="6401" width="51.140625" style="138" customWidth="1"/>
    <col min="6402" max="6403" width="14" style="138" customWidth="1"/>
    <col min="6404" max="6404" width="14.28515625" style="138" customWidth="1"/>
    <col min="6405" max="6405" width="15.5703125" style="138" customWidth="1"/>
    <col min="6406" max="6655" width="9.140625" style="138"/>
    <col min="6656" max="6656" width="28.5703125" style="138" customWidth="1"/>
    <col min="6657" max="6657" width="51.140625" style="138" customWidth="1"/>
    <col min="6658" max="6659" width="14" style="138" customWidth="1"/>
    <col min="6660" max="6660" width="14.28515625" style="138" customWidth="1"/>
    <col min="6661" max="6661" width="15.5703125" style="138" customWidth="1"/>
    <col min="6662" max="6911" width="9.140625" style="138"/>
    <col min="6912" max="6912" width="28.5703125" style="138" customWidth="1"/>
    <col min="6913" max="6913" width="51.140625" style="138" customWidth="1"/>
    <col min="6914" max="6915" width="14" style="138" customWidth="1"/>
    <col min="6916" max="6916" width="14.28515625" style="138" customWidth="1"/>
    <col min="6917" max="6917" width="15.5703125" style="138" customWidth="1"/>
    <col min="6918" max="7167" width="9.140625" style="138"/>
    <col min="7168" max="7168" width="28.5703125" style="138" customWidth="1"/>
    <col min="7169" max="7169" width="51.140625" style="138" customWidth="1"/>
    <col min="7170" max="7171" width="14" style="138" customWidth="1"/>
    <col min="7172" max="7172" width="14.28515625" style="138" customWidth="1"/>
    <col min="7173" max="7173" width="15.5703125" style="138" customWidth="1"/>
    <col min="7174" max="7423" width="9.140625" style="138"/>
    <col min="7424" max="7424" width="28.5703125" style="138" customWidth="1"/>
    <col min="7425" max="7425" width="51.140625" style="138" customWidth="1"/>
    <col min="7426" max="7427" width="14" style="138" customWidth="1"/>
    <col min="7428" max="7428" width="14.28515625" style="138" customWidth="1"/>
    <col min="7429" max="7429" width="15.5703125" style="138" customWidth="1"/>
    <col min="7430" max="7679" width="9.140625" style="138"/>
    <col min="7680" max="7680" width="28.5703125" style="138" customWidth="1"/>
    <col min="7681" max="7681" width="51.140625" style="138" customWidth="1"/>
    <col min="7682" max="7683" width="14" style="138" customWidth="1"/>
    <col min="7684" max="7684" width="14.28515625" style="138" customWidth="1"/>
    <col min="7685" max="7685" width="15.5703125" style="138" customWidth="1"/>
    <col min="7686" max="7935" width="9.140625" style="138"/>
    <col min="7936" max="7936" width="28.5703125" style="138" customWidth="1"/>
    <col min="7937" max="7937" width="51.140625" style="138" customWidth="1"/>
    <col min="7938" max="7939" width="14" style="138" customWidth="1"/>
    <col min="7940" max="7940" width="14.28515625" style="138" customWidth="1"/>
    <col min="7941" max="7941" width="15.5703125" style="138" customWidth="1"/>
    <col min="7942" max="8191" width="9.140625" style="138"/>
    <col min="8192" max="8192" width="28.5703125" style="138" customWidth="1"/>
    <col min="8193" max="8193" width="51.140625" style="138" customWidth="1"/>
    <col min="8194" max="8195" width="14" style="138" customWidth="1"/>
    <col min="8196" max="8196" width="14.28515625" style="138" customWidth="1"/>
    <col min="8197" max="8197" width="15.5703125" style="138" customWidth="1"/>
    <col min="8198" max="8447" width="9.140625" style="138"/>
    <col min="8448" max="8448" width="28.5703125" style="138" customWidth="1"/>
    <col min="8449" max="8449" width="51.140625" style="138" customWidth="1"/>
    <col min="8450" max="8451" width="14" style="138" customWidth="1"/>
    <col min="8452" max="8452" width="14.28515625" style="138" customWidth="1"/>
    <col min="8453" max="8453" width="15.5703125" style="138" customWidth="1"/>
    <col min="8454" max="8703" width="9.140625" style="138"/>
    <col min="8704" max="8704" width="28.5703125" style="138" customWidth="1"/>
    <col min="8705" max="8705" width="51.140625" style="138" customWidth="1"/>
    <col min="8706" max="8707" width="14" style="138" customWidth="1"/>
    <col min="8708" max="8708" width="14.28515625" style="138" customWidth="1"/>
    <col min="8709" max="8709" width="15.5703125" style="138" customWidth="1"/>
    <col min="8710" max="8959" width="9.140625" style="138"/>
    <col min="8960" max="8960" width="28.5703125" style="138" customWidth="1"/>
    <col min="8961" max="8961" width="51.140625" style="138" customWidth="1"/>
    <col min="8962" max="8963" width="14" style="138" customWidth="1"/>
    <col min="8964" max="8964" width="14.28515625" style="138" customWidth="1"/>
    <col min="8965" max="8965" width="15.5703125" style="138" customWidth="1"/>
    <col min="8966" max="9215" width="9.140625" style="138"/>
    <col min="9216" max="9216" width="28.5703125" style="138" customWidth="1"/>
    <col min="9217" max="9217" width="51.140625" style="138" customWidth="1"/>
    <col min="9218" max="9219" width="14" style="138" customWidth="1"/>
    <col min="9220" max="9220" width="14.28515625" style="138" customWidth="1"/>
    <col min="9221" max="9221" width="15.5703125" style="138" customWidth="1"/>
    <col min="9222" max="9471" width="9.140625" style="138"/>
    <col min="9472" max="9472" width="28.5703125" style="138" customWidth="1"/>
    <col min="9473" max="9473" width="51.140625" style="138" customWidth="1"/>
    <col min="9474" max="9475" width="14" style="138" customWidth="1"/>
    <col min="9476" max="9476" width="14.28515625" style="138" customWidth="1"/>
    <col min="9477" max="9477" width="15.5703125" style="138" customWidth="1"/>
    <col min="9478" max="9727" width="9.140625" style="138"/>
    <col min="9728" max="9728" width="28.5703125" style="138" customWidth="1"/>
    <col min="9729" max="9729" width="51.140625" style="138" customWidth="1"/>
    <col min="9730" max="9731" width="14" style="138" customWidth="1"/>
    <col min="9732" max="9732" width="14.28515625" style="138" customWidth="1"/>
    <col min="9733" max="9733" width="15.5703125" style="138" customWidth="1"/>
    <col min="9734" max="9983" width="9.140625" style="138"/>
    <col min="9984" max="9984" width="28.5703125" style="138" customWidth="1"/>
    <col min="9985" max="9985" width="51.140625" style="138" customWidth="1"/>
    <col min="9986" max="9987" width="14" style="138" customWidth="1"/>
    <col min="9988" max="9988" width="14.28515625" style="138" customWidth="1"/>
    <col min="9989" max="9989" width="15.5703125" style="138" customWidth="1"/>
    <col min="9990" max="10239" width="9.140625" style="138"/>
    <col min="10240" max="10240" width="28.5703125" style="138" customWidth="1"/>
    <col min="10241" max="10241" width="51.140625" style="138" customWidth="1"/>
    <col min="10242" max="10243" width="14" style="138" customWidth="1"/>
    <col min="10244" max="10244" width="14.28515625" style="138" customWidth="1"/>
    <col min="10245" max="10245" width="15.5703125" style="138" customWidth="1"/>
    <col min="10246" max="10495" width="9.140625" style="138"/>
    <col min="10496" max="10496" width="28.5703125" style="138" customWidth="1"/>
    <col min="10497" max="10497" width="51.140625" style="138" customWidth="1"/>
    <col min="10498" max="10499" width="14" style="138" customWidth="1"/>
    <col min="10500" max="10500" width="14.28515625" style="138" customWidth="1"/>
    <col min="10501" max="10501" width="15.5703125" style="138" customWidth="1"/>
    <col min="10502" max="10751" width="9.140625" style="138"/>
    <col min="10752" max="10752" width="28.5703125" style="138" customWidth="1"/>
    <col min="10753" max="10753" width="51.140625" style="138" customWidth="1"/>
    <col min="10754" max="10755" width="14" style="138" customWidth="1"/>
    <col min="10756" max="10756" width="14.28515625" style="138" customWidth="1"/>
    <col min="10757" max="10757" width="15.5703125" style="138" customWidth="1"/>
    <col min="10758" max="11007" width="9.140625" style="138"/>
    <col min="11008" max="11008" width="28.5703125" style="138" customWidth="1"/>
    <col min="11009" max="11009" width="51.140625" style="138" customWidth="1"/>
    <col min="11010" max="11011" width="14" style="138" customWidth="1"/>
    <col min="11012" max="11012" width="14.28515625" style="138" customWidth="1"/>
    <col min="11013" max="11013" width="15.5703125" style="138" customWidth="1"/>
    <col min="11014" max="11263" width="9.140625" style="138"/>
    <col min="11264" max="11264" width="28.5703125" style="138" customWidth="1"/>
    <col min="11265" max="11265" width="51.140625" style="138" customWidth="1"/>
    <col min="11266" max="11267" width="14" style="138" customWidth="1"/>
    <col min="11268" max="11268" width="14.28515625" style="138" customWidth="1"/>
    <col min="11269" max="11269" width="15.5703125" style="138" customWidth="1"/>
    <col min="11270" max="11519" width="9.140625" style="138"/>
    <col min="11520" max="11520" width="28.5703125" style="138" customWidth="1"/>
    <col min="11521" max="11521" width="51.140625" style="138" customWidth="1"/>
    <col min="11522" max="11523" width="14" style="138" customWidth="1"/>
    <col min="11524" max="11524" width="14.28515625" style="138" customWidth="1"/>
    <col min="11525" max="11525" width="15.5703125" style="138" customWidth="1"/>
    <col min="11526" max="11775" width="9.140625" style="138"/>
    <col min="11776" max="11776" width="28.5703125" style="138" customWidth="1"/>
    <col min="11777" max="11777" width="51.140625" style="138" customWidth="1"/>
    <col min="11778" max="11779" width="14" style="138" customWidth="1"/>
    <col min="11780" max="11780" width="14.28515625" style="138" customWidth="1"/>
    <col min="11781" max="11781" width="15.5703125" style="138" customWidth="1"/>
    <col min="11782" max="12031" width="9.140625" style="138"/>
    <col min="12032" max="12032" width="28.5703125" style="138" customWidth="1"/>
    <col min="12033" max="12033" width="51.140625" style="138" customWidth="1"/>
    <col min="12034" max="12035" width="14" style="138" customWidth="1"/>
    <col min="12036" max="12036" width="14.28515625" style="138" customWidth="1"/>
    <col min="12037" max="12037" width="15.5703125" style="138" customWidth="1"/>
    <col min="12038" max="12287" width="9.140625" style="138"/>
    <col min="12288" max="12288" width="28.5703125" style="138" customWidth="1"/>
    <col min="12289" max="12289" width="51.140625" style="138" customWidth="1"/>
    <col min="12290" max="12291" width="14" style="138" customWidth="1"/>
    <col min="12292" max="12292" width="14.28515625" style="138" customWidth="1"/>
    <col min="12293" max="12293" width="15.5703125" style="138" customWidth="1"/>
    <col min="12294" max="12543" width="9.140625" style="138"/>
    <col min="12544" max="12544" width="28.5703125" style="138" customWidth="1"/>
    <col min="12545" max="12545" width="51.140625" style="138" customWidth="1"/>
    <col min="12546" max="12547" width="14" style="138" customWidth="1"/>
    <col min="12548" max="12548" width="14.28515625" style="138" customWidth="1"/>
    <col min="12549" max="12549" width="15.5703125" style="138" customWidth="1"/>
    <col min="12550" max="12799" width="9.140625" style="138"/>
    <col min="12800" max="12800" width="28.5703125" style="138" customWidth="1"/>
    <col min="12801" max="12801" width="51.140625" style="138" customWidth="1"/>
    <col min="12802" max="12803" width="14" style="138" customWidth="1"/>
    <col min="12804" max="12804" width="14.28515625" style="138" customWidth="1"/>
    <col min="12805" max="12805" width="15.5703125" style="138" customWidth="1"/>
    <col min="12806" max="13055" width="9.140625" style="138"/>
    <col min="13056" max="13056" width="28.5703125" style="138" customWidth="1"/>
    <col min="13057" max="13057" width="51.140625" style="138" customWidth="1"/>
    <col min="13058" max="13059" width="14" style="138" customWidth="1"/>
    <col min="13060" max="13060" width="14.28515625" style="138" customWidth="1"/>
    <col min="13061" max="13061" width="15.5703125" style="138" customWidth="1"/>
    <col min="13062" max="13311" width="9.140625" style="138"/>
    <col min="13312" max="13312" width="28.5703125" style="138" customWidth="1"/>
    <col min="13313" max="13313" width="51.140625" style="138" customWidth="1"/>
    <col min="13314" max="13315" width="14" style="138" customWidth="1"/>
    <col min="13316" max="13316" width="14.28515625" style="138" customWidth="1"/>
    <col min="13317" max="13317" width="15.5703125" style="138" customWidth="1"/>
    <col min="13318" max="13567" width="9.140625" style="138"/>
    <col min="13568" max="13568" width="28.5703125" style="138" customWidth="1"/>
    <col min="13569" max="13569" width="51.140625" style="138" customWidth="1"/>
    <col min="13570" max="13571" width="14" style="138" customWidth="1"/>
    <col min="13572" max="13572" width="14.28515625" style="138" customWidth="1"/>
    <col min="13573" max="13573" width="15.5703125" style="138" customWidth="1"/>
    <col min="13574" max="13823" width="9.140625" style="138"/>
    <col min="13824" max="13824" width="28.5703125" style="138" customWidth="1"/>
    <col min="13825" max="13825" width="51.140625" style="138" customWidth="1"/>
    <col min="13826" max="13827" width="14" style="138" customWidth="1"/>
    <col min="13828" max="13828" width="14.28515625" style="138" customWidth="1"/>
    <col min="13829" max="13829" width="15.5703125" style="138" customWidth="1"/>
    <col min="13830" max="14079" width="9.140625" style="138"/>
    <col min="14080" max="14080" width="28.5703125" style="138" customWidth="1"/>
    <col min="14081" max="14081" width="51.140625" style="138" customWidth="1"/>
    <col min="14082" max="14083" width="14" style="138" customWidth="1"/>
    <col min="14084" max="14084" width="14.28515625" style="138" customWidth="1"/>
    <col min="14085" max="14085" width="15.5703125" style="138" customWidth="1"/>
    <col min="14086" max="14335" width="9.140625" style="138"/>
    <col min="14336" max="14336" width="28.5703125" style="138" customWidth="1"/>
    <col min="14337" max="14337" width="51.140625" style="138" customWidth="1"/>
    <col min="14338" max="14339" width="14" style="138" customWidth="1"/>
    <col min="14340" max="14340" width="14.28515625" style="138" customWidth="1"/>
    <col min="14341" max="14341" width="15.5703125" style="138" customWidth="1"/>
    <col min="14342" max="14591" width="9.140625" style="138"/>
    <col min="14592" max="14592" width="28.5703125" style="138" customWidth="1"/>
    <col min="14593" max="14593" width="51.140625" style="138" customWidth="1"/>
    <col min="14594" max="14595" width="14" style="138" customWidth="1"/>
    <col min="14596" max="14596" width="14.28515625" style="138" customWidth="1"/>
    <col min="14597" max="14597" width="15.5703125" style="138" customWidth="1"/>
    <col min="14598" max="14847" width="9.140625" style="138"/>
    <col min="14848" max="14848" width="28.5703125" style="138" customWidth="1"/>
    <col min="14849" max="14849" width="51.140625" style="138" customWidth="1"/>
    <col min="14850" max="14851" width="14" style="138" customWidth="1"/>
    <col min="14852" max="14852" width="14.28515625" style="138" customWidth="1"/>
    <col min="14853" max="14853" width="15.5703125" style="138" customWidth="1"/>
    <col min="14854" max="15103" width="9.140625" style="138"/>
    <col min="15104" max="15104" width="28.5703125" style="138" customWidth="1"/>
    <col min="15105" max="15105" width="51.140625" style="138" customWidth="1"/>
    <col min="15106" max="15107" width="14" style="138" customWidth="1"/>
    <col min="15108" max="15108" width="14.28515625" style="138" customWidth="1"/>
    <col min="15109" max="15109" width="15.5703125" style="138" customWidth="1"/>
    <col min="15110" max="15359" width="9.140625" style="138"/>
    <col min="15360" max="15360" width="28.5703125" style="138" customWidth="1"/>
    <col min="15361" max="15361" width="51.140625" style="138" customWidth="1"/>
    <col min="15362" max="15363" width="14" style="138" customWidth="1"/>
    <col min="15364" max="15364" width="14.28515625" style="138" customWidth="1"/>
    <col min="15365" max="15365" width="15.5703125" style="138" customWidth="1"/>
    <col min="15366" max="15615" width="9.140625" style="138"/>
    <col min="15616" max="15616" width="28.5703125" style="138" customWidth="1"/>
    <col min="15617" max="15617" width="51.140625" style="138" customWidth="1"/>
    <col min="15618" max="15619" width="14" style="138" customWidth="1"/>
    <col min="15620" max="15620" width="14.28515625" style="138" customWidth="1"/>
    <col min="15621" max="15621" width="15.5703125" style="138" customWidth="1"/>
    <col min="15622" max="15871" width="9.140625" style="138"/>
    <col min="15872" max="15872" width="28.5703125" style="138" customWidth="1"/>
    <col min="15873" max="15873" width="51.140625" style="138" customWidth="1"/>
    <col min="15874" max="15875" width="14" style="138" customWidth="1"/>
    <col min="15876" max="15876" width="14.28515625" style="138" customWidth="1"/>
    <col min="15877" max="15877" width="15.5703125" style="138" customWidth="1"/>
    <col min="15878" max="16127" width="9.140625" style="138"/>
    <col min="16128" max="16128" width="28.5703125" style="138" customWidth="1"/>
    <col min="16129" max="16129" width="51.140625" style="138" customWidth="1"/>
    <col min="16130" max="16131" width="14" style="138" customWidth="1"/>
    <col min="16132" max="16132" width="14.28515625" style="138" customWidth="1"/>
    <col min="16133" max="16133" width="15.5703125" style="138" customWidth="1"/>
    <col min="16134" max="16384" width="9.140625" style="138"/>
  </cols>
  <sheetData>
    <row r="1" spans="1:6">
      <c r="E1" s="153" t="s">
        <v>54</v>
      </c>
    </row>
    <row r="2" spans="1:6" s="4" customFormat="1" ht="17.25" customHeight="1">
      <c r="A2" s="191" t="s">
        <v>95</v>
      </c>
      <c r="B2" s="191"/>
      <c r="C2" s="191"/>
      <c r="D2" s="191"/>
      <c r="E2" s="191"/>
      <c r="F2" s="154"/>
    </row>
    <row r="3" spans="1:6" s="4" customFormat="1" ht="17.25" customHeight="1">
      <c r="A3" s="191" t="s">
        <v>0</v>
      </c>
      <c r="B3" s="191"/>
      <c r="C3" s="191"/>
      <c r="D3" s="191"/>
      <c r="E3" s="191"/>
      <c r="F3" s="154"/>
    </row>
    <row r="4" spans="1:6">
      <c r="E4" s="153"/>
    </row>
    <row r="5" spans="1:6" ht="43.5" customHeight="1">
      <c r="A5" s="220" t="s">
        <v>130</v>
      </c>
      <c r="B5" s="220"/>
      <c r="C5" s="220"/>
      <c r="D5" s="220"/>
      <c r="E5" s="220"/>
    </row>
    <row r="7" spans="1:6" s="161" customFormat="1">
      <c r="A7" s="221" t="s">
        <v>40</v>
      </c>
      <c r="B7" s="221"/>
      <c r="C7" s="221"/>
      <c r="D7" s="221"/>
      <c r="E7" s="221"/>
    </row>
    <row r="8" spans="1:6" s="161" customFormat="1">
      <c r="A8" s="163" t="s">
        <v>39</v>
      </c>
    </row>
    <row r="9" spans="1:6" s="161" customFormat="1">
      <c r="A9" s="163"/>
    </row>
    <row r="10" spans="1:6" s="161" customFormat="1" ht="16.5" customHeight="1">
      <c r="A10" s="148" t="s">
        <v>11</v>
      </c>
      <c r="B10" s="148" t="s">
        <v>12</v>
      </c>
    </row>
    <row r="11" spans="1:6" s="161" customFormat="1" ht="16.5" customHeight="1">
      <c r="A11" s="148" t="s">
        <v>55</v>
      </c>
      <c r="B11" s="148" t="s">
        <v>56</v>
      </c>
    </row>
    <row r="12" spans="1:6" s="161" customFormat="1">
      <c r="A12" s="162"/>
      <c r="B12" s="162"/>
    </row>
    <row r="13" spans="1:6" s="161" customFormat="1">
      <c r="A13" s="165" t="s">
        <v>13</v>
      </c>
    </row>
    <row r="14" spans="1:6" s="161" customFormat="1">
      <c r="A14" s="164"/>
    </row>
    <row r="15" spans="1:6" ht="45.75" customHeight="1">
      <c r="A15" s="148" t="s">
        <v>14</v>
      </c>
      <c r="B15" s="149" t="s">
        <v>55</v>
      </c>
      <c r="C15" s="212" t="s">
        <v>107</v>
      </c>
      <c r="D15" s="213"/>
      <c r="E15" s="214"/>
    </row>
    <row r="16" spans="1:6" ht="35.25" customHeight="1">
      <c r="A16" s="148" t="s">
        <v>15</v>
      </c>
      <c r="B16" s="149" t="s">
        <v>57</v>
      </c>
      <c r="C16" s="145" t="s">
        <v>96</v>
      </c>
      <c r="D16" s="145" t="s">
        <v>97</v>
      </c>
      <c r="E16" s="145" t="s">
        <v>2</v>
      </c>
    </row>
    <row r="17" spans="1:5" ht="32.25" customHeight="1">
      <c r="A17" s="150" t="s">
        <v>16</v>
      </c>
      <c r="B17" s="149" t="s">
        <v>58</v>
      </c>
      <c r="C17" s="144"/>
      <c r="D17" s="144"/>
      <c r="E17" s="144"/>
    </row>
    <row r="18" spans="1:5" ht="63.75" customHeight="1">
      <c r="A18" s="150" t="s">
        <v>17</v>
      </c>
      <c r="B18" s="149" t="s">
        <v>99</v>
      </c>
      <c r="C18" s="144"/>
      <c r="D18" s="144"/>
      <c r="E18" s="144"/>
    </row>
    <row r="19" spans="1:5" ht="33" customHeight="1">
      <c r="A19" s="150" t="s">
        <v>18</v>
      </c>
      <c r="B19" s="149" t="s">
        <v>68</v>
      </c>
      <c r="C19" s="144"/>
      <c r="D19" s="144"/>
      <c r="E19" s="144"/>
    </row>
    <row r="20" spans="1:5">
      <c r="A20" s="215" t="s">
        <v>19</v>
      </c>
      <c r="B20" s="216"/>
      <c r="C20" s="144"/>
      <c r="D20" s="144"/>
      <c r="E20" s="151"/>
    </row>
    <row r="21" spans="1:5" s="137" customFormat="1" ht="18.75" customHeight="1">
      <c r="A21" s="217" t="s">
        <v>100</v>
      </c>
      <c r="B21" s="218"/>
      <c r="C21" s="146">
        <v>6</v>
      </c>
      <c r="D21" s="146">
        <v>6</v>
      </c>
      <c r="E21" s="146">
        <v>6</v>
      </c>
    </row>
    <row r="22" spans="1:5">
      <c r="A22" s="219" t="s">
        <v>20</v>
      </c>
      <c r="B22" s="219"/>
      <c r="C22" s="152">
        <v>0</v>
      </c>
      <c r="D22" s="152">
        <v>0</v>
      </c>
      <c r="E22" s="152">
        <v>0</v>
      </c>
    </row>
    <row r="24" spans="1:5" ht="40.5" customHeight="1">
      <c r="A24" s="148" t="s">
        <v>14</v>
      </c>
      <c r="B24" s="149" t="s">
        <v>55</v>
      </c>
      <c r="C24" s="212" t="s">
        <v>107</v>
      </c>
      <c r="D24" s="213"/>
      <c r="E24" s="214"/>
    </row>
    <row r="25" spans="1:5" ht="34.5">
      <c r="A25" s="148" t="s">
        <v>15</v>
      </c>
      <c r="B25" s="149" t="s">
        <v>152</v>
      </c>
      <c r="C25" s="145" t="s">
        <v>96</v>
      </c>
      <c r="D25" s="145" t="s">
        <v>97</v>
      </c>
      <c r="E25" s="145" t="s">
        <v>2</v>
      </c>
    </row>
    <row r="26" spans="1:5" ht="34.5">
      <c r="A26" s="150" t="s">
        <v>16</v>
      </c>
      <c r="B26" s="149" t="s">
        <v>150</v>
      </c>
      <c r="C26" s="144"/>
      <c r="D26" s="144"/>
      <c r="E26" s="144"/>
    </row>
    <row r="27" spans="1:5" ht="34.5">
      <c r="A27" s="150" t="s">
        <v>17</v>
      </c>
      <c r="B27" s="149" t="s">
        <v>153</v>
      </c>
      <c r="C27" s="144"/>
      <c r="D27" s="144"/>
      <c r="E27" s="144"/>
    </row>
    <row r="28" spans="1:5" ht="34.5">
      <c r="A28" s="150" t="s">
        <v>18</v>
      </c>
      <c r="B28" s="149" t="s">
        <v>59</v>
      </c>
      <c r="C28" s="144"/>
      <c r="D28" s="144"/>
      <c r="E28" s="144"/>
    </row>
    <row r="29" spans="1:5">
      <c r="A29" s="215" t="s">
        <v>19</v>
      </c>
      <c r="B29" s="216"/>
      <c r="C29" s="144"/>
      <c r="D29" s="144"/>
      <c r="E29" s="151"/>
    </row>
    <row r="30" spans="1:5">
      <c r="A30" s="217" t="s">
        <v>100</v>
      </c>
      <c r="B30" s="218"/>
      <c r="C30" s="146">
        <v>3</v>
      </c>
      <c r="D30" s="146">
        <v>3</v>
      </c>
      <c r="E30" s="146">
        <v>3</v>
      </c>
    </row>
    <row r="31" spans="1:5">
      <c r="A31" s="219" t="s">
        <v>20</v>
      </c>
      <c r="B31" s="219"/>
      <c r="C31" s="152">
        <f>-C22</f>
        <v>0</v>
      </c>
      <c r="D31" s="152">
        <f t="shared" ref="D31:E31" si="0">-D22</f>
        <v>0</v>
      </c>
      <c r="E31" s="152">
        <f t="shared" si="0"/>
        <v>0</v>
      </c>
    </row>
  </sheetData>
  <mergeCells count="12">
    <mergeCell ref="A2:E2"/>
    <mergeCell ref="A3:E3"/>
    <mergeCell ref="C15:E15"/>
    <mergeCell ref="A21:B21"/>
    <mergeCell ref="A20:B20"/>
    <mergeCell ref="C24:E24"/>
    <mergeCell ref="A29:B29"/>
    <mergeCell ref="A30:B30"/>
    <mergeCell ref="A31:B31"/>
    <mergeCell ref="A5:E5"/>
    <mergeCell ref="A7:E7"/>
    <mergeCell ref="A22:B22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zoomScaleNormal="100" zoomScaleSheetLayoutView="85" workbookViewId="0">
      <selection activeCell="E25" sqref="E25"/>
    </sheetView>
  </sheetViews>
  <sheetFormatPr defaultColWidth="8.28515625" defaultRowHeight="15"/>
  <cols>
    <col min="1" max="1" width="28.5703125" style="137" customWidth="1"/>
    <col min="2" max="2" width="55.7109375" style="137" customWidth="1"/>
    <col min="3" max="5" width="19" style="137" customWidth="1"/>
    <col min="6" max="255" width="8.28515625" style="137"/>
    <col min="256" max="256" width="28.5703125" style="137" customWidth="1"/>
    <col min="257" max="257" width="47.7109375" style="137" customWidth="1"/>
    <col min="258" max="260" width="13.85546875" style="137" customWidth="1"/>
    <col min="261" max="261" width="15.42578125" style="137" customWidth="1"/>
    <col min="262" max="511" width="8.28515625" style="137"/>
    <col min="512" max="512" width="28.5703125" style="137" customWidth="1"/>
    <col min="513" max="513" width="47.7109375" style="137" customWidth="1"/>
    <col min="514" max="516" width="13.85546875" style="137" customWidth="1"/>
    <col min="517" max="517" width="15.42578125" style="137" customWidth="1"/>
    <col min="518" max="767" width="8.28515625" style="137"/>
    <col min="768" max="768" width="28.5703125" style="137" customWidth="1"/>
    <col min="769" max="769" width="47.7109375" style="137" customWidth="1"/>
    <col min="770" max="772" width="13.85546875" style="137" customWidth="1"/>
    <col min="773" max="773" width="15.42578125" style="137" customWidth="1"/>
    <col min="774" max="1023" width="8.28515625" style="137"/>
    <col min="1024" max="1024" width="28.5703125" style="137" customWidth="1"/>
    <col min="1025" max="1025" width="47.7109375" style="137" customWidth="1"/>
    <col min="1026" max="1028" width="13.85546875" style="137" customWidth="1"/>
    <col min="1029" max="1029" width="15.42578125" style="137" customWidth="1"/>
    <col min="1030" max="1279" width="8.28515625" style="137"/>
    <col min="1280" max="1280" width="28.5703125" style="137" customWidth="1"/>
    <col min="1281" max="1281" width="47.7109375" style="137" customWidth="1"/>
    <col min="1282" max="1284" width="13.85546875" style="137" customWidth="1"/>
    <col min="1285" max="1285" width="15.42578125" style="137" customWidth="1"/>
    <col min="1286" max="1535" width="8.28515625" style="137"/>
    <col min="1536" max="1536" width="28.5703125" style="137" customWidth="1"/>
    <col min="1537" max="1537" width="47.7109375" style="137" customWidth="1"/>
    <col min="1538" max="1540" width="13.85546875" style="137" customWidth="1"/>
    <col min="1541" max="1541" width="15.42578125" style="137" customWidth="1"/>
    <col min="1542" max="1791" width="8.28515625" style="137"/>
    <col min="1792" max="1792" width="28.5703125" style="137" customWidth="1"/>
    <col min="1793" max="1793" width="47.7109375" style="137" customWidth="1"/>
    <col min="1794" max="1796" width="13.85546875" style="137" customWidth="1"/>
    <col min="1797" max="1797" width="15.42578125" style="137" customWidth="1"/>
    <col min="1798" max="2047" width="8.28515625" style="137"/>
    <col min="2048" max="2048" width="28.5703125" style="137" customWidth="1"/>
    <col min="2049" max="2049" width="47.7109375" style="137" customWidth="1"/>
    <col min="2050" max="2052" width="13.85546875" style="137" customWidth="1"/>
    <col min="2053" max="2053" width="15.42578125" style="137" customWidth="1"/>
    <col min="2054" max="2303" width="8.28515625" style="137"/>
    <col min="2304" max="2304" width="28.5703125" style="137" customWidth="1"/>
    <col min="2305" max="2305" width="47.7109375" style="137" customWidth="1"/>
    <col min="2306" max="2308" width="13.85546875" style="137" customWidth="1"/>
    <col min="2309" max="2309" width="15.42578125" style="137" customWidth="1"/>
    <col min="2310" max="2559" width="8.28515625" style="137"/>
    <col min="2560" max="2560" width="28.5703125" style="137" customWidth="1"/>
    <col min="2561" max="2561" width="47.7109375" style="137" customWidth="1"/>
    <col min="2562" max="2564" width="13.85546875" style="137" customWidth="1"/>
    <col min="2565" max="2565" width="15.42578125" style="137" customWidth="1"/>
    <col min="2566" max="2815" width="8.28515625" style="137"/>
    <col min="2816" max="2816" width="28.5703125" style="137" customWidth="1"/>
    <col min="2817" max="2817" width="47.7109375" style="137" customWidth="1"/>
    <col min="2818" max="2820" width="13.85546875" style="137" customWidth="1"/>
    <col min="2821" max="2821" width="15.42578125" style="137" customWidth="1"/>
    <col min="2822" max="3071" width="8.28515625" style="137"/>
    <col min="3072" max="3072" width="28.5703125" style="137" customWidth="1"/>
    <col min="3073" max="3073" width="47.7109375" style="137" customWidth="1"/>
    <col min="3074" max="3076" width="13.85546875" style="137" customWidth="1"/>
    <col min="3077" max="3077" width="15.42578125" style="137" customWidth="1"/>
    <col min="3078" max="3327" width="8.28515625" style="137"/>
    <col min="3328" max="3328" width="28.5703125" style="137" customWidth="1"/>
    <col min="3329" max="3329" width="47.7109375" style="137" customWidth="1"/>
    <col min="3330" max="3332" width="13.85546875" style="137" customWidth="1"/>
    <col min="3333" max="3333" width="15.42578125" style="137" customWidth="1"/>
    <col min="3334" max="3583" width="8.28515625" style="137"/>
    <col min="3584" max="3584" width="28.5703125" style="137" customWidth="1"/>
    <col min="3585" max="3585" width="47.7109375" style="137" customWidth="1"/>
    <col min="3586" max="3588" width="13.85546875" style="137" customWidth="1"/>
    <col min="3589" max="3589" width="15.42578125" style="137" customWidth="1"/>
    <col min="3590" max="3839" width="8.28515625" style="137"/>
    <col min="3840" max="3840" width="28.5703125" style="137" customWidth="1"/>
    <col min="3841" max="3841" width="47.7109375" style="137" customWidth="1"/>
    <col min="3842" max="3844" width="13.85546875" style="137" customWidth="1"/>
    <col min="3845" max="3845" width="15.42578125" style="137" customWidth="1"/>
    <col min="3846" max="4095" width="8.28515625" style="137"/>
    <col min="4096" max="4096" width="28.5703125" style="137" customWidth="1"/>
    <col min="4097" max="4097" width="47.7109375" style="137" customWidth="1"/>
    <col min="4098" max="4100" width="13.85546875" style="137" customWidth="1"/>
    <col min="4101" max="4101" width="15.42578125" style="137" customWidth="1"/>
    <col min="4102" max="4351" width="8.28515625" style="137"/>
    <col min="4352" max="4352" width="28.5703125" style="137" customWidth="1"/>
    <col min="4353" max="4353" width="47.7109375" style="137" customWidth="1"/>
    <col min="4354" max="4356" width="13.85546875" style="137" customWidth="1"/>
    <col min="4357" max="4357" width="15.42578125" style="137" customWidth="1"/>
    <col min="4358" max="4607" width="8.28515625" style="137"/>
    <col min="4608" max="4608" width="28.5703125" style="137" customWidth="1"/>
    <col min="4609" max="4609" width="47.7109375" style="137" customWidth="1"/>
    <col min="4610" max="4612" width="13.85546875" style="137" customWidth="1"/>
    <col min="4613" max="4613" width="15.42578125" style="137" customWidth="1"/>
    <col min="4614" max="4863" width="8.28515625" style="137"/>
    <col min="4864" max="4864" width="28.5703125" style="137" customWidth="1"/>
    <col min="4865" max="4865" width="47.7109375" style="137" customWidth="1"/>
    <col min="4866" max="4868" width="13.85546875" style="137" customWidth="1"/>
    <col min="4869" max="4869" width="15.42578125" style="137" customWidth="1"/>
    <col min="4870" max="5119" width="8.28515625" style="137"/>
    <col min="5120" max="5120" width="28.5703125" style="137" customWidth="1"/>
    <col min="5121" max="5121" width="47.7109375" style="137" customWidth="1"/>
    <col min="5122" max="5124" width="13.85546875" style="137" customWidth="1"/>
    <col min="5125" max="5125" width="15.42578125" style="137" customWidth="1"/>
    <col min="5126" max="5375" width="8.28515625" style="137"/>
    <col min="5376" max="5376" width="28.5703125" style="137" customWidth="1"/>
    <col min="5377" max="5377" width="47.7109375" style="137" customWidth="1"/>
    <col min="5378" max="5380" width="13.85546875" style="137" customWidth="1"/>
    <col min="5381" max="5381" width="15.42578125" style="137" customWidth="1"/>
    <col min="5382" max="5631" width="8.28515625" style="137"/>
    <col min="5632" max="5632" width="28.5703125" style="137" customWidth="1"/>
    <col min="5633" max="5633" width="47.7109375" style="137" customWidth="1"/>
    <col min="5634" max="5636" width="13.85546875" style="137" customWidth="1"/>
    <col min="5637" max="5637" width="15.42578125" style="137" customWidth="1"/>
    <col min="5638" max="5887" width="8.28515625" style="137"/>
    <col min="5888" max="5888" width="28.5703125" style="137" customWidth="1"/>
    <col min="5889" max="5889" width="47.7109375" style="137" customWidth="1"/>
    <col min="5890" max="5892" width="13.85546875" style="137" customWidth="1"/>
    <col min="5893" max="5893" width="15.42578125" style="137" customWidth="1"/>
    <col min="5894" max="6143" width="8.28515625" style="137"/>
    <col min="6144" max="6144" width="28.5703125" style="137" customWidth="1"/>
    <col min="6145" max="6145" width="47.7109375" style="137" customWidth="1"/>
    <col min="6146" max="6148" width="13.85546875" style="137" customWidth="1"/>
    <col min="6149" max="6149" width="15.42578125" style="137" customWidth="1"/>
    <col min="6150" max="6399" width="8.28515625" style="137"/>
    <col min="6400" max="6400" width="28.5703125" style="137" customWidth="1"/>
    <col min="6401" max="6401" width="47.7109375" style="137" customWidth="1"/>
    <col min="6402" max="6404" width="13.85546875" style="137" customWidth="1"/>
    <col min="6405" max="6405" width="15.42578125" style="137" customWidth="1"/>
    <col min="6406" max="6655" width="8.28515625" style="137"/>
    <col min="6656" max="6656" width="28.5703125" style="137" customWidth="1"/>
    <col min="6657" max="6657" width="47.7109375" style="137" customWidth="1"/>
    <col min="6658" max="6660" width="13.85546875" style="137" customWidth="1"/>
    <col min="6661" max="6661" width="15.42578125" style="137" customWidth="1"/>
    <col min="6662" max="6911" width="8.28515625" style="137"/>
    <col min="6912" max="6912" width="28.5703125" style="137" customWidth="1"/>
    <col min="6913" max="6913" width="47.7109375" style="137" customWidth="1"/>
    <col min="6914" max="6916" width="13.85546875" style="137" customWidth="1"/>
    <col min="6917" max="6917" width="15.42578125" style="137" customWidth="1"/>
    <col min="6918" max="7167" width="8.28515625" style="137"/>
    <col min="7168" max="7168" width="28.5703125" style="137" customWidth="1"/>
    <col min="7169" max="7169" width="47.7109375" style="137" customWidth="1"/>
    <col min="7170" max="7172" width="13.85546875" style="137" customWidth="1"/>
    <col min="7173" max="7173" width="15.42578125" style="137" customWidth="1"/>
    <col min="7174" max="7423" width="8.28515625" style="137"/>
    <col min="7424" max="7424" width="28.5703125" style="137" customWidth="1"/>
    <col min="7425" max="7425" width="47.7109375" style="137" customWidth="1"/>
    <col min="7426" max="7428" width="13.85546875" style="137" customWidth="1"/>
    <col min="7429" max="7429" width="15.42578125" style="137" customWidth="1"/>
    <col min="7430" max="7679" width="8.28515625" style="137"/>
    <col min="7680" max="7680" width="28.5703125" style="137" customWidth="1"/>
    <col min="7681" max="7681" width="47.7109375" style="137" customWidth="1"/>
    <col min="7682" max="7684" width="13.85546875" style="137" customWidth="1"/>
    <col min="7685" max="7685" width="15.42578125" style="137" customWidth="1"/>
    <col min="7686" max="7935" width="8.28515625" style="137"/>
    <col min="7936" max="7936" width="28.5703125" style="137" customWidth="1"/>
    <col min="7937" max="7937" width="47.7109375" style="137" customWidth="1"/>
    <col min="7938" max="7940" width="13.85546875" style="137" customWidth="1"/>
    <col min="7941" max="7941" width="15.42578125" style="137" customWidth="1"/>
    <col min="7942" max="8191" width="8.28515625" style="137"/>
    <col min="8192" max="8192" width="28.5703125" style="137" customWidth="1"/>
    <col min="8193" max="8193" width="47.7109375" style="137" customWidth="1"/>
    <col min="8194" max="8196" width="13.85546875" style="137" customWidth="1"/>
    <col min="8197" max="8197" width="15.42578125" style="137" customWidth="1"/>
    <col min="8198" max="8447" width="8.28515625" style="137"/>
    <col min="8448" max="8448" width="28.5703125" style="137" customWidth="1"/>
    <col min="8449" max="8449" width="47.7109375" style="137" customWidth="1"/>
    <col min="8450" max="8452" width="13.85546875" style="137" customWidth="1"/>
    <col min="8453" max="8453" width="15.42578125" style="137" customWidth="1"/>
    <col min="8454" max="8703" width="8.28515625" style="137"/>
    <col min="8704" max="8704" width="28.5703125" style="137" customWidth="1"/>
    <col min="8705" max="8705" width="47.7109375" style="137" customWidth="1"/>
    <col min="8706" max="8708" width="13.85546875" style="137" customWidth="1"/>
    <col min="8709" max="8709" width="15.42578125" style="137" customWidth="1"/>
    <col min="8710" max="8959" width="8.28515625" style="137"/>
    <col min="8960" max="8960" width="28.5703125" style="137" customWidth="1"/>
    <col min="8961" max="8961" width="47.7109375" style="137" customWidth="1"/>
    <col min="8962" max="8964" width="13.85546875" style="137" customWidth="1"/>
    <col min="8965" max="8965" width="15.42578125" style="137" customWidth="1"/>
    <col min="8966" max="9215" width="8.28515625" style="137"/>
    <col min="9216" max="9216" width="28.5703125" style="137" customWidth="1"/>
    <col min="9217" max="9217" width="47.7109375" style="137" customWidth="1"/>
    <col min="9218" max="9220" width="13.85546875" style="137" customWidth="1"/>
    <col min="9221" max="9221" width="15.42578125" style="137" customWidth="1"/>
    <col min="9222" max="9471" width="8.28515625" style="137"/>
    <col min="9472" max="9472" width="28.5703125" style="137" customWidth="1"/>
    <col min="9473" max="9473" width="47.7109375" style="137" customWidth="1"/>
    <col min="9474" max="9476" width="13.85546875" style="137" customWidth="1"/>
    <col min="9477" max="9477" width="15.42578125" style="137" customWidth="1"/>
    <col min="9478" max="9727" width="8.28515625" style="137"/>
    <col min="9728" max="9728" width="28.5703125" style="137" customWidth="1"/>
    <col min="9729" max="9729" width="47.7109375" style="137" customWidth="1"/>
    <col min="9730" max="9732" width="13.85546875" style="137" customWidth="1"/>
    <col min="9733" max="9733" width="15.42578125" style="137" customWidth="1"/>
    <col min="9734" max="9983" width="8.28515625" style="137"/>
    <col min="9984" max="9984" width="28.5703125" style="137" customWidth="1"/>
    <col min="9985" max="9985" width="47.7109375" style="137" customWidth="1"/>
    <col min="9986" max="9988" width="13.85546875" style="137" customWidth="1"/>
    <col min="9989" max="9989" width="15.42578125" style="137" customWidth="1"/>
    <col min="9990" max="10239" width="8.28515625" style="137"/>
    <col min="10240" max="10240" width="28.5703125" style="137" customWidth="1"/>
    <col min="10241" max="10241" width="47.7109375" style="137" customWidth="1"/>
    <col min="10242" max="10244" width="13.85546875" style="137" customWidth="1"/>
    <col min="10245" max="10245" width="15.42578125" style="137" customWidth="1"/>
    <col min="10246" max="10495" width="8.28515625" style="137"/>
    <col min="10496" max="10496" width="28.5703125" style="137" customWidth="1"/>
    <col min="10497" max="10497" width="47.7109375" style="137" customWidth="1"/>
    <col min="10498" max="10500" width="13.85546875" style="137" customWidth="1"/>
    <col min="10501" max="10501" width="15.42578125" style="137" customWidth="1"/>
    <col min="10502" max="10751" width="8.28515625" style="137"/>
    <col min="10752" max="10752" width="28.5703125" style="137" customWidth="1"/>
    <col min="10753" max="10753" width="47.7109375" style="137" customWidth="1"/>
    <col min="10754" max="10756" width="13.85546875" style="137" customWidth="1"/>
    <col min="10757" max="10757" width="15.42578125" style="137" customWidth="1"/>
    <col min="10758" max="11007" width="8.28515625" style="137"/>
    <col min="11008" max="11008" width="28.5703125" style="137" customWidth="1"/>
    <col min="11009" max="11009" width="47.7109375" style="137" customWidth="1"/>
    <col min="11010" max="11012" width="13.85546875" style="137" customWidth="1"/>
    <col min="11013" max="11013" width="15.42578125" style="137" customWidth="1"/>
    <col min="11014" max="11263" width="8.28515625" style="137"/>
    <col min="11264" max="11264" width="28.5703125" style="137" customWidth="1"/>
    <col min="11265" max="11265" width="47.7109375" style="137" customWidth="1"/>
    <col min="11266" max="11268" width="13.85546875" style="137" customWidth="1"/>
    <col min="11269" max="11269" width="15.42578125" style="137" customWidth="1"/>
    <col min="11270" max="11519" width="8.28515625" style="137"/>
    <col min="11520" max="11520" width="28.5703125" style="137" customWidth="1"/>
    <col min="11521" max="11521" width="47.7109375" style="137" customWidth="1"/>
    <col min="11522" max="11524" width="13.85546875" style="137" customWidth="1"/>
    <col min="11525" max="11525" width="15.42578125" style="137" customWidth="1"/>
    <col min="11526" max="11775" width="8.28515625" style="137"/>
    <col min="11776" max="11776" width="28.5703125" style="137" customWidth="1"/>
    <col min="11777" max="11777" width="47.7109375" style="137" customWidth="1"/>
    <col min="11778" max="11780" width="13.85546875" style="137" customWidth="1"/>
    <col min="11781" max="11781" width="15.42578125" style="137" customWidth="1"/>
    <col min="11782" max="12031" width="8.28515625" style="137"/>
    <col min="12032" max="12032" width="28.5703125" style="137" customWidth="1"/>
    <col min="12033" max="12033" width="47.7109375" style="137" customWidth="1"/>
    <col min="12034" max="12036" width="13.85546875" style="137" customWidth="1"/>
    <col min="12037" max="12037" width="15.42578125" style="137" customWidth="1"/>
    <col min="12038" max="12287" width="8.28515625" style="137"/>
    <col min="12288" max="12288" width="28.5703125" style="137" customWidth="1"/>
    <col min="12289" max="12289" width="47.7109375" style="137" customWidth="1"/>
    <col min="12290" max="12292" width="13.85546875" style="137" customWidth="1"/>
    <col min="12293" max="12293" width="15.42578125" style="137" customWidth="1"/>
    <col min="12294" max="12543" width="8.28515625" style="137"/>
    <col min="12544" max="12544" width="28.5703125" style="137" customWidth="1"/>
    <col min="12545" max="12545" width="47.7109375" style="137" customWidth="1"/>
    <col min="12546" max="12548" width="13.85546875" style="137" customWidth="1"/>
    <col min="12549" max="12549" width="15.42578125" style="137" customWidth="1"/>
    <col min="12550" max="12799" width="8.28515625" style="137"/>
    <col min="12800" max="12800" width="28.5703125" style="137" customWidth="1"/>
    <col min="12801" max="12801" width="47.7109375" style="137" customWidth="1"/>
    <col min="12802" max="12804" width="13.85546875" style="137" customWidth="1"/>
    <col min="12805" max="12805" width="15.42578125" style="137" customWidth="1"/>
    <col min="12806" max="13055" width="8.28515625" style="137"/>
    <col min="13056" max="13056" width="28.5703125" style="137" customWidth="1"/>
    <col min="13057" max="13057" width="47.7109375" style="137" customWidth="1"/>
    <col min="13058" max="13060" width="13.85546875" style="137" customWidth="1"/>
    <col min="13061" max="13061" width="15.42578125" style="137" customWidth="1"/>
    <col min="13062" max="13311" width="8.28515625" style="137"/>
    <col min="13312" max="13312" width="28.5703125" style="137" customWidth="1"/>
    <col min="13313" max="13313" width="47.7109375" style="137" customWidth="1"/>
    <col min="13314" max="13316" width="13.85546875" style="137" customWidth="1"/>
    <col min="13317" max="13317" width="15.42578125" style="137" customWidth="1"/>
    <col min="13318" max="13567" width="8.28515625" style="137"/>
    <col min="13568" max="13568" width="28.5703125" style="137" customWidth="1"/>
    <col min="13569" max="13569" width="47.7109375" style="137" customWidth="1"/>
    <col min="13570" max="13572" width="13.85546875" style="137" customWidth="1"/>
    <col min="13573" max="13573" width="15.42578125" style="137" customWidth="1"/>
    <col min="13574" max="13823" width="8.28515625" style="137"/>
    <col min="13824" max="13824" width="28.5703125" style="137" customWidth="1"/>
    <col min="13825" max="13825" width="47.7109375" style="137" customWidth="1"/>
    <col min="13826" max="13828" width="13.85546875" style="137" customWidth="1"/>
    <col min="13829" max="13829" width="15.42578125" style="137" customWidth="1"/>
    <col min="13830" max="14079" width="8.28515625" style="137"/>
    <col min="14080" max="14080" width="28.5703125" style="137" customWidth="1"/>
    <col min="14081" max="14081" width="47.7109375" style="137" customWidth="1"/>
    <col min="14082" max="14084" width="13.85546875" style="137" customWidth="1"/>
    <col min="14085" max="14085" width="15.42578125" style="137" customWidth="1"/>
    <col min="14086" max="14335" width="8.28515625" style="137"/>
    <col min="14336" max="14336" width="28.5703125" style="137" customWidth="1"/>
    <col min="14337" max="14337" width="47.7109375" style="137" customWidth="1"/>
    <col min="14338" max="14340" width="13.85546875" style="137" customWidth="1"/>
    <col min="14341" max="14341" width="15.42578125" style="137" customWidth="1"/>
    <col min="14342" max="14591" width="8.28515625" style="137"/>
    <col min="14592" max="14592" width="28.5703125" style="137" customWidth="1"/>
    <col min="14593" max="14593" width="47.7109375" style="137" customWidth="1"/>
    <col min="14594" max="14596" width="13.85546875" style="137" customWidth="1"/>
    <col min="14597" max="14597" width="15.42578125" style="137" customWidth="1"/>
    <col min="14598" max="14847" width="8.28515625" style="137"/>
    <col min="14848" max="14848" width="28.5703125" style="137" customWidth="1"/>
    <col min="14849" max="14849" width="47.7109375" style="137" customWidth="1"/>
    <col min="14850" max="14852" width="13.85546875" style="137" customWidth="1"/>
    <col min="14853" max="14853" width="15.42578125" style="137" customWidth="1"/>
    <col min="14854" max="15103" width="8.28515625" style="137"/>
    <col min="15104" max="15104" width="28.5703125" style="137" customWidth="1"/>
    <col min="15105" max="15105" width="47.7109375" style="137" customWidth="1"/>
    <col min="15106" max="15108" width="13.85546875" style="137" customWidth="1"/>
    <col min="15109" max="15109" width="15.42578125" style="137" customWidth="1"/>
    <col min="15110" max="15359" width="8.28515625" style="137"/>
    <col min="15360" max="15360" width="28.5703125" style="137" customWidth="1"/>
    <col min="15361" max="15361" width="47.7109375" style="137" customWidth="1"/>
    <col min="15362" max="15364" width="13.85546875" style="137" customWidth="1"/>
    <col min="15365" max="15365" width="15.42578125" style="137" customWidth="1"/>
    <col min="15366" max="15615" width="8.28515625" style="137"/>
    <col min="15616" max="15616" width="28.5703125" style="137" customWidth="1"/>
    <col min="15617" max="15617" width="47.7109375" style="137" customWidth="1"/>
    <col min="15618" max="15620" width="13.85546875" style="137" customWidth="1"/>
    <col min="15621" max="15621" width="15.42578125" style="137" customWidth="1"/>
    <col min="15622" max="15871" width="8.28515625" style="137"/>
    <col min="15872" max="15872" width="28.5703125" style="137" customWidth="1"/>
    <col min="15873" max="15873" width="47.7109375" style="137" customWidth="1"/>
    <col min="15874" max="15876" width="13.85546875" style="137" customWidth="1"/>
    <col min="15877" max="15877" width="15.42578125" style="137" customWidth="1"/>
    <col min="15878" max="16127" width="8.28515625" style="137"/>
    <col min="16128" max="16128" width="28.5703125" style="137" customWidth="1"/>
    <col min="16129" max="16129" width="47.7109375" style="137" customWidth="1"/>
    <col min="16130" max="16132" width="13.85546875" style="137" customWidth="1"/>
    <col min="16133" max="16133" width="15.42578125" style="137" customWidth="1"/>
    <col min="16134" max="16384" width="8.28515625" style="137"/>
  </cols>
  <sheetData>
    <row r="1" spans="1:6" ht="21" customHeight="1">
      <c r="C1" s="138"/>
      <c r="D1" s="138"/>
      <c r="E1" s="153" t="s">
        <v>60</v>
      </c>
    </row>
    <row r="2" spans="1:6" s="4" customFormat="1" ht="21" customHeight="1">
      <c r="A2" s="191" t="s">
        <v>95</v>
      </c>
      <c r="B2" s="191"/>
      <c r="C2" s="191"/>
      <c r="D2" s="191"/>
      <c r="E2" s="191"/>
      <c r="F2" s="154"/>
    </row>
    <row r="3" spans="1:6" s="4" customFormat="1" ht="21" customHeight="1">
      <c r="A3" s="191" t="s">
        <v>0</v>
      </c>
      <c r="B3" s="191"/>
      <c r="C3" s="191"/>
      <c r="D3" s="191"/>
      <c r="E3" s="191"/>
      <c r="F3" s="154"/>
    </row>
    <row r="4" spans="1:6" ht="71.25" customHeight="1">
      <c r="A4" s="226" t="s">
        <v>129</v>
      </c>
      <c r="B4" s="226"/>
      <c r="C4" s="226"/>
      <c r="D4" s="226"/>
      <c r="E4" s="226"/>
    </row>
    <row r="5" spans="1:6" ht="17.25">
      <c r="A5" s="155"/>
      <c r="B5" s="155"/>
      <c r="C5" s="155"/>
      <c r="D5" s="155"/>
      <c r="E5" s="155" t="s">
        <v>61</v>
      </c>
    </row>
    <row r="6" spans="1:6" ht="17.25">
      <c r="A6" s="227" t="s">
        <v>40</v>
      </c>
      <c r="B6" s="227"/>
      <c r="C6" s="227"/>
      <c r="D6" s="227"/>
      <c r="E6" s="227"/>
    </row>
    <row r="7" spans="1:6" ht="17.25">
      <c r="A7" s="156" t="s">
        <v>62</v>
      </c>
      <c r="B7" s="156"/>
      <c r="C7" s="156"/>
      <c r="D7" s="156"/>
      <c r="E7" s="156"/>
    </row>
    <row r="8" spans="1:6" ht="17.25">
      <c r="A8" s="144" t="s">
        <v>11</v>
      </c>
      <c r="B8" s="157" t="s">
        <v>12</v>
      </c>
      <c r="C8" s="158"/>
      <c r="D8" s="158"/>
      <c r="E8" s="158"/>
    </row>
    <row r="9" spans="1:6" ht="17.25">
      <c r="A9" s="139" t="s">
        <v>55</v>
      </c>
      <c r="B9" s="140" t="s">
        <v>56</v>
      </c>
      <c r="C9" s="141"/>
      <c r="D9" s="141"/>
      <c r="E9" s="141"/>
    </row>
    <row r="10" spans="1:6" ht="17.25">
      <c r="A10" s="142"/>
      <c r="B10" s="142"/>
      <c r="C10" s="142"/>
      <c r="D10" s="142"/>
      <c r="E10" s="142"/>
    </row>
    <row r="11" spans="1:6" s="143" customFormat="1" ht="17.25">
      <c r="A11" s="156" t="s">
        <v>13</v>
      </c>
      <c r="B11" s="158"/>
      <c r="C11" s="158"/>
      <c r="D11" s="158"/>
      <c r="E11" s="158"/>
    </row>
    <row r="12" spans="1:6" ht="17.25">
      <c r="A12" s="142"/>
      <c r="B12" s="142"/>
      <c r="C12" s="142"/>
      <c r="D12" s="142"/>
      <c r="E12" s="142"/>
    </row>
    <row r="13" spans="1:6" ht="51" customHeight="1">
      <c r="A13" s="144" t="s">
        <v>14</v>
      </c>
      <c r="B13" s="139" t="s">
        <v>55</v>
      </c>
      <c r="C13" s="212" t="s">
        <v>108</v>
      </c>
      <c r="D13" s="213"/>
      <c r="E13" s="214"/>
    </row>
    <row r="14" spans="1:6" ht="34.5">
      <c r="A14" s="144" t="s">
        <v>15</v>
      </c>
      <c r="B14" s="139" t="s">
        <v>57</v>
      </c>
      <c r="C14" s="145" t="s">
        <v>96</v>
      </c>
      <c r="D14" s="145" t="s">
        <v>97</v>
      </c>
      <c r="E14" s="145" t="s">
        <v>2</v>
      </c>
    </row>
    <row r="15" spans="1:6" ht="34.5">
      <c r="A15" s="144" t="s">
        <v>16</v>
      </c>
      <c r="B15" s="139" t="s">
        <v>58</v>
      </c>
      <c r="C15" s="222"/>
      <c r="D15" s="222"/>
      <c r="E15" s="222"/>
    </row>
    <row r="16" spans="1:6" ht="69">
      <c r="A16" s="144" t="s">
        <v>17</v>
      </c>
      <c r="B16" s="139" t="s">
        <v>90</v>
      </c>
      <c r="C16" s="223"/>
      <c r="D16" s="223"/>
      <c r="E16" s="223"/>
    </row>
    <row r="17" spans="1:5" ht="51.75">
      <c r="A17" s="144" t="s">
        <v>18</v>
      </c>
      <c r="B17" s="139" t="s">
        <v>68</v>
      </c>
      <c r="C17" s="223"/>
      <c r="D17" s="223"/>
      <c r="E17" s="223"/>
    </row>
    <row r="18" spans="1:5" ht="17.25">
      <c r="A18" s="225" t="s">
        <v>19</v>
      </c>
      <c r="B18" s="225"/>
      <c r="C18" s="144"/>
      <c r="D18" s="144"/>
      <c r="E18" s="144"/>
    </row>
    <row r="19" spans="1:5" ht="17.25">
      <c r="A19" s="217" t="s">
        <v>100</v>
      </c>
      <c r="B19" s="218"/>
      <c r="C19" s="146">
        <v>6</v>
      </c>
      <c r="D19" s="146">
        <v>6</v>
      </c>
      <c r="E19" s="146">
        <v>6</v>
      </c>
    </row>
    <row r="20" spans="1:5" ht="17.25">
      <c r="A20" s="217" t="s">
        <v>20</v>
      </c>
      <c r="B20" s="218"/>
      <c r="C20" s="147">
        <f>+'2'!G37</f>
        <v>94668</v>
      </c>
      <c r="D20" s="147">
        <f>+'2'!H37</f>
        <v>135240</v>
      </c>
      <c r="E20" s="147">
        <f>+'2'!I37</f>
        <v>135240</v>
      </c>
    </row>
    <row r="21" spans="1:5" ht="17.25">
      <c r="A21" s="142"/>
      <c r="B21" s="142"/>
      <c r="C21" s="142"/>
      <c r="D21" s="142"/>
      <c r="E21" s="142"/>
    </row>
    <row r="22" spans="1:5" ht="39" customHeight="1">
      <c r="A22" s="148" t="s">
        <v>14</v>
      </c>
      <c r="B22" s="149" t="s">
        <v>55</v>
      </c>
      <c r="C22" s="212" t="s">
        <v>107</v>
      </c>
      <c r="D22" s="213"/>
      <c r="E22" s="214"/>
    </row>
    <row r="23" spans="1:5" ht="34.5">
      <c r="A23" s="148" t="s">
        <v>15</v>
      </c>
      <c r="B23" s="149" t="s">
        <v>152</v>
      </c>
      <c r="C23" s="145" t="s">
        <v>96</v>
      </c>
      <c r="D23" s="145" t="s">
        <v>97</v>
      </c>
      <c r="E23" s="145" t="s">
        <v>2</v>
      </c>
    </row>
    <row r="24" spans="1:5" ht="34.5">
      <c r="A24" s="150" t="s">
        <v>16</v>
      </c>
      <c r="B24" s="149" t="s">
        <v>150</v>
      </c>
      <c r="C24" s="144"/>
      <c r="D24" s="144"/>
      <c r="E24" s="144"/>
    </row>
    <row r="25" spans="1:5" s="143" customFormat="1" ht="34.5">
      <c r="A25" s="150" t="s">
        <v>17</v>
      </c>
      <c r="B25" s="149" t="s">
        <v>153</v>
      </c>
      <c r="C25" s="144"/>
      <c r="D25" s="144"/>
      <c r="E25" s="144"/>
    </row>
    <row r="26" spans="1:5" s="143" customFormat="1" ht="51.75">
      <c r="A26" s="150" t="s">
        <v>18</v>
      </c>
      <c r="B26" s="149" t="s">
        <v>59</v>
      </c>
      <c r="C26" s="144"/>
      <c r="D26" s="144"/>
      <c r="E26" s="144"/>
    </row>
    <row r="27" spans="1:5" s="143" customFormat="1" ht="17.25">
      <c r="A27" s="215" t="s">
        <v>19</v>
      </c>
      <c r="B27" s="216"/>
      <c r="C27" s="144"/>
      <c r="D27" s="144"/>
      <c r="E27" s="151"/>
    </row>
    <row r="28" spans="1:5" s="143" customFormat="1" ht="17.25">
      <c r="A28" s="217" t="s">
        <v>100</v>
      </c>
      <c r="B28" s="218"/>
      <c r="C28" s="146">
        <v>3</v>
      </c>
      <c r="D28" s="146">
        <v>3</v>
      </c>
      <c r="E28" s="146">
        <v>3</v>
      </c>
    </row>
    <row r="29" spans="1:5" s="143" customFormat="1" ht="17.25">
      <c r="A29" s="219" t="s">
        <v>20</v>
      </c>
      <c r="B29" s="219"/>
      <c r="C29" s="152">
        <f>+'2'!G47</f>
        <v>30345</v>
      </c>
      <c r="D29" s="152">
        <f>+'2'!H47</f>
        <v>30494.400000000001</v>
      </c>
      <c r="E29" s="152">
        <f>+'2'!I47</f>
        <v>30494.400000000001</v>
      </c>
    </row>
    <row r="30" spans="1:5" ht="17.25">
      <c r="A30" s="138"/>
      <c r="B30" s="138"/>
      <c r="C30" s="138"/>
      <c r="D30" s="138"/>
      <c r="E30" s="138"/>
    </row>
    <row r="31" spans="1:5" ht="17.25">
      <c r="A31" s="142"/>
      <c r="B31" s="142"/>
      <c r="C31" s="142"/>
      <c r="D31" s="142"/>
      <c r="E31" s="142"/>
    </row>
    <row r="32" spans="1:5" ht="17.25">
      <c r="E32" s="159" t="s">
        <v>101</v>
      </c>
    </row>
    <row r="33" spans="1:5" ht="17.25">
      <c r="A33" s="227" t="s">
        <v>94</v>
      </c>
      <c r="B33" s="227"/>
      <c r="C33" s="227"/>
      <c r="D33" s="227"/>
      <c r="E33" s="227"/>
    </row>
    <row r="34" spans="1:5" ht="17.25">
      <c r="A34" s="156" t="s">
        <v>62</v>
      </c>
      <c r="B34" s="156"/>
      <c r="C34" s="156"/>
      <c r="D34" s="156"/>
      <c r="E34" s="156"/>
    </row>
    <row r="35" spans="1:5" ht="17.25">
      <c r="A35" s="144" t="s">
        <v>11</v>
      </c>
      <c r="B35" s="157" t="s">
        <v>12</v>
      </c>
      <c r="C35" s="158"/>
      <c r="D35" s="158"/>
      <c r="E35" s="158"/>
    </row>
    <row r="36" spans="1:5" ht="17.25">
      <c r="A36" s="139" t="s">
        <v>55</v>
      </c>
      <c r="B36" s="140" t="s">
        <v>56</v>
      </c>
      <c r="C36" s="141"/>
      <c r="D36" s="141"/>
      <c r="E36" s="141"/>
    </row>
    <row r="37" spans="1:5" ht="17.25">
      <c r="A37" s="142"/>
      <c r="B37" s="141"/>
      <c r="C37" s="141"/>
      <c r="D37" s="141"/>
      <c r="E37" s="141"/>
    </row>
    <row r="38" spans="1:5" ht="17.25">
      <c r="A38" s="228" t="s">
        <v>13</v>
      </c>
      <c r="B38" s="228"/>
      <c r="C38" s="228"/>
      <c r="D38" s="228"/>
      <c r="E38" s="228"/>
    </row>
    <row r="39" spans="1:5" ht="17.25">
      <c r="A39" s="160"/>
      <c r="B39" s="160"/>
      <c r="C39" s="160"/>
      <c r="D39" s="160"/>
      <c r="E39" s="160"/>
    </row>
    <row r="40" spans="1:5" ht="42" customHeight="1">
      <c r="A40" s="144" t="s">
        <v>14</v>
      </c>
      <c r="B40" s="139" t="s">
        <v>55</v>
      </c>
      <c r="C40" s="212" t="s">
        <v>109</v>
      </c>
      <c r="D40" s="213"/>
      <c r="E40" s="214"/>
    </row>
    <row r="41" spans="1:5" ht="34.5">
      <c r="A41" s="144" t="s">
        <v>15</v>
      </c>
      <c r="B41" s="139" t="s">
        <v>57</v>
      </c>
      <c r="C41" s="145" t="s">
        <v>96</v>
      </c>
      <c r="D41" s="145" t="s">
        <v>97</v>
      </c>
      <c r="E41" s="145" t="s">
        <v>2</v>
      </c>
    </row>
    <row r="42" spans="1:5" s="138" customFormat="1" ht="34.5">
      <c r="A42" s="144" t="s">
        <v>16</v>
      </c>
      <c r="B42" s="139" t="s">
        <v>58</v>
      </c>
      <c r="C42" s="222"/>
      <c r="D42" s="222"/>
      <c r="E42" s="222"/>
    </row>
    <row r="43" spans="1:5" ht="86.25">
      <c r="A43" s="144" t="s">
        <v>17</v>
      </c>
      <c r="B43" s="139" t="s">
        <v>69</v>
      </c>
      <c r="C43" s="223"/>
      <c r="D43" s="223"/>
      <c r="E43" s="223"/>
    </row>
    <row r="44" spans="1:5" ht="51.75">
      <c r="A44" s="144" t="s">
        <v>18</v>
      </c>
      <c r="B44" s="139" t="s">
        <v>59</v>
      </c>
      <c r="C44" s="224"/>
      <c r="D44" s="224"/>
      <c r="E44" s="224"/>
    </row>
    <row r="45" spans="1:5" ht="17.25">
      <c r="A45" s="212" t="s">
        <v>19</v>
      </c>
      <c r="B45" s="214"/>
      <c r="C45" s="144"/>
      <c r="D45" s="144"/>
      <c r="E45" s="144"/>
    </row>
    <row r="46" spans="1:5" ht="17.25">
      <c r="A46" s="217" t="s">
        <v>20</v>
      </c>
      <c r="B46" s="218"/>
      <c r="C46" s="147">
        <f>-C20</f>
        <v>-94668</v>
      </c>
      <c r="D46" s="147">
        <f>-D20</f>
        <v>-135240</v>
      </c>
      <c r="E46" s="147">
        <f>-E20</f>
        <v>-135240</v>
      </c>
    </row>
    <row r="47" spans="1:5" ht="17.25">
      <c r="A47" s="138"/>
      <c r="B47" s="138"/>
      <c r="C47" s="138"/>
      <c r="D47" s="138"/>
      <c r="E47" s="138"/>
    </row>
    <row r="48" spans="1:5" ht="43.5" customHeight="1">
      <c r="A48" s="148" t="s">
        <v>14</v>
      </c>
      <c r="B48" s="149" t="s">
        <v>55</v>
      </c>
      <c r="C48" s="212" t="s">
        <v>109</v>
      </c>
      <c r="D48" s="213"/>
      <c r="E48" s="214"/>
    </row>
    <row r="49" spans="1:5" ht="34.5">
      <c r="A49" s="148" t="s">
        <v>15</v>
      </c>
      <c r="B49" s="149" t="s">
        <v>152</v>
      </c>
      <c r="C49" s="145" t="s">
        <v>96</v>
      </c>
      <c r="D49" s="145" t="s">
        <v>97</v>
      </c>
      <c r="E49" s="145" t="s">
        <v>2</v>
      </c>
    </row>
    <row r="50" spans="1:5" ht="34.5">
      <c r="A50" s="150" t="s">
        <v>16</v>
      </c>
      <c r="B50" s="149" t="s">
        <v>150</v>
      </c>
      <c r="C50" s="144"/>
      <c r="D50" s="144"/>
      <c r="E50" s="144"/>
    </row>
    <row r="51" spans="1:5" ht="34.5">
      <c r="A51" s="150" t="s">
        <v>17</v>
      </c>
      <c r="B51" s="149" t="s">
        <v>153</v>
      </c>
      <c r="C51" s="144"/>
      <c r="D51" s="144"/>
      <c r="E51" s="144"/>
    </row>
    <row r="52" spans="1:5" ht="51.75">
      <c r="A52" s="150" t="s">
        <v>18</v>
      </c>
      <c r="B52" s="149" t="s">
        <v>59</v>
      </c>
      <c r="C52" s="144"/>
      <c r="D52" s="144"/>
      <c r="E52" s="144"/>
    </row>
    <row r="53" spans="1:5" ht="17.25">
      <c r="A53" s="215" t="s">
        <v>19</v>
      </c>
      <c r="B53" s="216"/>
      <c r="C53" s="144"/>
      <c r="D53" s="144"/>
      <c r="E53" s="151"/>
    </row>
    <row r="54" spans="1:5" ht="17.25">
      <c r="A54" s="217" t="s">
        <v>20</v>
      </c>
      <c r="B54" s="218"/>
      <c r="C54" s="147">
        <f>-C29</f>
        <v>-30345</v>
      </c>
      <c r="D54" s="147">
        <f t="shared" ref="D54:E54" si="0">-D29</f>
        <v>-30494.400000000001</v>
      </c>
      <c r="E54" s="147">
        <f t="shared" si="0"/>
        <v>-30494.400000000001</v>
      </c>
    </row>
  </sheetData>
  <mergeCells count="26">
    <mergeCell ref="A38:E38"/>
    <mergeCell ref="C40:E40"/>
    <mergeCell ref="A20:B20"/>
    <mergeCell ref="C22:E22"/>
    <mergeCell ref="A27:B27"/>
    <mergeCell ref="A28:B28"/>
    <mergeCell ref="A29:B29"/>
    <mergeCell ref="A33:E33"/>
    <mergeCell ref="A19:B19"/>
    <mergeCell ref="A18:B18"/>
    <mergeCell ref="A4:E4"/>
    <mergeCell ref="A6:E6"/>
    <mergeCell ref="A2:E2"/>
    <mergeCell ref="A3:E3"/>
    <mergeCell ref="C15:C17"/>
    <mergeCell ref="D15:D17"/>
    <mergeCell ref="E15:E17"/>
    <mergeCell ref="C13:E13"/>
    <mergeCell ref="A54:B54"/>
    <mergeCell ref="C48:E48"/>
    <mergeCell ref="A53:B53"/>
    <mergeCell ref="A46:B46"/>
    <mergeCell ref="C42:C44"/>
    <mergeCell ref="D42:D44"/>
    <mergeCell ref="E42:E44"/>
    <mergeCell ref="A45:B45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E18" sqref="E18"/>
    </sheetView>
  </sheetViews>
  <sheetFormatPr defaultRowHeight="17.25"/>
  <cols>
    <col min="1" max="1" width="17.28515625" style="69" customWidth="1"/>
    <col min="2" max="2" width="57.5703125" style="70" bestFit="1" customWidth="1"/>
    <col min="3" max="3" width="11.5703125" style="70" bestFit="1" customWidth="1"/>
    <col min="4" max="4" width="9.28515625" style="70" customWidth="1"/>
    <col min="5" max="5" width="19.7109375" style="71" customWidth="1"/>
    <col min="6" max="6" width="9.140625" style="71" customWidth="1"/>
    <col min="7" max="7" width="18.140625" style="71" customWidth="1"/>
    <col min="8" max="9" width="9.140625" style="70"/>
    <col min="10" max="10" width="17.85546875" style="70" customWidth="1"/>
    <col min="11" max="11" width="14.28515625" style="70" bestFit="1" customWidth="1"/>
    <col min="12" max="16384" width="9.140625" style="70"/>
  </cols>
  <sheetData>
    <row r="1" spans="1:10" s="68" customFormat="1" ht="17.25" customHeight="1">
      <c r="A1" s="242" t="s">
        <v>64</v>
      </c>
      <c r="B1" s="242"/>
      <c r="C1" s="242"/>
      <c r="D1" s="242"/>
      <c r="E1" s="242"/>
      <c r="F1" s="242"/>
      <c r="G1" s="242"/>
    </row>
    <row r="2" spans="1:10" s="68" customFormat="1" ht="17.25" customHeight="1">
      <c r="A2" s="242" t="s">
        <v>103</v>
      </c>
      <c r="B2" s="242"/>
      <c r="C2" s="242"/>
      <c r="D2" s="242"/>
      <c r="E2" s="242"/>
      <c r="F2" s="242"/>
      <c r="G2" s="242"/>
    </row>
    <row r="3" spans="1:10" s="68" customFormat="1" ht="17.25" customHeight="1">
      <c r="A3" s="242" t="s">
        <v>0</v>
      </c>
      <c r="B3" s="242"/>
      <c r="C3" s="242"/>
      <c r="D3" s="242"/>
      <c r="E3" s="242"/>
      <c r="F3" s="242"/>
      <c r="G3" s="242"/>
    </row>
    <row r="5" spans="1:10" ht="55.5" customHeight="1">
      <c r="A5" s="243" t="s">
        <v>102</v>
      </c>
      <c r="B5" s="243"/>
      <c r="C5" s="243"/>
      <c r="D5" s="243"/>
      <c r="E5" s="243"/>
      <c r="F5" s="243"/>
      <c r="G5" s="243"/>
    </row>
    <row r="6" spans="1:10" ht="87.75" customHeight="1">
      <c r="A6" s="244" t="s">
        <v>70</v>
      </c>
      <c r="B6" s="245" t="s">
        <v>71</v>
      </c>
      <c r="C6" s="245" t="s">
        <v>72</v>
      </c>
      <c r="D6" s="245" t="s">
        <v>73</v>
      </c>
      <c r="E6" s="246" t="s">
        <v>74</v>
      </c>
      <c r="F6" s="246" t="s">
        <v>107</v>
      </c>
      <c r="G6" s="246"/>
    </row>
    <row r="7" spans="1:10" ht="31.5" customHeight="1">
      <c r="A7" s="244"/>
      <c r="B7" s="245"/>
      <c r="C7" s="245"/>
      <c r="D7" s="245"/>
      <c r="E7" s="246"/>
      <c r="F7" s="168" t="s">
        <v>75</v>
      </c>
      <c r="G7" s="168" t="s">
        <v>76</v>
      </c>
    </row>
    <row r="8" spans="1:10" s="57" customFormat="1" ht="22.5" customHeight="1">
      <c r="A8" s="240" t="s">
        <v>43</v>
      </c>
      <c r="B8" s="240"/>
      <c r="C8" s="240"/>
      <c r="D8" s="240"/>
      <c r="E8" s="240"/>
      <c r="F8" s="240"/>
      <c r="G8" s="13">
        <f>+G11+G22</f>
        <v>165734.39999999999</v>
      </c>
    </row>
    <row r="9" spans="1:10" ht="29.25" customHeight="1">
      <c r="A9" s="169" t="s">
        <v>77</v>
      </c>
      <c r="B9" s="169" t="s">
        <v>78</v>
      </c>
      <c r="C9" s="169" t="s">
        <v>79</v>
      </c>
      <c r="D9" s="241" t="s">
        <v>48</v>
      </c>
      <c r="E9" s="241"/>
      <c r="F9" s="241"/>
      <c r="G9" s="12">
        <f>+G10+G21</f>
        <v>165734.39999999999</v>
      </c>
    </row>
    <row r="10" spans="1:10" s="172" customFormat="1" ht="24" customHeight="1">
      <c r="A10" s="170" t="s">
        <v>80</v>
      </c>
      <c r="B10" s="229" t="s">
        <v>41</v>
      </c>
      <c r="C10" s="229"/>
      <c r="D10" s="229"/>
      <c r="E10" s="229"/>
      <c r="F10" s="229"/>
      <c r="G10" s="171">
        <f>G11</f>
        <v>135240</v>
      </c>
    </row>
    <row r="11" spans="1:10" ht="25.5" customHeight="1">
      <c r="A11" s="233" t="s">
        <v>82</v>
      </c>
      <c r="B11" s="234"/>
      <c r="C11" s="234"/>
      <c r="D11" s="234"/>
      <c r="E11" s="234"/>
      <c r="F11" s="235"/>
      <c r="G11" s="12">
        <f>SUM(G12:G19)</f>
        <v>135240</v>
      </c>
    </row>
    <row r="12" spans="1:10" s="172" customFormat="1" ht="21" customHeight="1">
      <c r="A12" s="170" t="s">
        <v>123</v>
      </c>
      <c r="B12" s="170" t="s">
        <v>122</v>
      </c>
      <c r="C12" s="173" t="s">
        <v>128</v>
      </c>
      <c r="D12" s="170" t="s">
        <v>81</v>
      </c>
      <c r="E12" s="171">
        <v>23400000</v>
      </c>
      <c r="F12" s="174">
        <v>1</v>
      </c>
      <c r="G12" s="171">
        <f t="shared" ref="G12:G19" si="0">+F12*E12/1000</f>
        <v>23400</v>
      </c>
    </row>
    <row r="13" spans="1:10" s="172" customFormat="1" ht="24" customHeight="1">
      <c r="A13" s="170" t="s">
        <v>124</v>
      </c>
      <c r="B13" s="170" t="s">
        <v>122</v>
      </c>
      <c r="C13" s="173" t="s">
        <v>128</v>
      </c>
      <c r="D13" s="170" t="s">
        <v>81</v>
      </c>
      <c r="E13" s="171">
        <v>10680000</v>
      </c>
      <c r="F13" s="174">
        <v>1</v>
      </c>
      <c r="G13" s="171">
        <f t="shared" si="0"/>
        <v>10680</v>
      </c>
      <c r="J13" s="175"/>
    </row>
    <row r="14" spans="1:10" s="172" customFormat="1" ht="25.5" customHeight="1">
      <c r="A14" s="170" t="s">
        <v>125</v>
      </c>
      <c r="B14" s="170" t="s">
        <v>122</v>
      </c>
      <c r="C14" s="173" t="s">
        <v>128</v>
      </c>
      <c r="D14" s="170" t="s">
        <v>81</v>
      </c>
      <c r="E14" s="171">
        <v>26400000</v>
      </c>
      <c r="F14" s="174">
        <v>1</v>
      </c>
      <c r="G14" s="171">
        <f t="shared" si="0"/>
        <v>26400</v>
      </c>
    </row>
    <row r="15" spans="1:10" s="172" customFormat="1" ht="21" customHeight="1">
      <c r="A15" s="170" t="s">
        <v>126</v>
      </c>
      <c r="B15" s="170" t="s">
        <v>122</v>
      </c>
      <c r="C15" s="173" t="s">
        <v>128</v>
      </c>
      <c r="D15" s="170" t="s">
        <v>81</v>
      </c>
      <c r="E15" s="171">
        <v>14400000</v>
      </c>
      <c r="F15" s="174">
        <v>1</v>
      </c>
      <c r="G15" s="171">
        <f t="shared" si="0"/>
        <v>14400</v>
      </c>
    </row>
    <row r="16" spans="1:10" s="172" customFormat="1" ht="24" customHeight="1">
      <c r="A16" s="176" t="s">
        <v>159</v>
      </c>
      <c r="B16" s="170" t="s">
        <v>122</v>
      </c>
      <c r="C16" s="173" t="s">
        <v>128</v>
      </c>
      <c r="D16" s="170" t="s">
        <v>81</v>
      </c>
      <c r="E16" s="171">
        <v>3480000</v>
      </c>
      <c r="F16" s="174">
        <v>1</v>
      </c>
      <c r="G16" s="171">
        <f t="shared" si="0"/>
        <v>3480</v>
      </c>
    </row>
    <row r="17" spans="1:11" s="172" customFormat="1" ht="22.5" customHeight="1">
      <c r="A17" s="170" t="s">
        <v>160</v>
      </c>
      <c r="B17" s="170" t="s">
        <v>122</v>
      </c>
      <c r="C17" s="173" t="s">
        <v>128</v>
      </c>
      <c r="D17" s="170" t="s">
        <v>81</v>
      </c>
      <c r="E17" s="171">
        <v>2400000</v>
      </c>
      <c r="F17" s="174">
        <v>1</v>
      </c>
      <c r="G17" s="171">
        <f t="shared" si="0"/>
        <v>2400</v>
      </c>
    </row>
    <row r="18" spans="1:11" s="172" customFormat="1" ht="22.5" customHeight="1">
      <c r="A18" s="170" t="s">
        <v>167</v>
      </c>
      <c r="B18" s="170" t="s">
        <v>122</v>
      </c>
      <c r="C18" s="173" t="s">
        <v>128</v>
      </c>
      <c r="D18" s="170" t="s">
        <v>81</v>
      </c>
      <c r="E18" s="171">
        <v>25800000</v>
      </c>
      <c r="F18" s="174">
        <v>1</v>
      </c>
      <c r="G18" s="171">
        <f t="shared" si="0"/>
        <v>25800</v>
      </c>
    </row>
    <row r="19" spans="1:11" s="172" customFormat="1" ht="22.5" customHeight="1">
      <c r="A19" s="170" t="s">
        <v>168</v>
      </c>
      <c r="B19" s="170" t="s">
        <v>122</v>
      </c>
      <c r="C19" s="173" t="s">
        <v>128</v>
      </c>
      <c r="D19" s="170" t="s">
        <v>81</v>
      </c>
      <c r="E19" s="171">
        <v>28680000</v>
      </c>
      <c r="F19" s="174">
        <v>1</v>
      </c>
      <c r="G19" s="171">
        <f t="shared" si="0"/>
        <v>28680</v>
      </c>
    </row>
    <row r="20" spans="1:11" s="172" customFormat="1" ht="6.75" customHeight="1">
      <c r="A20" s="236"/>
      <c r="B20" s="237"/>
      <c r="C20" s="237"/>
      <c r="D20" s="237"/>
      <c r="E20" s="237"/>
      <c r="F20" s="237"/>
      <c r="G20" s="238"/>
      <c r="K20" s="175"/>
    </row>
    <row r="21" spans="1:11" s="172" customFormat="1" ht="24" customHeight="1">
      <c r="A21" s="170" t="s">
        <v>161</v>
      </c>
      <c r="B21" s="239" t="s">
        <v>162</v>
      </c>
      <c r="C21" s="239"/>
      <c r="D21" s="239"/>
      <c r="E21" s="239"/>
      <c r="F21" s="239"/>
      <c r="G21" s="171">
        <f>+G22</f>
        <v>30494.400000000001</v>
      </c>
    </row>
    <row r="22" spans="1:11" s="172" customFormat="1" ht="19.5" customHeight="1">
      <c r="A22" s="230" t="s">
        <v>82</v>
      </c>
      <c r="B22" s="231"/>
      <c r="C22" s="231"/>
      <c r="D22" s="231"/>
      <c r="E22" s="231"/>
      <c r="F22" s="232"/>
      <c r="G22" s="171">
        <f>SUM(G23:G26)</f>
        <v>30494.400000000001</v>
      </c>
    </row>
    <row r="23" spans="1:11" s="172" customFormat="1" ht="24" customHeight="1">
      <c r="A23" s="170" t="s">
        <v>163</v>
      </c>
      <c r="B23" s="170" t="s">
        <v>122</v>
      </c>
      <c r="C23" s="173" t="s">
        <v>128</v>
      </c>
      <c r="D23" s="170" t="s">
        <v>81</v>
      </c>
      <c r="E23" s="171">
        <v>498000</v>
      </c>
      <c r="F23" s="174">
        <v>1</v>
      </c>
      <c r="G23" s="171">
        <f t="shared" ref="G23:G26" si="1">+F23*E23/1000</f>
        <v>498</v>
      </c>
    </row>
    <row r="24" spans="1:11" s="172" customFormat="1" ht="24" customHeight="1">
      <c r="A24" s="170" t="s">
        <v>164</v>
      </c>
      <c r="B24" s="170" t="s">
        <v>122</v>
      </c>
      <c r="C24" s="173" t="s">
        <v>128</v>
      </c>
      <c r="D24" s="170" t="s">
        <v>81</v>
      </c>
      <c r="E24" s="171">
        <v>5400000</v>
      </c>
      <c r="F24" s="174">
        <v>1</v>
      </c>
      <c r="G24" s="171">
        <f t="shared" si="1"/>
        <v>5400</v>
      </c>
    </row>
    <row r="25" spans="1:11" s="172" customFormat="1" ht="24" customHeight="1">
      <c r="A25" s="170" t="s">
        <v>165</v>
      </c>
      <c r="B25" s="170" t="s">
        <v>122</v>
      </c>
      <c r="C25" s="173" t="s">
        <v>128</v>
      </c>
      <c r="D25" s="170" t="s">
        <v>81</v>
      </c>
      <c r="E25" s="171">
        <v>11898000</v>
      </c>
      <c r="F25" s="174">
        <v>1</v>
      </c>
      <c r="G25" s="171">
        <f t="shared" si="1"/>
        <v>11898</v>
      </c>
    </row>
    <row r="26" spans="1:11" s="172" customFormat="1">
      <c r="A26" s="170" t="s">
        <v>166</v>
      </c>
      <c r="B26" s="170" t="s">
        <v>122</v>
      </c>
      <c r="C26" s="173" t="s">
        <v>128</v>
      </c>
      <c r="D26" s="170" t="s">
        <v>81</v>
      </c>
      <c r="E26" s="171">
        <v>12698400</v>
      </c>
      <c r="F26" s="174">
        <v>1</v>
      </c>
      <c r="G26" s="171">
        <f t="shared" si="1"/>
        <v>12698.4</v>
      </c>
    </row>
  </sheetData>
  <mergeCells count="17"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B10:F10"/>
    <mergeCell ref="A22:F22"/>
    <mergeCell ref="A11:F11"/>
    <mergeCell ref="A20:G20"/>
    <mergeCell ref="B21:F21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Liana Chanakhchyan</cp:lastModifiedBy>
  <cp:lastPrinted>2021-05-06T12:45:26Z</cp:lastPrinted>
  <dcterms:created xsi:type="dcterms:W3CDTF">2020-01-16T08:04:10Z</dcterms:created>
  <dcterms:modified xsi:type="dcterms:W3CDTF">2021-05-13T05:40:15Z</dcterms:modified>
</cp:coreProperties>
</file>