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00" windowWidth="20490" windowHeight="7455" tabRatio="765"/>
  </bookViews>
  <sheets>
    <sheet name="havelvac 1" sheetId="7" r:id="rId1"/>
    <sheet name="havelvac 2" sheetId="50" r:id="rId2"/>
    <sheet name="havelvac  3" sheetId="51" r:id="rId3"/>
    <sheet name="havelvac 4,axyusak 1" sheetId="53" r:id="rId4"/>
    <sheet name="havelvac 4,axyusak 2" sheetId="54" r:id="rId5"/>
    <sheet name="havelvac 5" sheetId="55" r:id="rId6"/>
  </sheets>
  <externalReferences>
    <externalReference r:id="rId7"/>
  </externalReferences>
  <definedNames>
    <definedName name="_xlnm.Print_Titles" localSheetId="0">'havelvac 1'!$7:$7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2" i="54" l="1"/>
  <c r="D42" i="54"/>
  <c r="C42" i="54"/>
  <c r="E51" i="54"/>
  <c r="D51" i="54"/>
  <c r="C51" i="54"/>
  <c r="E50" i="53" l="1"/>
  <c r="D50" i="53"/>
  <c r="C50" i="53"/>
  <c r="E41" i="53"/>
  <c r="D41" i="53"/>
  <c r="C41" i="53"/>
  <c r="F47" i="50"/>
  <c r="E47" i="50"/>
  <c r="D47" i="50"/>
  <c r="F41" i="50"/>
  <c r="E41" i="50"/>
  <c r="D41" i="50"/>
  <c r="E34" i="50"/>
  <c r="E33" i="50" s="1"/>
  <c r="G22" i="7"/>
  <c r="I59" i="7"/>
  <c r="I58" i="7" s="1"/>
  <c r="I57" i="7" s="1"/>
  <c r="I55" i="7" s="1"/>
  <c r="I53" i="7" s="1"/>
  <c r="H59" i="7"/>
  <c r="G59" i="7"/>
  <c r="G58" i="7" s="1"/>
  <c r="G57" i="7" s="1"/>
  <c r="G55" i="7" s="1"/>
  <c r="G53" i="7" s="1"/>
  <c r="H58" i="7"/>
  <c r="H57" i="7" s="1"/>
  <c r="H55" i="7" s="1"/>
  <c r="H53" i="7" s="1"/>
  <c r="I52" i="7"/>
  <c r="H52" i="7"/>
  <c r="H51" i="7" s="1"/>
  <c r="H50" i="7" s="1"/>
  <c r="H49" i="7" s="1"/>
  <c r="H47" i="7" s="1"/>
  <c r="H45" i="7" s="1"/>
  <c r="H44" i="7" s="1"/>
  <c r="H42" i="7" s="1"/>
  <c r="H40" i="7" s="1"/>
  <c r="H38" i="7" s="1"/>
  <c r="G52" i="7"/>
  <c r="I51" i="7"/>
  <c r="I50" i="7" s="1"/>
  <c r="I49" i="7" s="1"/>
  <c r="I47" i="7" s="1"/>
  <c r="I45" i="7" s="1"/>
  <c r="G51" i="7"/>
  <c r="G50" i="7" s="1"/>
  <c r="G49" i="7" s="1"/>
  <c r="G47" i="7" s="1"/>
  <c r="G45" i="7" s="1"/>
  <c r="G44" i="7" s="1"/>
  <c r="G42" i="7" s="1"/>
  <c r="G40" i="7" s="1"/>
  <c r="G38" i="7" s="1"/>
  <c r="D34" i="50" l="1"/>
  <c r="D33" i="50" s="1"/>
  <c r="F34" i="50"/>
  <c r="F33" i="50" s="1"/>
  <c r="I44" i="7"/>
  <c r="I42" i="7" s="1"/>
  <c r="I40" i="7" s="1"/>
  <c r="I38" i="7" s="1"/>
  <c r="H21" i="7" l="1"/>
  <c r="I21" i="7"/>
  <c r="G21" i="7"/>
  <c r="E22" i="51" l="1"/>
  <c r="E23" i="51"/>
  <c r="H23" i="51" l="1"/>
  <c r="K23" i="51" s="1"/>
  <c r="D23" i="51"/>
  <c r="I26" i="7" l="1"/>
  <c r="I25" i="7" s="1"/>
  <c r="H26" i="7"/>
  <c r="H25" i="7" s="1"/>
  <c r="G26" i="7"/>
  <c r="G25" i="7" s="1"/>
  <c r="F68" i="55"/>
  <c r="F66" i="55"/>
  <c r="G23" i="51"/>
  <c r="J23" i="51"/>
  <c r="F21" i="51"/>
  <c r="I21" i="51"/>
  <c r="L21" i="51"/>
  <c r="G27" i="7"/>
  <c r="H27" i="7"/>
  <c r="I27" i="7"/>
  <c r="F67" i="55"/>
  <c r="J24" i="51" l="1"/>
  <c r="F29" i="51"/>
  <c r="H29" i="51"/>
  <c r="I29" i="51"/>
  <c r="K29" i="51"/>
  <c r="L29" i="51"/>
  <c r="I19" i="51"/>
  <c r="I17" i="51" s="1"/>
  <c r="L16" i="51"/>
  <c r="K16" i="51" s="1"/>
  <c r="J16" i="51" s="1"/>
  <c r="I16" i="51" s="1"/>
  <c r="H16" i="51" s="1"/>
  <c r="G16" i="51" s="1"/>
  <c r="F16" i="51" s="1"/>
  <c r="E16" i="51" s="1"/>
  <c r="D16" i="51" s="1"/>
  <c r="F19" i="51"/>
  <c r="F17" i="51" s="1"/>
  <c r="L19" i="51"/>
  <c r="L17" i="51" s="1"/>
  <c r="E21" i="51" l="1"/>
  <c r="H22" i="51" l="1"/>
  <c r="H21" i="51" s="1"/>
  <c r="D22" i="51"/>
  <c r="E19" i="51"/>
  <c r="E17" i="51" s="1"/>
  <c r="H19" i="51" l="1"/>
  <c r="H17" i="51" s="1"/>
  <c r="G22" i="51"/>
  <c r="K22" i="51"/>
  <c r="K21" i="51" s="1"/>
  <c r="K19" i="51" l="1"/>
  <c r="K17" i="51" s="1"/>
  <c r="J22" i="51"/>
  <c r="J21" i="51" s="1"/>
  <c r="H14" i="55"/>
  <c r="H15" i="55"/>
  <c r="H16" i="55"/>
  <c r="H17" i="55"/>
  <c r="H18" i="55"/>
  <c r="H19" i="55"/>
  <c r="H20" i="55"/>
  <c r="H21" i="55"/>
  <c r="H22" i="55"/>
  <c r="H23" i="55"/>
  <c r="H24" i="55"/>
  <c r="H25" i="55"/>
  <c r="H26" i="55"/>
  <c r="H27" i="55"/>
  <c r="H28" i="55"/>
  <c r="H29" i="55"/>
  <c r="H30" i="55"/>
  <c r="H31" i="55"/>
  <c r="H32" i="55"/>
  <c r="H33" i="55"/>
  <c r="H34" i="55"/>
  <c r="H35" i="55"/>
  <c r="H36" i="55"/>
  <c r="H37" i="55"/>
  <c r="H38" i="55"/>
  <c r="H39" i="55"/>
  <c r="H40" i="55"/>
  <c r="H41" i="55"/>
  <c r="H42" i="55"/>
  <c r="H43" i="55"/>
  <c r="H44" i="55"/>
  <c r="H45" i="55"/>
  <c r="H46" i="55"/>
  <c r="H47" i="55"/>
  <c r="H48" i="55"/>
  <c r="H49" i="55"/>
  <c r="H50" i="55"/>
  <c r="H51" i="55"/>
  <c r="H52" i="55"/>
  <c r="H53" i="55"/>
  <c r="H54" i="55"/>
  <c r="H55" i="55"/>
  <c r="H56" i="55"/>
  <c r="H13" i="55"/>
  <c r="H12" i="55" s="1"/>
  <c r="H57" i="55" l="1"/>
  <c r="G37" i="7" l="1"/>
  <c r="H37" i="7"/>
  <c r="I37" i="7"/>
  <c r="F27" i="50" l="1"/>
  <c r="E29" i="53"/>
  <c r="E30" i="54" s="1"/>
  <c r="E30" i="51"/>
  <c r="E27" i="50"/>
  <c r="D29" i="53"/>
  <c r="D30" i="54" s="1"/>
  <c r="D27" i="50"/>
  <c r="C29" i="53"/>
  <c r="C30" i="54" s="1"/>
  <c r="H68" i="55" l="1"/>
  <c r="H67" i="55"/>
  <c r="H66" i="55"/>
  <c r="H65" i="55" s="1"/>
  <c r="H64" i="55" s="1"/>
  <c r="H63" i="55" s="1"/>
  <c r="H62" i="55"/>
  <c r="H61" i="55"/>
  <c r="H60" i="55"/>
  <c r="H11" i="55"/>
  <c r="H59" i="55" l="1"/>
  <c r="H58" i="55" s="1"/>
  <c r="H10" i="55" s="1"/>
  <c r="H9" i="55" s="1"/>
  <c r="H8" i="55" s="1"/>
  <c r="E29" i="51" l="1"/>
  <c r="E27" i="51" s="1"/>
  <c r="E25" i="51" l="1"/>
  <c r="E12" i="51" s="1"/>
  <c r="D29" i="51"/>
  <c r="F27" i="51"/>
  <c r="F25" i="51" s="1"/>
  <c r="F12" i="51" s="1"/>
  <c r="D27" i="51" l="1"/>
  <c r="D25" i="51" s="1"/>
  <c r="D12" i="51" s="1"/>
  <c r="H36" i="7"/>
  <c r="H35" i="7" s="1"/>
  <c r="I36" i="7"/>
  <c r="I35" i="7" s="1"/>
  <c r="G36" i="7"/>
  <c r="G35" i="7" s="1"/>
  <c r="I27" i="51"/>
  <c r="I25" i="51" s="1"/>
  <c r="K27" i="51"/>
  <c r="K25" i="51" s="1"/>
  <c r="L27" i="51"/>
  <c r="L25" i="51" s="1"/>
  <c r="H27" i="51"/>
  <c r="J30" i="51"/>
  <c r="J29" i="51" s="1"/>
  <c r="J27" i="51" s="1"/>
  <c r="J25" i="51" s="1"/>
  <c r="G30" i="51"/>
  <c r="G29" i="51" s="1"/>
  <c r="D30" i="51"/>
  <c r="G27" i="51" l="1"/>
  <c r="G25" i="51" s="1"/>
  <c r="G12" i="51" s="1"/>
  <c r="K12" i="51"/>
  <c r="I12" i="51"/>
  <c r="L12" i="51"/>
  <c r="J12" i="51"/>
  <c r="H25" i="51"/>
  <c r="H13" i="51"/>
  <c r="J19" i="51"/>
  <c r="J17" i="51" s="1"/>
  <c r="G24" i="51"/>
  <c r="D24" i="51"/>
  <c r="D21" i="51" s="1"/>
  <c r="G19" i="51" l="1"/>
  <c r="G17" i="51" s="1"/>
  <c r="G21" i="51"/>
  <c r="D19" i="51"/>
  <c r="D17" i="51" s="1"/>
  <c r="E13" i="51"/>
  <c r="E10" i="51" s="1"/>
  <c r="L13" i="51"/>
  <c r="L10" i="51" s="1"/>
  <c r="I13" i="51"/>
  <c r="I10" i="51" s="1"/>
  <c r="H14" i="51"/>
  <c r="H12" i="51"/>
  <c r="H10" i="51" s="1"/>
  <c r="F13" i="51"/>
  <c r="F10" i="51" s="1"/>
  <c r="K13" i="51"/>
  <c r="K10" i="51" s="1"/>
  <c r="G13" i="51"/>
  <c r="G10" i="51" s="1"/>
  <c r="J13" i="51" l="1"/>
  <c r="J10" i="51" s="1"/>
  <c r="E14" i="51"/>
  <c r="F14" i="51"/>
  <c r="K14" i="51"/>
  <c r="D13" i="51"/>
  <c r="D10" i="51" s="1"/>
  <c r="I14" i="51"/>
  <c r="L14" i="51"/>
  <c r="G34" i="7"/>
  <c r="G33" i="7" s="1"/>
  <c r="G31" i="7" s="1"/>
  <c r="G29" i="7" s="1"/>
  <c r="H34" i="7"/>
  <c r="H33" i="7" s="1"/>
  <c r="H23" i="7"/>
  <c r="H22" i="7" s="1"/>
  <c r="H20" i="7" s="1"/>
  <c r="I23" i="7"/>
  <c r="I22" i="7" s="1"/>
  <c r="I20" i="7" s="1"/>
  <c r="I34" i="7"/>
  <c r="I33" i="7" s="1"/>
  <c r="I31" i="7" s="1"/>
  <c r="I29" i="7" s="1"/>
  <c r="G23" i="7"/>
  <c r="G20" i="7" s="1"/>
  <c r="H18" i="7" l="1"/>
  <c r="H16" i="7" s="1"/>
  <c r="G14" i="51"/>
  <c r="J14" i="51"/>
  <c r="D14" i="51"/>
  <c r="H31" i="7"/>
  <c r="H29" i="7" s="1"/>
  <c r="G18" i="7"/>
  <c r="G16" i="7" s="1"/>
  <c r="C20" i="53" s="1"/>
  <c r="C21" i="54" s="1"/>
  <c r="I18" i="7"/>
  <c r="I16" i="7" s="1"/>
  <c r="E20" i="53" s="1"/>
  <c r="E21" i="54" s="1"/>
  <c r="E21" i="50" l="1"/>
  <c r="E14" i="50" s="1"/>
  <c r="D20" i="53"/>
  <c r="D21" i="54" s="1"/>
  <c r="G14" i="7"/>
  <c r="D21" i="50"/>
  <c r="I14" i="7"/>
  <c r="I12" i="7" s="1"/>
  <c r="F21" i="50"/>
  <c r="H14" i="7"/>
  <c r="H13" i="7" s="1"/>
  <c r="E12" i="50" l="1"/>
  <c r="E10" i="50" s="1"/>
  <c r="I13" i="7"/>
  <c r="D12" i="50"/>
  <c r="D10" i="50" s="1"/>
  <c r="D14" i="50"/>
  <c r="F12" i="50"/>
  <c r="F10" i="50" s="1"/>
  <c r="F14" i="50"/>
  <c r="H12" i="7"/>
  <c r="H11" i="7" s="1"/>
  <c r="H10" i="7" s="1"/>
  <c r="H9" i="7" s="1"/>
  <c r="G13" i="7"/>
  <c r="G12" i="7"/>
  <c r="G11" i="7" s="1"/>
  <c r="I11" i="7"/>
  <c r="I10" i="7" s="1"/>
  <c r="I9" i="7" s="1"/>
  <c r="G10" i="7" l="1"/>
  <c r="G9" i="7" s="1"/>
</calcChain>
</file>

<file path=xl/sharedStrings.xml><?xml version="1.0" encoding="utf-8"?>
<sst xmlns="http://schemas.openxmlformats.org/spreadsheetml/2006/main" count="618" uniqueCount="289">
  <si>
    <t>այդ թվում՝</t>
  </si>
  <si>
    <t>09</t>
  </si>
  <si>
    <t>06</t>
  </si>
  <si>
    <t xml:space="preserve">     ------------ N ------------   որոշման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</si>
  <si>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</si>
  <si>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</si>
  <si>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</si>
  <si>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</si>
  <si>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</si>
  <si>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</si>
  <si>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դրամ</t>
  </si>
  <si>
    <t>ԳՀ</t>
  </si>
  <si>
    <t>Առաջին կիսամյակ</t>
  </si>
  <si>
    <t>Ինն ամիս</t>
  </si>
  <si>
    <t>Տարի</t>
  </si>
  <si>
    <t xml:space="preserve"> Գործառական դասիչը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</si>
  <si>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</si>
  <si>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</si>
  <si>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</si>
  <si>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</si>
  <si>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</si>
  <si>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</si>
  <si>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</si>
  <si>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</si>
  <si>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Առաջին կիսամյակ</t>
  </si>
  <si>
    <t xml:space="preserve"> Ինն ամիս</t>
  </si>
  <si>
    <t xml:space="preserve"> Տարի</t>
  </si>
  <si>
    <t xml:space="preserve"> ԸՆԴԱՄԵՆԸ</t>
  </si>
  <si>
    <t xml:space="preserve"> 01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</si>
  <si>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</si>
  <si>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</si>
  <si>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       ------------  N ---------- որոշման</t>
  </si>
  <si>
    <t>ՄԱՍ  II. ԱՇԽԱՏԱՆՔՆԵՐ</t>
  </si>
  <si>
    <t>Կրթական օբյեկտների հիմնանորոգում</t>
  </si>
  <si>
    <t>71351540-1</t>
  </si>
  <si>
    <t>98111140-1</t>
  </si>
  <si>
    <t>ՄԱ</t>
  </si>
  <si>
    <t>այդ թվում՝ բյուջետային ծախսերի տնտեսագիտական դասակարգման հոդվածներ</t>
  </si>
  <si>
    <t>ՈՉ ՖԻՆԱՆՍԱԿԱՆ ԱԿՏԻՎՆԵՐԻ ԳԾՈՎ ԾԱԽՍԵՐ</t>
  </si>
  <si>
    <t>Կրթությանը տրամադրվող օժանդակ ծառայություններ,                                               այդ թվում՝</t>
  </si>
  <si>
    <t>Կրթությանը տրամադրվող օժանդակ ծառայություններ,                                         այդ թվում՝</t>
  </si>
  <si>
    <t>ՀՀ կրթության, գիտության, մշակույթի և սպորտի նախարարություն</t>
  </si>
  <si>
    <t>Համընդհանուր ներառական կրթության համակարգի ներդրում</t>
  </si>
  <si>
    <t>Հավելված 2</t>
  </si>
  <si>
    <t xml:space="preserve"> ՄԵՔԵՆԱՆԵՐ  ԵՎ  ՍԱՐՔԱՎՈՐՈՒՄՆԵՐ</t>
  </si>
  <si>
    <t xml:space="preserve"> - Վարչական սարքավորումներ</t>
  </si>
  <si>
    <t xml:space="preserve"> այդ թվում` ըստ կատարողների</t>
  </si>
  <si>
    <t xml:space="preserve"> ԸՆԹԱՑԻԿ ԾԱԽՍԵՐ</t>
  </si>
  <si>
    <t xml:space="preserve"> Ծրագրի դասիչը` </t>
  </si>
  <si>
    <t xml:space="preserve"> 1193 </t>
  </si>
  <si>
    <t xml:space="preserve"> Միջոցառման դասիչը` </t>
  </si>
  <si>
    <t xml:space="preserve"> 31001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</si>
  <si>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</si>
  <si>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</si>
  <si>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</si>
  <si>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</si>
  <si>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</si>
  <si>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</si>
  <si>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</si>
  <si>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(ների) անվանում(ներ)ը </t>
  </si>
  <si>
    <t xml:space="preserve"> Ուսումնական հաստատություններ (դպրոցներ) </t>
  </si>
  <si>
    <t xml:space="preserve"> Արդյունքի չափորոշիչներ </t>
  </si>
  <si>
    <t xml:space="preserve"> Ծրագրում ընդգրկված դպրոցների թիվը, հատ </t>
  </si>
  <si>
    <t xml:space="preserve"> Ծրագրում ընդգրկված մանկավարժահոգեբանական աջակցության կենտրոնների թիվը, հատ </t>
  </si>
  <si>
    <t xml:space="preserve"> Միջոցառման վրա կատարվող ծախսը (հազար դրամ) </t>
  </si>
  <si>
    <t>ՄԱՍ 2․ՊԵՏԱԿԱՆ ՄԱՐՄՆԻ ԳԾՈՎ ԱՐԴՅՈՒՆՔԱՅԻՆ  (ԿԱՏԱՐՈՂԱԿԱՆ) ՑՈՒՑԱՆԻՇՆԵՐԸ</t>
  </si>
  <si>
    <t>Ծրագրի դասիչը</t>
  </si>
  <si>
    <t>Ծրագրի անվանումը</t>
  </si>
  <si>
    <t>Ծրագրի միջոցառումները</t>
  </si>
  <si>
    <t>ՄԱՍ  I. ԱՊՐԱՆՔՆԵՐ</t>
  </si>
  <si>
    <t xml:space="preserve"> ԲՄ</t>
  </si>
  <si>
    <t>տեխնիկական հսկողության ծառայություններ</t>
  </si>
  <si>
    <t>նախագծերի պատրաստում, ծախսերի գնահատում</t>
  </si>
  <si>
    <t>հեղինակային հսկողության ծառայություններ</t>
  </si>
  <si>
    <t>ՄԱՍ  III. ԾԱՌԱՅՈՒԹՅՈՒՆՆԵՐ</t>
  </si>
  <si>
    <t>սեղաններ</t>
  </si>
  <si>
    <t xml:space="preserve"> աթոռներ</t>
  </si>
  <si>
    <t>հատ</t>
  </si>
  <si>
    <t xml:space="preserve"> գրապահարաններ</t>
  </si>
  <si>
    <t>71241200-1</t>
  </si>
  <si>
    <t>ՄԱՍ 2․ ՊԵՏԱԿԱՆ ՄԱՐՄՆԻ ԳԾՈՎ ԱՐԴՅՈՒՆՔԱՅԻՆ  (ԿԱՏԱՐՈՂԱԿԱՆ) ՑՈՒՑԱՆԻՇՆԵՐԸ</t>
  </si>
  <si>
    <t xml:space="preserve"> Ծառայությունների մատուցում </t>
  </si>
  <si>
    <t xml:space="preserve"> Ծառայությունը մատուցող կազմակերպության(ների) անվանում(ներ)ը՛ </t>
  </si>
  <si>
    <t xml:space="preserve"> «Գնումների մասին» ՀՀ օրենքի համաձայն ընտրված կազմակերպություն </t>
  </si>
  <si>
    <t>Ծրագրային դասիչը</t>
  </si>
  <si>
    <t xml:space="preserve">Բյուջետային հատկացումների գլխավոր կարգադրիչների, ծրագրերի և միջոցառումների անվանումները </t>
  </si>
  <si>
    <t>Ծրագիր</t>
  </si>
  <si>
    <t>Միջոցառում</t>
  </si>
  <si>
    <t>ԸՆԴԱՄԵՆԸ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</si>
  <si>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</si>
  <si>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</si>
  <si>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</si>
  <si>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</si>
  <si>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 Միջոցառման անվանումը`</t>
  </si>
  <si>
    <t xml:space="preserve"> Միջոցառման տեսակը</t>
  </si>
  <si>
    <t>ՀՀ  ԿՐԹՈՒԹՅԱՆ, ԳԻՏՈՒԹՅԱՆ, ՄՇԱԿՈՒՅԹԻ ԵՎ ՍՊՈՐՏԻ ՆԱԽԱՐԱՐՈՒԹՅՈՒՆ</t>
  </si>
  <si>
    <t>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</si>
  <si>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t xml:space="preserve"> Ամերիկայի Միացյալ Նահանգների միջազգային զարգացման գործակալության աջակցությամբ իրականացվող «Ներառական կրթության համակարգի ներդրում» դրամաշնորհային ծրագիր</t>
  </si>
  <si>
    <t>Ընդամենը</t>
  </si>
  <si>
    <t>Դրամաշնորհային միջոցներ</t>
  </si>
  <si>
    <t>Համաֆինանսավորում</t>
  </si>
  <si>
    <t>-Ոչ ֆինանսական ակտիվների գծով ծախսեր</t>
  </si>
  <si>
    <t>այդ թվում՝ ըստ կատարողի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</si>
  <si>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</si>
  <si>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</si>
  <si>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</si>
  <si>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ՆՅՈՒԹԵՐ (Ապրանքներ)</t>
  </si>
  <si>
    <t>ԾԱՌԱՅՈՒԹՅՈՒՆՆԵՐԻ  ԵՎ   ԱՊՐԱՆՔՆԵՐԻ  ՁԵՌՔԲԵՐՈՒՄ</t>
  </si>
  <si>
    <t>Խոցելի խմբերի երեխաների ընդգրկվածության ապահովում հանրակրթական հաստատություններում</t>
  </si>
  <si>
    <t>Ամերիկայի Միացյալ Նահանգների միջազգային զարգացման գործակալության աջակցությամբ իրականացվող «Ներառական կրթության համակարգի ներդրում» դրամաշնորհային ծրագիր</t>
  </si>
  <si>
    <t>Ներառական կրթության համակարգի հզորացում բոլոր երեխաներին որակյալ ուսուցում ապահովելու նպատակով_x000D_</t>
  </si>
  <si>
    <t>Միջոցառման նկարագրությունը`</t>
  </si>
  <si>
    <t>Միջոցառման անվանումը`</t>
  </si>
  <si>
    <t>Միջոցառման տեսակը</t>
  </si>
  <si>
    <t>Պետական մարմինների կողմից օգտագործվող ոչ ֆինանսական ակտիվների հետ գործառնություններ</t>
  </si>
  <si>
    <t>- վարչական սարքավորումներ</t>
  </si>
  <si>
    <t>- շենքեր շինությունների կապիտալ վերանորոգում</t>
  </si>
  <si>
    <t>37521140-1</t>
  </si>
  <si>
    <t>Ամերիկայի Միացյալ Նահանգների միջազգային զարգացման գործակալության աջակցությամբ իրականացնող «Ներառական կրթության համակարգի ներդրում դրամաշնորհային ծրագրի շրջանակներում զարգացման ծրագրերի ձեռքբերում և մոնիտորինգ</t>
  </si>
  <si>
    <t>Ամերիկայի Միացյալ Նահանգների միջազգային զարգացման գործակալության աջակցությամբ իրականացնող «Ներառական կրթության համակարգի ներդրում դրամաշնորհային ծրագրի զարգացման ծրագրերի ձեռքբերում և մոնիտորինգ</t>
  </si>
  <si>
    <t>-Ընթացիկ ծախսեր</t>
  </si>
  <si>
    <t>ԿՐԹՈՒԹՅՈՒՆ,                                                                             այդ թվում՝</t>
  </si>
  <si>
    <t>Հավելված 1</t>
  </si>
  <si>
    <t xml:space="preserve">Ամերիկայի Միացյալ Նահանգների միջազգային զարգացման գործակալության աջակցությամբ իրականացվող «Ներառական կրթության համակարգի ներդրում» դրամաշնորհային ծրագիր </t>
  </si>
  <si>
    <t xml:space="preserve">Պետական մարմինների կողմից օգտագործվող ոչ ֆինանսական ակտիվների հետ գործառնություններ </t>
  </si>
  <si>
    <t>31001  Ամերիկայի Միացյալ Նահանգների միջազգային զարգացման գործակալության աջակցությամբ իրականացնող «Ներառական կրթության համակարգի ներդրում դրամաշնորհային ծրագիր</t>
  </si>
  <si>
    <t>Հավելված 3</t>
  </si>
  <si>
    <t>Քանակը</t>
  </si>
  <si>
    <t>Բաժին N 09</t>
  </si>
  <si>
    <t>Խումբ N 06</t>
  </si>
  <si>
    <t>Դաս 01</t>
  </si>
  <si>
    <t>Կրթությանը տրամադրվող օժանդակ ծառայություններ</t>
  </si>
  <si>
    <t>1193 Համընդհանուր ներառական կրթության համակարգի ներդրում</t>
  </si>
  <si>
    <t>11004  Ամերիկայի Միացյալ Նահանգների միջազգային զարգացման գործակալության աջակցությամբ իրականացնող «Ներառական կրթության համակարգի ներդրում դրամաշնորհային ծրագրի շրջանակներում զարգացման ծրագրերի ձեռքբերում և մոնիտորինգ</t>
  </si>
  <si>
    <t xml:space="preserve">ՀՀ կառավարության 2021 թվականի </t>
  </si>
  <si>
    <t xml:space="preserve"> ՀԱՅԱՍՏԱՆԻ ՀԱՆՐԱՊԵՏՈՒԹՅԱՆ ԿԱՌԱՎԱՐՈՒԹՅԱՆ 2020 ԹՎԱԿԱՆԻ ԴԵԿՏԵՄԲԵՐԻ 30-Ի N 2215-Ն ՈՐՈՇՄԱՆ  N 3 ԵՎ 4 ՀԱՎԵԼՎԱԾՆԵՐՈՒՄ  ԿԱՏԱՐՎՈՂ ԼՐԱՑՈՒՄՆԵՐԸ ԵՎ ՓՈՓՈԽՈՒԹՅՈՒՆՆԵՐԸ</t>
  </si>
  <si>
    <t xml:space="preserve"> ՀՀ  կրթության , գիտության, մշակույթի և սպորտի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</si>
  <si>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</si>
  <si>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</si>
  <si>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</si>
  <si>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</si>
  <si>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Հատուկ նպատակային այլ նյութեր</t>
  </si>
  <si>
    <t>Ցուցանակներ և հարակից առարկաներ</t>
  </si>
  <si>
    <t>կրթական խաղեր</t>
  </si>
  <si>
    <t>37521140/573</t>
  </si>
  <si>
    <t>37521140/551</t>
  </si>
  <si>
    <t>37521140/550</t>
  </si>
  <si>
    <t>37521140/576</t>
  </si>
  <si>
    <t>37521140/568</t>
  </si>
  <si>
    <t>37521140/586</t>
  </si>
  <si>
    <t>37521140/584</t>
  </si>
  <si>
    <t>37521140/567</t>
  </si>
  <si>
    <t>37521140/582</t>
  </si>
  <si>
    <t>37521140/566</t>
  </si>
  <si>
    <t>37521140/580</t>
  </si>
  <si>
    <t>37521140/579</t>
  </si>
  <si>
    <t>37521140/557</t>
  </si>
  <si>
    <t>37521140/554</t>
  </si>
  <si>
    <t>37521140/569</t>
  </si>
  <si>
    <t>37521140/559</t>
  </si>
  <si>
    <t>37521140/578</t>
  </si>
  <si>
    <t>37521140/561</t>
  </si>
  <si>
    <t>37521140/502</t>
  </si>
  <si>
    <t>37521140/505</t>
  </si>
  <si>
    <t>37521140/577</t>
  </si>
  <si>
    <t>37521140/562</t>
  </si>
  <si>
    <t>37521140/556</t>
  </si>
  <si>
    <t>37521140/501</t>
  </si>
  <si>
    <t>37521140/503</t>
  </si>
  <si>
    <t>37521140/504</t>
  </si>
  <si>
    <t>37521140/560</t>
  </si>
  <si>
    <t>37521140/574</t>
  </si>
  <si>
    <t>37521140/583</t>
  </si>
  <si>
    <t>37521140/563</t>
  </si>
  <si>
    <t>37521140/553</t>
  </si>
  <si>
    <t>37521140/587</t>
  </si>
  <si>
    <t>37521140/585</t>
  </si>
  <si>
    <t>37521140/506</t>
  </si>
  <si>
    <t>37521140/570</t>
  </si>
  <si>
    <t>37521140/571</t>
  </si>
  <si>
    <t>37521140/572</t>
  </si>
  <si>
    <t>37521140/558</t>
  </si>
  <si>
    <t>37521140/552</t>
  </si>
  <si>
    <t>37521140/575</t>
  </si>
  <si>
    <t>37521140/581</t>
  </si>
  <si>
    <t>37521140/564</t>
  </si>
  <si>
    <t>գրատախտակներ</t>
  </si>
  <si>
    <t>37521140/555</t>
  </si>
  <si>
    <t>37521140-2</t>
  </si>
  <si>
    <t>37521140-3</t>
  </si>
  <si>
    <t>37521140-4</t>
  </si>
  <si>
    <t>37521140-5</t>
  </si>
  <si>
    <t>37521140-6</t>
  </si>
  <si>
    <t>37521140-7</t>
  </si>
  <si>
    <t>37521140-8</t>
  </si>
  <si>
    <t>37521140-9</t>
  </si>
  <si>
    <t>37521140-10</t>
  </si>
  <si>
    <t>37521140-11</t>
  </si>
  <si>
    <t>37521140-12</t>
  </si>
  <si>
    <t>37521140-13</t>
  </si>
  <si>
    <t>37521140-14</t>
  </si>
  <si>
    <t>37521140-15</t>
  </si>
  <si>
    <t>37521140-16</t>
  </si>
  <si>
    <t>37521140-17</t>
  </si>
  <si>
    <t>37521140-18</t>
  </si>
  <si>
    <t>37521140-19</t>
  </si>
  <si>
    <t>37521140-20</t>
  </si>
  <si>
    <t>37521140-21</t>
  </si>
  <si>
    <t>37521140-22</t>
  </si>
  <si>
    <t>37521140-23</t>
  </si>
  <si>
    <t>37521140-24</t>
  </si>
  <si>
    <t>37521140-25</t>
  </si>
  <si>
    <t>37521140-26</t>
  </si>
  <si>
    <t>37521140-27</t>
  </si>
  <si>
    <t>37521140-28</t>
  </si>
  <si>
    <t>37521140-29</t>
  </si>
  <si>
    <t>37521140-30</t>
  </si>
  <si>
    <t>37521140-31</t>
  </si>
  <si>
    <t>37521140-32</t>
  </si>
  <si>
    <t>37521140-33</t>
  </si>
  <si>
    <t>37521140-34</t>
  </si>
  <si>
    <t>37521140-35</t>
  </si>
  <si>
    <t>37521140-36</t>
  </si>
  <si>
    <t>37521140-37</t>
  </si>
  <si>
    <t>37521140-38</t>
  </si>
  <si>
    <t>37521140-39</t>
  </si>
  <si>
    <t>37521140-40</t>
  </si>
  <si>
    <t>37521140-41</t>
  </si>
  <si>
    <t>37521140-42</t>
  </si>
  <si>
    <t>37521140-43</t>
  </si>
  <si>
    <t>39292110-1</t>
  </si>
  <si>
    <t xml:space="preserve"> հատ</t>
  </si>
  <si>
    <t>- Հատուկ նպատակային այլ նյութեր</t>
  </si>
  <si>
    <t xml:space="preserve">     ՀՀ կառավարության 2021 թվականի</t>
  </si>
  <si>
    <t xml:space="preserve"> ԱՅԼ ՀԻՄՆԱԿԱՆ ՄԻՋՈՑՆԵՐ</t>
  </si>
  <si>
    <t>- Նախագծահետազոտական ծախսեր</t>
  </si>
  <si>
    <t>Հավելված 4, աղյուսակ1</t>
  </si>
  <si>
    <t>Հավելված 4, աղյուսակ 2</t>
  </si>
  <si>
    <t>Հավելված 5</t>
  </si>
  <si>
    <t>45611100-3</t>
  </si>
  <si>
    <t>ՀԱՅԱՍՏԱՆԻ ՀԱՆՐԱՊԵՏՈՒԹՅԱՆ ԿԱՌԱՎԱՐՈՒԹՅԱՆ 2020 ԹՎԱԿԱՆԻ ԴԵԿՏԵՄԲԵՐԻ 30-Ի N 2215-Ն ՈՐՈՇՄԱՆ N 10 ՀԱՎԵԼՎԱԾՈՒՄ ԿԱՏԱՐՎՈՂ ԼՐԱՑՈՒՄՆԵՐԸ ԵՎ ՓՈՓՈԽՈՒԹՅՈՒՆՆԵՐԸ</t>
  </si>
  <si>
    <t xml:space="preserve">Գումարը (հազար դրամով) </t>
  </si>
  <si>
    <t>Ցուցանիշների փոփոխությունները ( ավելացումները նշված են դրական նշանով, իսկ նվազեցումները՝ փակագծերում)</t>
  </si>
  <si>
    <t>39121200/501</t>
  </si>
  <si>
    <t>39111140/501</t>
  </si>
  <si>
    <t>44423400/501</t>
  </si>
  <si>
    <t>39121520/501</t>
  </si>
  <si>
    <t>հազ. դրամ</t>
  </si>
  <si>
    <r>
      <t>Ամերիկայի Միացյալ Նահանգների միջազգային զարգացման գործակալության աջակցությամբ իրականացնող «Ներառական կրթության համակարգի ներդրում</t>
    </r>
    <r>
      <rPr>
        <sz val="12"/>
        <rFont val="GHEA Grapalat"/>
        <family val="3"/>
      </rPr>
      <t></t>
    </r>
    <r>
      <rPr>
        <sz val="12"/>
        <rFont val="Arial"/>
        <family val="2"/>
        <charset val="204"/>
      </rPr>
      <t xml:space="preserve"> </t>
    </r>
    <r>
      <rPr>
        <sz val="12"/>
        <rFont val="GHEA Grapalat"/>
        <family val="3"/>
      </rPr>
      <t>դրամաշնորհային ծրագրի շրջանակներում զարգացման ծրագրերի ձեռքբերում և մոնիտորինգ</t>
    </r>
  </si>
  <si>
    <t xml:space="preserve"> Ներառական կրթության համակարգի հզորացում բոլոր երեխաներին որակյալ ուսուցում ապահովելու նպատակով</t>
  </si>
  <si>
    <t xml:space="preserve">Ակտիվն օգտագործող կազմակերպության (ների) անվանում(ներ)ը </t>
  </si>
  <si>
    <t>Ներառական կրթության համակարգի հզորացում բոլոր երեխաներին որակյալ ուսուցում ապահովելու նպատակով</t>
  </si>
  <si>
    <t xml:space="preserve">«ՀԱՅԱUՏԱՆԻ ՀԱՆՐԱՊԵՏՈՒԹՅԱՆ 2021 ԹՎԱԿԱՆԻ ՊԵՏԱԿԱՆ ԲՅՈՒՋԵԻ ՄԱUԻՆ» OՐԵՆՔԻ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ԼՐԱՑՈՒՄՆԵՐԸ ԵՎ ՓՈՓՈԽՈՒԹՅՈՒՆՆԵՐԸ 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</si>
  <si>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ԱՂՅՈՒՍԱԿՈՒՄ ԿԱՏԱՐՎՈՂ ԼՐԱՑՈՒՄՆԵՐԸ ԵՎ ՓՈՓՈԽՈՒԹՅՈՒՆՆԵՐԸ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</si>
  <si>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</si>
  <si>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</si>
  <si>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</si>
  <si>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</si>
  <si>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</si>
  <si>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</si>
  <si>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</si>
  <si>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</si>
  <si>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</si>
  <si>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</si>
  <si>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</si>
  <si>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ԱՅԼ ԾԱԽՍԵՐ</t>
  </si>
  <si>
    <t>ՀՀ կառավարության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</si>
  <si>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</si>
  <si>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</si>
  <si>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</si>
  <si>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</si>
  <si>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արդյունավետություն և թափանցիկություն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</si>
  <si>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</si>
  <si>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</si>
  <si>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</si>
  <si>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</si>
  <si>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</si>
  <si>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</si>
  <si>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</si>
  <si>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</si>
  <si>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</si>
  <si>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</si>
  <si>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</si>
  <si>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</si>
  <si>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</si>
  <si>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փոփոխությունը ( նվազեցումները` փակագծերում)</t>
  </si>
  <si>
    <t>Ցուցանիշների փոփոխությունը (ավելացումները նշված են դրական նշանով)</t>
  </si>
  <si>
    <t>ՀԱՅԱՍՏԱՆԻ ՀԱՆՐԱՊԵՏՈՒԹՅԱՆ ԿԱՌԱՎԱՐՈՒԹՅԱՆ 2020 ԹՎԱԿԱՆԻ ԴԵԿՏԵՄԲԵՐԻ 30-Ի N 2215 -Ն ՈՐՈՇՄԱՆ N 9 ՀԱՎԵԼՎԱԾԻ N 9.14  ԵՎ 9.47 ԱՂՅՈՒՍԱԿՆԵՐՈՒՄ ԿԱՏԱՐՎՈՂ ԼՐԱՑՈՒՄՆԵՐԸ ԵՎ ՓՈՓՈԽՈՒԹՅՈՒՆՆԵՐԸ</t>
  </si>
  <si>
    <t>ՀԱՅԱՍՏԱՆԻ ՀԱՆՐԱՊԵՏՈՒԹՅԱՆ ԿԱՌԱՎԱՐՈՒԹՅԱՆ 2020 ԹՎԱԿԱՆԻ ԴԵԿՏԵՄԲԵՐԻ 30-Ի N 2215-Ն ՈՐՈՇՄԱՆ N 9.1 ՀԱՎԵԼՎԱԾԻ   9.1.14 ԵՎ 9.1.58 ԱՂՅՈՒՍԱԿՆԵՐՈՒՄ ԿԱՏԱՐՎՈՂ ԼՐԱՑՈՒՄՆԵՐԸ ԵՎ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</si>
</sst>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0.00_);\(0.00\)"/>
    <numFmt numFmtId="168" formatCode="_(* #,##0.0_);_(* \(#,##0.0\);_(* &quot;-&quot;??_);_(@_)"/>
    <numFmt numFmtId="169" formatCode="#,##0.0_);\(#,##0.0\)"/>
    <numFmt numFmtId="170" formatCode="0.0"/>
    <numFmt numFmtId="171" formatCode="0.0_);\(0.0\)"/>
  </numFmts>
  <fonts count="52" x14ac:knownFonts="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b/>
      <sz val="10"/>
      <name val="GHEA Grapalat"/>
      <family val="3"/>
    </font>
    <font>
      <sz val="9"/>
      <name val="GHEA Grapalat"/>
      <family val="3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sz val="14"/>
      <name val="GHEA Grapalat"/>
      <family val="3"/>
    </font>
    <font>
      <sz val="10"/>
      <name val="Arial Unicode"/>
      <family val="2"/>
    </font>
    <font>
      <sz val="10"/>
      <name val="Times Armeni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4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0"/>
      <name val="Arial"/>
      <charset val="204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  <charset val="204"/>
    </font>
    <font>
      <sz val="12"/>
      <color theme="1"/>
      <name val="GHEA Grapalat"/>
      <family val="3"/>
      <charset val="204"/>
    </font>
    <font>
      <b/>
      <sz val="12"/>
      <name val="GHEA Grapalat"/>
      <family val="2"/>
      <charset val="204"/>
    </font>
    <font>
      <sz val="12"/>
      <name val="Arial"/>
      <family val="2"/>
      <charset val="204"/>
    </font>
    <font>
      <b/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03">
    <xf numFmtId="0" fontId="0" fillId="0" borderId="0"/>
    <xf numFmtId="0" fontId="1" fillId="0" borderId="0"/>
    <xf numFmtId="0" fontId="25" fillId="0" borderId="0"/>
    <xf numFmtId="0" fontId="25" fillId="0" borderId="0"/>
    <xf numFmtId="0" fontId="28" fillId="0" borderId="0"/>
    <xf numFmtId="0" fontId="25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5" fillId="0" borderId="0"/>
    <xf numFmtId="0" fontId="25" fillId="0" borderId="0"/>
    <xf numFmtId="0" fontId="31" fillId="0" borderId="0"/>
    <xf numFmtId="0" fontId="32" fillId="0" borderId="0"/>
    <xf numFmtId="0" fontId="30" fillId="0" borderId="0"/>
    <xf numFmtId="0" fontId="3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5" fillId="0" borderId="0"/>
    <xf numFmtId="165" fontId="25" fillId="0" borderId="0" applyFont="0" applyFill="0" applyBorder="0" applyAlignment="0" applyProtection="0"/>
    <xf numFmtId="166" fontId="33" fillId="0" borderId="0" applyFill="0" applyBorder="0" applyProtection="0">
      <alignment horizontal="right" vertical="top"/>
    </xf>
    <xf numFmtId="165" fontId="3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165" fontId="1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1" fillId="0" borderId="0"/>
    <xf numFmtId="0" fontId="22" fillId="0" borderId="0"/>
    <xf numFmtId="164" fontId="22" fillId="0" borderId="0" applyFont="0" applyFill="0" applyBorder="0" applyAlignment="0" applyProtection="0"/>
    <xf numFmtId="0" fontId="3" fillId="0" borderId="0"/>
    <xf numFmtId="43" fontId="39" fillId="0" borderId="0" applyFont="0" applyFill="0" applyBorder="0" applyAlignment="0" applyProtection="0"/>
  </cellStyleXfs>
  <cellXfs count="255">
    <xf numFmtId="0" fontId="0" fillId="0" borderId="0" xfId="0"/>
    <xf numFmtId="0" fontId="27" fillId="0" borderId="0" xfId="0" applyFont="1" applyFill="1"/>
    <xf numFmtId="0" fontId="27" fillId="0" borderId="0" xfId="0" applyFont="1" applyFill="1" applyAlignment="1">
      <alignment horizontal="center" wrapText="1"/>
    </xf>
    <xf numFmtId="0" fontId="27" fillId="0" borderId="0" xfId="0" applyFont="1" applyFill="1" applyAlignment="1">
      <alignment wrapText="1"/>
    </xf>
    <xf numFmtId="0" fontId="27" fillId="0" borderId="0" xfId="0" applyFont="1" applyFill="1" applyBorder="1" applyAlignment="1">
      <alignment horizontal="center" wrapText="1"/>
    </xf>
    <xf numFmtId="0" fontId="27" fillId="0" borderId="12" xfId="0" applyFont="1" applyFill="1" applyBorder="1" applyAlignment="1">
      <alignment horizontal="right" wrapText="1"/>
    </xf>
    <xf numFmtId="0" fontId="27" fillId="0" borderId="0" xfId="0" applyFont="1" applyAlignment="1">
      <alignment vertical="center" wrapText="1"/>
    </xf>
    <xf numFmtId="0" fontId="27" fillId="0" borderId="0" xfId="99" applyFont="1" applyAlignment="1">
      <alignment horizontal="center" vertical="center" wrapText="1"/>
    </xf>
    <xf numFmtId="0" fontId="27" fillId="0" borderId="11" xfId="99" applyFont="1" applyBorder="1" applyAlignment="1">
      <alignment horizontal="center" vertical="center" wrapText="1"/>
    </xf>
    <xf numFmtId="0" fontId="23" fillId="25" borderId="11" xfId="99" applyFont="1" applyFill="1" applyBorder="1" applyAlignment="1">
      <alignment horizontal="center" vertical="center" wrapText="1"/>
    </xf>
    <xf numFmtId="0" fontId="27" fillId="0" borderId="19" xfId="99" applyFont="1" applyBorder="1" applyAlignment="1">
      <alignment horizontal="left" vertical="center" wrapText="1"/>
    </xf>
    <xf numFmtId="0" fontId="24" fillId="26" borderId="11" xfId="99" applyFont="1" applyFill="1" applyBorder="1" applyAlignment="1">
      <alignment horizontal="center" vertical="center" wrapText="1"/>
    </xf>
    <xf numFmtId="0" fontId="24" fillId="0" borderId="11" xfId="99" applyFont="1" applyBorder="1" applyAlignment="1">
      <alignment horizontal="center" vertical="center" wrapText="1"/>
    </xf>
    <xf numFmtId="0" fontId="27" fillId="0" borderId="0" xfId="99" applyFont="1" applyAlignment="1">
      <alignment horizontal="center" vertical="center" wrapText="1"/>
    </xf>
    <xf numFmtId="0" fontId="27" fillId="0" borderId="19" xfId="99" applyFont="1" applyBorder="1" applyAlignment="1">
      <alignment horizontal="center" vertical="center" wrapText="1"/>
    </xf>
    <xf numFmtId="0" fontId="27" fillId="0" borderId="11" xfId="99" applyFont="1" applyFill="1" applyBorder="1" applyAlignment="1">
      <alignment horizontal="center" vertical="center" wrapText="1"/>
    </xf>
    <xf numFmtId="1" fontId="27" fillId="0" borderId="11" xfId="99" applyNumberFormat="1" applyFont="1" applyBorder="1" applyAlignment="1">
      <alignment horizontal="center" vertical="center" wrapText="1"/>
    </xf>
    <xf numFmtId="0" fontId="27" fillId="0" borderId="0" xfId="99" applyFont="1" applyFill="1" applyAlignment="1">
      <alignment horizontal="center" vertical="center" wrapText="1"/>
    </xf>
    <xf numFmtId="167" fontId="27" fillId="0" borderId="0" xfId="99" applyNumberFormat="1" applyFont="1" applyAlignment="1">
      <alignment horizontal="center" vertical="center" wrapText="1"/>
    </xf>
    <xf numFmtId="43" fontId="38" fillId="0" borderId="11" xfId="102" applyFont="1" applyFill="1" applyBorder="1" applyAlignment="1">
      <alignment horizontal="right" vertical="center" shrinkToFit="1"/>
    </xf>
    <xf numFmtId="43" fontId="37" fillId="0" borderId="11" xfId="102" applyFont="1" applyFill="1" applyBorder="1" applyAlignment="1">
      <alignment horizontal="right" vertical="center" shrinkToFit="1"/>
    </xf>
    <xf numFmtId="0" fontId="27" fillId="0" borderId="10" xfId="99" applyFont="1" applyBorder="1" applyAlignment="1">
      <alignment vertical="center" wrapText="1"/>
    </xf>
    <xf numFmtId="43" fontId="36" fillId="0" borderId="11" xfId="102" applyFont="1" applyBorder="1" applyAlignment="1">
      <alignment horizontal="center" vertical="center" wrapText="1"/>
    </xf>
    <xf numFmtId="43" fontId="36" fillId="25" borderId="11" xfId="102" applyFont="1" applyFill="1" applyBorder="1" applyAlignment="1">
      <alignment horizontal="center" vertical="center" wrapText="1"/>
    </xf>
    <xf numFmtId="0" fontId="27" fillId="0" borderId="11" xfId="99" applyFont="1" applyBorder="1" applyAlignment="1">
      <alignment horizontal="center" vertical="center" wrapText="1"/>
    </xf>
    <xf numFmtId="0" fontId="27" fillId="0" borderId="0" xfId="62" applyFont="1" applyFill="1" applyAlignment="1">
      <alignment horizontal="left" vertical="center"/>
    </xf>
    <xf numFmtId="0" fontId="27" fillId="0" borderId="0" xfId="62" applyFont="1" applyFill="1" applyAlignment="1">
      <alignment horizontal="right"/>
    </xf>
    <xf numFmtId="0" fontId="27" fillId="0" borderId="0" xfId="0" applyFont="1" applyFill="1" applyBorder="1" applyAlignment="1">
      <alignment horizontal="left" vertical="center"/>
    </xf>
    <xf numFmtId="0" fontId="27" fillId="0" borderId="0" xfId="0" applyFont="1" applyFill="1" applyBorder="1"/>
    <xf numFmtId="0" fontId="27" fillId="0" borderId="0" xfId="0" applyFont="1" applyFill="1" applyAlignment="1">
      <alignment horizontal="left" vertical="center"/>
    </xf>
    <xf numFmtId="0" fontId="40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top" wrapText="1"/>
    </xf>
    <xf numFmtId="0" fontId="41" fillId="0" borderId="11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41" fillId="26" borderId="16" xfId="0" applyFont="1" applyFill="1" applyBorder="1" applyAlignment="1">
      <alignment horizontal="center" vertical="top" wrapText="1"/>
    </xf>
    <xf numFmtId="0" fontId="41" fillId="26" borderId="13" xfId="0" applyFont="1" applyFill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3" xfId="0" applyFont="1" applyBorder="1" applyAlignment="1">
      <alignment horizontal="center" vertical="top" wrapText="1"/>
    </xf>
    <xf numFmtId="0" fontId="26" fillId="0" borderId="19" xfId="0" applyFont="1" applyBorder="1" applyAlignment="1">
      <alignment horizontal="left" vertical="center" wrapText="1"/>
    </xf>
    <xf numFmtId="0" fontId="41" fillId="26" borderId="17" xfId="0" applyFont="1" applyFill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center" wrapText="1"/>
    </xf>
    <xf numFmtId="0" fontId="42" fillId="0" borderId="11" xfId="0" applyFont="1" applyBorder="1" applyAlignment="1">
      <alignment horizontal="left" vertical="center" wrapText="1"/>
    </xf>
    <xf numFmtId="169" fontId="27" fillId="0" borderId="0" xfId="0" applyNumberFormat="1" applyFont="1" applyFill="1"/>
    <xf numFmtId="0" fontId="27" fillId="0" borderId="11" xfId="64" applyFont="1" applyFill="1" applyBorder="1" applyAlignment="1">
      <alignment horizontal="left" vertical="center" wrapText="1"/>
    </xf>
    <xf numFmtId="49" fontId="27" fillId="0" borderId="11" xfId="64" applyNumberFormat="1" applyFont="1" applyFill="1" applyBorder="1" applyAlignment="1">
      <alignment horizontal="left" vertical="center" wrapText="1"/>
    </xf>
    <xf numFmtId="0" fontId="27" fillId="0" borderId="19" xfId="0" applyFont="1" applyFill="1" applyBorder="1" applyAlignment="1">
      <alignment horizontal="left" vertical="center" wrapText="1"/>
    </xf>
    <xf numFmtId="0" fontId="27" fillId="0" borderId="19" xfId="0" applyFont="1" applyBorder="1" applyAlignment="1">
      <alignment horizontal="left" vertical="center" wrapText="1"/>
    </xf>
    <xf numFmtId="0" fontId="41" fillId="0" borderId="19" xfId="0" applyFont="1" applyBorder="1" applyAlignment="1">
      <alignment horizontal="left" vertical="center" wrapText="1"/>
    </xf>
    <xf numFmtId="168" fontId="27" fillId="0" borderId="11" xfId="102" applyNumberFormat="1" applyFont="1" applyFill="1" applyBorder="1" applyAlignment="1">
      <alignment horizontal="center" vertical="center" wrapText="1"/>
    </xf>
    <xf numFmtId="168" fontId="41" fillId="26" borderId="11" xfId="102" applyNumberFormat="1" applyFont="1" applyFill="1" applyBorder="1" applyAlignment="1">
      <alignment horizontal="center" vertical="center" wrapText="1"/>
    </xf>
    <xf numFmtId="0" fontId="27" fillId="0" borderId="0" xfId="65" applyFont="1"/>
    <xf numFmtId="0" fontId="27" fillId="0" borderId="0" xfId="65" applyFont="1" applyAlignment="1">
      <alignment horizontal="right"/>
    </xf>
    <xf numFmtId="0" fontId="26" fillId="0" borderId="11" xfId="65" applyFont="1" applyBorder="1" applyAlignment="1">
      <alignment horizontal="center" vertical="center" wrapText="1"/>
    </xf>
    <xf numFmtId="170" fontId="27" fillId="0" borderId="11" xfId="65" applyNumberFormat="1" applyFont="1" applyBorder="1" applyAlignment="1">
      <alignment horizontal="center" vertical="center"/>
    </xf>
    <xf numFmtId="0" fontId="27" fillId="0" borderId="11" xfId="65" applyFont="1" applyBorder="1" applyAlignment="1">
      <alignment horizontal="center" wrapText="1"/>
    </xf>
    <xf numFmtId="170" fontId="27" fillId="0" borderId="15" xfId="65" applyNumberFormat="1" applyFont="1" applyBorder="1" applyAlignment="1">
      <alignment horizontal="center" vertical="center" wrapText="1"/>
    </xf>
    <xf numFmtId="0" fontId="42" fillId="0" borderId="15" xfId="65" applyFont="1" applyBorder="1" applyAlignment="1">
      <alignment horizontal="left" vertical="center" wrapText="1"/>
    </xf>
    <xf numFmtId="0" fontId="26" fillId="0" borderId="11" xfId="0" applyFont="1" applyBorder="1" applyAlignment="1">
      <alignment horizontal="left" vertical="center" wrapText="1"/>
    </xf>
    <xf numFmtId="0" fontId="42" fillId="0" borderId="11" xfId="65" applyFont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40" fillId="0" borderId="11" xfId="0" applyFont="1" applyBorder="1" applyAlignment="1">
      <alignment horizontal="center" vertical="center" textRotation="90" wrapText="1"/>
    </xf>
    <xf numFmtId="0" fontId="26" fillId="0" borderId="11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11" xfId="0" applyFont="1" applyBorder="1" applyAlignment="1">
      <alignment vertical="center" wrapText="1"/>
    </xf>
    <xf numFmtId="49" fontId="43" fillId="0" borderId="11" xfId="0" applyNumberFormat="1" applyFont="1" applyBorder="1" applyAlignment="1">
      <alignment vertical="center" wrapText="1"/>
    </xf>
    <xf numFmtId="0" fontId="44" fillId="0" borderId="11" xfId="0" applyFont="1" applyBorder="1" applyAlignment="1">
      <alignment horizontal="left" vertical="center" wrapText="1"/>
    </xf>
    <xf numFmtId="0" fontId="45" fillId="0" borderId="11" xfId="0" applyFont="1" applyBorder="1" applyAlignment="1">
      <alignment horizontal="left" vertical="center" wrapText="1"/>
    </xf>
    <xf numFmtId="49" fontId="43" fillId="0" borderId="11" xfId="64" applyNumberFormat="1" applyFont="1" applyBorder="1" applyAlignment="1">
      <alignment vertical="center" wrapText="1"/>
    </xf>
    <xf numFmtId="49" fontId="43" fillId="0" borderId="11" xfId="64" applyNumberFormat="1" applyFont="1" applyFill="1" applyBorder="1" applyAlignment="1">
      <alignment horizontal="left" vertical="center" wrapText="1"/>
    </xf>
    <xf numFmtId="0" fontId="27" fillId="0" borderId="0" xfId="99" applyFont="1"/>
    <xf numFmtId="0" fontId="27" fillId="0" borderId="0" xfId="94" applyFont="1" applyAlignment="1">
      <alignment horizontal="right"/>
    </xf>
    <xf numFmtId="0" fontId="47" fillId="0" borderId="0" xfId="65" applyFont="1"/>
    <xf numFmtId="0" fontId="27" fillId="24" borderId="0" xfId="65" applyFont="1" applyFill="1" applyAlignment="1">
      <alignment horizontal="center" wrapText="1"/>
    </xf>
    <xf numFmtId="0" fontId="40" fillId="26" borderId="11" xfId="65" applyFont="1" applyFill="1" applyBorder="1" applyAlignment="1">
      <alignment vertical="top" wrapText="1"/>
    </xf>
    <xf numFmtId="0" fontId="27" fillId="0" borderId="11" xfId="65" applyFont="1" applyBorder="1" applyAlignment="1">
      <alignment horizontal="left" vertical="center"/>
    </xf>
    <xf numFmtId="0" fontId="26" fillId="0" borderId="0" xfId="65" applyFont="1" applyBorder="1" applyAlignment="1">
      <alignment vertical="top" wrapText="1"/>
    </xf>
    <xf numFmtId="0" fontId="41" fillId="0" borderId="12" xfId="65" applyFont="1" applyBorder="1" applyAlignment="1"/>
    <xf numFmtId="0" fontId="27" fillId="0" borderId="11" xfId="99" applyFont="1" applyBorder="1" applyAlignment="1">
      <alignment horizontal="left" vertical="top" wrapText="1"/>
    </xf>
    <xf numFmtId="0" fontId="27" fillId="0" borderId="11" xfId="99" applyFont="1" applyBorder="1" applyAlignment="1">
      <alignment horizontal="left" vertical="center" wrapText="1"/>
    </xf>
    <xf numFmtId="0" fontId="27" fillId="0" borderId="11" xfId="99" applyFont="1" applyBorder="1" applyAlignment="1">
      <alignment horizontal="center" vertical="top" wrapText="1"/>
    </xf>
    <xf numFmtId="168" fontId="27" fillId="0" borderId="11" xfId="102" applyNumberFormat="1" applyFont="1" applyBorder="1" applyAlignment="1">
      <alignment horizontal="center" vertical="center" wrapText="1"/>
    </xf>
    <xf numFmtId="168" fontId="29" fillId="0" borderId="11" xfId="102" applyNumberFormat="1" applyFont="1" applyBorder="1" applyAlignment="1">
      <alignment horizontal="center" vertical="center" wrapText="1"/>
    </xf>
    <xf numFmtId="0" fontId="41" fillId="0" borderId="0" xfId="65" applyFont="1" applyBorder="1" applyAlignment="1">
      <alignment horizontal="justify"/>
    </xf>
    <xf numFmtId="0" fontId="40" fillId="26" borderId="11" xfId="65" applyFont="1" applyFill="1" applyBorder="1" applyAlignment="1">
      <alignment horizontal="center" vertical="center" wrapText="1"/>
    </xf>
    <xf numFmtId="168" fontId="36" fillId="0" borderId="11" xfId="102" applyNumberFormat="1" applyFont="1" applyBorder="1" applyAlignment="1">
      <alignment horizontal="center" vertical="center" wrapText="1"/>
    </xf>
    <xf numFmtId="168" fontId="29" fillId="0" borderId="11" xfId="102" applyNumberFormat="1" applyFont="1" applyFill="1" applyBorder="1" applyAlignment="1">
      <alignment horizontal="center" vertical="center" wrapText="1"/>
    </xf>
    <xf numFmtId="168" fontId="29" fillId="27" borderId="11" xfId="102" applyNumberFormat="1" applyFont="1" applyFill="1" applyBorder="1" applyAlignment="1">
      <alignment horizontal="center" vertical="center" wrapText="1"/>
    </xf>
    <xf numFmtId="168" fontId="38" fillId="0" borderId="11" xfId="102" applyNumberFormat="1" applyFont="1" applyFill="1" applyBorder="1" applyAlignment="1">
      <alignment horizontal="right" vertical="center" shrinkToFit="1"/>
    </xf>
    <xf numFmtId="168" fontId="37" fillId="0" borderId="11" xfId="102" applyNumberFormat="1" applyFont="1" applyFill="1" applyBorder="1" applyAlignment="1">
      <alignment horizontal="right" vertical="center" shrinkToFit="1"/>
    </xf>
    <xf numFmtId="0" fontId="27" fillId="0" borderId="0" xfId="0" applyFont="1" applyFill="1" applyAlignment="1">
      <alignment horizontal="right"/>
    </xf>
    <xf numFmtId="0" fontId="40" fillId="0" borderId="11" xfId="0" applyFont="1" applyBorder="1" applyAlignment="1">
      <alignment horizontal="center" vertical="center" wrapText="1"/>
    </xf>
    <xf numFmtId="49" fontId="26" fillId="26" borderId="14" xfId="0" applyNumberFormat="1" applyFont="1" applyFill="1" applyBorder="1" applyAlignment="1">
      <alignment horizontal="center" vertical="top" wrapText="1"/>
    </xf>
    <xf numFmtId="0" fontId="26" fillId="26" borderId="14" xfId="0" applyFont="1" applyFill="1" applyBorder="1" applyAlignment="1">
      <alignment horizontal="center" vertical="top" wrapText="1"/>
    </xf>
    <xf numFmtId="168" fontId="27" fillId="0" borderId="10" xfId="102" applyNumberFormat="1" applyFont="1" applyBorder="1" applyAlignment="1">
      <alignment horizontal="center" vertical="center"/>
    </xf>
    <xf numFmtId="0" fontId="26" fillId="0" borderId="15" xfId="65" applyFont="1" applyBorder="1" applyAlignment="1">
      <alignment horizontal="center" vertical="center" wrapText="1"/>
    </xf>
    <xf numFmtId="0" fontId="27" fillId="0" borderId="11" xfId="99" applyFont="1" applyBorder="1" applyAlignment="1">
      <alignment horizontal="left" vertical="center" wrapText="1"/>
    </xf>
    <xf numFmtId="0" fontId="27" fillId="0" borderId="11" xfId="99" applyFont="1" applyBorder="1" applyAlignment="1">
      <alignment horizontal="center" vertical="top" wrapText="1"/>
    </xf>
    <xf numFmtId="0" fontId="27" fillId="0" borderId="0" xfId="94" applyFont="1" applyAlignment="1">
      <alignment horizontal="right"/>
    </xf>
    <xf numFmtId="0" fontId="48" fillId="0" borderId="11" xfId="0" applyFont="1" applyBorder="1" applyAlignment="1">
      <alignment horizontal="left" vertical="center" wrapText="1"/>
    </xf>
    <xf numFmtId="0" fontId="49" fillId="0" borderId="11" xfId="0" applyFont="1" applyBorder="1" applyAlignment="1">
      <alignment horizontal="left" vertical="center" wrapText="1"/>
    </xf>
    <xf numFmtId="0" fontId="27" fillId="0" borderId="11" xfId="64" applyFont="1" applyBorder="1" applyAlignment="1">
      <alignment horizontal="left" vertical="center" wrapText="1"/>
    </xf>
    <xf numFmtId="0" fontId="26" fillId="0" borderId="18" xfId="0" applyFont="1" applyBorder="1" applyAlignment="1">
      <alignment vertical="center" wrapText="1"/>
    </xf>
    <xf numFmtId="0" fontId="26" fillId="0" borderId="19" xfId="0" applyFont="1" applyBorder="1" applyAlignment="1">
      <alignment vertical="center" wrapText="1"/>
    </xf>
    <xf numFmtId="168" fontId="27" fillId="0" borderId="11" xfId="65" applyNumberFormat="1" applyFont="1" applyBorder="1" applyAlignment="1">
      <alignment horizontal="center" vertical="center"/>
    </xf>
    <xf numFmtId="0" fontId="41" fillId="0" borderId="11" xfId="0" applyFont="1" applyBorder="1" applyAlignment="1">
      <alignment horizontal="left" vertical="top" wrapText="1"/>
    </xf>
    <xf numFmtId="0" fontId="50" fillId="0" borderId="11" xfId="0" applyFont="1" applyBorder="1" applyAlignment="1">
      <alignment horizontal="left" vertical="center" wrapText="1"/>
    </xf>
    <xf numFmtId="0" fontId="41" fillId="0" borderId="11" xfId="0" applyFont="1" applyBorder="1" applyAlignment="1">
      <alignment horizontal="left" vertical="center" wrapText="1"/>
    </xf>
    <xf numFmtId="0" fontId="40" fillId="0" borderId="11" xfId="99" applyFont="1" applyBorder="1" applyAlignment="1">
      <alignment vertical="top" wrapText="1"/>
    </xf>
    <xf numFmtId="0" fontId="51" fillId="0" borderId="11" xfId="99" applyFont="1" applyBorder="1" applyAlignment="1">
      <alignment horizontal="left" vertical="top" wrapText="1"/>
    </xf>
    <xf numFmtId="0" fontId="26" fillId="0" borderId="0" xfId="99" applyFont="1" applyAlignment="1">
      <alignment vertical="top" wrapText="1"/>
    </xf>
    <xf numFmtId="0" fontId="41" fillId="0" borderId="0" xfId="99" applyFont="1"/>
    <xf numFmtId="0" fontId="41" fillId="0" borderId="11" xfId="99" applyFont="1" applyBorder="1" applyAlignment="1">
      <alignment vertical="top" wrapText="1"/>
    </xf>
    <xf numFmtId="0" fontId="41" fillId="0" borderId="11" xfId="99" applyFont="1" applyBorder="1" applyAlignment="1">
      <alignment vertical="center" wrapText="1"/>
    </xf>
    <xf numFmtId="0" fontId="51" fillId="0" borderId="11" xfId="99" applyFont="1" applyBorder="1" applyAlignment="1">
      <alignment horizontal="left" vertical="center" wrapText="1"/>
    </xf>
    <xf numFmtId="2" fontId="41" fillId="0" borderId="11" xfId="99" applyNumberFormat="1" applyFont="1" applyBorder="1" applyAlignment="1">
      <alignment wrapText="1"/>
    </xf>
    <xf numFmtId="0" fontId="41" fillId="0" borderId="11" xfId="99" applyFont="1" applyBorder="1" applyAlignment="1">
      <alignment wrapText="1"/>
    </xf>
    <xf numFmtId="0" fontId="41" fillId="0" borderId="11" xfId="99" applyFont="1" applyBorder="1" applyAlignment="1">
      <alignment horizontal="left" vertical="center" wrapText="1"/>
    </xf>
    <xf numFmtId="0" fontId="41" fillId="0" borderId="19" xfId="99" applyFont="1" applyBorder="1" applyAlignment="1">
      <alignment vertical="top" wrapText="1"/>
    </xf>
    <xf numFmtId="0" fontId="41" fillId="0" borderId="16" xfId="99" applyFont="1" applyBorder="1" applyAlignment="1">
      <alignment vertical="top" wrapText="1"/>
    </xf>
    <xf numFmtId="0" fontId="41" fillId="0" borderId="13" xfId="99" applyFont="1" applyBorder="1" applyAlignment="1">
      <alignment horizontal="left" vertical="center"/>
    </xf>
    <xf numFmtId="0" fontId="41" fillId="0" borderId="20" xfId="99" applyFont="1" applyBorder="1" applyAlignment="1">
      <alignment horizontal="left" vertical="center"/>
    </xf>
    <xf numFmtId="0" fontId="41" fillId="0" borderId="18" xfId="99" applyFont="1" applyBorder="1" applyAlignment="1">
      <alignment horizontal="left" vertical="center"/>
    </xf>
    <xf numFmtId="171" fontId="27" fillId="0" borderId="18" xfId="100" applyNumberFormat="1" applyFont="1" applyBorder="1" applyAlignment="1">
      <alignment horizontal="center" vertical="center" wrapText="1"/>
    </xf>
    <xf numFmtId="171" fontId="27" fillId="0" borderId="18" xfId="99" applyNumberFormat="1" applyFont="1" applyBorder="1" applyAlignment="1">
      <alignment horizontal="center" vertical="center" wrapText="1"/>
    </xf>
    <xf numFmtId="0" fontId="41" fillId="0" borderId="15" xfId="99" applyFont="1" applyBorder="1" applyAlignment="1">
      <alignment vertical="top" wrapText="1"/>
    </xf>
    <xf numFmtId="0" fontId="51" fillId="0" borderId="15" xfId="99" applyFont="1" applyBorder="1" applyAlignment="1">
      <alignment horizontal="left" vertical="top" wrapText="1"/>
    </xf>
    <xf numFmtId="0" fontId="41" fillId="0" borderId="19" xfId="99" applyFont="1" applyBorder="1" applyAlignment="1">
      <alignment horizontal="left" vertical="center"/>
    </xf>
    <xf numFmtId="0" fontId="41" fillId="0" borderId="16" xfId="99" applyFont="1" applyBorder="1" applyAlignment="1">
      <alignment horizontal="left" vertical="center"/>
    </xf>
    <xf numFmtId="0" fontId="26" fillId="0" borderId="0" xfId="99" applyFont="1" applyAlignment="1">
      <alignment horizontal="center" vertical="center" wrapText="1"/>
    </xf>
    <xf numFmtId="0" fontId="41" fillId="0" borderId="11" xfId="99" applyFont="1" applyBorder="1" applyAlignment="1">
      <alignment horizontal="left" vertical="center"/>
    </xf>
    <xf numFmtId="0" fontId="41" fillId="0" borderId="0" xfId="99" applyFont="1" applyAlignment="1">
      <alignment horizontal="left" vertical="center"/>
    </xf>
    <xf numFmtId="171" fontId="27" fillId="0" borderId="0" xfId="100" applyNumberFormat="1" applyFont="1" applyBorder="1" applyAlignment="1">
      <alignment horizontal="center" vertical="center" wrapText="1"/>
    </xf>
    <xf numFmtId="171" fontId="27" fillId="0" borderId="0" xfId="99" applyNumberFormat="1" applyFont="1" applyAlignment="1">
      <alignment horizontal="center" vertical="center" wrapText="1"/>
    </xf>
    <xf numFmtId="0" fontId="27" fillId="0" borderId="10" xfId="99" applyFont="1" applyBorder="1" applyAlignment="1"/>
    <xf numFmtId="0" fontId="27" fillId="0" borderId="14" xfId="99" applyFont="1" applyBorder="1" applyAlignment="1"/>
    <xf numFmtId="0" fontId="27" fillId="0" borderId="15" xfId="99" applyFont="1" applyBorder="1" applyAlignment="1"/>
    <xf numFmtId="49" fontId="26" fillId="26" borderId="11" xfId="0" applyNumberFormat="1" applyFont="1" applyFill="1" applyBorder="1" applyAlignment="1">
      <alignment horizontal="center" vertical="top" wrapText="1"/>
    </xf>
    <xf numFmtId="0" fontId="26" fillId="26" borderId="11" xfId="0" applyFont="1" applyFill="1" applyBorder="1" applyAlignment="1">
      <alignment horizontal="center" vertical="top" wrapText="1"/>
    </xf>
    <xf numFmtId="0" fontId="41" fillId="0" borderId="11" xfId="0" applyFont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/>
    </xf>
    <xf numFmtId="0" fontId="27" fillId="0" borderId="12" xfId="0" applyFont="1" applyFill="1" applyBorder="1" applyAlignment="1">
      <alignment horizontal="right" vertical="center" wrapText="1"/>
    </xf>
    <xf numFmtId="0" fontId="40" fillId="0" borderId="11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top" wrapText="1"/>
    </xf>
    <xf numFmtId="0" fontId="27" fillId="0" borderId="21" xfId="0" applyFont="1" applyBorder="1" applyAlignment="1">
      <alignment horizontal="center" vertical="top" wrapText="1"/>
    </xf>
    <xf numFmtId="0" fontId="27" fillId="0" borderId="10" xfId="0" applyFont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49" fontId="26" fillId="26" borderId="10" xfId="0" applyNumberFormat="1" applyFont="1" applyFill="1" applyBorder="1" applyAlignment="1">
      <alignment horizontal="center" vertical="top" wrapText="1"/>
    </xf>
    <xf numFmtId="49" fontId="26" fillId="26" borderId="14" xfId="0" applyNumberFormat="1" applyFont="1" applyFill="1" applyBorder="1" applyAlignment="1">
      <alignment horizontal="center" vertical="top" wrapText="1"/>
    </xf>
    <xf numFmtId="0" fontId="26" fillId="26" borderId="10" xfId="0" applyFont="1" applyFill="1" applyBorder="1" applyAlignment="1">
      <alignment horizontal="center" vertical="top" wrapText="1"/>
    </xf>
    <xf numFmtId="0" fontId="26" fillId="26" borderId="14" xfId="0" applyFont="1" applyFill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 wrapText="1"/>
    </xf>
    <xf numFmtId="0" fontId="41" fillId="0" borderId="14" xfId="0" applyFont="1" applyBorder="1" applyAlignment="1">
      <alignment horizontal="center" vertical="top" wrapText="1"/>
    </xf>
    <xf numFmtId="0" fontId="40" fillId="0" borderId="18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27" fillId="0" borderId="0" xfId="0" applyFont="1" applyFill="1" applyAlignment="1">
      <alignment horizontal="right"/>
    </xf>
    <xf numFmtId="0" fontId="26" fillId="0" borderId="11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top" wrapText="1"/>
    </xf>
    <xf numFmtId="0" fontId="26" fillId="0" borderId="11" xfId="64" applyFont="1" applyBorder="1" applyAlignment="1">
      <alignment horizontal="center" vertical="top" wrapText="1"/>
    </xf>
    <xf numFmtId="0" fontId="26" fillId="0" borderId="13" xfId="65" applyFont="1" applyBorder="1" applyAlignment="1">
      <alignment horizontal="center" vertical="center" wrapText="1"/>
    </xf>
    <xf numFmtId="0" fontId="26" fillId="0" borderId="20" xfId="65" applyFont="1" applyBorder="1" applyAlignment="1">
      <alignment horizontal="center" vertical="center" wrapText="1"/>
    </xf>
    <xf numFmtId="0" fontId="26" fillId="0" borderId="22" xfId="65" applyFont="1" applyBorder="1" applyAlignment="1">
      <alignment horizontal="center" vertical="center" wrapText="1"/>
    </xf>
    <xf numFmtId="0" fontId="26" fillId="0" borderId="21" xfId="65" applyFont="1" applyBorder="1" applyAlignment="1">
      <alignment horizontal="center" vertical="center" wrapText="1"/>
    </xf>
    <xf numFmtId="0" fontId="26" fillId="0" borderId="10" xfId="65" applyFont="1" applyBorder="1" applyAlignment="1">
      <alignment horizontal="center" vertical="center" wrapText="1"/>
    </xf>
    <xf numFmtId="0" fontId="26" fillId="0" borderId="14" xfId="65" applyFont="1" applyBorder="1" applyAlignment="1">
      <alignment horizontal="center" vertical="center" wrapText="1"/>
    </xf>
    <xf numFmtId="0" fontId="26" fillId="0" borderId="15" xfId="65" applyFont="1" applyBorder="1" applyAlignment="1">
      <alignment horizontal="center" vertical="center" wrapText="1"/>
    </xf>
    <xf numFmtId="0" fontId="40" fillId="0" borderId="19" xfId="65" applyFont="1" applyBorder="1" applyAlignment="1">
      <alignment horizontal="center" vertical="center" wrapText="1"/>
    </xf>
    <xf numFmtId="0" fontId="40" fillId="0" borderId="18" xfId="65" applyFont="1" applyBorder="1" applyAlignment="1">
      <alignment horizontal="center" vertical="center" wrapText="1"/>
    </xf>
    <xf numFmtId="0" fontId="40" fillId="0" borderId="16" xfId="65" applyFont="1" applyBorder="1" applyAlignment="1">
      <alignment horizontal="center" vertical="center" wrapText="1"/>
    </xf>
    <xf numFmtId="0" fontId="27" fillId="0" borderId="10" xfId="65" applyFont="1" applyBorder="1" applyAlignment="1">
      <alignment horizontal="center"/>
    </xf>
    <xf numFmtId="0" fontId="27" fillId="0" borderId="14" xfId="65" applyFont="1" applyBorder="1" applyAlignment="1">
      <alignment horizontal="center"/>
    </xf>
    <xf numFmtId="0" fontId="27" fillId="0" borderId="15" xfId="65" applyFont="1" applyBorder="1" applyAlignment="1">
      <alignment horizontal="center"/>
    </xf>
    <xf numFmtId="0" fontId="26" fillId="0" borderId="10" xfId="65" applyFont="1" applyBorder="1" applyAlignment="1">
      <alignment horizontal="center" vertical="top"/>
    </xf>
    <xf numFmtId="0" fontId="26" fillId="0" borderId="14" xfId="65" applyFont="1" applyBorder="1" applyAlignment="1">
      <alignment horizontal="center" vertical="top"/>
    </xf>
    <xf numFmtId="0" fontId="26" fillId="0" borderId="15" xfId="65" applyFont="1" applyBorder="1" applyAlignment="1">
      <alignment horizontal="center" vertical="top"/>
    </xf>
    <xf numFmtId="0" fontId="27" fillId="0" borderId="19" xfId="65" applyFont="1" applyBorder="1" applyAlignment="1">
      <alignment horizontal="center" vertical="center" wrapText="1"/>
    </xf>
    <xf numFmtId="0" fontId="27" fillId="0" borderId="18" xfId="65" applyFont="1" applyBorder="1" applyAlignment="1">
      <alignment horizontal="center" vertical="center" wrapText="1"/>
    </xf>
    <xf numFmtId="0" fontId="27" fillId="0" borderId="16" xfId="65" applyFont="1" applyBorder="1" applyAlignment="1">
      <alignment horizontal="center" vertical="center" wrapText="1"/>
    </xf>
    <xf numFmtId="0" fontId="26" fillId="0" borderId="11" xfId="65" applyFont="1" applyBorder="1" applyAlignment="1">
      <alignment horizontal="center" vertical="top"/>
    </xf>
    <xf numFmtId="168" fontId="27" fillId="0" borderId="10" xfId="102" applyNumberFormat="1" applyFont="1" applyFill="1" applyBorder="1" applyAlignment="1">
      <alignment horizontal="center" vertical="center" wrapText="1"/>
    </xf>
    <xf numFmtId="168" fontId="27" fillId="0" borderId="14" xfId="102" applyNumberFormat="1" applyFont="1" applyFill="1" applyBorder="1" applyAlignment="1">
      <alignment horizontal="center" vertical="center" wrapText="1"/>
    </xf>
    <xf numFmtId="168" fontId="27" fillId="0" borderId="15" xfId="102" applyNumberFormat="1" applyFont="1" applyFill="1" applyBorder="1" applyAlignment="1">
      <alignment horizontal="center" vertical="center" wrapText="1"/>
    </xf>
    <xf numFmtId="168" fontId="27" fillId="0" borderId="10" xfId="102" applyNumberFormat="1" applyFont="1" applyBorder="1" applyAlignment="1">
      <alignment horizontal="center" vertical="center"/>
    </xf>
    <xf numFmtId="168" fontId="27" fillId="0" borderId="14" xfId="102" applyNumberFormat="1" applyFont="1" applyBorder="1" applyAlignment="1">
      <alignment horizontal="center" vertical="center"/>
    </xf>
    <xf numFmtId="168" fontId="27" fillId="0" borderId="15" xfId="102" applyNumberFormat="1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top" wrapText="1"/>
    </xf>
    <xf numFmtId="0" fontId="43" fillId="0" borderId="11" xfId="0" applyFont="1" applyBorder="1" applyAlignment="1">
      <alignment horizontal="center" vertical="top" wrapText="1"/>
    </xf>
    <xf numFmtId="0" fontId="43" fillId="0" borderId="10" xfId="0" applyFont="1" applyBorder="1" applyAlignment="1">
      <alignment horizontal="center" vertical="top" wrapText="1"/>
    </xf>
    <xf numFmtId="0" fontId="43" fillId="0" borderId="14" xfId="0" applyFont="1" applyBorder="1" applyAlignment="1">
      <alignment horizontal="center" vertical="top" wrapText="1"/>
    </xf>
    <xf numFmtId="0" fontId="43" fillId="0" borderId="15" xfId="0" applyFont="1" applyBorder="1" applyAlignment="1">
      <alignment horizontal="center" vertical="top" wrapText="1"/>
    </xf>
    <xf numFmtId="0" fontId="26" fillId="0" borderId="0" xfId="65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7" fillId="0" borderId="19" xfId="99" applyFont="1" applyBorder="1" applyAlignment="1">
      <alignment horizontal="center" vertical="center" wrapText="1"/>
    </xf>
    <xf numFmtId="0" fontId="27" fillId="0" borderId="18" xfId="99" applyFont="1" applyBorder="1" applyAlignment="1">
      <alignment horizontal="center" vertical="center" wrapText="1"/>
    </xf>
    <xf numFmtId="0" fontId="27" fillId="0" borderId="16" xfId="99" applyFont="1" applyBorder="1" applyAlignment="1">
      <alignment horizontal="center" vertical="center" wrapText="1"/>
    </xf>
    <xf numFmtId="0" fontId="27" fillId="0" borderId="0" xfId="65" applyFont="1" applyAlignment="1">
      <alignment horizontal="center" vertical="center" wrapText="1"/>
    </xf>
    <xf numFmtId="0" fontId="27" fillId="24" borderId="0" xfId="65" applyFont="1" applyFill="1" applyAlignment="1">
      <alignment horizontal="left" wrapText="1"/>
    </xf>
    <xf numFmtId="0" fontId="40" fillId="26" borderId="11" xfId="65" applyFont="1" applyFill="1" applyBorder="1" applyAlignment="1">
      <alignment horizontal="left" vertical="top" wrapText="1"/>
    </xf>
    <xf numFmtId="0" fontId="27" fillId="0" borderId="11" xfId="65" applyFont="1" applyBorder="1" applyAlignment="1">
      <alignment horizontal="left" vertical="center" wrapText="1"/>
    </xf>
    <xf numFmtId="0" fontId="27" fillId="0" borderId="19" xfId="99" applyFont="1" applyBorder="1" applyAlignment="1">
      <alignment horizontal="left" vertical="top" wrapText="1"/>
    </xf>
    <xf numFmtId="0" fontId="27" fillId="0" borderId="16" xfId="99" applyFont="1" applyBorder="1" applyAlignment="1">
      <alignment horizontal="left" vertical="top" wrapText="1"/>
    </xf>
    <xf numFmtId="0" fontId="27" fillId="0" borderId="11" xfId="99" applyFont="1" applyBorder="1" applyAlignment="1">
      <alignment horizontal="left" vertical="center" wrapText="1"/>
    </xf>
    <xf numFmtId="0" fontId="41" fillId="0" borderId="10" xfId="99" applyFont="1" applyBorder="1" applyAlignment="1">
      <alignment horizontal="center" vertical="center" wrapText="1"/>
    </xf>
    <xf numFmtId="0" fontId="41" fillId="0" borderId="14" xfId="99" applyFont="1" applyBorder="1" applyAlignment="1">
      <alignment horizontal="center" vertical="center" wrapText="1"/>
    </xf>
    <xf numFmtId="0" fontId="41" fillId="0" borderId="15" xfId="99" applyFont="1" applyBorder="1" applyAlignment="1">
      <alignment horizontal="center" vertical="center" wrapText="1"/>
    </xf>
    <xf numFmtId="0" fontId="27" fillId="0" borderId="13" xfId="99" applyFont="1" applyBorder="1" applyAlignment="1">
      <alignment horizontal="center"/>
    </xf>
    <xf numFmtId="0" fontId="27" fillId="0" borderId="23" xfId="99" applyFont="1" applyBorder="1" applyAlignment="1">
      <alignment horizontal="center"/>
    </xf>
    <xf numFmtId="0" fontId="27" fillId="0" borderId="22" xfId="99" applyFont="1" applyBorder="1" applyAlignment="1">
      <alignment horizontal="center"/>
    </xf>
    <xf numFmtId="0" fontId="27" fillId="0" borderId="10" xfId="99" applyFont="1" applyBorder="1" applyAlignment="1">
      <alignment horizontal="center"/>
    </xf>
    <xf numFmtId="0" fontId="27" fillId="0" borderId="14" xfId="99" applyFont="1" applyBorder="1" applyAlignment="1">
      <alignment horizontal="center"/>
    </xf>
    <xf numFmtId="0" fontId="27" fillId="0" borderId="15" xfId="99" applyFont="1" applyBorder="1" applyAlignment="1">
      <alignment horizontal="center"/>
    </xf>
    <xf numFmtId="0" fontId="41" fillId="0" borderId="19" xfId="99" applyFont="1" applyBorder="1" applyAlignment="1">
      <alignment horizontal="center" vertical="center" wrapText="1"/>
    </xf>
    <xf numFmtId="0" fontId="41" fillId="0" borderId="18" xfId="99" applyFont="1" applyBorder="1" applyAlignment="1">
      <alignment horizontal="center" vertical="center" wrapText="1"/>
    </xf>
    <xf numFmtId="0" fontId="41" fillId="0" borderId="16" xfId="99" applyFont="1" applyBorder="1" applyAlignment="1">
      <alignment horizontal="center" vertical="center" wrapText="1"/>
    </xf>
    <xf numFmtId="0" fontId="50" fillId="0" borderId="0" xfId="99" applyFont="1" applyAlignment="1">
      <alignment horizontal="center" vertical="top" wrapText="1"/>
    </xf>
    <xf numFmtId="0" fontId="40" fillId="0" borderId="11" xfId="99" applyFont="1" applyBorder="1" applyAlignment="1">
      <alignment horizontal="left" vertical="top" wrapText="1"/>
    </xf>
    <xf numFmtId="0" fontId="41" fillId="0" borderId="11" xfId="99" applyFont="1" applyBorder="1" applyAlignment="1">
      <alignment horizontal="left" vertical="center" wrapText="1"/>
    </xf>
    <xf numFmtId="0" fontId="41" fillId="26" borderId="10" xfId="99" applyFont="1" applyFill="1" applyBorder="1" applyAlignment="1">
      <alignment horizontal="center" vertical="top" wrapText="1"/>
    </xf>
    <xf numFmtId="0" fontId="41" fillId="26" borderId="14" xfId="99" applyFont="1" applyFill="1" applyBorder="1" applyAlignment="1">
      <alignment horizontal="center" vertical="top" wrapText="1"/>
    </xf>
    <xf numFmtId="0" fontId="41" fillId="26" borderId="15" xfId="99" applyFont="1" applyFill="1" applyBorder="1" applyAlignment="1">
      <alignment horizontal="center" vertical="top" wrapText="1"/>
    </xf>
    <xf numFmtId="0" fontId="27" fillId="0" borderId="0" xfId="94" applyFont="1" applyAlignment="1">
      <alignment horizontal="right"/>
    </xf>
    <xf numFmtId="0" fontId="27" fillId="24" borderId="0" xfId="65" applyFont="1" applyFill="1" applyAlignment="1">
      <alignment horizontal="left" vertical="center" wrapText="1"/>
    </xf>
    <xf numFmtId="0" fontId="27" fillId="0" borderId="11" xfId="99" applyFont="1" applyBorder="1" applyAlignment="1">
      <alignment horizontal="center" vertical="top" wrapText="1"/>
    </xf>
    <xf numFmtId="0" fontId="41" fillId="0" borderId="0" xfId="65" applyFont="1" applyBorder="1" applyAlignment="1">
      <alignment horizontal="center"/>
    </xf>
    <xf numFmtId="0" fontId="41" fillId="0" borderId="11" xfId="65" applyFont="1" applyBorder="1" applyAlignment="1">
      <alignment horizontal="center"/>
    </xf>
    <xf numFmtId="0" fontId="27" fillId="0" borderId="19" xfId="99" applyFont="1" applyBorder="1" applyAlignment="1">
      <alignment horizontal="center" vertical="top" wrapText="1"/>
    </xf>
    <xf numFmtId="0" fontId="27" fillId="0" borderId="18" xfId="99" applyFont="1" applyBorder="1" applyAlignment="1">
      <alignment horizontal="center" vertical="top" wrapText="1"/>
    </xf>
    <xf numFmtId="0" fontId="27" fillId="0" borderId="16" xfId="99" applyFont="1" applyBorder="1" applyAlignment="1">
      <alignment horizontal="center" vertical="top" wrapText="1"/>
    </xf>
    <xf numFmtId="0" fontId="50" fillId="0" borderId="18" xfId="99" applyFont="1" applyBorder="1" applyAlignment="1">
      <alignment horizontal="center" vertical="center" wrapText="1"/>
    </xf>
    <xf numFmtId="0" fontId="27" fillId="0" borderId="11" xfId="99" applyFont="1" applyBorder="1" applyAlignment="1">
      <alignment horizontal="center"/>
    </xf>
    <xf numFmtId="0" fontId="27" fillId="0" borderId="19" xfId="99" applyFont="1" applyFill="1" applyBorder="1" applyAlignment="1">
      <alignment horizontal="left" vertical="center" wrapText="1"/>
    </xf>
    <xf numFmtId="0" fontId="27" fillId="0" borderId="16" xfId="99" applyFont="1" applyFill="1" applyBorder="1" applyAlignment="1">
      <alignment horizontal="left" vertical="center" wrapText="1"/>
    </xf>
    <xf numFmtId="0" fontId="24" fillId="0" borderId="0" xfId="99" applyFont="1" applyAlignment="1">
      <alignment horizontal="right" vertical="center" wrapText="1"/>
    </xf>
    <xf numFmtId="0" fontId="27" fillId="0" borderId="0" xfId="99" applyFont="1" applyAlignment="1">
      <alignment horizontal="center" vertical="center" wrapText="1"/>
    </xf>
    <xf numFmtId="0" fontId="27" fillId="0" borderId="19" xfId="99" applyFont="1" applyBorder="1" applyAlignment="1">
      <alignment horizontal="left" vertical="center" wrapText="1"/>
    </xf>
    <xf numFmtId="0" fontId="27" fillId="0" borderId="16" xfId="99" applyFont="1" applyBorder="1" applyAlignment="1">
      <alignment horizontal="left" vertical="center" wrapText="1"/>
    </xf>
    <xf numFmtId="0" fontId="26" fillId="26" borderId="11" xfId="99" applyFont="1" applyFill="1" applyBorder="1" applyAlignment="1">
      <alignment horizontal="center" vertical="center" wrapText="1"/>
    </xf>
    <xf numFmtId="0" fontId="23" fillId="25" borderId="18" xfId="99" applyFont="1" applyFill="1" applyBorder="1" applyAlignment="1">
      <alignment horizontal="left" vertical="center" wrapText="1"/>
    </xf>
    <xf numFmtId="0" fontId="23" fillId="25" borderId="16" xfId="99" applyFont="1" applyFill="1" applyBorder="1" applyAlignment="1">
      <alignment horizontal="left" vertical="center" wrapText="1"/>
    </xf>
    <xf numFmtId="0" fontId="22" fillId="0" borderId="18" xfId="99" applyBorder="1" applyAlignment="1">
      <alignment horizontal="left"/>
    </xf>
    <xf numFmtId="0" fontId="22" fillId="0" borderId="16" xfId="99" applyBorder="1" applyAlignment="1">
      <alignment horizontal="left"/>
    </xf>
    <xf numFmtId="0" fontId="26" fillId="0" borderId="19" xfId="99" applyFont="1" applyBorder="1" applyAlignment="1">
      <alignment horizontal="left" vertical="center" wrapText="1"/>
    </xf>
    <xf numFmtId="0" fontId="26" fillId="0" borderId="18" xfId="99" applyFont="1" applyBorder="1" applyAlignment="1">
      <alignment horizontal="left" vertical="center" wrapText="1"/>
    </xf>
    <xf numFmtId="0" fontId="26" fillId="26" borderId="19" xfId="99" applyFont="1" applyFill="1" applyBorder="1" applyAlignment="1">
      <alignment horizontal="left" vertical="center" wrapText="1"/>
    </xf>
    <xf numFmtId="0" fontId="26" fillId="26" borderId="18" xfId="99" applyFont="1" applyFill="1" applyBorder="1" applyAlignment="1">
      <alignment horizontal="left" vertical="center" wrapText="1"/>
    </xf>
    <xf numFmtId="0" fontId="26" fillId="26" borderId="16" xfId="99" applyFont="1" applyFill="1" applyBorder="1" applyAlignment="1">
      <alignment horizontal="left" vertical="center" wrapText="1"/>
    </xf>
    <xf numFmtId="0" fontId="26" fillId="27" borderId="19" xfId="99" applyFont="1" applyFill="1" applyBorder="1" applyAlignment="1">
      <alignment horizontal="left" vertical="center" wrapText="1"/>
    </xf>
    <xf numFmtId="0" fontId="26" fillId="27" borderId="18" xfId="99" applyFont="1" applyFill="1" applyBorder="1" applyAlignment="1">
      <alignment horizontal="left" vertical="center" wrapText="1"/>
    </xf>
  </cellXfs>
  <cellStyles count="103">
    <cellStyle name="_artabyuje" xfId="1"/>
    <cellStyle name="_artabyuje 2" xfId="2"/>
    <cellStyle name="_artabyuje 2 2" xfId="78"/>
    <cellStyle name="_artabyuje 3" xfId="3"/>
    <cellStyle name="_artabyuje 3 2" xfId="79"/>
    <cellStyle name="_artabyuje 4" xfId="4"/>
    <cellStyle name="_artabyuje 4 2" xfId="74"/>
    <cellStyle name="_artabyuje 4 2 2" xfId="95"/>
    <cellStyle name="_artabyuje 4 3" xfId="80"/>
    <cellStyle name="_artabyuje 4_havelvacnerVERGNAKAN" xfId="5"/>
    <cellStyle name="_artabyuje 4_havelvacnerVERGNAKAN 2" xfId="81"/>
    <cellStyle name="20% - Accent1" xfId="6" builtinId="30" customBuiltin="1"/>
    <cellStyle name="20% - Accent2" xfId="7" builtinId="34" customBuiltin="1"/>
    <cellStyle name="20% - Accent3" xfId="8" builtinId="38" customBuiltin="1"/>
    <cellStyle name="20% - Accent4" xfId="9" builtinId="42" customBuiltin="1"/>
    <cellStyle name="20% - Accent5" xfId="10" builtinId="46" customBuiltin="1"/>
    <cellStyle name="20% - Accent6" xfId="11" builtinId="50" customBuiltin="1"/>
    <cellStyle name="40% - Accent1" xfId="12" builtinId="31" customBuiltin="1"/>
    <cellStyle name="40% - Accent2" xfId="13" builtinId="35" customBuiltin="1"/>
    <cellStyle name="40% - Accent3" xfId="14" builtinId="39" customBuiltin="1"/>
    <cellStyle name="40% - Accent4" xfId="15" builtinId="43" customBuiltin="1"/>
    <cellStyle name="40% - Accent5" xfId="16" builtinId="47" customBuiltin="1"/>
    <cellStyle name="40% - Accent6" xfId="17" builtinId="51" customBuiltin="1"/>
    <cellStyle name="60% - Accent1" xfId="18" builtinId="32" customBuiltin="1"/>
    <cellStyle name="60% - Accent2" xfId="19" builtinId="36" customBuiltin="1"/>
    <cellStyle name="60% - Accent3" xfId="20" builtinId="40" customBuiltin="1"/>
    <cellStyle name="60% - Accent4" xfId="21" builtinId="44" customBuiltin="1"/>
    <cellStyle name="60% - Accent5" xfId="22" builtinId="48" customBuiltin="1"/>
    <cellStyle name="60% - Accent6" xfId="23" builtinId="52" customBuiltin="1"/>
    <cellStyle name="Accent1" xfId="24" builtinId="29" customBuiltin="1"/>
    <cellStyle name="Accent2" xfId="25" builtinId="33" customBuiltin="1"/>
    <cellStyle name="Accent3" xfId="26" builtinId="37" customBuiltin="1"/>
    <cellStyle name="Accent4" xfId="27" builtinId="41" customBuiltin="1"/>
    <cellStyle name="Accent5" xfId="28" builtinId="45" customBuiltin="1"/>
    <cellStyle name="Accent6" xfId="29" builtinId="49" customBuiltin="1"/>
    <cellStyle name="Bad" xfId="30" builtinId="27" customBuiltin="1"/>
    <cellStyle name="Calculation" xfId="31" builtinId="22" customBuiltin="1"/>
    <cellStyle name="Check Cell" xfId="32" builtinId="23" customBuiltin="1"/>
    <cellStyle name="Comma" xfId="102" builtinId="3"/>
    <cellStyle name="Comma 2" xfId="33"/>
    <cellStyle name="Comma 2 2" xfId="34"/>
    <cellStyle name="Comma 2 2 2" xfId="83"/>
    <cellStyle name="Comma 2 3" xfId="82"/>
    <cellStyle name="Comma 3" xfId="35"/>
    <cellStyle name="Comma 3 2" xfId="36"/>
    <cellStyle name="Comma 3 3" xfId="37"/>
    <cellStyle name="Comma 4" xfId="38"/>
    <cellStyle name="Comma 4 2" xfId="39"/>
    <cellStyle name="Comma 4 2 2" xfId="85"/>
    <cellStyle name="Comma 4 3" xfId="40"/>
    <cellStyle name="Comma 4 3 2" xfId="86"/>
    <cellStyle name="Comma 4 4" xfId="84"/>
    <cellStyle name="Comma 5" xfId="41"/>
    <cellStyle name="Comma 5 2" xfId="87"/>
    <cellStyle name="Comma 6" xfId="42"/>
    <cellStyle name="Comma 6 2" xfId="88"/>
    <cellStyle name="Comma 7" xfId="43"/>
    <cellStyle name="Comma 7 2" xfId="75"/>
    <cellStyle name="Comma 7 2 2" xfId="96"/>
    <cellStyle name="Comma 7 3" xfId="89"/>
    <cellStyle name="Comma 8" xfId="44"/>
    <cellStyle name="Comma 8 2" xfId="90"/>
    <cellStyle name="Comma 9" xfId="45"/>
    <cellStyle name="Comma 9 2" xfId="91"/>
    <cellStyle name="Explanatory Text" xfId="46" builtinId="53" customBuiltin="1"/>
    <cellStyle name="Good" xfId="47" builtinId="26" customBuiltin="1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Input" xfId="52" builtinId="20" customBuiltin="1"/>
    <cellStyle name="Linked Cell" xfId="53" builtinId="24" customBuiltin="1"/>
    <cellStyle name="Neutral" xfId="54" builtinId="28" customBuiltin="1"/>
    <cellStyle name="Normal" xfId="0" builtinId="0"/>
    <cellStyle name="Normal 11 2" xfId="101"/>
    <cellStyle name="Normal 2" xfId="55"/>
    <cellStyle name="Normal 2 2" xfId="56"/>
    <cellStyle name="Normal 2 2 2" xfId="98"/>
    <cellStyle name="Normal 2 3" xfId="57"/>
    <cellStyle name="Normal 2_havelvacnerVERGNAKAN" xfId="58"/>
    <cellStyle name="Normal 3" xfId="59"/>
    <cellStyle name="Normal 4" xfId="60"/>
    <cellStyle name="Normal 4 2" xfId="92"/>
    <cellStyle name="Normal 5" xfId="61"/>
    <cellStyle name="Normal 5 2" xfId="93"/>
    <cellStyle name="Normal 6" xfId="62"/>
    <cellStyle name="Normal 6 2" xfId="94"/>
    <cellStyle name="Normal 7" xfId="63"/>
    <cellStyle name="Normal 8" xfId="64"/>
    <cellStyle name="Normal 9" xfId="65"/>
    <cellStyle name="Note" xfId="66" builtinId="10" customBuiltin="1"/>
    <cellStyle name="Output" xfId="67" builtinId="21" customBuiltin="1"/>
    <cellStyle name="Percent 2" xfId="68"/>
    <cellStyle name="Percent 2 2" xfId="69"/>
    <cellStyle name="Percent 2 3" xfId="70"/>
    <cellStyle name="SN_241" xfId="76"/>
    <cellStyle name="Title" xfId="71" builtinId="15" customBuiltin="1"/>
    <cellStyle name="Total" xfId="72" builtinId="25" customBuiltin="1"/>
    <cellStyle name="Warning Text" xfId="73" builtinId="11" customBuiltin="1"/>
    <cellStyle name="Обычный 2" xfId="99"/>
    <cellStyle name="Финансовый 2" xfId="77"/>
    <cellStyle name="Финансовый 3" xfId="97"/>
    <cellStyle name="Финансовый 4" xfId="1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ma/Desktop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 1"/>
      <sheetName val="havelvac 2"/>
      <sheetName val="havelvac  3"/>
      <sheetName val="havelvac 4,axyusak 1"/>
      <sheetName val="havelvac 4,axyusak 2"/>
      <sheetName val="havelvac 5"/>
    </sheetNames>
    <sheetDataSet>
      <sheetData sheetId="0">
        <row r="49">
          <cell r="G49">
            <v>1318.2</v>
          </cell>
          <cell r="H49">
            <v>1318.2</v>
          </cell>
          <cell r="I49">
            <v>1318.2</v>
          </cell>
        </row>
        <row r="50">
          <cell r="G50">
            <v>1318.2</v>
          </cell>
          <cell r="H50">
            <v>1318.2</v>
          </cell>
          <cell r="I50">
            <v>1318.2</v>
          </cell>
        </row>
        <row r="51">
          <cell r="G51">
            <v>1318.2</v>
          </cell>
          <cell r="H51">
            <v>1318.2</v>
          </cell>
          <cell r="I51">
            <v>1318.2</v>
          </cell>
        </row>
        <row r="57">
          <cell r="G57">
            <v>-1318.2</v>
          </cell>
          <cell r="H57">
            <v>-1318.2</v>
          </cell>
          <cell r="I57">
            <v>-1318.2</v>
          </cell>
        </row>
        <row r="58">
          <cell r="G58">
            <v>-1318.2</v>
          </cell>
          <cell r="H58">
            <v>-1318.2</v>
          </cell>
          <cell r="I58">
            <v>-1318.2</v>
          </cell>
        </row>
        <row r="59">
          <cell r="G59">
            <v>-1318.2</v>
          </cell>
          <cell r="H59">
            <v>-1318.2</v>
          </cell>
          <cell r="I59">
            <v>-1318.2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32"/>
  <sheetViews>
    <sheetView tabSelected="1" topLeftCell="A31" zoomScaleNormal="100" workbookViewId="0">
      <selection activeCell="I37" sqref="I37"/>
    </sheetView>
  </sheetViews>
  <sheetFormatPr defaultRowHeight="17.25" x14ac:dyDescent="0.3"/>
  <cols>
    <col min="1" max="4" width="10.28515625" style="1" customWidth="1"/>
    <col min="5" max="5" width="13.28515625" style="1" customWidth="1"/>
    <col min="6" max="6" width="63.7109375" style="27" customWidth="1"/>
    <col min="7" max="8" width="18.5703125" style="28" customWidth="1"/>
    <col min="9" max="9" width="18.5703125" style="1" customWidth="1"/>
    <col min="10" max="16384" width="9.140625" style="1"/>
  </cols>
  <sheetData>
    <row r="1" spans="1:9" ht="18.75" customHeight="1" x14ac:dyDescent="0.3">
      <c r="E1" s="89"/>
      <c r="F1" s="25"/>
      <c r="G1" s="26"/>
      <c r="H1" s="26"/>
      <c r="I1" s="26" t="s">
        <v>122</v>
      </c>
    </row>
    <row r="2" spans="1:9" x14ac:dyDescent="0.3">
      <c r="A2" s="157"/>
      <c r="B2" s="157"/>
      <c r="C2" s="157"/>
      <c r="D2" s="157"/>
      <c r="E2" s="157"/>
      <c r="F2" s="25"/>
      <c r="G2" s="26"/>
      <c r="H2" s="26"/>
      <c r="I2" s="26" t="s">
        <v>134</v>
      </c>
    </row>
    <row r="3" spans="1:9" x14ac:dyDescent="0.3">
      <c r="A3" s="157"/>
      <c r="B3" s="157"/>
      <c r="C3" s="157"/>
      <c r="D3" s="157"/>
      <c r="E3" s="157"/>
      <c r="F3" s="25"/>
      <c r="G3" s="26"/>
      <c r="H3" s="26"/>
      <c r="I3" s="26" t="s">
        <v>31</v>
      </c>
    </row>
    <row r="4" spans="1:9" x14ac:dyDescent="0.3">
      <c r="A4" s="89"/>
      <c r="B4" s="89"/>
      <c r="C4" s="89"/>
      <c r="D4" s="89"/>
      <c r="E4" s="2"/>
    </row>
    <row r="5" spans="1:9" ht="40.5" customHeight="1" x14ac:dyDescent="0.3">
      <c r="A5" s="143" t="s">
        <v>135</v>
      </c>
      <c r="B5" s="143"/>
      <c r="C5" s="143"/>
      <c r="D5" s="143"/>
      <c r="E5" s="143"/>
      <c r="F5" s="143"/>
      <c r="G5" s="143"/>
      <c r="H5" s="143"/>
      <c r="I5" s="143"/>
    </row>
    <row r="6" spans="1:9" ht="24" customHeight="1" x14ac:dyDescent="0.3">
      <c r="B6" s="3"/>
      <c r="C6" s="4"/>
      <c r="D6" s="4"/>
      <c r="E6" s="5"/>
      <c r="F6" s="29"/>
      <c r="G6" s="1"/>
      <c r="H6" s="140" t="s">
        <v>247</v>
      </c>
      <c r="I6" s="140"/>
    </row>
    <row r="7" spans="1:9" ht="51" customHeight="1" x14ac:dyDescent="0.3">
      <c r="A7" s="142" t="s">
        <v>15</v>
      </c>
      <c r="B7" s="155"/>
      <c r="C7" s="156"/>
      <c r="D7" s="141" t="s">
        <v>16</v>
      </c>
      <c r="E7" s="141"/>
      <c r="F7" s="141" t="s">
        <v>17</v>
      </c>
      <c r="G7" s="142" t="s">
        <v>18</v>
      </c>
      <c r="H7" s="155"/>
      <c r="I7" s="156"/>
    </row>
    <row r="8" spans="1:9" ht="33.75" customHeight="1" x14ac:dyDescent="0.3">
      <c r="A8" s="30" t="s">
        <v>19</v>
      </c>
      <c r="B8" s="30" t="s">
        <v>20</v>
      </c>
      <c r="C8" s="30" t="s">
        <v>21</v>
      </c>
      <c r="D8" s="90" t="s">
        <v>22</v>
      </c>
      <c r="E8" s="90" t="s">
        <v>23</v>
      </c>
      <c r="F8" s="142"/>
      <c r="G8" s="30" t="s">
        <v>24</v>
      </c>
      <c r="H8" s="30" t="s">
        <v>25</v>
      </c>
      <c r="I8" s="30" t="s">
        <v>26</v>
      </c>
    </row>
    <row r="9" spans="1:9" ht="27" customHeight="1" x14ac:dyDescent="0.3">
      <c r="A9" s="31"/>
      <c r="B9" s="31"/>
      <c r="C9" s="31"/>
      <c r="D9" s="32"/>
      <c r="E9" s="32"/>
      <c r="F9" s="33" t="s">
        <v>27</v>
      </c>
      <c r="G9" s="48">
        <f>G10</f>
        <v>0</v>
      </c>
      <c r="H9" s="48">
        <f t="shared" ref="H9:I9" si="0">H10</f>
        <v>0</v>
      </c>
      <c r="I9" s="48">
        <f t="shared" si="0"/>
        <v>0</v>
      </c>
    </row>
    <row r="10" spans="1:9" ht="31.5" customHeight="1" x14ac:dyDescent="0.3">
      <c r="A10" s="149" t="s">
        <v>1</v>
      </c>
      <c r="B10" s="34"/>
      <c r="C10" s="35"/>
      <c r="D10" s="36"/>
      <c r="E10" s="37"/>
      <c r="F10" s="38" t="s">
        <v>121</v>
      </c>
      <c r="G10" s="48">
        <f t="shared" ref="G10:H10" si="1">G11</f>
        <v>0</v>
      </c>
      <c r="H10" s="48">
        <f t="shared" si="1"/>
        <v>0</v>
      </c>
      <c r="I10" s="48">
        <f>I11</f>
        <v>0</v>
      </c>
    </row>
    <row r="11" spans="1:9" ht="34.5" customHeight="1" x14ac:dyDescent="0.3">
      <c r="A11" s="150"/>
      <c r="B11" s="149" t="s">
        <v>2</v>
      </c>
      <c r="C11" s="39"/>
      <c r="D11" s="146"/>
      <c r="E11" s="146"/>
      <c r="F11" s="38" t="s">
        <v>40</v>
      </c>
      <c r="G11" s="48">
        <f t="shared" ref="G11:I11" si="2">G12</f>
        <v>0</v>
      </c>
      <c r="H11" s="48">
        <f t="shared" si="2"/>
        <v>0</v>
      </c>
      <c r="I11" s="48">
        <f t="shared" si="2"/>
        <v>0</v>
      </c>
    </row>
    <row r="12" spans="1:9" ht="51.75" x14ac:dyDescent="0.3">
      <c r="A12" s="150"/>
      <c r="B12" s="150"/>
      <c r="C12" s="151" t="s">
        <v>28</v>
      </c>
      <c r="D12" s="147"/>
      <c r="E12" s="147"/>
      <c r="F12" s="38" t="s">
        <v>39</v>
      </c>
      <c r="G12" s="48">
        <f>G14</f>
        <v>0</v>
      </c>
      <c r="H12" s="48">
        <f t="shared" ref="H12:I12" si="3">H14</f>
        <v>0</v>
      </c>
      <c r="I12" s="48">
        <f t="shared" si="3"/>
        <v>0</v>
      </c>
    </row>
    <row r="13" spans="1:9" ht="34.5" x14ac:dyDescent="0.3">
      <c r="A13" s="150"/>
      <c r="B13" s="150"/>
      <c r="C13" s="152"/>
      <c r="D13" s="148"/>
      <c r="E13" s="148"/>
      <c r="F13" s="38" t="s">
        <v>41</v>
      </c>
      <c r="G13" s="48">
        <f>+G14</f>
        <v>0</v>
      </c>
      <c r="H13" s="48">
        <f>H14</f>
        <v>0</v>
      </c>
      <c r="I13" s="48">
        <f>I14</f>
        <v>0</v>
      </c>
    </row>
    <row r="14" spans="1:9" ht="34.5" x14ac:dyDescent="0.3">
      <c r="A14" s="150"/>
      <c r="B14" s="150"/>
      <c r="C14" s="152"/>
      <c r="D14" s="153">
        <v>1193</v>
      </c>
      <c r="E14" s="144"/>
      <c r="F14" s="38" t="s">
        <v>42</v>
      </c>
      <c r="G14" s="48">
        <f>G16+G29</f>
        <v>0</v>
      </c>
      <c r="H14" s="48">
        <f>H16+H29</f>
        <v>0</v>
      </c>
      <c r="I14" s="48">
        <f>I16+I29</f>
        <v>0</v>
      </c>
    </row>
    <row r="15" spans="1:9" ht="18" customHeight="1" x14ac:dyDescent="0.3">
      <c r="A15" s="150"/>
      <c r="B15" s="150"/>
      <c r="C15" s="152"/>
      <c r="D15" s="154"/>
      <c r="E15" s="145"/>
      <c r="F15" s="38" t="s">
        <v>0</v>
      </c>
      <c r="G15" s="49"/>
      <c r="H15" s="48"/>
      <c r="I15" s="49"/>
    </row>
    <row r="16" spans="1:9" ht="73.5" customHeight="1" x14ac:dyDescent="0.3">
      <c r="A16" s="150"/>
      <c r="B16" s="150"/>
      <c r="C16" s="152"/>
      <c r="D16" s="154"/>
      <c r="E16" s="153">
        <v>31001</v>
      </c>
      <c r="F16" s="40" t="s">
        <v>109</v>
      </c>
      <c r="G16" s="48">
        <f>G18</f>
        <v>-1318.1999999999998</v>
      </c>
      <c r="H16" s="48">
        <f>H18</f>
        <v>-1318.1999999999998</v>
      </c>
      <c r="I16" s="48">
        <f>I18</f>
        <v>-1318.1999999999998</v>
      </c>
    </row>
    <row r="17" spans="1:10" ht="24" customHeight="1" x14ac:dyDescent="0.3">
      <c r="A17" s="150"/>
      <c r="B17" s="150"/>
      <c r="C17" s="152"/>
      <c r="D17" s="154"/>
      <c r="E17" s="154"/>
      <c r="F17" s="40" t="s">
        <v>46</v>
      </c>
      <c r="G17" s="49"/>
      <c r="H17" s="48"/>
      <c r="I17" s="48"/>
    </row>
    <row r="18" spans="1:10" ht="34.5" x14ac:dyDescent="0.3">
      <c r="A18" s="150"/>
      <c r="B18" s="150"/>
      <c r="C18" s="152"/>
      <c r="D18" s="154"/>
      <c r="E18" s="154"/>
      <c r="F18" s="41" t="s">
        <v>136</v>
      </c>
      <c r="G18" s="48">
        <f>G20</f>
        <v>-1318.1999999999998</v>
      </c>
      <c r="H18" s="48">
        <f t="shared" ref="H18:I18" si="4">H20</f>
        <v>-1318.1999999999998</v>
      </c>
      <c r="I18" s="48">
        <f t="shared" si="4"/>
        <v>-1318.1999999999998</v>
      </c>
    </row>
    <row r="19" spans="1:10" ht="33.75" customHeight="1" x14ac:dyDescent="0.3">
      <c r="A19" s="150"/>
      <c r="B19" s="150"/>
      <c r="C19" s="152"/>
      <c r="D19" s="154"/>
      <c r="E19" s="154"/>
      <c r="F19" s="40" t="s">
        <v>29</v>
      </c>
      <c r="G19" s="48"/>
      <c r="H19" s="48"/>
      <c r="I19" s="48"/>
    </row>
    <row r="20" spans="1:10" ht="24" customHeight="1" x14ac:dyDescent="0.3">
      <c r="A20" s="150"/>
      <c r="B20" s="150"/>
      <c r="C20" s="152"/>
      <c r="D20" s="154"/>
      <c r="E20" s="154"/>
      <c r="F20" s="40" t="s">
        <v>30</v>
      </c>
      <c r="G20" s="48">
        <f t="shared" ref="G20:I20" si="5">G22+G27</f>
        <v>-1318.1999999999998</v>
      </c>
      <c r="H20" s="48">
        <f t="shared" si="5"/>
        <v>-1318.1999999999998</v>
      </c>
      <c r="I20" s="48">
        <f t="shared" si="5"/>
        <v>-1318.1999999999998</v>
      </c>
    </row>
    <row r="21" spans="1:10" ht="24" customHeight="1" x14ac:dyDescent="0.3">
      <c r="A21" s="150"/>
      <c r="B21" s="150"/>
      <c r="C21" s="152"/>
      <c r="D21" s="154"/>
      <c r="E21" s="154"/>
      <c r="F21" s="40" t="s">
        <v>137</v>
      </c>
      <c r="G21" s="48">
        <f>G22+G27</f>
        <v>-1318.1999999999998</v>
      </c>
      <c r="H21" s="48">
        <f t="shared" ref="H21:I21" si="6">H22+H27</f>
        <v>-1318.1999999999998</v>
      </c>
      <c r="I21" s="48">
        <f t="shared" si="6"/>
        <v>-1318.1999999999998</v>
      </c>
    </row>
    <row r="22" spans="1:10" ht="21.75" customHeight="1" x14ac:dyDescent="0.3">
      <c r="A22" s="150"/>
      <c r="B22" s="150"/>
      <c r="C22" s="152"/>
      <c r="D22" s="154"/>
      <c r="E22" s="154"/>
      <c r="F22" s="40" t="s">
        <v>138</v>
      </c>
      <c r="G22" s="48">
        <f t="shared" ref="G22:I22" si="7">G23+G25</f>
        <v>-6958.2</v>
      </c>
      <c r="H22" s="48">
        <f t="shared" si="7"/>
        <v>-6958.2</v>
      </c>
      <c r="I22" s="48">
        <f t="shared" si="7"/>
        <v>-6958.2</v>
      </c>
    </row>
    <row r="23" spans="1:10" ht="21.75" customHeight="1" x14ac:dyDescent="0.3">
      <c r="A23" s="150"/>
      <c r="B23" s="150"/>
      <c r="C23" s="152"/>
      <c r="D23" s="154"/>
      <c r="E23" s="154"/>
      <c r="F23" s="40" t="s">
        <v>139</v>
      </c>
      <c r="G23" s="48">
        <f>G24</f>
        <v>-9474.82</v>
      </c>
      <c r="H23" s="48">
        <f>H24</f>
        <v>-9474.82</v>
      </c>
      <c r="I23" s="48">
        <f t="shared" ref="I23" si="8">I24</f>
        <v>-9474.82</v>
      </c>
    </row>
    <row r="24" spans="1:10" ht="40.5" customHeight="1" x14ac:dyDescent="0.3">
      <c r="A24" s="150"/>
      <c r="B24" s="150"/>
      <c r="C24" s="152"/>
      <c r="D24" s="154"/>
      <c r="E24" s="154"/>
      <c r="F24" s="40" t="s">
        <v>140</v>
      </c>
      <c r="G24" s="48">
        <v>-9474.82</v>
      </c>
      <c r="H24" s="48">
        <v>-9474.82</v>
      </c>
      <c r="I24" s="48">
        <v>-9474.82</v>
      </c>
    </row>
    <row r="25" spans="1:10" ht="21.75" customHeight="1" x14ac:dyDescent="0.3">
      <c r="A25" s="91"/>
      <c r="B25" s="91"/>
      <c r="C25" s="92"/>
      <c r="D25" s="154"/>
      <c r="E25" s="154"/>
      <c r="F25" s="40" t="s">
        <v>44</v>
      </c>
      <c r="G25" s="48">
        <f t="shared" ref="G25:I25" si="9">G26</f>
        <v>2516.62</v>
      </c>
      <c r="H25" s="48">
        <f t="shared" si="9"/>
        <v>2516.62</v>
      </c>
      <c r="I25" s="48">
        <f t="shared" si="9"/>
        <v>2516.62</v>
      </c>
      <c r="J25" s="42"/>
    </row>
    <row r="26" spans="1:10" ht="21.75" customHeight="1" x14ac:dyDescent="0.3">
      <c r="A26" s="91"/>
      <c r="B26" s="91"/>
      <c r="C26" s="92"/>
      <c r="D26" s="154"/>
      <c r="E26" s="154"/>
      <c r="F26" s="40" t="s">
        <v>45</v>
      </c>
      <c r="G26" s="48">
        <f t="shared" ref="G26:I26" si="10">2666.62-150</f>
        <v>2516.62</v>
      </c>
      <c r="H26" s="48">
        <f t="shared" si="10"/>
        <v>2516.62</v>
      </c>
      <c r="I26" s="48">
        <f t="shared" si="10"/>
        <v>2516.62</v>
      </c>
    </row>
    <row r="27" spans="1:10" ht="21.75" customHeight="1" x14ac:dyDescent="0.3">
      <c r="A27" s="91"/>
      <c r="B27" s="91"/>
      <c r="C27" s="92"/>
      <c r="D27" s="154"/>
      <c r="E27" s="154"/>
      <c r="F27" s="43" t="s">
        <v>234</v>
      </c>
      <c r="G27" s="48">
        <f t="shared" ref="G27:I27" si="11">G28</f>
        <v>5640</v>
      </c>
      <c r="H27" s="48">
        <f t="shared" si="11"/>
        <v>5640</v>
      </c>
      <c r="I27" s="48">
        <f t="shared" si="11"/>
        <v>5640</v>
      </c>
    </row>
    <row r="28" spans="1:10" ht="21.75" customHeight="1" x14ac:dyDescent="0.3">
      <c r="A28" s="91"/>
      <c r="B28" s="91"/>
      <c r="C28" s="92"/>
      <c r="D28" s="154"/>
      <c r="E28" s="154"/>
      <c r="F28" s="44" t="s">
        <v>235</v>
      </c>
      <c r="G28" s="48">
        <v>5640</v>
      </c>
      <c r="H28" s="48">
        <v>5640</v>
      </c>
      <c r="I28" s="48">
        <v>5640</v>
      </c>
    </row>
    <row r="29" spans="1:10" ht="90" customHeight="1" x14ac:dyDescent="0.3">
      <c r="A29" s="136"/>
      <c r="B29" s="136"/>
      <c r="C29" s="137"/>
      <c r="D29" s="138"/>
      <c r="E29" s="139">
        <v>11004</v>
      </c>
      <c r="F29" s="45" t="s">
        <v>118</v>
      </c>
      <c r="G29" s="48">
        <f>G31</f>
        <v>1318.2</v>
      </c>
      <c r="H29" s="48">
        <f t="shared" ref="H29:I29" si="12">H31</f>
        <v>1318.2</v>
      </c>
      <c r="I29" s="48">
        <f t="shared" si="12"/>
        <v>1318.2</v>
      </c>
    </row>
    <row r="30" spans="1:10" x14ac:dyDescent="0.3">
      <c r="A30" s="136"/>
      <c r="B30" s="136"/>
      <c r="C30" s="137"/>
      <c r="D30" s="138"/>
      <c r="E30" s="139"/>
      <c r="F30" s="46" t="s">
        <v>46</v>
      </c>
      <c r="G30" s="48"/>
      <c r="H30" s="48"/>
      <c r="I30" s="48"/>
    </row>
    <row r="31" spans="1:10" ht="34.5" x14ac:dyDescent="0.3">
      <c r="A31" s="136"/>
      <c r="B31" s="136"/>
      <c r="C31" s="137"/>
      <c r="D31" s="138"/>
      <c r="E31" s="139"/>
      <c r="F31" s="47" t="s">
        <v>41</v>
      </c>
      <c r="G31" s="48">
        <f>G33</f>
        <v>1318.2</v>
      </c>
      <c r="H31" s="48">
        <f>H33</f>
        <v>1318.2</v>
      </c>
      <c r="I31" s="48">
        <f>I33</f>
        <v>1318.2</v>
      </c>
    </row>
    <row r="32" spans="1:10" ht="34.5" x14ac:dyDescent="0.3">
      <c r="A32" s="136"/>
      <c r="B32" s="136"/>
      <c r="C32" s="137"/>
      <c r="D32" s="138"/>
      <c r="E32" s="139"/>
      <c r="F32" s="46" t="s">
        <v>29</v>
      </c>
      <c r="G32" s="48"/>
      <c r="H32" s="48"/>
      <c r="I32" s="48"/>
    </row>
    <row r="33" spans="1:9" x14ac:dyDescent="0.3">
      <c r="A33" s="136"/>
      <c r="B33" s="136"/>
      <c r="C33" s="137"/>
      <c r="D33" s="138"/>
      <c r="E33" s="139"/>
      <c r="F33" s="46" t="s">
        <v>30</v>
      </c>
      <c r="G33" s="48">
        <f t="shared" ref="G33:I35" si="13">G34</f>
        <v>1318.2</v>
      </c>
      <c r="H33" s="48">
        <f t="shared" si="13"/>
        <v>1318.2</v>
      </c>
      <c r="I33" s="48">
        <f t="shared" si="13"/>
        <v>1318.2</v>
      </c>
    </row>
    <row r="34" spans="1:9" x14ac:dyDescent="0.3">
      <c r="A34" s="136"/>
      <c r="B34" s="136"/>
      <c r="C34" s="137"/>
      <c r="D34" s="138"/>
      <c r="E34" s="139"/>
      <c r="F34" s="46" t="s">
        <v>47</v>
      </c>
      <c r="G34" s="48">
        <f t="shared" si="13"/>
        <v>1318.2</v>
      </c>
      <c r="H34" s="48">
        <f t="shared" si="13"/>
        <v>1318.2</v>
      </c>
      <c r="I34" s="48">
        <f t="shared" si="13"/>
        <v>1318.2</v>
      </c>
    </row>
    <row r="35" spans="1:9" ht="34.5" x14ac:dyDescent="0.3">
      <c r="A35" s="136"/>
      <c r="B35" s="136"/>
      <c r="C35" s="137"/>
      <c r="D35" s="138"/>
      <c r="E35" s="139"/>
      <c r="F35" s="46" t="s">
        <v>107</v>
      </c>
      <c r="G35" s="48">
        <f t="shared" si="13"/>
        <v>1318.2</v>
      </c>
      <c r="H35" s="48">
        <f t="shared" si="13"/>
        <v>1318.2</v>
      </c>
      <c r="I35" s="48">
        <f t="shared" si="13"/>
        <v>1318.2</v>
      </c>
    </row>
    <row r="36" spans="1:9" x14ac:dyDescent="0.3">
      <c r="A36" s="136"/>
      <c r="B36" s="136"/>
      <c r="C36" s="137"/>
      <c r="D36" s="138"/>
      <c r="E36" s="139"/>
      <c r="F36" s="46" t="s">
        <v>106</v>
      </c>
      <c r="G36" s="48">
        <f>G37</f>
        <v>1318.2</v>
      </c>
      <c r="H36" s="48">
        <f t="shared" ref="H36:I36" si="14">H37</f>
        <v>1318.2</v>
      </c>
      <c r="I36" s="48">
        <f t="shared" si="14"/>
        <v>1318.2</v>
      </c>
    </row>
    <row r="37" spans="1:9" ht="20.25" customHeight="1" x14ac:dyDescent="0.3">
      <c r="A37" s="136"/>
      <c r="B37" s="136"/>
      <c r="C37" s="137"/>
      <c r="D37" s="138"/>
      <c r="E37" s="139"/>
      <c r="F37" s="40" t="s">
        <v>141</v>
      </c>
      <c r="G37" s="48">
        <f t="shared" ref="G37:I37" si="15">1168.2+150</f>
        <v>1318.2</v>
      </c>
      <c r="H37" s="48">
        <f t="shared" si="15"/>
        <v>1318.2</v>
      </c>
      <c r="I37" s="48">
        <f t="shared" si="15"/>
        <v>1318.2</v>
      </c>
    </row>
    <row r="38" spans="1:9" ht="34.5" x14ac:dyDescent="0.3">
      <c r="A38" s="158" t="s">
        <v>254</v>
      </c>
      <c r="B38" s="159"/>
      <c r="C38" s="159"/>
      <c r="D38" s="138"/>
      <c r="E38" s="138"/>
      <c r="F38" s="57" t="s">
        <v>255</v>
      </c>
      <c r="G38" s="48">
        <f t="shared" ref="G38:I38" si="16">G40</f>
        <v>0</v>
      </c>
      <c r="H38" s="48">
        <f t="shared" si="16"/>
        <v>0</v>
      </c>
      <c r="I38" s="48">
        <f t="shared" si="16"/>
        <v>0</v>
      </c>
    </row>
    <row r="39" spans="1:9" x14ac:dyDescent="0.3">
      <c r="A39" s="158"/>
      <c r="B39" s="159"/>
      <c r="C39" s="159"/>
      <c r="D39" s="138"/>
      <c r="E39" s="138"/>
      <c r="F39" s="98" t="s">
        <v>256</v>
      </c>
      <c r="G39" s="48"/>
      <c r="H39" s="48"/>
      <c r="I39" s="48"/>
    </row>
    <row r="40" spans="1:9" ht="34.5" x14ac:dyDescent="0.3">
      <c r="A40" s="158"/>
      <c r="B40" s="158" t="s">
        <v>28</v>
      </c>
      <c r="C40" s="159"/>
      <c r="D40" s="138"/>
      <c r="E40" s="138"/>
      <c r="F40" s="57" t="s">
        <v>257</v>
      </c>
      <c r="G40" s="48">
        <f t="shared" ref="G40:I40" si="17">G42</f>
        <v>0</v>
      </c>
      <c r="H40" s="48">
        <f t="shared" si="17"/>
        <v>0</v>
      </c>
      <c r="I40" s="48">
        <f t="shared" si="17"/>
        <v>0</v>
      </c>
    </row>
    <row r="41" spans="1:9" x14ac:dyDescent="0.3">
      <c r="A41" s="158"/>
      <c r="B41" s="158"/>
      <c r="C41" s="159"/>
      <c r="D41" s="138"/>
      <c r="E41" s="138"/>
      <c r="F41" s="98" t="s">
        <v>256</v>
      </c>
      <c r="G41" s="48"/>
      <c r="H41" s="48"/>
      <c r="I41" s="48"/>
    </row>
    <row r="42" spans="1:9" x14ac:dyDescent="0.3">
      <c r="A42" s="158"/>
      <c r="B42" s="158"/>
      <c r="C42" s="158" t="s">
        <v>28</v>
      </c>
      <c r="D42" s="138"/>
      <c r="E42" s="138"/>
      <c r="F42" s="99" t="s">
        <v>258</v>
      </c>
      <c r="G42" s="48">
        <f t="shared" ref="G42:I42" si="18">G44</f>
        <v>0</v>
      </c>
      <c r="H42" s="48">
        <f t="shared" si="18"/>
        <v>0</v>
      </c>
      <c r="I42" s="48">
        <f t="shared" si="18"/>
        <v>0</v>
      </c>
    </row>
    <row r="43" spans="1:9" x14ac:dyDescent="0.3">
      <c r="A43" s="158"/>
      <c r="B43" s="158"/>
      <c r="C43" s="158"/>
      <c r="D43" s="138"/>
      <c r="E43" s="138"/>
      <c r="F43" s="98" t="s">
        <v>256</v>
      </c>
      <c r="G43" s="48"/>
      <c r="H43" s="48"/>
      <c r="I43" s="48"/>
    </row>
    <row r="44" spans="1:9" x14ac:dyDescent="0.3">
      <c r="A44" s="158"/>
      <c r="B44" s="158"/>
      <c r="C44" s="158"/>
      <c r="D44" s="138"/>
      <c r="E44" s="138"/>
      <c r="F44" s="99" t="s">
        <v>259</v>
      </c>
      <c r="G44" s="48">
        <f t="shared" ref="G44:I44" si="19">G45+G53</f>
        <v>0</v>
      </c>
      <c r="H44" s="48">
        <f t="shared" si="19"/>
        <v>0</v>
      </c>
      <c r="I44" s="48">
        <f t="shared" si="19"/>
        <v>0</v>
      </c>
    </row>
    <row r="45" spans="1:9" x14ac:dyDescent="0.3">
      <c r="A45" s="158"/>
      <c r="B45" s="158"/>
      <c r="C45" s="158"/>
      <c r="D45" s="160" t="s">
        <v>260</v>
      </c>
      <c r="E45" s="160" t="s">
        <v>261</v>
      </c>
      <c r="F45" s="98" t="s">
        <v>258</v>
      </c>
      <c r="G45" s="48">
        <f t="shared" ref="G45:I45" si="20">G47</f>
        <v>1318.2</v>
      </c>
      <c r="H45" s="48">
        <f t="shared" si="20"/>
        <v>1318.2</v>
      </c>
      <c r="I45" s="48">
        <f t="shared" si="20"/>
        <v>1318.2</v>
      </c>
    </row>
    <row r="46" spans="1:9" x14ac:dyDescent="0.3">
      <c r="A46" s="158"/>
      <c r="B46" s="158"/>
      <c r="C46" s="158"/>
      <c r="D46" s="160"/>
      <c r="E46" s="160"/>
      <c r="F46" s="98" t="s">
        <v>46</v>
      </c>
      <c r="G46" s="48"/>
      <c r="H46" s="48"/>
      <c r="I46" s="48"/>
    </row>
    <row r="47" spans="1:9" x14ac:dyDescent="0.3">
      <c r="A47" s="158"/>
      <c r="B47" s="158"/>
      <c r="C47" s="158"/>
      <c r="D47" s="160"/>
      <c r="E47" s="160"/>
      <c r="F47" s="41" t="s">
        <v>262</v>
      </c>
      <c r="G47" s="48">
        <f t="shared" ref="G47:I47" si="21">G49</f>
        <v>1318.2</v>
      </c>
      <c r="H47" s="48">
        <f t="shared" si="21"/>
        <v>1318.2</v>
      </c>
      <c r="I47" s="48">
        <f t="shared" si="21"/>
        <v>1318.2</v>
      </c>
    </row>
    <row r="48" spans="1:9" ht="34.5" x14ac:dyDescent="0.3">
      <c r="A48" s="158"/>
      <c r="B48" s="158"/>
      <c r="C48" s="158"/>
      <c r="D48" s="160"/>
      <c r="E48" s="160"/>
      <c r="F48" s="98" t="s">
        <v>29</v>
      </c>
      <c r="G48" s="48"/>
      <c r="H48" s="48"/>
      <c r="I48" s="48"/>
    </row>
    <row r="49" spans="1:9" x14ac:dyDescent="0.3">
      <c r="A49" s="158"/>
      <c r="B49" s="158"/>
      <c r="C49" s="158"/>
      <c r="D49" s="160"/>
      <c r="E49" s="160"/>
      <c r="F49" s="98" t="s">
        <v>30</v>
      </c>
      <c r="G49" s="48">
        <f t="shared" ref="G49:I51" si="22">G50</f>
        <v>1318.2</v>
      </c>
      <c r="H49" s="48">
        <f t="shared" si="22"/>
        <v>1318.2</v>
      </c>
      <c r="I49" s="48">
        <f t="shared" si="22"/>
        <v>1318.2</v>
      </c>
    </row>
    <row r="50" spans="1:9" x14ac:dyDescent="0.3">
      <c r="A50" s="158"/>
      <c r="B50" s="158"/>
      <c r="C50" s="158"/>
      <c r="D50" s="160"/>
      <c r="E50" s="160"/>
      <c r="F50" s="98" t="s">
        <v>47</v>
      </c>
      <c r="G50" s="48">
        <f t="shared" si="22"/>
        <v>1318.2</v>
      </c>
      <c r="H50" s="48">
        <f t="shared" si="22"/>
        <v>1318.2</v>
      </c>
      <c r="I50" s="48">
        <f t="shared" si="22"/>
        <v>1318.2</v>
      </c>
    </row>
    <row r="51" spans="1:9" x14ac:dyDescent="0.3">
      <c r="A51" s="158"/>
      <c r="B51" s="158"/>
      <c r="C51" s="158"/>
      <c r="D51" s="160"/>
      <c r="E51" s="160"/>
      <c r="F51" s="98" t="s">
        <v>263</v>
      </c>
      <c r="G51" s="48">
        <f t="shared" si="22"/>
        <v>1318.2</v>
      </c>
      <c r="H51" s="48">
        <f t="shared" si="22"/>
        <v>1318.2</v>
      </c>
      <c r="I51" s="48">
        <f t="shared" si="22"/>
        <v>1318.2</v>
      </c>
    </row>
    <row r="52" spans="1:9" x14ac:dyDescent="0.3">
      <c r="A52" s="158"/>
      <c r="B52" s="158"/>
      <c r="C52" s="158"/>
      <c r="D52" s="160"/>
      <c r="E52" s="160"/>
      <c r="F52" s="98" t="s">
        <v>264</v>
      </c>
      <c r="G52" s="48">
        <f t="shared" ref="G52:I52" si="23">1168.2+150</f>
        <v>1318.2</v>
      </c>
      <c r="H52" s="48">
        <f t="shared" si="23"/>
        <v>1318.2</v>
      </c>
      <c r="I52" s="48">
        <f t="shared" si="23"/>
        <v>1318.2</v>
      </c>
    </row>
    <row r="53" spans="1:9" x14ac:dyDescent="0.3">
      <c r="A53" s="158"/>
      <c r="B53" s="158"/>
      <c r="C53" s="158"/>
      <c r="D53" s="160"/>
      <c r="E53" s="161" t="s">
        <v>261</v>
      </c>
      <c r="F53" s="100" t="s">
        <v>258</v>
      </c>
      <c r="G53" s="48">
        <f t="shared" ref="G53:I53" si="24">G55</f>
        <v>-1318.2</v>
      </c>
      <c r="H53" s="48">
        <f t="shared" si="24"/>
        <v>-1318.2</v>
      </c>
      <c r="I53" s="48">
        <f t="shared" si="24"/>
        <v>-1318.2</v>
      </c>
    </row>
    <row r="54" spans="1:9" x14ac:dyDescent="0.3">
      <c r="A54" s="158"/>
      <c r="B54" s="158"/>
      <c r="C54" s="158"/>
      <c r="D54" s="160"/>
      <c r="E54" s="161"/>
      <c r="F54" s="100" t="s">
        <v>46</v>
      </c>
      <c r="G54" s="48"/>
      <c r="H54" s="48"/>
      <c r="I54" s="48"/>
    </row>
    <row r="55" spans="1:9" x14ac:dyDescent="0.3">
      <c r="A55" s="158"/>
      <c r="B55" s="158"/>
      <c r="C55" s="158"/>
      <c r="D55" s="160"/>
      <c r="E55" s="161"/>
      <c r="F55" s="100" t="s">
        <v>262</v>
      </c>
      <c r="G55" s="48">
        <f t="shared" ref="G55:I55" si="25">G57</f>
        <v>-1318.2</v>
      </c>
      <c r="H55" s="48">
        <f t="shared" si="25"/>
        <v>-1318.2</v>
      </c>
      <c r="I55" s="48">
        <f t="shared" si="25"/>
        <v>-1318.2</v>
      </c>
    </row>
    <row r="56" spans="1:9" ht="34.5" x14ac:dyDescent="0.3">
      <c r="A56" s="158"/>
      <c r="B56" s="158"/>
      <c r="C56" s="158"/>
      <c r="D56" s="160"/>
      <c r="E56" s="161"/>
      <c r="F56" s="100" t="s">
        <v>29</v>
      </c>
      <c r="G56" s="48"/>
      <c r="H56" s="48"/>
      <c r="I56" s="48"/>
    </row>
    <row r="57" spans="1:9" x14ac:dyDescent="0.3">
      <c r="A57" s="158"/>
      <c r="B57" s="158"/>
      <c r="C57" s="158"/>
      <c r="D57" s="160"/>
      <c r="E57" s="161"/>
      <c r="F57" s="100" t="s">
        <v>30</v>
      </c>
      <c r="G57" s="48">
        <f t="shared" ref="G57:I59" si="26">G58</f>
        <v>-1318.2</v>
      </c>
      <c r="H57" s="48">
        <f t="shared" si="26"/>
        <v>-1318.2</v>
      </c>
      <c r="I57" s="48">
        <f t="shared" si="26"/>
        <v>-1318.2</v>
      </c>
    </row>
    <row r="58" spans="1:9" x14ac:dyDescent="0.3">
      <c r="A58" s="158"/>
      <c r="B58" s="158"/>
      <c r="C58" s="158"/>
      <c r="D58" s="160"/>
      <c r="E58" s="161"/>
      <c r="F58" s="100" t="s">
        <v>47</v>
      </c>
      <c r="G58" s="48">
        <f t="shared" si="26"/>
        <v>-1318.2</v>
      </c>
      <c r="H58" s="48">
        <f t="shared" si="26"/>
        <v>-1318.2</v>
      </c>
      <c r="I58" s="48">
        <f t="shared" si="26"/>
        <v>-1318.2</v>
      </c>
    </row>
    <row r="59" spans="1:9" x14ac:dyDescent="0.3">
      <c r="A59" s="158"/>
      <c r="B59" s="158"/>
      <c r="C59" s="158"/>
      <c r="D59" s="160"/>
      <c r="E59" s="161"/>
      <c r="F59" s="100" t="s">
        <v>265</v>
      </c>
      <c r="G59" s="48">
        <f t="shared" si="26"/>
        <v>-1318.2</v>
      </c>
      <c r="H59" s="48">
        <f t="shared" si="26"/>
        <v>-1318.2</v>
      </c>
      <c r="I59" s="48">
        <f t="shared" si="26"/>
        <v>-1318.2</v>
      </c>
    </row>
    <row r="60" spans="1:9" x14ac:dyDescent="0.3">
      <c r="A60" s="158"/>
      <c r="B60" s="158"/>
      <c r="C60" s="158"/>
      <c r="D60" s="160"/>
      <c r="E60" s="161"/>
      <c r="F60" s="100" t="s">
        <v>264</v>
      </c>
      <c r="G60" s="48">
        <v>-1318.2</v>
      </c>
      <c r="H60" s="48">
        <v>-1318.2</v>
      </c>
      <c r="I60" s="48">
        <v>-1318.2</v>
      </c>
    </row>
    <row r="61" spans="1:9" x14ac:dyDescent="0.3">
      <c r="D61" s="3"/>
      <c r="F61" s="29"/>
      <c r="G61" s="1"/>
      <c r="H61" s="1"/>
    </row>
    <row r="62" spans="1:9" x14ac:dyDescent="0.3">
      <c r="D62" s="3"/>
      <c r="F62" s="29"/>
      <c r="G62" s="1"/>
      <c r="H62" s="1"/>
    </row>
    <row r="63" spans="1:9" x14ac:dyDescent="0.3">
      <c r="D63" s="3"/>
      <c r="F63" s="29"/>
      <c r="G63" s="1"/>
      <c r="H63" s="1"/>
    </row>
    <row r="64" spans="1:9" x14ac:dyDescent="0.3">
      <c r="D64" s="3"/>
      <c r="F64" s="29"/>
      <c r="G64" s="1"/>
      <c r="H64" s="1"/>
    </row>
    <row r="65" spans="4:8" x14ac:dyDescent="0.3">
      <c r="D65" s="3"/>
      <c r="F65" s="29"/>
      <c r="G65" s="1"/>
      <c r="H65" s="1"/>
    </row>
    <row r="66" spans="4:8" x14ac:dyDescent="0.3">
      <c r="D66" s="3"/>
      <c r="F66" s="29"/>
      <c r="G66" s="1"/>
      <c r="H66" s="1"/>
    </row>
    <row r="67" spans="4:8" x14ac:dyDescent="0.3">
      <c r="D67" s="3"/>
      <c r="F67" s="29"/>
      <c r="G67" s="1"/>
      <c r="H67" s="1"/>
    </row>
    <row r="68" spans="4:8" x14ac:dyDescent="0.3">
      <c r="D68" s="3"/>
      <c r="F68" s="29"/>
      <c r="G68" s="1"/>
      <c r="H68" s="1"/>
    </row>
    <row r="69" spans="4:8" x14ac:dyDescent="0.3">
      <c r="D69" s="3"/>
      <c r="F69" s="29"/>
      <c r="G69" s="1"/>
      <c r="H69" s="1"/>
    </row>
    <row r="70" spans="4:8" x14ac:dyDescent="0.3">
      <c r="D70" s="3"/>
      <c r="F70" s="29"/>
      <c r="G70" s="1"/>
      <c r="H70" s="1"/>
    </row>
    <row r="71" spans="4:8" x14ac:dyDescent="0.3">
      <c r="D71" s="3"/>
      <c r="F71" s="29"/>
      <c r="G71" s="1"/>
      <c r="H71" s="1"/>
    </row>
    <row r="72" spans="4:8" x14ac:dyDescent="0.3">
      <c r="D72" s="3"/>
      <c r="F72" s="29"/>
      <c r="G72" s="1"/>
      <c r="H72" s="1"/>
    </row>
    <row r="73" spans="4:8" x14ac:dyDescent="0.3">
      <c r="D73" s="3"/>
      <c r="F73" s="29"/>
      <c r="G73" s="1"/>
      <c r="H73" s="1"/>
    </row>
    <row r="74" spans="4:8" x14ac:dyDescent="0.3">
      <c r="D74" s="3"/>
      <c r="F74" s="29"/>
      <c r="G74" s="1"/>
      <c r="H74" s="1"/>
    </row>
    <row r="75" spans="4:8" x14ac:dyDescent="0.3">
      <c r="D75" s="3"/>
      <c r="F75" s="29"/>
      <c r="G75" s="1"/>
      <c r="H75" s="1"/>
    </row>
    <row r="76" spans="4:8" x14ac:dyDescent="0.3">
      <c r="D76" s="3"/>
      <c r="F76" s="29"/>
      <c r="G76" s="1"/>
      <c r="H76" s="1"/>
    </row>
    <row r="77" spans="4:8" x14ac:dyDescent="0.3">
      <c r="D77" s="3"/>
      <c r="F77" s="29"/>
      <c r="G77" s="1"/>
      <c r="H77" s="1"/>
    </row>
    <row r="78" spans="4:8" x14ac:dyDescent="0.3">
      <c r="D78" s="3"/>
      <c r="F78" s="29"/>
      <c r="G78" s="1"/>
      <c r="H78" s="1"/>
    </row>
    <row r="79" spans="4:8" x14ac:dyDescent="0.3">
      <c r="D79" s="3"/>
      <c r="F79" s="29"/>
      <c r="G79" s="1"/>
      <c r="H79" s="1"/>
    </row>
    <row r="80" spans="4:8" x14ac:dyDescent="0.3">
      <c r="D80" s="3"/>
      <c r="F80" s="29"/>
      <c r="G80" s="1"/>
      <c r="H80" s="1"/>
    </row>
    <row r="81" spans="4:8" x14ac:dyDescent="0.3">
      <c r="D81" s="3"/>
      <c r="F81" s="29"/>
      <c r="G81" s="1"/>
      <c r="H81" s="1"/>
    </row>
    <row r="82" spans="4:8" x14ac:dyDescent="0.3">
      <c r="D82" s="3"/>
      <c r="F82" s="29"/>
      <c r="G82" s="1"/>
      <c r="H82" s="1"/>
    </row>
    <row r="83" spans="4:8" x14ac:dyDescent="0.3">
      <c r="D83" s="3"/>
      <c r="F83" s="29"/>
      <c r="G83" s="1"/>
      <c r="H83" s="1"/>
    </row>
    <row r="84" spans="4:8" x14ac:dyDescent="0.3">
      <c r="D84" s="3"/>
      <c r="F84" s="29"/>
      <c r="G84" s="1"/>
      <c r="H84" s="1"/>
    </row>
    <row r="85" spans="4:8" x14ac:dyDescent="0.3">
      <c r="D85" s="3"/>
      <c r="F85" s="29"/>
      <c r="G85" s="1"/>
      <c r="H85" s="1"/>
    </row>
    <row r="86" spans="4:8" x14ac:dyDescent="0.3">
      <c r="D86" s="3"/>
      <c r="F86" s="29"/>
      <c r="G86" s="1"/>
      <c r="H86" s="1"/>
    </row>
    <row r="87" spans="4:8" x14ac:dyDescent="0.3">
      <c r="D87" s="3"/>
      <c r="F87" s="29"/>
      <c r="G87" s="1"/>
      <c r="H87" s="1"/>
    </row>
    <row r="88" spans="4:8" x14ac:dyDescent="0.3">
      <c r="D88" s="3"/>
      <c r="F88" s="29"/>
      <c r="G88" s="1"/>
      <c r="H88" s="1"/>
    </row>
    <row r="89" spans="4:8" x14ac:dyDescent="0.3">
      <c r="D89" s="3"/>
      <c r="F89" s="29"/>
      <c r="G89" s="1"/>
      <c r="H89" s="1"/>
    </row>
    <row r="90" spans="4:8" x14ac:dyDescent="0.3">
      <c r="D90" s="3"/>
      <c r="F90" s="29"/>
      <c r="G90" s="1"/>
      <c r="H90" s="1"/>
    </row>
    <row r="91" spans="4:8" x14ac:dyDescent="0.3">
      <c r="D91" s="3"/>
      <c r="F91" s="29"/>
      <c r="G91" s="1"/>
      <c r="H91" s="1"/>
    </row>
    <row r="92" spans="4:8" x14ac:dyDescent="0.3">
      <c r="D92" s="3"/>
      <c r="F92" s="29"/>
      <c r="G92" s="1"/>
      <c r="H92" s="1"/>
    </row>
    <row r="93" spans="4:8" x14ac:dyDescent="0.3">
      <c r="D93" s="3"/>
      <c r="F93" s="29"/>
      <c r="G93" s="1"/>
      <c r="H93" s="1"/>
    </row>
    <row r="94" spans="4:8" x14ac:dyDescent="0.3">
      <c r="D94" s="3"/>
      <c r="F94" s="29"/>
      <c r="G94" s="1"/>
      <c r="H94" s="1"/>
    </row>
    <row r="95" spans="4:8" x14ac:dyDescent="0.3">
      <c r="D95" s="3"/>
      <c r="F95" s="29"/>
      <c r="G95" s="1"/>
      <c r="H95" s="1"/>
    </row>
    <row r="96" spans="4:8" x14ac:dyDescent="0.3">
      <c r="D96" s="3"/>
      <c r="F96" s="29"/>
      <c r="G96" s="1"/>
      <c r="H96" s="1"/>
    </row>
    <row r="97" spans="4:8" x14ac:dyDescent="0.3">
      <c r="D97" s="3"/>
      <c r="F97" s="29"/>
      <c r="G97" s="1"/>
      <c r="H97" s="1"/>
    </row>
    <row r="98" spans="4:8" x14ac:dyDescent="0.3">
      <c r="D98" s="3"/>
      <c r="F98" s="29"/>
      <c r="G98" s="1"/>
      <c r="H98" s="1"/>
    </row>
    <row r="99" spans="4:8" x14ac:dyDescent="0.3">
      <c r="D99" s="3"/>
      <c r="F99" s="29"/>
      <c r="G99" s="1"/>
      <c r="H99" s="1"/>
    </row>
    <row r="100" spans="4:8" x14ac:dyDescent="0.3">
      <c r="D100" s="3"/>
      <c r="F100" s="29"/>
      <c r="G100" s="1"/>
      <c r="H100" s="1"/>
    </row>
    <row r="101" spans="4:8" x14ac:dyDescent="0.3">
      <c r="D101" s="3"/>
      <c r="F101" s="29"/>
      <c r="G101" s="1"/>
      <c r="H101" s="1"/>
    </row>
    <row r="102" spans="4:8" x14ac:dyDescent="0.3">
      <c r="D102" s="3"/>
      <c r="F102" s="29"/>
      <c r="G102" s="1"/>
      <c r="H102" s="1"/>
    </row>
    <row r="103" spans="4:8" x14ac:dyDescent="0.3">
      <c r="D103" s="3"/>
      <c r="F103" s="29"/>
      <c r="G103" s="1"/>
      <c r="H103" s="1"/>
    </row>
    <row r="104" spans="4:8" x14ac:dyDescent="0.3">
      <c r="D104" s="3"/>
      <c r="F104" s="29"/>
      <c r="G104" s="1"/>
      <c r="H104" s="1"/>
    </row>
    <row r="105" spans="4:8" x14ac:dyDescent="0.3">
      <c r="D105" s="3"/>
      <c r="F105" s="29"/>
      <c r="G105" s="1"/>
      <c r="H105" s="1"/>
    </row>
    <row r="106" spans="4:8" x14ac:dyDescent="0.3">
      <c r="D106" s="3"/>
      <c r="F106" s="29"/>
      <c r="G106" s="1"/>
      <c r="H106" s="1"/>
    </row>
    <row r="107" spans="4:8" x14ac:dyDescent="0.3">
      <c r="D107" s="3"/>
      <c r="F107" s="29"/>
      <c r="G107" s="1"/>
      <c r="H107" s="1"/>
    </row>
    <row r="108" spans="4:8" x14ac:dyDescent="0.3">
      <c r="D108" s="3"/>
      <c r="F108" s="29"/>
      <c r="G108" s="1"/>
      <c r="H108" s="1"/>
    </row>
    <row r="109" spans="4:8" x14ac:dyDescent="0.3">
      <c r="D109" s="3"/>
      <c r="F109" s="29"/>
      <c r="G109" s="1"/>
      <c r="H109" s="1"/>
    </row>
    <row r="110" spans="4:8" x14ac:dyDescent="0.3">
      <c r="D110" s="3"/>
      <c r="F110" s="29"/>
      <c r="G110" s="1"/>
      <c r="H110" s="1"/>
    </row>
    <row r="111" spans="4:8" x14ac:dyDescent="0.3">
      <c r="D111" s="3"/>
      <c r="F111" s="29"/>
      <c r="G111" s="1"/>
      <c r="H111" s="1"/>
    </row>
    <row r="112" spans="4:8" x14ac:dyDescent="0.3">
      <c r="D112" s="3"/>
      <c r="F112" s="29"/>
      <c r="G112" s="1"/>
      <c r="H112" s="1"/>
    </row>
    <row r="113" spans="4:8" x14ac:dyDescent="0.3">
      <c r="D113" s="3"/>
      <c r="F113" s="29"/>
      <c r="G113" s="1"/>
      <c r="H113" s="1"/>
    </row>
    <row r="114" spans="4:8" x14ac:dyDescent="0.3">
      <c r="D114" s="3"/>
      <c r="F114" s="29"/>
      <c r="G114" s="1"/>
      <c r="H114" s="1"/>
    </row>
    <row r="115" spans="4:8" x14ac:dyDescent="0.3">
      <c r="D115" s="3"/>
      <c r="F115" s="29"/>
      <c r="G115" s="1"/>
      <c r="H115" s="1"/>
    </row>
    <row r="116" spans="4:8" x14ac:dyDescent="0.3">
      <c r="D116" s="3"/>
      <c r="F116" s="29"/>
      <c r="G116" s="1"/>
      <c r="H116" s="1"/>
    </row>
    <row r="117" spans="4:8" x14ac:dyDescent="0.3">
      <c r="D117" s="3"/>
      <c r="F117" s="29"/>
      <c r="G117" s="1"/>
      <c r="H117" s="1"/>
    </row>
    <row r="118" spans="4:8" x14ac:dyDescent="0.3">
      <c r="D118" s="3"/>
      <c r="F118" s="29"/>
      <c r="G118" s="1"/>
      <c r="H118" s="1"/>
    </row>
    <row r="119" spans="4:8" x14ac:dyDescent="0.3">
      <c r="D119" s="3"/>
      <c r="F119" s="29"/>
      <c r="G119" s="1"/>
      <c r="H119" s="1"/>
    </row>
    <row r="120" spans="4:8" x14ac:dyDescent="0.3">
      <c r="D120" s="3"/>
      <c r="F120" s="29"/>
      <c r="G120" s="1"/>
      <c r="H120" s="1"/>
    </row>
    <row r="121" spans="4:8" x14ac:dyDescent="0.3">
      <c r="D121" s="3"/>
      <c r="F121" s="29"/>
      <c r="G121" s="1"/>
      <c r="H121" s="1"/>
    </row>
    <row r="122" spans="4:8" x14ac:dyDescent="0.3">
      <c r="D122" s="3"/>
      <c r="F122" s="29"/>
      <c r="G122" s="1"/>
      <c r="H122" s="1"/>
    </row>
    <row r="123" spans="4:8" x14ac:dyDescent="0.3">
      <c r="D123" s="3"/>
      <c r="F123" s="29"/>
      <c r="G123" s="1"/>
      <c r="H123" s="1"/>
    </row>
    <row r="124" spans="4:8" x14ac:dyDescent="0.3">
      <c r="D124" s="3"/>
      <c r="F124" s="29"/>
      <c r="G124" s="1"/>
      <c r="H124" s="1"/>
    </row>
    <row r="125" spans="4:8" x14ac:dyDescent="0.3">
      <c r="D125" s="3"/>
      <c r="F125" s="29"/>
      <c r="G125" s="1"/>
      <c r="H125" s="1"/>
    </row>
    <row r="126" spans="4:8" x14ac:dyDescent="0.3">
      <c r="D126" s="3"/>
      <c r="F126" s="29"/>
      <c r="G126" s="1"/>
      <c r="H126" s="1"/>
    </row>
    <row r="127" spans="4:8" x14ac:dyDescent="0.3">
      <c r="D127" s="3"/>
      <c r="F127" s="29"/>
      <c r="G127" s="1"/>
      <c r="H127" s="1"/>
    </row>
    <row r="128" spans="4:8" x14ac:dyDescent="0.3">
      <c r="D128" s="3"/>
      <c r="F128" s="29"/>
      <c r="G128" s="1"/>
      <c r="H128" s="1"/>
    </row>
    <row r="129" spans="4:8" x14ac:dyDescent="0.3">
      <c r="D129" s="3"/>
      <c r="F129" s="29"/>
      <c r="G129" s="1"/>
      <c r="H129" s="1"/>
    </row>
    <row r="130" spans="4:8" x14ac:dyDescent="0.3">
      <c r="D130" s="3"/>
      <c r="F130" s="29"/>
      <c r="G130" s="1"/>
      <c r="H130" s="1"/>
    </row>
    <row r="131" spans="4:8" x14ac:dyDescent="0.3">
      <c r="D131" s="3"/>
      <c r="F131" s="29"/>
      <c r="G131" s="1"/>
      <c r="H131" s="1"/>
    </row>
    <row r="132" spans="4:8" x14ac:dyDescent="0.3">
      <c r="D132" s="3"/>
      <c r="F132" s="29"/>
      <c r="G132" s="1"/>
      <c r="H132" s="1"/>
    </row>
  </sheetData>
  <mergeCells count="31">
    <mergeCell ref="A38:A60"/>
    <mergeCell ref="B38:B39"/>
    <mergeCell ref="C38:C41"/>
    <mergeCell ref="D38:D44"/>
    <mergeCell ref="E38:E44"/>
    <mergeCell ref="B40:B60"/>
    <mergeCell ref="C42:C60"/>
    <mergeCell ref="D45:D60"/>
    <mergeCell ref="E45:E52"/>
    <mergeCell ref="E53:E60"/>
    <mergeCell ref="A2:E2"/>
    <mergeCell ref="A3:E3"/>
    <mergeCell ref="A7:C7"/>
    <mergeCell ref="D7:E7"/>
    <mergeCell ref="E16:E28"/>
    <mergeCell ref="H6:I6"/>
    <mergeCell ref="F7:F8"/>
    <mergeCell ref="A5:I5"/>
    <mergeCell ref="E14:E15"/>
    <mergeCell ref="D11:D13"/>
    <mergeCell ref="E11:E13"/>
    <mergeCell ref="A10:A24"/>
    <mergeCell ref="B11:B24"/>
    <mergeCell ref="C12:C24"/>
    <mergeCell ref="D14:D28"/>
    <mergeCell ref="G7:I7"/>
    <mergeCell ref="A29:A37"/>
    <mergeCell ref="C29:C37"/>
    <mergeCell ref="D29:D37"/>
    <mergeCell ref="B29:B37"/>
    <mergeCell ref="E29:E37"/>
  </mergeCells>
  <phoneticPr fontId="0" type="noConversion"/>
  <pageMargins left="0.3" right="0.24" top="0.34" bottom="0.33" header="0.18" footer="0.16"/>
  <pageSetup paperSize="9" scale="79" firstPageNumber="4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52"/>
  <sheetViews>
    <sheetView topLeftCell="A37" workbookViewId="0">
      <selection activeCell="A4" sqref="A4:F4"/>
    </sheetView>
  </sheetViews>
  <sheetFormatPr defaultRowHeight="17.25" x14ac:dyDescent="0.3"/>
  <cols>
    <col min="1" max="1" width="12.5703125" style="50" customWidth="1"/>
    <col min="2" max="2" width="15.140625" style="50" customWidth="1"/>
    <col min="3" max="3" width="65.28515625" style="50" customWidth="1"/>
    <col min="4" max="6" width="17.42578125" style="50" customWidth="1"/>
    <col min="7" max="16384" width="9.140625" style="50"/>
  </cols>
  <sheetData>
    <row r="1" spans="1:6" ht="17.25" customHeight="1" x14ac:dyDescent="0.3">
      <c r="E1" s="51"/>
      <c r="F1" s="51" t="s">
        <v>43</v>
      </c>
    </row>
    <row r="2" spans="1:6" ht="17.25" customHeight="1" x14ac:dyDescent="0.3">
      <c r="E2" s="51"/>
      <c r="F2" s="51" t="s">
        <v>134</v>
      </c>
    </row>
    <row r="3" spans="1:6" ht="22.5" customHeight="1" x14ac:dyDescent="0.3">
      <c r="E3" s="51"/>
      <c r="F3" s="51" t="s">
        <v>31</v>
      </c>
    </row>
    <row r="4" spans="1:6" ht="77.25" customHeight="1" x14ac:dyDescent="0.3">
      <c r="A4" s="143" t="s">
        <v>253</v>
      </c>
      <c r="B4" s="143"/>
      <c r="C4" s="143"/>
      <c r="D4" s="143"/>
      <c r="E4" s="143"/>
      <c r="F4" s="143"/>
    </row>
    <row r="5" spans="1:6" ht="18.75" customHeight="1" x14ac:dyDescent="0.3">
      <c r="E5" s="140" t="s">
        <v>247</v>
      </c>
      <c r="F5" s="140"/>
    </row>
    <row r="6" spans="1:6" ht="56.25" customHeight="1" x14ac:dyDescent="0.3">
      <c r="A6" s="162" t="s">
        <v>84</v>
      </c>
      <c r="B6" s="163"/>
      <c r="C6" s="166" t="s">
        <v>85</v>
      </c>
      <c r="D6" s="169" t="s">
        <v>18</v>
      </c>
      <c r="E6" s="170"/>
      <c r="F6" s="171"/>
    </row>
    <row r="7" spans="1:6" ht="27" customHeight="1" x14ac:dyDescent="0.3">
      <c r="A7" s="164"/>
      <c r="B7" s="165"/>
      <c r="C7" s="167"/>
      <c r="D7" s="166" t="s">
        <v>12</v>
      </c>
      <c r="E7" s="166" t="s">
        <v>13</v>
      </c>
      <c r="F7" s="166" t="s">
        <v>14</v>
      </c>
    </row>
    <row r="8" spans="1:6" ht="13.5" customHeight="1" x14ac:dyDescent="0.3">
      <c r="A8" s="166" t="s">
        <v>86</v>
      </c>
      <c r="B8" s="166" t="s">
        <v>87</v>
      </c>
      <c r="C8" s="167"/>
      <c r="D8" s="167"/>
      <c r="E8" s="167"/>
      <c r="F8" s="167"/>
    </row>
    <row r="9" spans="1:6" ht="12.6" customHeight="1" x14ac:dyDescent="0.3">
      <c r="A9" s="168"/>
      <c r="B9" s="168"/>
      <c r="C9" s="168"/>
      <c r="D9" s="168"/>
      <c r="E9" s="168"/>
      <c r="F9" s="168"/>
    </row>
    <row r="10" spans="1:6" ht="16.899999999999999" customHeight="1" x14ac:dyDescent="0.3">
      <c r="A10" s="94"/>
      <c r="B10" s="94"/>
      <c r="C10" s="52" t="s">
        <v>88</v>
      </c>
      <c r="D10" s="103">
        <f t="shared" ref="D10:F10" si="0">D12</f>
        <v>0</v>
      </c>
      <c r="E10" s="103">
        <f t="shared" si="0"/>
        <v>0</v>
      </c>
      <c r="F10" s="103">
        <f t="shared" si="0"/>
        <v>0</v>
      </c>
    </row>
    <row r="11" spans="1:6" ht="12.6" customHeight="1" x14ac:dyDescent="0.3">
      <c r="A11" s="94"/>
      <c r="B11" s="94"/>
      <c r="C11" s="54" t="s">
        <v>0</v>
      </c>
      <c r="D11" s="55"/>
      <c r="E11" s="55"/>
      <c r="F11" s="55"/>
    </row>
    <row r="12" spans="1:6" ht="36.75" customHeight="1" x14ac:dyDescent="0.3">
      <c r="A12" s="94"/>
      <c r="B12" s="94"/>
      <c r="C12" s="52" t="s">
        <v>95</v>
      </c>
      <c r="D12" s="103">
        <f t="shared" ref="D12:F12" si="1">D21+D27</f>
        <v>0</v>
      </c>
      <c r="E12" s="103">
        <f t="shared" si="1"/>
        <v>0</v>
      </c>
      <c r="F12" s="103">
        <f t="shared" si="1"/>
        <v>0</v>
      </c>
    </row>
    <row r="13" spans="1:6" ht="17.45" customHeight="1" x14ac:dyDescent="0.3">
      <c r="A13" s="94"/>
      <c r="B13" s="94"/>
      <c r="C13" s="54" t="s">
        <v>0</v>
      </c>
      <c r="D13" s="53"/>
      <c r="E13" s="53"/>
      <c r="F13" s="53"/>
    </row>
    <row r="14" spans="1:6" ht="17.45" customHeight="1" x14ac:dyDescent="0.3">
      <c r="A14" s="181">
        <v>1193</v>
      </c>
      <c r="B14" s="166"/>
      <c r="C14" s="56" t="s">
        <v>89</v>
      </c>
      <c r="D14" s="182">
        <f t="shared" ref="D14:F14" si="2">D21+D27</f>
        <v>0</v>
      </c>
      <c r="E14" s="182">
        <f t="shared" si="2"/>
        <v>0</v>
      </c>
      <c r="F14" s="182">
        <f t="shared" si="2"/>
        <v>0</v>
      </c>
    </row>
    <row r="15" spans="1:6" ht="43.5" customHeight="1" x14ac:dyDescent="0.3">
      <c r="A15" s="181"/>
      <c r="B15" s="167"/>
      <c r="C15" s="57" t="s">
        <v>42</v>
      </c>
      <c r="D15" s="183"/>
      <c r="E15" s="183"/>
      <c r="F15" s="183"/>
    </row>
    <row r="16" spans="1:6" ht="17.25" customHeight="1" x14ac:dyDescent="0.3">
      <c r="A16" s="181"/>
      <c r="B16" s="167"/>
      <c r="C16" s="56" t="s">
        <v>90</v>
      </c>
      <c r="D16" s="183"/>
      <c r="E16" s="183"/>
      <c r="F16" s="183"/>
    </row>
    <row r="17" spans="1:6" ht="87.75" customHeight="1" x14ac:dyDescent="0.3">
      <c r="A17" s="181"/>
      <c r="B17" s="167"/>
      <c r="C17" s="40" t="s">
        <v>96</v>
      </c>
      <c r="D17" s="183"/>
      <c r="E17" s="183"/>
      <c r="F17" s="183"/>
    </row>
    <row r="18" spans="1:6" ht="22.5" customHeight="1" x14ac:dyDescent="0.3">
      <c r="A18" s="181"/>
      <c r="B18" s="167"/>
      <c r="C18" s="56" t="s">
        <v>91</v>
      </c>
      <c r="D18" s="183"/>
      <c r="E18" s="183"/>
      <c r="F18" s="183"/>
    </row>
    <row r="19" spans="1:6" ht="39" customHeight="1" x14ac:dyDescent="0.3">
      <c r="A19" s="181"/>
      <c r="B19" s="168"/>
      <c r="C19" s="40" t="s">
        <v>108</v>
      </c>
      <c r="D19" s="184"/>
      <c r="E19" s="184"/>
      <c r="F19" s="184"/>
    </row>
    <row r="20" spans="1:6" ht="20.45" customHeight="1" x14ac:dyDescent="0.3">
      <c r="A20" s="178" t="s">
        <v>92</v>
      </c>
      <c r="B20" s="179"/>
      <c r="C20" s="179"/>
      <c r="D20" s="179"/>
      <c r="E20" s="179"/>
      <c r="F20" s="180"/>
    </row>
    <row r="21" spans="1:6" ht="24.75" customHeight="1" x14ac:dyDescent="0.3">
      <c r="A21" s="172"/>
      <c r="B21" s="175">
        <v>31001</v>
      </c>
      <c r="C21" s="58" t="s">
        <v>112</v>
      </c>
      <c r="D21" s="182">
        <f>'havelvac 1'!G16</f>
        <v>-1318.1999999999998</v>
      </c>
      <c r="E21" s="182">
        <f>'havelvac 1'!H16</f>
        <v>-1318.1999999999998</v>
      </c>
      <c r="F21" s="182">
        <f>'havelvac 1'!I16</f>
        <v>-1318.1999999999998</v>
      </c>
    </row>
    <row r="22" spans="1:6" ht="69" x14ac:dyDescent="0.3">
      <c r="A22" s="173"/>
      <c r="B22" s="176"/>
      <c r="C22" s="40" t="s">
        <v>109</v>
      </c>
      <c r="D22" s="183"/>
      <c r="E22" s="183"/>
      <c r="F22" s="183"/>
    </row>
    <row r="23" spans="1:6" ht="23.25" customHeight="1" x14ac:dyDescent="0.3">
      <c r="A23" s="173"/>
      <c r="B23" s="176"/>
      <c r="C23" s="58" t="s">
        <v>111</v>
      </c>
      <c r="D23" s="183"/>
      <c r="E23" s="183"/>
      <c r="F23" s="183"/>
    </row>
    <row r="24" spans="1:6" ht="43.5" customHeight="1" x14ac:dyDescent="0.3">
      <c r="A24" s="173"/>
      <c r="B24" s="176"/>
      <c r="C24" s="40" t="s">
        <v>110</v>
      </c>
      <c r="D24" s="183"/>
      <c r="E24" s="183"/>
      <c r="F24" s="183"/>
    </row>
    <row r="25" spans="1:6" ht="16.5" customHeight="1" x14ac:dyDescent="0.3">
      <c r="A25" s="173"/>
      <c r="B25" s="176"/>
      <c r="C25" s="58" t="s">
        <v>113</v>
      </c>
      <c r="D25" s="183"/>
      <c r="E25" s="183"/>
      <c r="F25" s="183"/>
    </row>
    <row r="26" spans="1:6" ht="44.25" customHeight="1" x14ac:dyDescent="0.3">
      <c r="A26" s="174"/>
      <c r="B26" s="177"/>
      <c r="C26" s="40" t="s">
        <v>114</v>
      </c>
      <c r="D26" s="184"/>
      <c r="E26" s="184"/>
      <c r="F26" s="184"/>
    </row>
    <row r="27" spans="1:6" ht="33.75" customHeight="1" x14ac:dyDescent="0.3">
      <c r="A27" s="172"/>
      <c r="B27" s="175">
        <v>11004</v>
      </c>
      <c r="C27" s="58" t="s">
        <v>93</v>
      </c>
      <c r="D27" s="185">
        <f>'havelvac 1'!G37</f>
        <v>1318.2</v>
      </c>
      <c r="E27" s="185">
        <f>'havelvac 1'!H37</f>
        <v>1318.2</v>
      </c>
      <c r="F27" s="185">
        <f>'havelvac 1'!I37</f>
        <v>1318.2</v>
      </c>
    </row>
    <row r="28" spans="1:6" ht="90" customHeight="1" x14ac:dyDescent="0.3">
      <c r="A28" s="173"/>
      <c r="B28" s="176"/>
      <c r="C28" s="59" t="s">
        <v>118</v>
      </c>
      <c r="D28" s="186"/>
      <c r="E28" s="186"/>
      <c r="F28" s="186"/>
    </row>
    <row r="29" spans="1:6" ht="33.75" customHeight="1" x14ac:dyDescent="0.3">
      <c r="A29" s="173"/>
      <c r="B29" s="176"/>
      <c r="C29" s="58" t="s">
        <v>111</v>
      </c>
      <c r="D29" s="186"/>
      <c r="E29" s="186"/>
      <c r="F29" s="186"/>
    </row>
    <row r="30" spans="1:6" ht="40.5" customHeight="1" x14ac:dyDescent="0.3">
      <c r="A30" s="173"/>
      <c r="B30" s="176"/>
      <c r="C30" s="40" t="s">
        <v>110</v>
      </c>
      <c r="D30" s="186"/>
      <c r="E30" s="186"/>
      <c r="F30" s="186"/>
    </row>
    <row r="31" spans="1:6" ht="22.5" customHeight="1" x14ac:dyDescent="0.3">
      <c r="A31" s="173"/>
      <c r="B31" s="176"/>
      <c r="C31" s="58" t="s">
        <v>94</v>
      </c>
      <c r="D31" s="186"/>
      <c r="E31" s="186"/>
      <c r="F31" s="186"/>
    </row>
    <row r="32" spans="1:6" ht="21" customHeight="1" x14ac:dyDescent="0.3">
      <c r="A32" s="174"/>
      <c r="B32" s="177"/>
      <c r="C32" s="40" t="s">
        <v>81</v>
      </c>
      <c r="D32" s="187"/>
      <c r="E32" s="187"/>
      <c r="F32" s="187"/>
    </row>
    <row r="33" spans="1:6" x14ac:dyDescent="0.3">
      <c r="B33" s="101"/>
      <c r="C33" s="102" t="s">
        <v>266</v>
      </c>
      <c r="D33" s="103">
        <f>D34</f>
        <v>0</v>
      </c>
      <c r="E33" s="103">
        <f t="shared" ref="E33:F33" si="3">E34</f>
        <v>0</v>
      </c>
      <c r="F33" s="103">
        <f t="shared" si="3"/>
        <v>0</v>
      </c>
    </row>
    <row r="34" spans="1:6" x14ac:dyDescent="0.3">
      <c r="A34" s="104"/>
      <c r="B34" s="104"/>
      <c r="C34" s="105" t="s">
        <v>259</v>
      </c>
      <c r="D34" s="185">
        <f>D41+D47</f>
        <v>0</v>
      </c>
      <c r="E34" s="185">
        <f t="shared" ref="E34:F34" si="4">E41+E47</f>
        <v>0</v>
      </c>
      <c r="F34" s="185">
        <f t="shared" si="4"/>
        <v>0</v>
      </c>
    </row>
    <row r="35" spans="1:6" x14ac:dyDescent="0.3">
      <c r="A35" s="138" t="s">
        <v>260</v>
      </c>
      <c r="B35" s="153"/>
      <c r="C35" s="57" t="s">
        <v>267</v>
      </c>
      <c r="D35" s="186"/>
      <c r="E35" s="186"/>
      <c r="F35" s="186"/>
    </row>
    <row r="36" spans="1:6" x14ac:dyDescent="0.3">
      <c r="A36" s="138"/>
      <c r="B36" s="154"/>
      <c r="C36" s="106" t="s">
        <v>258</v>
      </c>
      <c r="D36" s="186"/>
      <c r="E36" s="186"/>
      <c r="F36" s="186"/>
    </row>
    <row r="37" spans="1:6" x14ac:dyDescent="0.3">
      <c r="A37" s="138"/>
      <c r="B37" s="154"/>
      <c r="C37" s="57" t="s">
        <v>268</v>
      </c>
      <c r="D37" s="186"/>
      <c r="E37" s="186"/>
      <c r="F37" s="186"/>
    </row>
    <row r="38" spans="1:6" ht="51.75" x14ac:dyDescent="0.3">
      <c r="A38" s="138"/>
      <c r="B38" s="154"/>
      <c r="C38" s="106" t="s">
        <v>269</v>
      </c>
      <c r="D38" s="186"/>
      <c r="E38" s="186"/>
      <c r="F38" s="186"/>
    </row>
    <row r="39" spans="1:6" x14ac:dyDescent="0.3">
      <c r="A39" s="138"/>
      <c r="B39" s="154"/>
      <c r="C39" s="57" t="s">
        <v>270</v>
      </c>
      <c r="D39" s="187"/>
      <c r="E39" s="187"/>
      <c r="F39" s="187"/>
    </row>
    <row r="40" spans="1:6" ht="34.5" x14ac:dyDescent="0.3">
      <c r="A40" s="138"/>
      <c r="B40" s="188"/>
      <c r="C40" s="106" t="s">
        <v>271</v>
      </c>
      <c r="D40" s="93"/>
      <c r="E40" s="93"/>
      <c r="F40" s="93"/>
    </row>
    <row r="41" spans="1:6" x14ac:dyDescent="0.3">
      <c r="A41" s="153"/>
      <c r="B41" s="153" t="s">
        <v>261</v>
      </c>
      <c r="C41" s="57" t="s">
        <v>93</v>
      </c>
      <c r="D41" s="185">
        <f>'[1]havelvac 1'!G51</f>
        <v>1318.2</v>
      </c>
      <c r="E41" s="185">
        <f>'[1]havelvac 1'!H51</f>
        <v>1318.2</v>
      </c>
      <c r="F41" s="185">
        <f>'[1]havelvac 1'!I51</f>
        <v>1318.2</v>
      </c>
    </row>
    <row r="42" spans="1:6" x14ac:dyDescent="0.3">
      <c r="A42" s="154"/>
      <c r="B42" s="154"/>
      <c r="C42" s="106" t="s">
        <v>258</v>
      </c>
      <c r="D42" s="186"/>
      <c r="E42" s="186"/>
      <c r="F42" s="186"/>
    </row>
    <row r="43" spans="1:6" x14ac:dyDescent="0.3">
      <c r="A43" s="154"/>
      <c r="B43" s="154"/>
      <c r="C43" s="57" t="s">
        <v>272</v>
      </c>
      <c r="D43" s="186"/>
      <c r="E43" s="186"/>
      <c r="F43" s="186"/>
    </row>
    <row r="44" spans="1:6" ht="69" x14ac:dyDescent="0.3">
      <c r="A44" s="154"/>
      <c r="B44" s="154"/>
      <c r="C44" s="106" t="s">
        <v>273</v>
      </c>
      <c r="D44" s="186"/>
      <c r="E44" s="186"/>
      <c r="F44" s="186"/>
    </row>
    <row r="45" spans="1:6" x14ac:dyDescent="0.3">
      <c r="A45" s="154"/>
      <c r="B45" s="154"/>
      <c r="C45" s="57" t="s">
        <v>94</v>
      </c>
      <c r="D45" s="186"/>
      <c r="E45" s="186"/>
      <c r="F45" s="186"/>
    </row>
    <row r="46" spans="1:6" x14ac:dyDescent="0.3">
      <c r="A46" s="188"/>
      <c r="B46" s="188"/>
      <c r="C46" s="106" t="s">
        <v>274</v>
      </c>
      <c r="D46" s="187"/>
      <c r="E46" s="187"/>
      <c r="F46" s="187"/>
    </row>
    <row r="47" spans="1:6" x14ac:dyDescent="0.3">
      <c r="A47" s="153"/>
      <c r="B47" s="153" t="s">
        <v>261</v>
      </c>
      <c r="C47" s="57" t="s">
        <v>93</v>
      </c>
      <c r="D47" s="185">
        <f>'[1]havelvac 1'!G59</f>
        <v>-1318.2</v>
      </c>
      <c r="E47" s="185">
        <f>'[1]havelvac 1'!H59</f>
        <v>-1318.2</v>
      </c>
      <c r="F47" s="185">
        <f>'[1]havelvac 1'!I59</f>
        <v>-1318.2</v>
      </c>
    </row>
    <row r="48" spans="1:6" x14ac:dyDescent="0.3">
      <c r="A48" s="154"/>
      <c r="B48" s="154"/>
      <c r="C48" s="106" t="s">
        <v>258</v>
      </c>
      <c r="D48" s="186"/>
      <c r="E48" s="186"/>
      <c r="F48" s="186"/>
    </row>
    <row r="49" spans="1:6" x14ac:dyDescent="0.3">
      <c r="A49" s="154"/>
      <c r="B49" s="154"/>
      <c r="C49" s="57" t="s">
        <v>272</v>
      </c>
      <c r="D49" s="186"/>
      <c r="E49" s="186"/>
      <c r="F49" s="186"/>
    </row>
    <row r="50" spans="1:6" ht="69" x14ac:dyDescent="0.3">
      <c r="A50" s="154"/>
      <c r="B50" s="154"/>
      <c r="C50" s="106" t="s">
        <v>273</v>
      </c>
      <c r="D50" s="186"/>
      <c r="E50" s="186"/>
      <c r="F50" s="186"/>
    </row>
    <row r="51" spans="1:6" x14ac:dyDescent="0.3">
      <c r="A51" s="154"/>
      <c r="B51" s="154"/>
      <c r="C51" s="57" t="s">
        <v>94</v>
      </c>
      <c r="D51" s="186"/>
      <c r="E51" s="186"/>
      <c r="F51" s="186"/>
    </row>
    <row r="52" spans="1:6" x14ac:dyDescent="0.3">
      <c r="A52" s="188"/>
      <c r="B52" s="188"/>
      <c r="C52" s="106" t="s">
        <v>274</v>
      </c>
      <c r="D52" s="187"/>
      <c r="E52" s="187"/>
      <c r="F52" s="187"/>
    </row>
  </sheetData>
  <mergeCells count="41">
    <mergeCell ref="A47:A52"/>
    <mergeCell ref="B47:B52"/>
    <mergeCell ref="D47:D52"/>
    <mergeCell ref="E47:E52"/>
    <mergeCell ref="F47:F52"/>
    <mergeCell ref="A41:A46"/>
    <mergeCell ref="B41:B46"/>
    <mergeCell ref="D41:D46"/>
    <mergeCell ref="E41:E46"/>
    <mergeCell ref="F41:F46"/>
    <mergeCell ref="D34:D39"/>
    <mergeCell ref="E34:E39"/>
    <mergeCell ref="F34:F39"/>
    <mergeCell ref="A35:A40"/>
    <mergeCell ref="B35:B40"/>
    <mergeCell ref="A27:A32"/>
    <mergeCell ref="B27:B32"/>
    <mergeCell ref="D27:D32"/>
    <mergeCell ref="E27:E32"/>
    <mergeCell ref="F27:F32"/>
    <mergeCell ref="B14:B19"/>
    <mergeCell ref="A21:A26"/>
    <mergeCell ref="B21:B26"/>
    <mergeCell ref="A20:F20"/>
    <mergeCell ref="A14:A19"/>
    <mergeCell ref="D14:D19"/>
    <mergeCell ref="E14:E19"/>
    <mergeCell ref="F14:F19"/>
    <mergeCell ref="D21:D26"/>
    <mergeCell ref="E21:E26"/>
    <mergeCell ref="F21:F26"/>
    <mergeCell ref="A4:F4"/>
    <mergeCell ref="A6:B7"/>
    <mergeCell ref="C6:C9"/>
    <mergeCell ref="D7:D9"/>
    <mergeCell ref="E7:E9"/>
    <mergeCell ref="F7:F9"/>
    <mergeCell ref="A8:A9"/>
    <mergeCell ref="B8:B9"/>
    <mergeCell ref="E5:F5"/>
    <mergeCell ref="D6:F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30"/>
  <sheetViews>
    <sheetView topLeftCell="B19" workbookViewId="0">
      <selection activeCell="K24" sqref="K24"/>
    </sheetView>
  </sheetViews>
  <sheetFormatPr defaultRowHeight="17.25" x14ac:dyDescent="0.2"/>
  <cols>
    <col min="1" max="2" width="7" style="6" customWidth="1"/>
    <col min="3" max="3" width="51" style="6" customWidth="1"/>
    <col min="4" max="12" width="17.85546875" style="6" customWidth="1"/>
    <col min="13" max="16384" width="9.140625" style="6"/>
  </cols>
  <sheetData>
    <row r="1" spans="1:12" x14ac:dyDescent="0.3">
      <c r="L1" s="51" t="s">
        <v>126</v>
      </c>
    </row>
    <row r="2" spans="1:12" x14ac:dyDescent="0.3">
      <c r="L2" s="51" t="s">
        <v>134</v>
      </c>
    </row>
    <row r="3" spans="1:12" x14ac:dyDescent="0.3">
      <c r="L3" s="51" t="s">
        <v>31</v>
      </c>
    </row>
    <row r="5" spans="1:12" ht="48" customHeight="1" x14ac:dyDescent="0.2">
      <c r="A5" s="193" t="s">
        <v>252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</row>
    <row r="6" spans="1:12" ht="17.25" customHeight="1" x14ac:dyDescent="0.2">
      <c r="K6" s="140" t="s">
        <v>247</v>
      </c>
      <c r="L6" s="140"/>
    </row>
    <row r="7" spans="1:12" ht="28.5" customHeight="1" x14ac:dyDescent="0.2">
      <c r="A7" s="141" t="s">
        <v>16</v>
      </c>
      <c r="B7" s="141"/>
      <c r="C7" s="141" t="s">
        <v>17</v>
      </c>
      <c r="D7" s="196" t="s">
        <v>18</v>
      </c>
      <c r="E7" s="197"/>
      <c r="F7" s="197"/>
      <c r="G7" s="197"/>
      <c r="H7" s="197"/>
      <c r="I7" s="197"/>
      <c r="J7" s="197"/>
      <c r="K7" s="197"/>
      <c r="L7" s="198"/>
    </row>
    <row r="8" spans="1:12" ht="24.75" customHeight="1" x14ac:dyDescent="0.2">
      <c r="A8" s="141"/>
      <c r="B8" s="141"/>
      <c r="C8" s="141"/>
      <c r="D8" s="194" t="s">
        <v>12</v>
      </c>
      <c r="E8" s="194"/>
      <c r="F8" s="194"/>
      <c r="G8" s="194" t="s">
        <v>13</v>
      </c>
      <c r="H8" s="194"/>
      <c r="I8" s="194"/>
      <c r="J8" s="194" t="s">
        <v>14</v>
      </c>
      <c r="K8" s="194"/>
      <c r="L8" s="194"/>
    </row>
    <row r="9" spans="1:12" ht="78.75" x14ac:dyDescent="0.2">
      <c r="A9" s="60" t="s">
        <v>22</v>
      </c>
      <c r="B9" s="60" t="s">
        <v>87</v>
      </c>
      <c r="C9" s="141"/>
      <c r="D9" s="61" t="s">
        <v>98</v>
      </c>
      <c r="E9" s="61" t="s">
        <v>99</v>
      </c>
      <c r="F9" s="61" t="s">
        <v>100</v>
      </c>
      <c r="G9" s="61" t="s">
        <v>98</v>
      </c>
      <c r="H9" s="61" t="s">
        <v>99</v>
      </c>
      <c r="I9" s="61" t="s">
        <v>100</v>
      </c>
      <c r="J9" s="61" t="s">
        <v>98</v>
      </c>
      <c r="K9" s="61" t="s">
        <v>99</v>
      </c>
      <c r="L9" s="61" t="s">
        <v>100</v>
      </c>
    </row>
    <row r="10" spans="1:12" x14ac:dyDescent="0.2">
      <c r="A10" s="195"/>
      <c r="B10" s="195"/>
      <c r="C10" s="62" t="s">
        <v>98</v>
      </c>
      <c r="D10" s="19">
        <f t="shared" ref="D10:F10" si="0">D13+D12</f>
        <v>0</v>
      </c>
      <c r="E10" s="19">
        <f t="shared" si="0"/>
        <v>0</v>
      </c>
      <c r="F10" s="19">
        <f t="shared" si="0"/>
        <v>0</v>
      </c>
      <c r="G10" s="19">
        <f>G13+G12</f>
        <v>0</v>
      </c>
      <c r="H10" s="19">
        <f t="shared" ref="H10:L10" si="1">H13+H12</f>
        <v>0</v>
      </c>
      <c r="I10" s="19">
        <f t="shared" si="1"/>
        <v>0</v>
      </c>
      <c r="J10" s="19">
        <f t="shared" si="1"/>
        <v>0</v>
      </c>
      <c r="K10" s="19">
        <f t="shared" si="1"/>
        <v>0</v>
      </c>
      <c r="L10" s="19">
        <f t="shared" si="1"/>
        <v>0</v>
      </c>
    </row>
    <row r="11" spans="1:12" x14ac:dyDescent="0.2">
      <c r="A11" s="195"/>
      <c r="B11" s="195"/>
      <c r="C11" s="63" t="s">
        <v>0</v>
      </c>
      <c r="D11" s="19"/>
      <c r="E11" s="19"/>
      <c r="F11" s="19"/>
      <c r="G11" s="19"/>
      <c r="H11" s="19"/>
      <c r="I11" s="19"/>
      <c r="J11" s="19"/>
      <c r="K11" s="19"/>
      <c r="L11" s="19"/>
    </row>
    <row r="12" spans="1:12" x14ac:dyDescent="0.2">
      <c r="A12" s="195"/>
      <c r="B12" s="195"/>
      <c r="C12" s="64" t="s">
        <v>120</v>
      </c>
      <c r="D12" s="87">
        <f t="shared" ref="D12:L12" si="2">D25</f>
        <v>1318.2</v>
      </c>
      <c r="E12" s="87">
        <f t="shared" si="2"/>
        <v>1318.2</v>
      </c>
      <c r="F12" s="87">
        <f t="shared" si="2"/>
        <v>0</v>
      </c>
      <c r="G12" s="87">
        <f t="shared" si="2"/>
        <v>1318.2</v>
      </c>
      <c r="H12" s="87">
        <f t="shared" si="2"/>
        <v>1318.2</v>
      </c>
      <c r="I12" s="87">
        <f t="shared" si="2"/>
        <v>0</v>
      </c>
      <c r="J12" s="87">
        <f t="shared" si="2"/>
        <v>1318.2</v>
      </c>
      <c r="K12" s="87">
        <f t="shared" si="2"/>
        <v>1318.2</v>
      </c>
      <c r="L12" s="87">
        <f t="shared" si="2"/>
        <v>0</v>
      </c>
    </row>
    <row r="13" spans="1:12" x14ac:dyDescent="0.2">
      <c r="A13" s="195"/>
      <c r="B13" s="195"/>
      <c r="C13" s="64" t="s">
        <v>101</v>
      </c>
      <c r="D13" s="87">
        <f t="shared" ref="D13:F13" si="3">D21</f>
        <v>-1318.1999999999998</v>
      </c>
      <c r="E13" s="87">
        <f t="shared" si="3"/>
        <v>-1318.1999999999998</v>
      </c>
      <c r="F13" s="87">
        <f t="shared" si="3"/>
        <v>0</v>
      </c>
      <c r="G13" s="87">
        <f>G21</f>
        <v>-1318.1999999999998</v>
      </c>
      <c r="H13" s="87">
        <f t="shared" ref="H13:L13" si="4">H21</f>
        <v>-1318.1999999999998</v>
      </c>
      <c r="I13" s="87">
        <f t="shared" si="4"/>
        <v>0</v>
      </c>
      <c r="J13" s="87">
        <f t="shared" si="4"/>
        <v>-1318.1999999999998</v>
      </c>
      <c r="K13" s="87">
        <f t="shared" si="4"/>
        <v>-1318.1999999999998</v>
      </c>
      <c r="L13" s="87">
        <f t="shared" si="4"/>
        <v>0</v>
      </c>
    </row>
    <row r="14" spans="1:12" ht="38.25" customHeight="1" x14ac:dyDescent="0.2">
      <c r="A14" s="63"/>
      <c r="B14" s="63"/>
      <c r="C14" s="65" t="s">
        <v>41</v>
      </c>
      <c r="D14" s="19">
        <f>D16</f>
        <v>0</v>
      </c>
      <c r="E14" s="19">
        <f t="shared" ref="E14:L14" si="5">E16</f>
        <v>0</v>
      </c>
      <c r="F14" s="19">
        <f t="shared" si="5"/>
        <v>0</v>
      </c>
      <c r="G14" s="19">
        <f t="shared" si="5"/>
        <v>0</v>
      </c>
      <c r="H14" s="19">
        <f t="shared" si="5"/>
        <v>0</v>
      </c>
      <c r="I14" s="19">
        <f t="shared" si="5"/>
        <v>0</v>
      </c>
      <c r="J14" s="19">
        <f t="shared" si="5"/>
        <v>0</v>
      </c>
      <c r="K14" s="19">
        <f t="shared" si="5"/>
        <v>0</v>
      </c>
      <c r="L14" s="19">
        <f t="shared" si="5"/>
        <v>0</v>
      </c>
    </row>
    <row r="15" spans="1:12" x14ac:dyDescent="0.2">
      <c r="A15" s="63"/>
      <c r="B15" s="63"/>
      <c r="C15" s="63" t="s">
        <v>0</v>
      </c>
      <c r="D15" s="19"/>
      <c r="E15" s="19"/>
      <c r="F15" s="19"/>
      <c r="G15" s="19"/>
      <c r="H15" s="19"/>
      <c r="I15" s="19"/>
      <c r="J15" s="19"/>
      <c r="K15" s="19"/>
      <c r="L15" s="19"/>
    </row>
    <row r="16" spans="1:12" ht="34.5" x14ac:dyDescent="0.2">
      <c r="A16" s="190">
        <v>1193</v>
      </c>
      <c r="B16" s="63"/>
      <c r="C16" s="66" t="s">
        <v>42</v>
      </c>
      <c r="D16" s="19">
        <f t="shared" ref="D16" si="6">E16+F16</f>
        <v>0</v>
      </c>
      <c r="E16" s="19">
        <f t="shared" ref="E16" si="7">F16+G16</f>
        <v>0</v>
      </c>
      <c r="F16" s="19">
        <f t="shared" ref="F16" si="8">G16+H16</f>
        <v>0</v>
      </c>
      <c r="G16" s="19">
        <f t="shared" ref="G16" si="9">H16+I16</f>
        <v>0</v>
      </c>
      <c r="H16" s="19">
        <f t="shared" ref="H16" si="10">I16+J16</f>
        <v>0</v>
      </c>
      <c r="I16" s="19">
        <f t="shared" ref="I16" si="11">J16+K16</f>
        <v>0</v>
      </c>
      <c r="J16" s="19">
        <f t="shared" ref="J16" si="12">K16+L16</f>
        <v>0</v>
      </c>
      <c r="K16" s="19">
        <f t="shared" ref="K16" si="13">L16+M16</f>
        <v>0</v>
      </c>
      <c r="L16" s="19">
        <f t="shared" ref="L16" si="14">M16+N16</f>
        <v>0</v>
      </c>
    </row>
    <row r="17" spans="1:12" ht="90" customHeight="1" x14ac:dyDescent="0.2">
      <c r="A17" s="191"/>
      <c r="B17" s="189">
        <v>31001</v>
      </c>
      <c r="C17" s="65" t="s">
        <v>97</v>
      </c>
      <c r="D17" s="88">
        <f t="shared" ref="D17:L17" si="15">D19</f>
        <v>-1318.1999999999998</v>
      </c>
      <c r="E17" s="88">
        <f t="shared" si="15"/>
        <v>-1318.1999999999998</v>
      </c>
      <c r="F17" s="88">
        <f t="shared" si="15"/>
        <v>0</v>
      </c>
      <c r="G17" s="88">
        <f t="shared" si="15"/>
        <v>-1318.1999999999998</v>
      </c>
      <c r="H17" s="88">
        <f t="shared" si="15"/>
        <v>-1318.1999999999998</v>
      </c>
      <c r="I17" s="88">
        <f t="shared" si="15"/>
        <v>0</v>
      </c>
      <c r="J17" s="88">
        <f t="shared" si="15"/>
        <v>-1318.1999999999998</v>
      </c>
      <c r="K17" s="88">
        <f t="shared" si="15"/>
        <v>-1318.1999999999998</v>
      </c>
      <c r="L17" s="20">
        <f t="shared" si="15"/>
        <v>0</v>
      </c>
    </row>
    <row r="18" spans="1:12" x14ac:dyDescent="0.2">
      <c r="A18" s="191"/>
      <c r="B18" s="189"/>
      <c r="C18" s="63" t="s">
        <v>102</v>
      </c>
      <c r="D18" s="87"/>
      <c r="E18" s="87"/>
      <c r="F18" s="87"/>
      <c r="G18" s="87"/>
      <c r="H18" s="87"/>
      <c r="I18" s="87"/>
      <c r="J18" s="87"/>
      <c r="K18" s="87"/>
      <c r="L18" s="19"/>
    </row>
    <row r="19" spans="1:12" ht="39.75" customHeight="1" x14ac:dyDescent="0.2">
      <c r="A19" s="191"/>
      <c r="B19" s="189"/>
      <c r="C19" s="65" t="s">
        <v>41</v>
      </c>
      <c r="D19" s="87">
        <f t="shared" ref="D19:L19" si="16">D21</f>
        <v>-1318.1999999999998</v>
      </c>
      <c r="E19" s="87">
        <f t="shared" si="16"/>
        <v>-1318.1999999999998</v>
      </c>
      <c r="F19" s="87">
        <f t="shared" si="16"/>
        <v>0</v>
      </c>
      <c r="G19" s="87">
        <f t="shared" si="16"/>
        <v>-1318.1999999999998</v>
      </c>
      <c r="H19" s="87">
        <f t="shared" si="16"/>
        <v>-1318.1999999999998</v>
      </c>
      <c r="I19" s="87">
        <f t="shared" si="16"/>
        <v>0</v>
      </c>
      <c r="J19" s="87">
        <f t="shared" si="16"/>
        <v>-1318.1999999999998</v>
      </c>
      <c r="K19" s="87">
        <f t="shared" si="16"/>
        <v>-1318.1999999999998</v>
      </c>
      <c r="L19" s="19">
        <f t="shared" si="16"/>
        <v>0</v>
      </c>
    </row>
    <row r="20" spans="1:12" ht="51.75" x14ac:dyDescent="0.2">
      <c r="A20" s="191"/>
      <c r="B20" s="189"/>
      <c r="C20" s="63" t="s">
        <v>37</v>
      </c>
      <c r="D20" s="87"/>
      <c r="E20" s="87"/>
      <c r="F20" s="87"/>
      <c r="G20" s="87"/>
      <c r="H20" s="87"/>
      <c r="I20" s="87"/>
      <c r="J20" s="87"/>
      <c r="K20" s="87"/>
      <c r="L20" s="19"/>
    </row>
    <row r="21" spans="1:12" ht="34.5" x14ac:dyDescent="0.2">
      <c r="A21" s="191"/>
      <c r="B21" s="189"/>
      <c r="C21" s="63" t="s">
        <v>38</v>
      </c>
      <c r="D21" s="87">
        <f t="shared" ref="D21:L21" si="17">D22+D23+D24</f>
        <v>-1318.1999999999998</v>
      </c>
      <c r="E21" s="87">
        <f t="shared" si="17"/>
        <v>-1318.1999999999998</v>
      </c>
      <c r="F21" s="87">
        <f t="shared" si="17"/>
        <v>0</v>
      </c>
      <c r="G21" s="87">
        <f t="shared" si="17"/>
        <v>-1318.1999999999998</v>
      </c>
      <c r="H21" s="87">
        <f t="shared" si="17"/>
        <v>-1318.1999999999998</v>
      </c>
      <c r="I21" s="87">
        <f t="shared" si="17"/>
        <v>0</v>
      </c>
      <c r="J21" s="87">
        <f t="shared" si="17"/>
        <v>-1318.1999999999998</v>
      </c>
      <c r="K21" s="87">
        <f t="shared" si="17"/>
        <v>-1318.1999999999998</v>
      </c>
      <c r="L21" s="19">
        <f t="shared" si="17"/>
        <v>0</v>
      </c>
    </row>
    <row r="22" spans="1:12" ht="34.5" x14ac:dyDescent="0.2">
      <c r="A22" s="191"/>
      <c r="B22" s="189"/>
      <c r="C22" s="67" t="s">
        <v>116</v>
      </c>
      <c r="D22" s="87">
        <f>E22+F22</f>
        <v>-9474.82</v>
      </c>
      <c r="E22" s="87">
        <f>'havelvac 1'!G24</f>
        <v>-9474.82</v>
      </c>
      <c r="F22" s="87">
        <v>0</v>
      </c>
      <c r="G22" s="87">
        <f>H22+I22</f>
        <v>-9474.82</v>
      </c>
      <c r="H22" s="87">
        <f>E22</f>
        <v>-9474.82</v>
      </c>
      <c r="I22" s="87">
        <v>0</v>
      </c>
      <c r="J22" s="87">
        <f>K22+L22</f>
        <v>-9474.82</v>
      </c>
      <c r="K22" s="87">
        <f>H22</f>
        <v>-9474.82</v>
      </c>
      <c r="L22" s="19">
        <v>0</v>
      </c>
    </row>
    <row r="23" spans="1:12" ht="27.75" customHeight="1" x14ac:dyDescent="0.2">
      <c r="A23" s="191"/>
      <c r="B23" s="189"/>
      <c r="C23" s="68" t="s">
        <v>235</v>
      </c>
      <c r="D23" s="87">
        <f>E23</f>
        <v>5640</v>
      </c>
      <c r="E23" s="87">
        <f>'havelvac 1'!G28</f>
        <v>5640</v>
      </c>
      <c r="F23" s="87"/>
      <c r="G23" s="87">
        <f>H23+I23</f>
        <v>5640</v>
      </c>
      <c r="H23" s="87">
        <f>E23</f>
        <v>5640</v>
      </c>
      <c r="I23" s="87"/>
      <c r="J23" s="87">
        <f>K23+L23</f>
        <v>5640</v>
      </c>
      <c r="K23" s="87">
        <f>H23</f>
        <v>5640</v>
      </c>
      <c r="L23" s="19"/>
    </row>
    <row r="24" spans="1:12" ht="27.75" customHeight="1" x14ac:dyDescent="0.2">
      <c r="A24" s="191"/>
      <c r="B24" s="189"/>
      <c r="C24" s="67" t="s">
        <v>115</v>
      </c>
      <c r="D24" s="87">
        <f t="shared" ref="D24:D30" si="18">E24+F24</f>
        <v>2516.62</v>
      </c>
      <c r="E24" s="87">
        <v>2516.62</v>
      </c>
      <c r="F24" s="87">
        <v>0</v>
      </c>
      <c r="G24" s="87">
        <f t="shared" ref="G24:G30" si="19">H24+I24</f>
        <v>2516.62</v>
      </c>
      <c r="H24" s="87">
        <v>2516.62</v>
      </c>
      <c r="I24" s="87">
        <v>0</v>
      </c>
      <c r="J24" s="87">
        <f>K24+L24</f>
        <v>2516.62</v>
      </c>
      <c r="K24" s="87">
        <v>2516.62</v>
      </c>
      <c r="L24" s="19">
        <v>0</v>
      </c>
    </row>
    <row r="25" spans="1:12" ht="126.75" customHeight="1" x14ac:dyDescent="0.2">
      <c r="A25" s="191"/>
      <c r="B25" s="189">
        <v>11004</v>
      </c>
      <c r="C25" s="65" t="s">
        <v>248</v>
      </c>
      <c r="D25" s="88">
        <f>D27</f>
        <v>1318.2</v>
      </c>
      <c r="E25" s="88">
        <f t="shared" ref="E25:L25" si="20">E27</f>
        <v>1318.2</v>
      </c>
      <c r="F25" s="88">
        <f t="shared" si="20"/>
        <v>0</v>
      </c>
      <c r="G25" s="88">
        <f t="shared" si="20"/>
        <v>1318.2</v>
      </c>
      <c r="H25" s="88">
        <f t="shared" si="20"/>
        <v>1318.2</v>
      </c>
      <c r="I25" s="88">
        <f t="shared" si="20"/>
        <v>0</v>
      </c>
      <c r="J25" s="88">
        <f t="shared" si="20"/>
        <v>1318.2</v>
      </c>
      <c r="K25" s="88">
        <f t="shared" si="20"/>
        <v>1318.2</v>
      </c>
      <c r="L25" s="20">
        <f t="shared" si="20"/>
        <v>0</v>
      </c>
    </row>
    <row r="26" spans="1:12" x14ac:dyDescent="0.2">
      <c r="A26" s="191"/>
      <c r="B26" s="189"/>
      <c r="C26" s="67" t="s">
        <v>103</v>
      </c>
      <c r="D26" s="87"/>
      <c r="E26" s="87"/>
      <c r="F26" s="87"/>
      <c r="G26" s="87"/>
      <c r="H26" s="87"/>
      <c r="I26" s="87"/>
      <c r="J26" s="87"/>
      <c r="K26" s="87"/>
      <c r="L26" s="19"/>
    </row>
    <row r="27" spans="1:12" ht="34.5" x14ac:dyDescent="0.2">
      <c r="A27" s="191"/>
      <c r="B27" s="189"/>
      <c r="C27" s="67" t="s">
        <v>41</v>
      </c>
      <c r="D27" s="87">
        <f t="shared" ref="D27" si="21">E27+F27</f>
        <v>1318.2</v>
      </c>
      <c r="E27" s="87">
        <f>E29</f>
        <v>1318.2</v>
      </c>
      <c r="F27" s="87">
        <f>F29</f>
        <v>0</v>
      </c>
      <c r="G27" s="87">
        <f t="shared" si="19"/>
        <v>1318.2</v>
      </c>
      <c r="H27" s="87">
        <f>H29</f>
        <v>1318.2</v>
      </c>
      <c r="I27" s="87">
        <f t="shared" ref="I27:L27" si="22">I29</f>
        <v>0</v>
      </c>
      <c r="J27" s="87">
        <f t="shared" si="22"/>
        <v>1318.2</v>
      </c>
      <c r="K27" s="87">
        <f t="shared" si="22"/>
        <v>1318.2</v>
      </c>
      <c r="L27" s="19">
        <f t="shared" si="22"/>
        <v>0</v>
      </c>
    </row>
    <row r="28" spans="1:12" ht="51.75" x14ac:dyDescent="0.2">
      <c r="A28" s="191"/>
      <c r="B28" s="189"/>
      <c r="C28" s="67" t="s">
        <v>104</v>
      </c>
      <c r="D28" s="87"/>
      <c r="E28" s="87"/>
      <c r="F28" s="87"/>
      <c r="G28" s="87"/>
      <c r="H28" s="87"/>
      <c r="I28" s="87"/>
      <c r="J28" s="87"/>
      <c r="K28" s="87"/>
      <c r="L28" s="19"/>
    </row>
    <row r="29" spans="1:12" x14ac:dyDescent="0.2">
      <c r="A29" s="191"/>
      <c r="B29" s="189"/>
      <c r="C29" s="67" t="s">
        <v>105</v>
      </c>
      <c r="D29" s="87">
        <f t="shared" si="18"/>
        <v>1318.2</v>
      </c>
      <c r="E29" s="87">
        <f>SUM(E30:E30)</f>
        <v>1318.2</v>
      </c>
      <c r="F29" s="87">
        <f t="shared" ref="F29:L29" si="23">SUM(F30:F30)</f>
        <v>0</v>
      </c>
      <c r="G29" s="87">
        <f t="shared" si="23"/>
        <v>1318.2</v>
      </c>
      <c r="H29" s="87">
        <f t="shared" si="23"/>
        <v>1318.2</v>
      </c>
      <c r="I29" s="87">
        <f t="shared" si="23"/>
        <v>0</v>
      </c>
      <c r="J29" s="87">
        <f t="shared" si="23"/>
        <v>1318.2</v>
      </c>
      <c r="K29" s="87">
        <f t="shared" si="23"/>
        <v>1318.2</v>
      </c>
      <c r="L29" s="19">
        <f t="shared" si="23"/>
        <v>0</v>
      </c>
    </row>
    <row r="30" spans="1:12" x14ac:dyDescent="0.2">
      <c r="A30" s="192"/>
      <c r="B30" s="189"/>
      <c r="C30" s="67" t="s">
        <v>232</v>
      </c>
      <c r="D30" s="87">
        <f t="shared" si="18"/>
        <v>1318.2</v>
      </c>
      <c r="E30" s="87">
        <f>'havelvac 1'!I37</f>
        <v>1318.2</v>
      </c>
      <c r="F30" s="87">
        <v>0</v>
      </c>
      <c r="G30" s="87">
        <f t="shared" si="19"/>
        <v>1318.2</v>
      </c>
      <c r="H30" s="87">
        <v>1318.2</v>
      </c>
      <c r="I30" s="87">
        <v>0</v>
      </c>
      <c r="J30" s="87">
        <f t="shared" ref="J30" si="24">K30+L30</f>
        <v>1318.2</v>
      </c>
      <c r="K30" s="87">
        <v>1318.2</v>
      </c>
      <c r="L30" s="19">
        <v>0</v>
      </c>
    </row>
  </sheetData>
  <mergeCells count="13">
    <mergeCell ref="B25:B30"/>
    <mergeCell ref="A16:A30"/>
    <mergeCell ref="A5:L5"/>
    <mergeCell ref="D8:F8"/>
    <mergeCell ref="G8:I8"/>
    <mergeCell ref="J8:L8"/>
    <mergeCell ref="K6:L6"/>
    <mergeCell ref="A10:A13"/>
    <mergeCell ref="B10:B13"/>
    <mergeCell ref="B17:B24"/>
    <mergeCell ref="C7:C9"/>
    <mergeCell ref="A7:B8"/>
    <mergeCell ref="D7:L7"/>
  </mergeCells>
  <phoneticPr fontId="35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opLeftCell="A46" workbookViewId="0">
      <selection activeCell="C41" sqref="C41:E41"/>
    </sheetView>
  </sheetViews>
  <sheetFormatPr defaultRowHeight="17.25" x14ac:dyDescent="0.3"/>
  <cols>
    <col min="1" max="1" width="32.42578125" style="69" customWidth="1"/>
    <col min="2" max="2" width="56.140625" style="69" customWidth="1"/>
    <col min="3" max="5" width="21.140625" style="69" customWidth="1"/>
    <col min="6" max="16384" width="9.140625" style="69"/>
  </cols>
  <sheetData>
    <row r="1" spans="1:5" x14ac:dyDescent="0.3">
      <c r="E1" s="97" t="s">
        <v>236</v>
      </c>
    </row>
    <row r="2" spans="1:5" x14ac:dyDescent="0.3">
      <c r="E2" s="97" t="s">
        <v>134</v>
      </c>
    </row>
    <row r="3" spans="1:5" x14ac:dyDescent="0.3">
      <c r="E3" s="97" t="s">
        <v>31</v>
      </c>
    </row>
    <row r="4" spans="1:5" ht="54.75" customHeight="1" x14ac:dyDescent="0.3">
      <c r="A4" s="193" t="s">
        <v>287</v>
      </c>
      <c r="B4" s="193"/>
      <c r="C4" s="193"/>
      <c r="D4" s="193"/>
      <c r="E4" s="193"/>
    </row>
    <row r="5" spans="1:5" s="71" customFormat="1" ht="22.5" customHeight="1" x14ac:dyDescent="0.3">
      <c r="A5" s="202" t="s">
        <v>41</v>
      </c>
      <c r="B5" s="202"/>
      <c r="C5" s="202"/>
      <c r="D5" s="202"/>
    </row>
    <row r="6" spans="1:5" s="71" customFormat="1" ht="25.5" customHeight="1" x14ac:dyDescent="0.3">
      <c r="A6" s="203" t="s">
        <v>65</v>
      </c>
      <c r="B6" s="203"/>
      <c r="C6" s="203"/>
      <c r="D6" s="203"/>
      <c r="E6" s="203"/>
    </row>
    <row r="7" spans="1:5" s="71" customFormat="1" ht="13.5" customHeight="1" x14ac:dyDescent="0.3">
      <c r="A7" s="72"/>
      <c r="B7" s="72"/>
      <c r="C7" s="72"/>
      <c r="D7" s="140" t="s">
        <v>247</v>
      </c>
      <c r="E7" s="140"/>
    </row>
    <row r="8" spans="1:5" s="71" customFormat="1" ht="25.5" customHeight="1" x14ac:dyDescent="0.3">
      <c r="A8" s="73" t="s">
        <v>66</v>
      </c>
      <c r="B8" s="204" t="s">
        <v>67</v>
      </c>
      <c r="C8" s="204"/>
      <c r="D8" s="204"/>
      <c r="E8" s="204"/>
    </row>
    <row r="9" spans="1:5" s="71" customFormat="1" ht="21.75" customHeight="1" x14ac:dyDescent="0.3">
      <c r="A9" s="74">
        <v>1193</v>
      </c>
      <c r="B9" s="205" t="s">
        <v>42</v>
      </c>
      <c r="C9" s="205"/>
      <c r="D9" s="205"/>
      <c r="E9" s="205"/>
    </row>
    <row r="10" spans="1:5" s="71" customFormat="1" ht="23.25" customHeight="1" x14ac:dyDescent="0.3">
      <c r="A10" s="75" t="s">
        <v>68</v>
      </c>
      <c r="B10" s="76"/>
      <c r="C10" s="76"/>
      <c r="D10" s="76"/>
      <c r="E10" s="76"/>
    </row>
    <row r="11" spans="1:5" ht="41.25" customHeight="1" x14ac:dyDescent="0.3">
      <c r="A11" s="77" t="s">
        <v>48</v>
      </c>
      <c r="B11" s="95" t="s">
        <v>49</v>
      </c>
      <c r="C11" s="199" t="s">
        <v>18</v>
      </c>
      <c r="D11" s="200"/>
      <c r="E11" s="201"/>
    </row>
    <row r="12" spans="1:5" ht="43.5" customHeight="1" x14ac:dyDescent="0.3">
      <c r="A12" s="77" t="s">
        <v>50</v>
      </c>
      <c r="B12" s="95" t="s">
        <v>51</v>
      </c>
      <c r="C12" s="24" t="s">
        <v>52</v>
      </c>
      <c r="D12" s="24" t="s">
        <v>53</v>
      </c>
      <c r="E12" s="24" t="s">
        <v>54</v>
      </c>
    </row>
    <row r="13" spans="1:5" ht="81.75" customHeight="1" x14ac:dyDescent="0.3">
      <c r="A13" s="77" t="s">
        <v>55</v>
      </c>
      <c r="B13" s="95" t="s">
        <v>123</v>
      </c>
      <c r="C13" s="77"/>
      <c r="D13" s="77"/>
      <c r="E13" s="77"/>
    </row>
    <row r="14" spans="1:5" ht="53.25" customHeight="1" x14ac:dyDescent="0.3">
      <c r="A14" s="77" t="s">
        <v>56</v>
      </c>
      <c r="B14" s="95" t="s">
        <v>249</v>
      </c>
      <c r="C14" s="77"/>
      <c r="D14" s="77"/>
      <c r="E14" s="77"/>
    </row>
    <row r="15" spans="1:5" ht="37.5" customHeight="1" x14ac:dyDescent="0.3">
      <c r="A15" s="77" t="s">
        <v>57</v>
      </c>
      <c r="B15" s="95" t="s">
        <v>58</v>
      </c>
      <c r="C15" s="24"/>
      <c r="D15" s="24"/>
      <c r="E15" s="24"/>
    </row>
    <row r="16" spans="1:5" ht="51" customHeight="1" x14ac:dyDescent="0.3">
      <c r="A16" s="77" t="s">
        <v>250</v>
      </c>
      <c r="B16" s="95" t="s">
        <v>60</v>
      </c>
      <c r="C16" s="24"/>
      <c r="D16" s="24"/>
      <c r="E16" s="24"/>
    </row>
    <row r="17" spans="1:5" ht="26.25" customHeight="1" x14ac:dyDescent="0.3">
      <c r="A17" s="199" t="s">
        <v>61</v>
      </c>
      <c r="B17" s="201"/>
      <c r="C17" s="24"/>
      <c r="D17" s="24"/>
      <c r="E17" s="24"/>
    </row>
    <row r="18" spans="1:5" ht="18.75" customHeight="1" x14ac:dyDescent="0.3">
      <c r="A18" s="208" t="s">
        <v>62</v>
      </c>
      <c r="B18" s="208"/>
      <c r="C18" s="24"/>
      <c r="D18" s="24"/>
      <c r="E18" s="24"/>
    </row>
    <row r="19" spans="1:5" ht="36" customHeight="1" x14ac:dyDescent="0.3">
      <c r="A19" s="208" t="s">
        <v>63</v>
      </c>
      <c r="B19" s="208"/>
      <c r="C19" s="24"/>
      <c r="D19" s="24"/>
      <c r="E19" s="24"/>
    </row>
    <row r="20" spans="1:5" ht="18.75" customHeight="1" x14ac:dyDescent="0.3">
      <c r="A20" s="208" t="s">
        <v>64</v>
      </c>
      <c r="B20" s="208"/>
      <c r="C20" s="80">
        <f>'havelvac 1'!G16</f>
        <v>-1318.1999999999998</v>
      </c>
      <c r="D20" s="80">
        <f>'havelvac 1'!H16</f>
        <v>-1318.1999999999998</v>
      </c>
      <c r="E20" s="80">
        <f>'havelvac 1'!I16</f>
        <v>-1318.1999999999998</v>
      </c>
    </row>
    <row r="21" spans="1:5" ht="31.5" customHeight="1" x14ac:dyDescent="0.3">
      <c r="A21" s="77" t="s">
        <v>50</v>
      </c>
      <c r="B21" s="95">
        <v>11004</v>
      </c>
      <c r="C21" s="24"/>
      <c r="D21" s="24"/>
      <c r="E21" s="24"/>
    </row>
    <row r="22" spans="1:5" ht="103.5" customHeight="1" x14ac:dyDescent="0.3">
      <c r="A22" s="77" t="s">
        <v>55</v>
      </c>
      <c r="B22" s="95" t="s">
        <v>119</v>
      </c>
      <c r="C22" s="77"/>
      <c r="D22" s="77"/>
      <c r="E22" s="77"/>
    </row>
    <row r="23" spans="1:5" ht="60.75" customHeight="1" x14ac:dyDescent="0.3">
      <c r="A23" s="77" t="s">
        <v>56</v>
      </c>
      <c r="B23" s="95" t="s">
        <v>249</v>
      </c>
      <c r="C23" s="77"/>
      <c r="D23" s="77"/>
      <c r="E23" s="77"/>
    </row>
    <row r="24" spans="1:5" ht="34.5" customHeight="1" x14ac:dyDescent="0.3">
      <c r="A24" s="77" t="s">
        <v>57</v>
      </c>
      <c r="B24" s="95" t="s">
        <v>81</v>
      </c>
      <c r="C24" s="24"/>
      <c r="D24" s="24"/>
      <c r="E24" s="24"/>
    </row>
    <row r="25" spans="1:5" ht="55.5" customHeight="1" x14ac:dyDescent="0.3">
      <c r="A25" s="77" t="s">
        <v>82</v>
      </c>
      <c r="B25" s="95" t="s">
        <v>83</v>
      </c>
      <c r="C25" s="24"/>
      <c r="D25" s="24"/>
      <c r="E25" s="24"/>
    </row>
    <row r="26" spans="1:5" x14ac:dyDescent="0.3">
      <c r="A26" s="206" t="s">
        <v>61</v>
      </c>
      <c r="B26" s="207"/>
      <c r="C26" s="24"/>
      <c r="D26" s="24"/>
      <c r="E26" s="24"/>
    </row>
    <row r="27" spans="1:5" ht="23.25" customHeight="1" x14ac:dyDescent="0.3">
      <c r="A27" s="208" t="s">
        <v>62</v>
      </c>
      <c r="B27" s="208"/>
      <c r="C27" s="24">
        <v>9</v>
      </c>
      <c r="D27" s="24">
        <v>9</v>
      </c>
      <c r="E27" s="24">
        <v>9</v>
      </c>
    </row>
    <row r="28" spans="1:5" ht="36.75" customHeight="1" x14ac:dyDescent="0.3">
      <c r="A28" s="208" t="s">
        <v>63</v>
      </c>
      <c r="B28" s="208"/>
      <c r="C28" s="24">
        <v>1</v>
      </c>
      <c r="D28" s="24">
        <v>1</v>
      </c>
      <c r="E28" s="24">
        <v>1</v>
      </c>
    </row>
    <row r="29" spans="1:5" x14ac:dyDescent="0.3">
      <c r="A29" s="208" t="s">
        <v>64</v>
      </c>
      <c r="B29" s="208"/>
      <c r="C29" s="80">
        <f>'havelvac 1'!G37</f>
        <v>1318.2</v>
      </c>
      <c r="D29" s="80">
        <f>'havelvac 1'!H37</f>
        <v>1318.2</v>
      </c>
      <c r="E29" s="80">
        <f>'havelvac 1'!I37</f>
        <v>1318.2</v>
      </c>
    </row>
    <row r="30" spans="1:5" ht="21.75" customHeight="1" x14ac:dyDescent="0.3">
      <c r="A30" s="221" t="s">
        <v>259</v>
      </c>
      <c r="B30" s="221"/>
      <c r="C30" s="221"/>
      <c r="D30" s="221"/>
      <c r="E30" s="221"/>
    </row>
    <row r="31" spans="1:5" ht="22.5" customHeight="1" x14ac:dyDescent="0.3">
      <c r="A31" s="107" t="s">
        <v>66</v>
      </c>
      <c r="B31" s="222" t="s">
        <v>67</v>
      </c>
      <c r="C31" s="222"/>
      <c r="D31" s="222"/>
      <c r="E31" s="222"/>
    </row>
    <row r="32" spans="1:5" ht="26.25" customHeight="1" x14ac:dyDescent="0.3">
      <c r="A32" s="108">
        <v>1139</v>
      </c>
      <c r="B32" s="223" t="s">
        <v>266</v>
      </c>
      <c r="C32" s="223"/>
      <c r="D32" s="223"/>
      <c r="E32" s="223"/>
    </row>
    <row r="33" spans="1:5" x14ac:dyDescent="0.3">
      <c r="A33" s="109" t="s">
        <v>68</v>
      </c>
      <c r="B33" s="110"/>
      <c r="C33" s="110"/>
    </row>
    <row r="34" spans="1:5" ht="51" customHeight="1" x14ac:dyDescent="0.3">
      <c r="A34" s="111" t="s">
        <v>275</v>
      </c>
      <c r="B34" s="108">
        <v>1139</v>
      </c>
      <c r="C34" s="199" t="s">
        <v>286</v>
      </c>
      <c r="D34" s="200"/>
      <c r="E34" s="201"/>
    </row>
    <row r="35" spans="1:5" ht="34.5" x14ac:dyDescent="0.3">
      <c r="A35" s="112" t="s">
        <v>276</v>
      </c>
      <c r="B35" s="113">
        <v>11001</v>
      </c>
      <c r="C35" s="96" t="s">
        <v>52</v>
      </c>
      <c r="D35" s="96" t="s">
        <v>53</v>
      </c>
      <c r="E35" s="96" t="s">
        <v>54</v>
      </c>
    </row>
    <row r="36" spans="1:5" x14ac:dyDescent="0.3">
      <c r="A36" s="112" t="s">
        <v>277</v>
      </c>
      <c r="B36" s="112" t="s">
        <v>266</v>
      </c>
      <c r="C36" s="224"/>
      <c r="D36" s="224"/>
      <c r="E36" s="224"/>
    </row>
    <row r="37" spans="1:5" ht="86.25" x14ac:dyDescent="0.3">
      <c r="A37" s="112" t="s">
        <v>278</v>
      </c>
      <c r="B37" s="114" t="s">
        <v>279</v>
      </c>
      <c r="C37" s="225"/>
      <c r="D37" s="225"/>
      <c r="E37" s="225"/>
    </row>
    <row r="38" spans="1:5" x14ac:dyDescent="0.3">
      <c r="A38" s="112" t="s">
        <v>280</v>
      </c>
      <c r="B38" s="115" t="s">
        <v>281</v>
      </c>
      <c r="C38" s="225"/>
      <c r="D38" s="225"/>
      <c r="E38" s="225"/>
    </row>
    <row r="39" spans="1:5" ht="34.5" x14ac:dyDescent="0.3">
      <c r="A39" s="116" t="s">
        <v>282</v>
      </c>
      <c r="B39" s="111" t="s">
        <v>259</v>
      </c>
      <c r="C39" s="225"/>
      <c r="D39" s="225"/>
      <c r="E39" s="225"/>
    </row>
    <row r="40" spans="1:5" x14ac:dyDescent="0.3">
      <c r="A40" s="117"/>
      <c r="B40" s="118" t="s">
        <v>283</v>
      </c>
      <c r="C40" s="226"/>
      <c r="D40" s="226"/>
      <c r="E40" s="226"/>
    </row>
    <row r="41" spans="1:5" x14ac:dyDescent="0.3">
      <c r="A41" s="119" t="s">
        <v>284</v>
      </c>
      <c r="B41" s="120"/>
      <c r="C41" s="80">
        <f>'[1]havelvac 1'!G49</f>
        <v>1318.2</v>
      </c>
      <c r="D41" s="80">
        <f>'[1]havelvac 1'!H49</f>
        <v>1318.2</v>
      </c>
      <c r="E41" s="80">
        <f>'[1]havelvac 1'!I49</f>
        <v>1318.2</v>
      </c>
    </row>
    <row r="42" spans="1:5" x14ac:dyDescent="0.3">
      <c r="A42" s="121"/>
      <c r="B42" s="121"/>
      <c r="C42" s="122"/>
      <c r="D42" s="123"/>
      <c r="E42" s="123"/>
    </row>
    <row r="43" spans="1:5" ht="54" customHeight="1" x14ac:dyDescent="0.3">
      <c r="A43" s="124" t="s">
        <v>275</v>
      </c>
      <c r="B43" s="125">
        <v>1139</v>
      </c>
      <c r="C43" s="218" t="s">
        <v>285</v>
      </c>
      <c r="D43" s="219"/>
      <c r="E43" s="220"/>
    </row>
    <row r="44" spans="1:5" ht="34.5" x14ac:dyDescent="0.3">
      <c r="A44" s="112" t="s">
        <v>276</v>
      </c>
      <c r="B44" s="113">
        <v>11001</v>
      </c>
      <c r="C44" s="96" t="s">
        <v>52</v>
      </c>
      <c r="D44" s="96" t="s">
        <v>53</v>
      </c>
      <c r="E44" s="96" t="s">
        <v>54</v>
      </c>
    </row>
    <row r="45" spans="1:5" x14ac:dyDescent="0.3">
      <c r="A45" s="112" t="s">
        <v>277</v>
      </c>
      <c r="B45" s="112" t="s">
        <v>266</v>
      </c>
      <c r="C45" s="209"/>
      <c r="D45" s="212"/>
      <c r="E45" s="215"/>
    </row>
    <row r="46" spans="1:5" ht="86.25" x14ac:dyDescent="0.3">
      <c r="A46" s="112" t="s">
        <v>278</v>
      </c>
      <c r="B46" s="114" t="s">
        <v>279</v>
      </c>
      <c r="C46" s="210"/>
      <c r="D46" s="213"/>
      <c r="E46" s="216"/>
    </row>
    <row r="47" spans="1:5" x14ac:dyDescent="0.3">
      <c r="A47" s="112" t="s">
        <v>280</v>
      </c>
      <c r="B47" s="115" t="s">
        <v>281</v>
      </c>
      <c r="C47" s="210"/>
      <c r="D47" s="213"/>
      <c r="E47" s="216"/>
    </row>
    <row r="48" spans="1:5" ht="34.5" x14ac:dyDescent="0.3">
      <c r="A48" s="116" t="s">
        <v>282</v>
      </c>
      <c r="B48" s="111" t="s">
        <v>259</v>
      </c>
      <c r="C48" s="210"/>
      <c r="D48" s="213"/>
      <c r="E48" s="216"/>
    </row>
    <row r="49" spans="1:5" ht="21.75" customHeight="1" x14ac:dyDescent="0.3">
      <c r="A49" s="117"/>
      <c r="B49" s="118" t="s">
        <v>283</v>
      </c>
      <c r="C49" s="211"/>
      <c r="D49" s="214"/>
      <c r="E49" s="217"/>
    </row>
    <row r="50" spans="1:5" ht="25.5" customHeight="1" x14ac:dyDescent="0.3">
      <c r="A50" s="126" t="s">
        <v>284</v>
      </c>
      <c r="B50" s="127"/>
      <c r="C50" s="80">
        <f>'[1]havelvac 1'!G57</f>
        <v>-1318.2</v>
      </c>
      <c r="D50" s="80">
        <f>'[1]havelvac 1'!H57</f>
        <v>-1318.2</v>
      </c>
      <c r="E50" s="80">
        <f>'[1]havelvac 1'!I57</f>
        <v>-1318.2</v>
      </c>
    </row>
  </sheetData>
  <mergeCells count="26">
    <mergeCell ref="C45:C49"/>
    <mergeCell ref="D45:D49"/>
    <mergeCell ref="E45:E49"/>
    <mergeCell ref="C43:E43"/>
    <mergeCell ref="A30:E30"/>
    <mergeCell ref="B31:E31"/>
    <mergeCell ref="B32:E32"/>
    <mergeCell ref="C34:E34"/>
    <mergeCell ref="C36:C40"/>
    <mergeCell ref="D36:D40"/>
    <mergeCell ref="E36:E40"/>
    <mergeCell ref="A26:B26"/>
    <mergeCell ref="A27:B27"/>
    <mergeCell ref="A28:B28"/>
    <mergeCell ref="A29:B29"/>
    <mergeCell ref="A17:B17"/>
    <mergeCell ref="A18:B18"/>
    <mergeCell ref="A19:B19"/>
    <mergeCell ref="A20:B20"/>
    <mergeCell ref="C11:E11"/>
    <mergeCell ref="A4:E4"/>
    <mergeCell ref="A5:D5"/>
    <mergeCell ref="A6:E6"/>
    <mergeCell ref="B8:E8"/>
    <mergeCell ref="B9:E9"/>
    <mergeCell ref="D7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opLeftCell="A40" workbookViewId="0">
      <selection activeCell="H48" sqref="H48"/>
    </sheetView>
  </sheetViews>
  <sheetFormatPr defaultRowHeight="17.25" x14ac:dyDescent="0.3"/>
  <cols>
    <col min="1" max="1" width="31.5703125" style="69" customWidth="1"/>
    <col min="2" max="2" width="56.140625" style="69" customWidth="1"/>
    <col min="3" max="5" width="20" style="69" customWidth="1"/>
    <col min="6" max="16384" width="9.140625" style="69"/>
  </cols>
  <sheetData>
    <row r="1" spans="1:5" x14ac:dyDescent="0.3">
      <c r="E1" s="70" t="s">
        <v>237</v>
      </c>
    </row>
    <row r="2" spans="1:5" x14ac:dyDescent="0.3">
      <c r="D2" s="227" t="s">
        <v>134</v>
      </c>
      <c r="E2" s="227"/>
    </row>
    <row r="3" spans="1:5" x14ac:dyDescent="0.3">
      <c r="E3" s="70" t="s">
        <v>31</v>
      </c>
    </row>
    <row r="4" spans="1:5" ht="44.25" customHeight="1" x14ac:dyDescent="0.3">
      <c r="A4" s="193" t="s">
        <v>288</v>
      </c>
      <c r="B4" s="193"/>
      <c r="C4" s="193"/>
      <c r="D4" s="193"/>
      <c r="E4" s="193"/>
    </row>
    <row r="5" spans="1:5" s="71" customFormat="1" ht="27" customHeight="1" x14ac:dyDescent="0.3">
      <c r="A5" s="202" t="s">
        <v>41</v>
      </c>
      <c r="B5" s="202"/>
      <c r="C5" s="202"/>
      <c r="D5" s="202"/>
      <c r="E5" s="202"/>
    </row>
    <row r="6" spans="1:5" s="71" customFormat="1" ht="22.5" customHeight="1" x14ac:dyDescent="0.3">
      <c r="A6" s="228" t="s">
        <v>80</v>
      </c>
      <c r="B6" s="228"/>
      <c r="C6" s="228"/>
      <c r="D6" s="228"/>
      <c r="E6" s="228"/>
    </row>
    <row r="7" spans="1:5" s="71" customFormat="1" ht="13.5" customHeight="1" x14ac:dyDescent="0.3">
      <c r="A7" s="72"/>
      <c r="B7" s="72"/>
      <c r="C7" s="72"/>
      <c r="D7" s="140" t="s">
        <v>247</v>
      </c>
      <c r="E7" s="140"/>
    </row>
    <row r="8" spans="1:5" s="71" customFormat="1" ht="29.25" customHeight="1" x14ac:dyDescent="0.3">
      <c r="A8" s="83" t="s">
        <v>66</v>
      </c>
      <c r="B8" s="204" t="s">
        <v>67</v>
      </c>
      <c r="C8" s="204"/>
      <c r="D8" s="204"/>
      <c r="E8" s="204"/>
    </row>
    <row r="9" spans="1:5" s="71" customFormat="1" ht="21.75" customHeight="1" x14ac:dyDescent="0.3">
      <c r="A9" s="74">
        <v>1193</v>
      </c>
      <c r="B9" s="205" t="s">
        <v>42</v>
      </c>
      <c r="C9" s="205"/>
      <c r="D9" s="205"/>
      <c r="E9" s="205"/>
    </row>
    <row r="10" spans="1:5" s="71" customFormat="1" ht="13.5" customHeight="1" x14ac:dyDescent="0.3">
      <c r="A10" s="82"/>
      <c r="B10" s="230"/>
      <c r="C10" s="230"/>
      <c r="D10" s="230"/>
      <c r="E10" s="230"/>
    </row>
    <row r="11" spans="1:5" s="71" customFormat="1" ht="28.5" customHeight="1" x14ac:dyDescent="0.3">
      <c r="A11" s="52" t="s">
        <v>68</v>
      </c>
      <c r="B11" s="231"/>
      <c r="C11" s="231"/>
      <c r="D11" s="231"/>
      <c r="E11" s="231"/>
    </row>
    <row r="12" spans="1:5" ht="51" customHeight="1" x14ac:dyDescent="0.3">
      <c r="A12" s="77" t="s">
        <v>48</v>
      </c>
      <c r="B12" s="78" t="s">
        <v>49</v>
      </c>
      <c r="C12" s="232" t="s">
        <v>18</v>
      </c>
      <c r="D12" s="233"/>
      <c r="E12" s="234"/>
    </row>
    <row r="13" spans="1:5" ht="38.25" customHeight="1" x14ac:dyDescent="0.3">
      <c r="A13" s="77" t="s">
        <v>50</v>
      </c>
      <c r="B13" s="78" t="s">
        <v>51</v>
      </c>
      <c r="C13" s="79" t="s">
        <v>52</v>
      </c>
      <c r="D13" s="79" t="s">
        <v>53</v>
      </c>
      <c r="E13" s="79" t="s">
        <v>54</v>
      </c>
    </row>
    <row r="14" spans="1:5" ht="72" customHeight="1" x14ac:dyDescent="0.3">
      <c r="A14" s="77" t="s">
        <v>55</v>
      </c>
      <c r="B14" s="78" t="s">
        <v>123</v>
      </c>
      <c r="C14" s="77"/>
      <c r="D14" s="77"/>
      <c r="E14" s="77"/>
    </row>
    <row r="15" spans="1:5" ht="52.5" customHeight="1" x14ac:dyDescent="0.3">
      <c r="A15" s="77" t="s">
        <v>56</v>
      </c>
      <c r="B15" s="78" t="s">
        <v>110</v>
      </c>
      <c r="C15" s="77"/>
      <c r="D15" s="77"/>
      <c r="E15" s="77"/>
    </row>
    <row r="16" spans="1:5" ht="37.5" customHeight="1" x14ac:dyDescent="0.3">
      <c r="A16" s="77" t="s">
        <v>57</v>
      </c>
      <c r="B16" s="78" t="s">
        <v>124</v>
      </c>
      <c r="C16" s="24"/>
      <c r="D16" s="24"/>
      <c r="E16" s="24"/>
    </row>
    <row r="17" spans="1:5" ht="50.25" customHeight="1" x14ac:dyDescent="0.3">
      <c r="A17" s="77" t="s">
        <v>59</v>
      </c>
      <c r="B17" s="78" t="s">
        <v>60</v>
      </c>
      <c r="C17" s="24"/>
      <c r="D17" s="24"/>
      <c r="E17" s="24"/>
    </row>
    <row r="18" spans="1:5" ht="26.25" customHeight="1" x14ac:dyDescent="0.3">
      <c r="A18" s="229" t="s">
        <v>61</v>
      </c>
      <c r="B18" s="229"/>
      <c r="C18" s="24"/>
      <c r="D18" s="24"/>
      <c r="E18" s="24"/>
    </row>
    <row r="19" spans="1:5" ht="18.75" customHeight="1" x14ac:dyDescent="0.3">
      <c r="A19" s="208" t="s">
        <v>62</v>
      </c>
      <c r="B19" s="208"/>
      <c r="C19" s="24"/>
      <c r="D19" s="24"/>
      <c r="E19" s="24"/>
    </row>
    <row r="20" spans="1:5" ht="42.75" customHeight="1" x14ac:dyDescent="0.3">
      <c r="A20" s="208" t="s">
        <v>63</v>
      </c>
      <c r="B20" s="208"/>
      <c r="C20" s="24"/>
      <c r="D20" s="24"/>
      <c r="E20" s="24"/>
    </row>
    <row r="21" spans="1:5" ht="18.75" customHeight="1" x14ac:dyDescent="0.3">
      <c r="A21" s="208" t="s">
        <v>64</v>
      </c>
      <c r="B21" s="208"/>
      <c r="C21" s="80">
        <f>'havelvac 4,axyusak 1'!C20</f>
        <v>-1318.1999999999998</v>
      </c>
      <c r="D21" s="80">
        <f>'havelvac 4,axyusak 1'!D20</f>
        <v>-1318.1999999999998</v>
      </c>
      <c r="E21" s="80">
        <f>'havelvac 4,axyusak 1'!E20</f>
        <v>-1318.1999999999998</v>
      </c>
    </row>
    <row r="22" spans="1:5" ht="39.75" customHeight="1" x14ac:dyDescent="0.3">
      <c r="A22" s="77" t="s">
        <v>50</v>
      </c>
      <c r="B22" s="78">
        <v>11004</v>
      </c>
      <c r="C22" s="79"/>
      <c r="D22" s="79"/>
      <c r="E22" s="79"/>
    </row>
    <row r="23" spans="1:5" ht="97.5" customHeight="1" x14ac:dyDescent="0.3">
      <c r="A23" s="77" t="s">
        <v>55</v>
      </c>
      <c r="B23" s="78" t="s">
        <v>119</v>
      </c>
      <c r="C23" s="77"/>
      <c r="D23" s="77"/>
      <c r="E23" s="77"/>
    </row>
    <row r="24" spans="1:5" ht="57.75" customHeight="1" x14ac:dyDescent="0.3">
      <c r="A24" s="77" t="s">
        <v>56</v>
      </c>
      <c r="B24" s="78" t="s">
        <v>251</v>
      </c>
      <c r="C24" s="77"/>
      <c r="D24" s="77"/>
      <c r="E24" s="77"/>
    </row>
    <row r="25" spans="1:5" ht="24.75" customHeight="1" x14ac:dyDescent="0.3">
      <c r="A25" s="77" t="s">
        <v>57</v>
      </c>
      <c r="B25" s="78" t="s">
        <v>81</v>
      </c>
      <c r="C25" s="24"/>
      <c r="D25" s="24"/>
      <c r="E25" s="24"/>
    </row>
    <row r="26" spans="1:5" ht="39" customHeight="1" x14ac:dyDescent="0.3">
      <c r="A26" s="77" t="s">
        <v>82</v>
      </c>
      <c r="B26" s="78" t="s">
        <v>83</v>
      </c>
      <c r="C26" s="24"/>
      <c r="D26" s="24"/>
      <c r="E26" s="24"/>
    </row>
    <row r="27" spans="1:5" x14ac:dyDescent="0.3">
      <c r="A27" s="229" t="s">
        <v>61</v>
      </c>
      <c r="B27" s="229"/>
      <c r="C27" s="24"/>
      <c r="D27" s="24"/>
      <c r="E27" s="24"/>
    </row>
    <row r="28" spans="1:5" x14ac:dyDescent="0.3">
      <c r="A28" s="208" t="s">
        <v>62</v>
      </c>
      <c r="B28" s="208"/>
      <c r="C28" s="24">
        <v>9</v>
      </c>
      <c r="D28" s="24">
        <v>9</v>
      </c>
      <c r="E28" s="24">
        <v>9</v>
      </c>
    </row>
    <row r="29" spans="1:5" ht="36" customHeight="1" x14ac:dyDescent="0.3">
      <c r="A29" s="208" t="s">
        <v>63</v>
      </c>
      <c r="B29" s="208"/>
      <c r="C29" s="24">
        <v>1</v>
      </c>
      <c r="D29" s="24">
        <v>1</v>
      </c>
      <c r="E29" s="24">
        <v>1</v>
      </c>
    </row>
    <row r="30" spans="1:5" ht="25.5" customHeight="1" x14ac:dyDescent="0.3">
      <c r="A30" s="208" t="s">
        <v>64</v>
      </c>
      <c r="B30" s="208"/>
      <c r="C30" s="80">
        <f>'havelvac 4,axyusak 1'!C29</f>
        <v>1318.2</v>
      </c>
      <c r="D30" s="80">
        <f>'havelvac 4,axyusak 1'!D29</f>
        <v>1318.2</v>
      </c>
      <c r="E30" s="80">
        <f>'havelvac 4,axyusak 1'!E29</f>
        <v>1318.2</v>
      </c>
    </row>
    <row r="31" spans="1:5" x14ac:dyDescent="0.3">
      <c r="A31" s="235" t="s">
        <v>259</v>
      </c>
      <c r="B31" s="235"/>
      <c r="C31" s="235"/>
      <c r="D31" s="235"/>
      <c r="E31" s="235"/>
    </row>
    <row r="32" spans="1:5" x14ac:dyDescent="0.3">
      <c r="A32" s="107" t="s">
        <v>66</v>
      </c>
      <c r="B32" s="222" t="s">
        <v>67</v>
      </c>
      <c r="C32" s="222"/>
      <c r="D32" s="222"/>
      <c r="E32" s="222"/>
    </row>
    <row r="33" spans="1:5" x14ac:dyDescent="0.3">
      <c r="A33" s="108">
        <v>1139</v>
      </c>
      <c r="B33" s="223" t="s">
        <v>266</v>
      </c>
      <c r="C33" s="223"/>
      <c r="D33" s="223"/>
      <c r="E33" s="223"/>
    </row>
    <row r="34" spans="1:5" x14ac:dyDescent="0.3">
      <c r="A34" s="128" t="s">
        <v>68</v>
      </c>
      <c r="B34" s="110"/>
      <c r="C34" s="110"/>
    </row>
    <row r="35" spans="1:5" x14ac:dyDescent="0.3">
      <c r="A35" s="111" t="s">
        <v>275</v>
      </c>
      <c r="B35" s="108">
        <v>1139</v>
      </c>
      <c r="C35" s="232" t="s">
        <v>18</v>
      </c>
      <c r="D35" s="233"/>
      <c r="E35" s="234"/>
    </row>
    <row r="36" spans="1:5" ht="34.5" x14ac:dyDescent="0.3">
      <c r="A36" s="112" t="s">
        <v>276</v>
      </c>
      <c r="B36" s="113">
        <v>11001</v>
      </c>
      <c r="C36" s="96" t="s">
        <v>52</v>
      </c>
      <c r="D36" s="96" t="s">
        <v>53</v>
      </c>
      <c r="E36" s="96" t="s">
        <v>54</v>
      </c>
    </row>
    <row r="37" spans="1:5" x14ac:dyDescent="0.3">
      <c r="A37" s="112" t="s">
        <v>277</v>
      </c>
      <c r="B37" s="112" t="s">
        <v>266</v>
      </c>
      <c r="C37" s="133"/>
      <c r="D37" s="212"/>
      <c r="E37" s="236"/>
    </row>
    <row r="38" spans="1:5" ht="86.25" x14ac:dyDescent="0.3">
      <c r="A38" s="112" t="s">
        <v>278</v>
      </c>
      <c r="B38" s="114" t="s">
        <v>279</v>
      </c>
      <c r="C38" s="134"/>
      <c r="D38" s="213"/>
      <c r="E38" s="236"/>
    </row>
    <row r="39" spans="1:5" x14ac:dyDescent="0.3">
      <c r="A39" s="112" t="s">
        <v>280</v>
      </c>
      <c r="B39" s="112" t="s">
        <v>281</v>
      </c>
      <c r="C39" s="134"/>
      <c r="D39" s="213"/>
      <c r="E39" s="236"/>
    </row>
    <row r="40" spans="1:5" ht="51.75" x14ac:dyDescent="0.3">
      <c r="A40" s="116" t="s">
        <v>282</v>
      </c>
      <c r="B40" s="111" t="s">
        <v>259</v>
      </c>
      <c r="C40" s="134"/>
      <c r="D40" s="213"/>
      <c r="E40" s="236"/>
    </row>
    <row r="41" spans="1:5" x14ac:dyDescent="0.3">
      <c r="A41" s="117"/>
      <c r="B41" s="118" t="s">
        <v>283</v>
      </c>
      <c r="C41" s="135"/>
      <c r="D41" s="214"/>
      <c r="E41" s="236"/>
    </row>
    <row r="42" spans="1:5" x14ac:dyDescent="0.3">
      <c r="A42" s="129" t="s">
        <v>284</v>
      </c>
      <c r="B42" s="129"/>
      <c r="C42" s="80">
        <f>'[1]havelvac 1'!G50</f>
        <v>1318.2</v>
      </c>
      <c r="D42" s="80">
        <f>'[1]havelvac 1'!H50</f>
        <v>1318.2</v>
      </c>
      <c r="E42" s="80">
        <f>'[1]havelvac 1'!I50</f>
        <v>1318.2</v>
      </c>
    </row>
    <row r="43" spans="1:5" x14ac:dyDescent="0.3">
      <c r="A43" s="130"/>
      <c r="B43" s="130"/>
      <c r="C43" s="131"/>
      <c r="D43" s="132"/>
      <c r="E43" s="132"/>
    </row>
    <row r="44" spans="1:5" x14ac:dyDescent="0.3">
      <c r="A44" s="111" t="s">
        <v>275</v>
      </c>
      <c r="B44" s="108">
        <v>1139</v>
      </c>
      <c r="C44" s="233"/>
      <c r="D44" s="233"/>
      <c r="E44" s="234"/>
    </row>
    <row r="45" spans="1:5" ht="34.5" x14ac:dyDescent="0.3">
      <c r="A45" s="112" t="s">
        <v>276</v>
      </c>
      <c r="B45" s="113">
        <v>11001</v>
      </c>
      <c r="C45" s="96" t="s">
        <v>52</v>
      </c>
      <c r="D45" s="96" t="s">
        <v>53</v>
      </c>
      <c r="E45" s="96" t="s">
        <v>54</v>
      </c>
    </row>
    <row r="46" spans="1:5" x14ac:dyDescent="0.3">
      <c r="A46" s="112" t="s">
        <v>277</v>
      </c>
      <c r="B46" s="112" t="s">
        <v>266</v>
      </c>
      <c r="C46" s="212"/>
      <c r="D46" s="212"/>
      <c r="E46" s="215"/>
    </row>
    <row r="47" spans="1:5" ht="86.25" x14ac:dyDescent="0.3">
      <c r="A47" s="112" t="s">
        <v>278</v>
      </c>
      <c r="B47" s="114" t="s">
        <v>279</v>
      </c>
      <c r="C47" s="213"/>
      <c r="D47" s="213"/>
      <c r="E47" s="216"/>
    </row>
    <row r="48" spans="1:5" x14ac:dyDescent="0.3">
      <c r="A48" s="112" t="s">
        <v>280</v>
      </c>
      <c r="B48" s="115" t="s">
        <v>281</v>
      </c>
      <c r="C48" s="213"/>
      <c r="D48" s="213"/>
      <c r="E48" s="216"/>
    </row>
    <row r="49" spans="1:5" ht="51.75" x14ac:dyDescent="0.3">
      <c r="A49" s="116" t="s">
        <v>282</v>
      </c>
      <c r="B49" s="111" t="s">
        <v>259</v>
      </c>
      <c r="C49" s="213"/>
      <c r="D49" s="213"/>
      <c r="E49" s="216"/>
    </row>
    <row r="50" spans="1:5" x14ac:dyDescent="0.3">
      <c r="A50" s="117"/>
      <c r="B50" s="118" t="s">
        <v>283</v>
      </c>
      <c r="C50" s="214"/>
      <c r="D50" s="214"/>
      <c r="E50" s="217"/>
    </row>
    <row r="51" spans="1:5" x14ac:dyDescent="0.3">
      <c r="A51" s="126" t="s">
        <v>284</v>
      </c>
      <c r="B51" s="127"/>
      <c r="C51" s="80">
        <f>'[1]havelvac 1'!G58</f>
        <v>-1318.2</v>
      </c>
      <c r="D51" s="80">
        <f>'[1]havelvac 1'!H58</f>
        <v>-1318.2</v>
      </c>
      <c r="E51" s="80">
        <f>'[1]havelvac 1'!I58</f>
        <v>-1318.2</v>
      </c>
    </row>
  </sheetData>
  <mergeCells count="28">
    <mergeCell ref="C44:E44"/>
    <mergeCell ref="C46:C50"/>
    <mergeCell ref="D46:D50"/>
    <mergeCell ref="E46:E50"/>
    <mergeCell ref="A31:E31"/>
    <mergeCell ref="B32:E32"/>
    <mergeCell ref="B33:E33"/>
    <mergeCell ref="C35:E35"/>
    <mergeCell ref="D37:D41"/>
    <mergeCell ref="E37:E41"/>
    <mergeCell ref="B10:E10"/>
    <mergeCell ref="B11:E11"/>
    <mergeCell ref="A18:B18"/>
    <mergeCell ref="A19:B19"/>
    <mergeCell ref="C12:E12"/>
    <mergeCell ref="A30:B30"/>
    <mergeCell ref="A20:B20"/>
    <mergeCell ref="A21:B21"/>
    <mergeCell ref="A27:B27"/>
    <mergeCell ref="A28:B28"/>
    <mergeCell ref="A29:B29"/>
    <mergeCell ref="B8:E8"/>
    <mergeCell ref="B9:E9"/>
    <mergeCell ref="D7:E7"/>
    <mergeCell ref="D2:E2"/>
    <mergeCell ref="A5:E5"/>
    <mergeCell ref="A4:E4"/>
    <mergeCell ref="A6:E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10" workbookViewId="0">
      <selection activeCell="K15" sqref="K15"/>
    </sheetView>
  </sheetViews>
  <sheetFormatPr defaultRowHeight="17.25" x14ac:dyDescent="0.2"/>
  <cols>
    <col min="1" max="1" width="17.7109375" style="7" customWidth="1"/>
    <col min="2" max="3" width="24.85546875" style="7" customWidth="1"/>
    <col min="4" max="4" width="11.85546875" style="7" customWidth="1"/>
    <col min="5" max="5" width="13" style="7" customWidth="1"/>
    <col min="6" max="6" width="17.28515625" style="7" customWidth="1"/>
    <col min="7" max="7" width="11.42578125" style="7" customWidth="1"/>
    <col min="8" max="8" width="29.7109375" style="7" customWidth="1"/>
    <col min="9" max="9" width="10.42578125" style="7" bestFit="1" customWidth="1"/>
    <col min="10" max="16384" width="9.140625" style="7"/>
  </cols>
  <sheetData>
    <row r="1" spans="1:8" ht="15" customHeight="1" x14ac:dyDescent="0.2">
      <c r="G1" s="239" t="s">
        <v>238</v>
      </c>
      <c r="H1" s="239"/>
    </row>
    <row r="2" spans="1:8" ht="14.25" customHeight="1" x14ac:dyDescent="0.2">
      <c r="F2" s="239" t="s">
        <v>233</v>
      </c>
      <c r="G2" s="239"/>
      <c r="H2" s="239"/>
    </row>
    <row r="3" spans="1:8" ht="15.75" customHeight="1" x14ac:dyDescent="0.2">
      <c r="F3" s="239" t="s">
        <v>3</v>
      </c>
      <c r="G3" s="239"/>
      <c r="H3" s="239"/>
    </row>
    <row r="4" spans="1:8" ht="51" customHeight="1" x14ac:dyDescent="0.2">
      <c r="A4" s="240" t="s">
        <v>240</v>
      </c>
      <c r="B4" s="240"/>
      <c r="C4" s="240"/>
      <c r="D4" s="240"/>
      <c r="E4" s="240"/>
      <c r="F4" s="240"/>
      <c r="G4" s="240"/>
      <c r="H4" s="240"/>
    </row>
    <row r="5" spans="1:8" x14ac:dyDescent="0.2">
      <c r="G5" s="140" t="s">
        <v>247</v>
      </c>
      <c r="H5" s="140"/>
    </row>
    <row r="6" spans="1:8" ht="60" customHeight="1" x14ac:dyDescent="0.2">
      <c r="A6" s="199" t="s">
        <v>4</v>
      </c>
      <c r="B6" s="200"/>
      <c r="C6" s="200"/>
      <c r="D6" s="200"/>
      <c r="E6" s="200"/>
      <c r="F6" s="199" t="s">
        <v>242</v>
      </c>
      <c r="G6" s="200"/>
      <c r="H6" s="201"/>
    </row>
    <row r="7" spans="1:8" ht="78.75" customHeight="1" x14ac:dyDescent="0.2">
      <c r="A7" s="8" t="s">
        <v>5</v>
      </c>
      <c r="B7" s="8" t="s">
        <v>6</v>
      </c>
      <c r="C7" s="8"/>
      <c r="D7" s="8" t="s">
        <v>7</v>
      </c>
      <c r="E7" s="8" t="s">
        <v>8</v>
      </c>
      <c r="F7" s="8" t="s">
        <v>9</v>
      </c>
      <c r="G7" s="8" t="s">
        <v>127</v>
      </c>
      <c r="H7" s="21" t="s">
        <v>241</v>
      </c>
    </row>
    <row r="8" spans="1:8" ht="32.25" customHeight="1" x14ac:dyDescent="0.2">
      <c r="A8" s="243" t="s">
        <v>41</v>
      </c>
      <c r="B8" s="243"/>
      <c r="C8" s="243"/>
      <c r="D8" s="243"/>
      <c r="E8" s="243"/>
      <c r="F8" s="243"/>
      <c r="G8" s="243"/>
      <c r="H8" s="22">
        <f>SUM(H9)</f>
        <v>0</v>
      </c>
    </row>
    <row r="9" spans="1:8" ht="33" customHeight="1" x14ac:dyDescent="0.2">
      <c r="A9" s="9" t="s">
        <v>128</v>
      </c>
      <c r="B9" s="9" t="s">
        <v>129</v>
      </c>
      <c r="C9" s="9" t="s">
        <v>130</v>
      </c>
      <c r="D9" s="244" t="s">
        <v>131</v>
      </c>
      <c r="E9" s="244"/>
      <c r="F9" s="244"/>
      <c r="G9" s="245"/>
      <c r="H9" s="23">
        <f>H10</f>
        <v>0</v>
      </c>
    </row>
    <row r="10" spans="1:8" ht="34.5" customHeight="1" x14ac:dyDescent="0.2">
      <c r="A10" s="241" t="s">
        <v>132</v>
      </c>
      <c r="B10" s="246"/>
      <c r="C10" s="246"/>
      <c r="D10" s="246"/>
      <c r="E10" s="246"/>
      <c r="F10" s="246"/>
      <c r="G10" s="247"/>
      <c r="H10" s="22">
        <f>H11+H58</f>
        <v>0</v>
      </c>
    </row>
    <row r="11" spans="1:8" ht="54" customHeight="1" x14ac:dyDescent="0.2">
      <c r="A11" s="248" t="s">
        <v>133</v>
      </c>
      <c r="B11" s="249"/>
      <c r="C11" s="249"/>
      <c r="D11" s="249"/>
      <c r="E11" s="249"/>
      <c r="F11" s="249"/>
      <c r="G11" s="249"/>
      <c r="H11" s="84">
        <f>H12</f>
        <v>1318.1999999999998</v>
      </c>
    </row>
    <row r="12" spans="1:8" ht="34.5" customHeight="1" x14ac:dyDescent="0.2">
      <c r="A12" s="10"/>
      <c r="B12" s="250" t="s">
        <v>69</v>
      </c>
      <c r="C12" s="251"/>
      <c r="D12" s="251"/>
      <c r="E12" s="251"/>
      <c r="F12" s="251"/>
      <c r="G12" s="252"/>
      <c r="H12" s="84">
        <f>SUM(H13:H57)</f>
        <v>1318.1999999999998</v>
      </c>
    </row>
    <row r="13" spans="1:8" s="13" customFormat="1" ht="34.5" customHeight="1" x14ac:dyDescent="0.2">
      <c r="A13" s="14" t="s">
        <v>117</v>
      </c>
      <c r="B13" s="237" t="s">
        <v>143</v>
      </c>
      <c r="C13" s="238"/>
      <c r="D13" s="15" t="s">
        <v>11</v>
      </c>
      <c r="E13" s="15" t="s">
        <v>231</v>
      </c>
      <c r="F13" s="15">
        <v>6500</v>
      </c>
      <c r="G13" s="15">
        <v>10</v>
      </c>
      <c r="H13" s="81">
        <f>F13*G13/1000</f>
        <v>65</v>
      </c>
    </row>
    <row r="14" spans="1:8" s="13" customFormat="1" ht="34.5" customHeight="1" x14ac:dyDescent="0.2">
      <c r="A14" s="14" t="s">
        <v>188</v>
      </c>
      <c r="B14" s="237" t="s">
        <v>143</v>
      </c>
      <c r="C14" s="238" t="s">
        <v>144</v>
      </c>
      <c r="D14" s="15" t="s">
        <v>11</v>
      </c>
      <c r="E14" s="15" t="s">
        <v>231</v>
      </c>
      <c r="F14" s="15">
        <v>6500</v>
      </c>
      <c r="G14" s="15">
        <v>10</v>
      </c>
      <c r="H14" s="81">
        <f t="shared" ref="H14:H56" si="0">F14*G14/1000</f>
        <v>65</v>
      </c>
    </row>
    <row r="15" spans="1:8" s="13" customFormat="1" ht="34.5" customHeight="1" x14ac:dyDescent="0.2">
      <c r="A15" s="14" t="s">
        <v>189</v>
      </c>
      <c r="B15" s="237" t="s">
        <v>143</v>
      </c>
      <c r="C15" s="238" t="s">
        <v>145</v>
      </c>
      <c r="D15" s="15" t="s">
        <v>11</v>
      </c>
      <c r="E15" s="15" t="s">
        <v>231</v>
      </c>
      <c r="F15" s="15">
        <v>15000</v>
      </c>
      <c r="G15" s="15">
        <v>10</v>
      </c>
      <c r="H15" s="81">
        <f t="shared" si="0"/>
        <v>150</v>
      </c>
    </row>
    <row r="16" spans="1:8" s="13" customFormat="1" ht="34.5" customHeight="1" x14ac:dyDescent="0.2">
      <c r="A16" s="14" t="s">
        <v>190</v>
      </c>
      <c r="B16" s="237" t="s">
        <v>143</v>
      </c>
      <c r="C16" s="238" t="s">
        <v>146</v>
      </c>
      <c r="D16" s="15" t="s">
        <v>11</v>
      </c>
      <c r="E16" s="15" t="s">
        <v>231</v>
      </c>
      <c r="F16" s="15">
        <v>7000</v>
      </c>
      <c r="G16" s="15">
        <v>10</v>
      </c>
      <c r="H16" s="81">
        <f t="shared" si="0"/>
        <v>70</v>
      </c>
    </row>
    <row r="17" spans="1:8" s="13" customFormat="1" ht="34.5" customHeight="1" x14ac:dyDescent="0.2">
      <c r="A17" s="14" t="s">
        <v>191</v>
      </c>
      <c r="B17" s="237" t="s">
        <v>143</v>
      </c>
      <c r="C17" s="238" t="s">
        <v>147</v>
      </c>
      <c r="D17" s="15" t="s">
        <v>11</v>
      </c>
      <c r="E17" s="15" t="s">
        <v>231</v>
      </c>
      <c r="F17" s="15">
        <v>2410</v>
      </c>
      <c r="G17" s="15">
        <v>1</v>
      </c>
      <c r="H17" s="81">
        <f t="shared" si="0"/>
        <v>2.41</v>
      </c>
    </row>
    <row r="18" spans="1:8" s="13" customFormat="1" ht="34.5" customHeight="1" x14ac:dyDescent="0.2">
      <c r="A18" s="14" t="s">
        <v>192</v>
      </c>
      <c r="B18" s="237" t="s">
        <v>143</v>
      </c>
      <c r="C18" s="238" t="s">
        <v>148</v>
      </c>
      <c r="D18" s="15" t="s">
        <v>11</v>
      </c>
      <c r="E18" s="15" t="s">
        <v>231</v>
      </c>
      <c r="F18" s="15">
        <v>2790</v>
      </c>
      <c r="G18" s="15">
        <v>1</v>
      </c>
      <c r="H18" s="81">
        <f t="shared" si="0"/>
        <v>2.79</v>
      </c>
    </row>
    <row r="19" spans="1:8" s="13" customFormat="1" ht="34.5" customHeight="1" x14ac:dyDescent="0.2">
      <c r="A19" s="14" t="s">
        <v>193</v>
      </c>
      <c r="B19" s="237" t="s">
        <v>143</v>
      </c>
      <c r="C19" s="238" t="s">
        <v>149</v>
      </c>
      <c r="D19" s="15" t="s">
        <v>11</v>
      </c>
      <c r="E19" s="15" t="s">
        <v>231</v>
      </c>
      <c r="F19" s="15">
        <v>5000</v>
      </c>
      <c r="G19" s="15">
        <v>10</v>
      </c>
      <c r="H19" s="81">
        <f t="shared" si="0"/>
        <v>50</v>
      </c>
    </row>
    <row r="20" spans="1:8" s="13" customFormat="1" ht="34.5" customHeight="1" x14ac:dyDescent="0.2">
      <c r="A20" s="14" t="s">
        <v>194</v>
      </c>
      <c r="B20" s="237" t="s">
        <v>143</v>
      </c>
      <c r="C20" s="238" t="s">
        <v>150</v>
      </c>
      <c r="D20" s="15" t="s">
        <v>11</v>
      </c>
      <c r="E20" s="15" t="s">
        <v>231</v>
      </c>
      <c r="F20" s="15">
        <v>5000</v>
      </c>
      <c r="G20" s="15">
        <v>10</v>
      </c>
      <c r="H20" s="81">
        <f t="shared" si="0"/>
        <v>50</v>
      </c>
    </row>
    <row r="21" spans="1:8" s="13" customFormat="1" ht="34.5" customHeight="1" x14ac:dyDescent="0.2">
      <c r="A21" s="14" t="s">
        <v>195</v>
      </c>
      <c r="B21" s="237" t="s">
        <v>143</v>
      </c>
      <c r="C21" s="238" t="s">
        <v>151</v>
      </c>
      <c r="D21" s="15" t="s">
        <v>11</v>
      </c>
      <c r="E21" s="15" t="s">
        <v>231</v>
      </c>
      <c r="F21" s="15">
        <v>7000</v>
      </c>
      <c r="G21" s="15">
        <v>10</v>
      </c>
      <c r="H21" s="81">
        <f t="shared" si="0"/>
        <v>70</v>
      </c>
    </row>
    <row r="22" spans="1:8" s="13" customFormat="1" ht="34.5" customHeight="1" x14ac:dyDescent="0.2">
      <c r="A22" s="14" t="s">
        <v>196</v>
      </c>
      <c r="B22" s="237" t="s">
        <v>143</v>
      </c>
      <c r="C22" s="238" t="s">
        <v>152</v>
      </c>
      <c r="D22" s="15" t="s">
        <v>11</v>
      </c>
      <c r="E22" s="15" t="s">
        <v>231</v>
      </c>
      <c r="F22" s="15">
        <v>3500</v>
      </c>
      <c r="G22" s="15">
        <v>10</v>
      </c>
      <c r="H22" s="81">
        <f t="shared" si="0"/>
        <v>35</v>
      </c>
    </row>
    <row r="23" spans="1:8" s="13" customFormat="1" ht="34.5" customHeight="1" x14ac:dyDescent="0.2">
      <c r="A23" s="14" t="s">
        <v>197</v>
      </c>
      <c r="B23" s="237" t="s">
        <v>143</v>
      </c>
      <c r="C23" s="238" t="s">
        <v>153</v>
      </c>
      <c r="D23" s="15" t="s">
        <v>11</v>
      </c>
      <c r="E23" s="15" t="s">
        <v>231</v>
      </c>
      <c r="F23" s="15">
        <v>2500</v>
      </c>
      <c r="G23" s="15">
        <v>11</v>
      </c>
      <c r="H23" s="81">
        <f t="shared" si="0"/>
        <v>27.5</v>
      </c>
    </row>
    <row r="24" spans="1:8" s="13" customFormat="1" ht="34.5" customHeight="1" x14ac:dyDescent="0.2">
      <c r="A24" s="14" t="s">
        <v>198</v>
      </c>
      <c r="B24" s="237" t="s">
        <v>143</v>
      </c>
      <c r="C24" s="238" t="s">
        <v>154</v>
      </c>
      <c r="D24" s="15" t="s">
        <v>11</v>
      </c>
      <c r="E24" s="15" t="s">
        <v>231</v>
      </c>
      <c r="F24" s="15">
        <v>6000</v>
      </c>
      <c r="G24" s="15">
        <v>1</v>
      </c>
      <c r="H24" s="81">
        <f t="shared" si="0"/>
        <v>6</v>
      </c>
    </row>
    <row r="25" spans="1:8" s="13" customFormat="1" ht="34.5" customHeight="1" x14ac:dyDescent="0.2">
      <c r="A25" s="14" t="s">
        <v>199</v>
      </c>
      <c r="B25" s="237" t="s">
        <v>143</v>
      </c>
      <c r="C25" s="238" t="s">
        <v>155</v>
      </c>
      <c r="D25" s="15" t="s">
        <v>11</v>
      </c>
      <c r="E25" s="15" t="s">
        <v>231</v>
      </c>
      <c r="F25" s="15">
        <v>12000</v>
      </c>
      <c r="G25" s="15">
        <v>1</v>
      </c>
      <c r="H25" s="81">
        <f t="shared" si="0"/>
        <v>12</v>
      </c>
    </row>
    <row r="26" spans="1:8" s="13" customFormat="1" ht="34.5" customHeight="1" x14ac:dyDescent="0.2">
      <c r="A26" s="14" t="s">
        <v>200</v>
      </c>
      <c r="B26" s="237" t="s">
        <v>143</v>
      </c>
      <c r="C26" s="238" t="s">
        <v>156</v>
      </c>
      <c r="D26" s="15" t="s">
        <v>11</v>
      </c>
      <c r="E26" s="15" t="s">
        <v>231</v>
      </c>
      <c r="F26" s="15">
        <v>6000</v>
      </c>
      <c r="G26" s="15">
        <v>10</v>
      </c>
      <c r="H26" s="81">
        <f t="shared" si="0"/>
        <v>60</v>
      </c>
    </row>
    <row r="27" spans="1:8" s="13" customFormat="1" ht="34.5" customHeight="1" x14ac:dyDescent="0.2">
      <c r="A27" s="14" t="s">
        <v>201</v>
      </c>
      <c r="B27" s="237" t="s">
        <v>143</v>
      </c>
      <c r="C27" s="238" t="s">
        <v>157</v>
      </c>
      <c r="D27" s="15" t="s">
        <v>11</v>
      </c>
      <c r="E27" s="15" t="s">
        <v>231</v>
      </c>
      <c r="F27" s="15">
        <v>12900</v>
      </c>
      <c r="G27" s="15">
        <v>1</v>
      </c>
      <c r="H27" s="81">
        <f t="shared" si="0"/>
        <v>12.9</v>
      </c>
    </row>
    <row r="28" spans="1:8" s="13" customFormat="1" ht="34.5" customHeight="1" x14ac:dyDescent="0.2">
      <c r="A28" s="14" t="s">
        <v>202</v>
      </c>
      <c r="B28" s="237" t="s">
        <v>143</v>
      </c>
      <c r="C28" s="238" t="s">
        <v>158</v>
      </c>
      <c r="D28" s="15" t="s">
        <v>11</v>
      </c>
      <c r="E28" s="15" t="s">
        <v>231</v>
      </c>
      <c r="F28" s="15">
        <v>5200</v>
      </c>
      <c r="G28" s="15">
        <v>10</v>
      </c>
      <c r="H28" s="81">
        <f t="shared" si="0"/>
        <v>52</v>
      </c>
    </row>
    <row r="29" spans="1:8" s="13" customFormat="1" ht="34.5" customHeight="1" x14ac:dyDescent="0.2">
      <c r="A29" s="14" t="s">
        <v>203</v>
      </c>
      <c r="B29" s="237" t="s">
        <v>143</v>
      </c>
      <c r="C29" s="238" t="s">
        <v>159</v>
      </c>
      <c r="D29" s="15" t="s">
        <v>11</v>
      </c>
      <c r="E29" s="15" t="s">
        <v>231</v>
      </c>
      <c r="F29" s="15">
        <v>15000</v>
      </c>
      <c r="G29" s="15">
        <v>1</v>
      </c>
      <c r="H29" s="81">
        <f t="shared" si="0"/>
        <v>15</v>
      </c>
    </row>
    <row r="30" spans="1:8" s="13" customFormat="1" ht="34.5" customHeight="1" x14ac:dyDescent="0.2">
      <c r="A30" s="14" t="s">
        <v>204</v>
      </c>
      <c r="B30" s="237" t="s">
        <v>143</v>
      </c>
      <c r="C30" s="238" t="s">
        <v>160</v>
      </c>
      <c r="D30" s="15" t="s">
        <v>11</v>
      </c>
      <c r="E30" s="15" t="s">
        <v>231</v>
      </c>
      <c r="F30" s="15">
        <v>6500</v>
      </c>
      <c r="G30" s="15">
        <v>1</v>
      </c>
      <c r="H30" s="81">
        <f t="shared" si="0"/>
        <v>6.5</v>
      </c>
    </row>
    <row r="31" spans="1:8" s="13" customFormat="1" ht="34.5" customHeight="1" x14ac:dyDescent="0.2">
      <c r="A31" s="14" t="s">
        <v>205</v>
      </c>
      <c r="B31" s="237" t="s">
        <v>143</v>
      </c>
      <c r="C31" s="238" t="s">
        <v>161</v>
      </c>
      <c r="D31" s="15" t="s">
        <v>11</v>
      </c>
      <c r="E31" s="15" t="s">
        <v>231</v>
      </c>
      <c r="F31" s="15">
        <v>4000</v>
      </c>
      <c r="G31" s="15">
        <v>1</v>
      </c>
      <c r="H31" s="81">
        <f t="shared" si="0"/>
        <v>4</v>
      </c>
    </row>
    <row r="32" spans="1:8" s="13" customFormat="1" ht="34.5" customHeight="1" x14ac:dyDescent="0.2">
      <c r="A32" s="14" t="s">
        <v>206</v>
      </c>
      <c r="B32" s="237" t="s">
        <v>143</v>
      </c>
      <c r="C32" s="238" t="s">
        <v>162</v>
      </c>
      <c r="D32" s="15" t="s">
        <v>11</v>
      </c>
      <c r="E32" s="15" t="s">
        <v>231</v>
      </c>
      <c r="F32" s="15">
        <v>5000</v>
      </c>
      <c r="G32" s="15">
        <v>1</v>
      </c>
      <c r="H32" s="81">
        <f t="shared" si="0"/>
        <v>5</v>
      </c>
    </row>
    <row r="33" spans="1:8" s="13" customFormat="1" ht="34.5" customHeight="1" x14ac:dyDescent="0.2">
      <c r="A33" s="14" t="s">
        <v>207</v>
      </c>
      <c r="B33" s="237" t="s">
        <v>143</v>
      </c>
      <c r="C33" s="238" t="s">
        <v>163</v>
      </c>
      <c r="D33" s="15" t="s">
        <v>11</v>
      </c>
      <c r="E33" s="15" t="s">
        <v>231</v>
      </c>
      <c r="F33" s="15">
        <v>6500</v>
      </c>
      <c r="G33" s="15">
        <v>10</v>
      </c>
      <c r="H33" s="81">
        <f t="shared" si="0"/>
        <v>65</v>
      </c>
    </row>
    <row r="34" spans="1:8" s="13" customFormat="1" ht="34.5" customHeight="1" x14ac:dyDescent="0.2">
      <c r="A34" s="14" t="s">
        <v>208</v>
      </c>
      <c r="B34" s="237" t="s">
        <v>143</v>
      </c>
      <c r="C34" s="238" t="s">
        <v>164</v>
      </c>
      <c r="D34" s="15" t="s">
        <v>11</v>
      </c>
      <c r="E34" s="15" t="s">
        <v>231</v>
      </c>
      <c r="F34" s="15">
        <v>6500</v>
      </c>
      <c r="G34" s="15">
        <v>2</v>
      </c>
      <c r="H34" s="81">
        <f t="shared" si="0"/>
        <v>13</v>
      </c>
    </row>
    <row r="35" spans="1:8" s="13" customFormat="1" ht="34.5" customHeight="1" x14ac:dyDescent="0.2">
      <c r="A35" s="14" t="s">
        <v>209</v>
      </c>
      <c r="B35" s="237" t="s">
        <v>143</v>
      </c>
      <c r="C35" s="238" t="s">
        <v>165</v>
      </c>
      <c r="D35" s="15" t="s">
        <v>11</v>
      </c>
      <c r="E35" s="15" t="s">
        <v>231</v>
      </c>
      <c r="F35" s="15">
        <v>6500</v>
      </c>
      <c r="G35" s="15">
        <v>2</v>
      </c>
      <c r="H35" s="81">
        <f t="shared" si="0"/>
        <v>13</v>
      </c>
    </row>
    <row r="36" spans="1:8" s="13" customFormat="1" ht="34.5" customHeight="1" x14ac:dyDescent="0.2">
      <c r="A36" s="14" t="s">
        <v>210</v>
      </c>
      <c r="B36" s="237" t="s">
        <v>143</v>
      </c>
      <c r="C36" s="238" t="s">
        <v>166</v>
      </c>
      <c r="D36" s="15" t="s">
        <v>11</v>
      </c>
      <c r="E36" s="15" t="s">
        <v>231</v>
      </c>
      <c r="F36" s="15">
        <v>6500</v>
      </c>
      <c r="G36" s="15">
        <v>2</v>
      </c>
      <c r="H36" s="81">
        <f t="shared" si="0"/>
        <v>13</v>
      </c>
    </row>
    <row r="37" spans="1:8" s="13" customFormat="1" ht="34.5" customHeight="1" x14ac:dyDescent="0.2">
      <c r="A37" s="14" t="s">
        <v>211</v>
      </c>
      <c r="B37" s="237" t="s">
        <v>143</v>
      </c>
      <c r="C37" s="238" t="s">
        <v>167</v>
      </c>
      <c r="D37" s="15" t="s">
        <v>11</v>
      </c>
      <c r="E37" s="15" t="s">
        <v>231</v>
      </c>
      <c r="F37" s="15">
        <v>5500</v>
      </c>
      <c r="G37" s="15">
        <v>1</v>
      </c>
      <c r="H37" s="81">
        <f t="shared" si="0"/>
        <v>5.5</v>
      </c>
    </row>
    <row r="38" spans="1:8" s="13" customFormat="1" ht="34.5" customHeight="1" x14ac:dyDescent="0.2">
      <c r="A38" s="14" t="s">
        <v>212</v>
      </c>
      <c r="B38" s="237" t="s">
        <v>143</v>
      </c>
      <c r="C38" s="238" t="s">
        <v>168</v>
      </c>
      <c r="D38" s="15" t="s">
        <v>11</v>
      </c>
      <c r="E38" s="15" t="s">
        <v>231</v>
      </c>
      <c r="F38" s="15">
        <v>6800</v>
      </c>
      <c r="G38" s="15">
        <v>1</v>
      </c>
      <c r="H38" s="81">
        <f t="shared" si="0"/>
        <v>6.8</v>
      </c>
    </row>
    <row r="39" spans="1:8" s="13" customFormat="1" ht="34.5" customHeight="1" x14ac:dyDescent="0.2">
      <c r="A39" s="14" t="s">
        <v>213</v>
      </c>
      <c r="B39" s="237" t="s">
        <v>143</v>
      </c>
      <c r="C39" s="238" t="s">
        <v>169</v>
      </c>
      <c r="D39" s="15" t="s">
        <v>11</v>
      </c>
      <c r="E39" s="15" t="s">
        <v>231</v>
      </c>
      <c r="F39" s="15">
        <v>6800</v>
      </c>
      <c r="G39" s="15">
        <v>1</v>
      </c>
      <c r="H39" s="81">
        <f t="shared" si="0"/>
        <v>6.8</v>
      </c>
    </row>
    <row r="40" spans="1:8" s="13" customFormat="1" ht="34.5" customHeight="1" x14ac:dyDescent="0.2">
      <c r="A40" s="14" t="s">
        <v>214</v>
      </c>
      <c r="B40" s="237" t="s">
        <v>143</v>
      </c>
      <c r="C40" s="238" t="s">
        <v>170</v>
      </c>
      <c r="D40" s="15" t="s">
        <v>11</v>
      </c>
      <c r="E40" s="15" t="s">
        <v>231</v>
      </c>
      <c r="F40" s="15">
        <v>6800</v>
      </c>
      <c r="G40" s="15">
        <v>1</v>
      </c>
      <c r="H40" s="81">
        <f t="shared" si="0"/>
        <v>6.8</v>
      </c>
    </row>
    <row r="41" spans="1:8" s="13" customFormat="1" ht="34.5" customHeight="1" x14ac:dyDescent="0.2">
      <c r="A41" s="14" t="s">
        <v>215</v>
      </c>
      <c r="B41" s="237" t="s">
        <v>143</v>
      </c>
      <c r="C41" s="238" t="s">
        <v>171</v>
      </c>
      <c r="D41" s="15" t="s">
        <v>11</v>
      </c>
      <c r="E41" s="15" t="s">
        <v>231</v>
      </c>
      <c r="F41" s="15">
        <v>5500</v>
      </c>
      <c r="G41" s="15">
        <v>1</v>
      </c>
      <c r="H41" s="81">
        <f t="shared" si="0"/>
        <v>5.5</v>
      </c>
    </row>
    <row r="42" spans="1:8" s="13" customFormat="1" ht="34.5" customHeight="1" x14ac:dyDescent="0.2">
      <c r="A42" s="14" t="s">
        <v>216</v>
      </c>
      <c r="B42" s="237" t="s">
        <v>143</v>
      </c>
      <c r="C42" s="238" t="s">
        <v>172</v>
      </c>
      <c r="D42" s="15" t="s">
        <v>11</v>
      </c>
      <c r="E42" s="15" t="s">
        <v>231</v>
      </c>
      <c r="F42" s="15">
        <v>3200</v>
      </c>
      <c r="G42" s="15">
        <v>10</v>
      </c>
      <c r="H42" s="81">
        <f t="shared" si="0"/>
        <v>32</v>
      </c>
    </row>
    <row r="43" spans="1:8" s="13" customFormat="1" ht="34.5" customHeight="1" x14ac:dyDescent="0.2">
      <c r="A43" s="14" t="s">
        <v>217</v>
      </c>
      <c r="B43" s="237" t="s">
        <v>143</v>
      </c>
      <c r="C43" s="238" t="s">
        <v>173</v>
      </c>
      <c r="D43" s="15" t="s">
        <v>11</v>
      </c>
      <c r="E43" s="15" t="s">
        <v>231</v>
      </c>
      <c r="F43" s="15">
        <v>3200</v>
      </c>
      <c r="G43" s="15">
        <v>1</v>
      </c>
      <c r="H43" s="81">
        <f t="shared" si="0"/>
        <v>3.2</v>
      </c>
    </row>
    <row r="44" spans="1:8" s="13" customFormat="1" ht="34.5" customHeight="1" x14ac:dyDescent="0.2">
      <c r="A44" s="14" t="s">
        <v>218</v>
      </c>
      <c r="B44" s="237" t="s">
        <v>143</v>
      </c>
      <c r="C44" s="238" t="s">
        <v>174</v>
      </c>
      <c r="D44" s="15" t="s">
        <v>11</v>
      </c>
      <c r="E44" s="15" t="s">
        <v>231</v>
      </c>
      <c r="F44" s="15">
        <v>7000</v>
      </c>
      <c r="G44" s="15">
        <v>1</v>
      </c>
      <c r="H44" s="81">
        <f t="shared" si="0"/>
        <v>7</v>
      </c>
    </row>
    <row r="45" spans="1:8" s="13" customFormat="1" ht="34.5" customHeight="1" x14ac:dyDescent="0.2">
      <c r="A45" s="14" t="s">
        <v>219</v>
      </c>
      <c r="B45" s="237" t="s">
        <v>143</v>
      </c>
      <c r="C45" s="238" t="s">
        <v>175</v>
      </c>
      <c r="D45" s="15" t="s">
        <v>11</v>
      </c>
      <c r="E45" s="15" t="s">
        <v>231</v>
      </c>
      <c r="F45" s="15">
        <v>7000</v>
      </c>
      <c r="G45" s="15">
        <v>1</v>
      </c>
      <c r="H45" s="81">
        <f t="shared" si="0"/>
        <v>7</v>
      </c>
    </row>
    <row r="46" spans="1:8" s="13" customFormat="1" ht="34.5" customHeight="1" x14ac:dyDescent="0.2">
      <c r="A46" s="14" t="s">
        <v>220</v>
      </c>
      <c r="B46" s="237" t="s">
        <v>143</v>
      </c>
      <c r="C46" s="238" t="s">
        <v>176</v>
      </c>
      <c r="D46" s="15" t="s">
        <v>11</v>
      </c>
      <c r="E46" s="15" t="s">
        <v>231</v>
      </c>
      <c r="F46" s="15">
        <v>8000</v>
      </c>
      <c r="G46" s="15">
        <v>1</v>
      </c>
      <c r="H46" s="81">
        <f t="shared" si="0"/>
        <v>8</v>
      </c>
    </row>
    <row r="47" spans="1:8" s="13" customFormat="1" ht="34.5" customHeight="1" x14ac:dyDescent="0.2">
      <c r="A47" s="14" t="s">
        <v>221</v>
      </c>
      <c r="B47" s="237" t="s">
        <v>143</v>
      </c>
      <c r="C47" s="238" t="s">
        <v>177</v>
      </c>
      <c r="D47" s="15" t="s">
        <v>11</v>
      </c>
      <c r="E47" s="15" t="s">
        <v>231</v>
      </c>
      <c r="F47" s="15">
        <v>15000</v>
      </c>
      <c r="G47" s="15">
        <v>1</v>
      </c>
      <c r="H47" s="81">
        <f t="shared" si="0"/>
        <v>15</v>
      </c>
    </row>
    <row r="48" spans="1:8" s="13" customFormat="1" ht="34.5" customHeight="1" x14ac:dyDescent="0.2">
      <c r="A48" s="14" t="s">
        <v>222</v>
      </c>
      <c r="B48" s="237" t="s">
        <v>143</v>
      </c>
      <c r="C48" s="238" t="s">
        <v>178</v>
      </c>
      <c r="D48" s="15" t="s">
        <v>11</v>
      </c>
      <c r="E48" s="15" t="s">
        <v>231</v>
      </c>
      <c r="F48" s="15">
        <v>7000</v>
      </c>
      <c r="G48" s="15">
        <v>1</v>
      </c>
      <c r="H48" s="81">
        <f t="shared" si="0"/>
        <v>7</v>
      </c>
    </row>
    <row r="49" spans="1:9" s="13" customFormat="1" ht="34.5" customHeight="1" x14ac:dyDescent="0.2">
      <c r="A49" s="14" t="s">
        <v>223</v>
      </c>
      <c r="B49" s="237" t="s">
        <v>143</v>
      </c>
      <c r="C49" s="238" t="s">
        <v>179</v>
      </c>
      <c r="D49" s="15" t="s">
        <v>11</v>
      </c>
      <c r="E49" s="15" t="s">
        <v>231</v>
      </c>
      <c r="F49" s="15">
        <v>4500</v>
      </c>
      <c r="G49" s="15">
        <v>11</v>
      </c>
      <c r="H49" s="81">
        <f t="shared" si="0"/>
        <v>49.5</v>
      </c>
    </row>
    <row r="50" spans="1:9" s="13" customFormat="1" ht="34.5" customHeight="1" x14ac:dyDescent="0.2">
      <c r="A50" s="14" t="s">
        <v>224</v>
      </c>
      <c r="B50" s="237" t="s">
        <v>143</v>
      </c>
      <c r="C50" s="238" t="s">
        <v>180</v>
      </c>
      <c r="D50" s="15" t="s">
        <v>11</v>
      </c>
      <c r="E50" s="15" t="s">
        <v>231</v>
      </c>
      <c r="F50" s="15">
        <v>45000</v>
      </c>
      <c r="G50" s="15">
        <v>1</v>
      </c>
      <c r="H50" s="81">
        <f t="shared" si="0"/>
        <v>45</v>
      </c>
    </row>
    <row r="51" spans="1:9" s="13" customFormat="1" ht="34.5" customHeight="1" x14ac:dyDescent="0.2">
      <c r="A51" s="14" t="s">
        <v>225</v>
      </c>
      <c r="B51" s="237" t="s">
        <v>143</v>
      </c>
      <c r="C51" s="238" t="s">
        <v>181</v>
      </c>
      <c r="D51" s="15" t="s">
        <v>11</v>
      </c>
      <c r="E51" s="15" t="s">
        <v>231</v>
      </c>
      <c r="F51" s="15">
        <v>15000</v>
      </c>
      <c r="G51" s="15">
        <v>1</v>
      </c>
      <c r="H51" s="81">
        <f t="shared" si="0"/>
        <v>15</v>
      </c>
    </row>
    <row r="52" spans="1:9" s="13" customFormat="1" ht="34.5" customHeight="1" x14ac:dyDescent="0.2">
      <c r="A52" s="14" t="s">
        <v>226</v>
      </c>
      <c r="B52" s="237" t="s">
        <v>143</v>
      </c>
      <c r="C52" s="238" t="s">
        <v>182</v>
      </c>
      <c r="D52" s="15" t="s">
        <v>11</v>
      </c>
      <c r="E52" s="15" t="s">
        <v>231</v>
      </c>
      <c r="F52" s="15">
        <v>7000</v>
      </c>
      <c r="G52" s="15">
        <v>1</v>
      </c>
      <c r="H52" s="81">
        <f t="shared" si="0"/>
        <v>7</v>
      </c>
    </row>
    <row r="53" spans="1:9" s="13" customFormat="1" ht="34.5" customHeight="1" x14ac:dyDescent="0.2">
      <c r="A53" s="14" t="s">
        <v>227</v>
      </c>
      <c r="B53" s="237" t="s">
        <v>143</v>
      </c>
      <c r="C53" s="238" t="s">
        <v>183</v>
      </c>
      <c r="D53" s="15" t="s">
        <v>11</v>
      </c>
      <c r="E53" s="15" t="s">
        <v>231</v>
      </c>
      <c r="F53" s="15">
        <v>4500</v>
      </c>
      <c r="G53" s="15">
        <v>1</v>
      </c>
      <c r="H53" s="81">
        <f t="shared" si="0"/>
        <v>4.5</v>
      </c>
    </row>
    <row r="54" spans="1:9" s="13" customFormat="1" ht="34.5" customHeight="1" x14ac:dyDescent="0.2">
      <c r="A54" s="14" t="s">
        <v>228</v>
      </c>
      <c r="B54" s="237" t="s">
        <v>143</v>
      </c>
      <c r="C54" s="238" t="s">
        <v>184</v>
      </c>
      <c r="D54" s="15" t="s">
        <v>11</v>
      </c>
      <c r="E54" s="15" t="s">
        <v>231</v>
      </c>
      <c r="F54" s="15">
        <v>5000</v>
      </c>
      <c r="G54" s="15">
        <v>1</v>
      </c>
      <c r="H54" s="81">
        <f t="shared" si="0"/>
        <v>5</v>
      </c>
    </row>
    <row r="55" spans="1:9" s="13" customFormat="1" ht="34.5" customHeight="1" x14ac:dyDescent="0.2">
      <c r="A55" s="14" t="s">
        <v>229</v>
      </c>
      <c r="B55" s="237" t="s">
        <v>143</v>
      </c>
      <c r="C55" s="238" t="s">
        <v>185</v>
      </c>
      <c r="D55" s="15" t="s">
        <v>11</v>
      </c>
      <c r="E55" s="15" t="s">
        <v>231</v>
      </c>
      <c r="F55" s="15">
        <v>6500</v>
      </c>
      <c r="G55" s="15">
        <v>1</v>
      </c>
      <c r="H55" s="81">
        <f t="shared" si="0"/>
        <v>6.5</v>
      </c>
    </row>
    <row r="56" spans="1:9" s="13" customFormat="1" ht="34.5" customHeight="1" x14ac:dyDescent="0.2">
      <c r="A56" s="14" t="s">
        <v>230</v>
      </c>
      <c r="B56" s="237" t="s">
        <v>186</v>
      </c>
      <c r="C56" s="238" t="s">
        <v>187</v>
      </c>
      <c r="D56" s="15" t="s">
        <v>11</v>
      </c>
      <c r="E56" s="15" t="s">
        <v>231</v>
      </c>
      <c r="F56" s="15">
        <v>60000</v>
      </c>
      <c r="G56" s="15">
        <v>1</v>
      </c>
      <c r="H56" s="81">
        <f t="shared" si="0"/>
        <v>60</v>
      </c>
    </row>
    <row r="57" spans="1:9" s="13" customFormat="1" ht="34.5" customHeight="1" x14ac:dyDescent="0.2">
      <c r="A57" s="14" t="s">
        <v>245</v>
      </c>
      <c r="B57" s="237" t="s">
        <v>142</v>
      </c>
      <c r="C57" s="238"/>
      <c r="D57" s="15" t="s">
        <v>11</v>
      </c>
      <c r="E57" s="15" t="s">
        <v>77</v>
      </c>
      <c r="F57" s="15">
        <v>15000</v>
      </c>
      <c r="G57" s="15">
        <v>10</v>
      </c>
      <c r="H57" s="85">
        <f>F57*G57/1000</f>
        <v>150</v>
      </c>
    </row>
    <row r="58" spans="1:9" ht="43.5" customHeight="1" x14ac:dyDescent="0.2">
      <c r="A58" s="253" t="s">
        <v>125</v>
      </c>
      <c r="B58" s="254"/>
      <c r="C58" s="254"/>
      <c r="D58" s="254"/>
      <c r="E58" s="254"/>
      <c r="F58" s="254"/>
      <c r="G58" s="254"/>
      <c r="H58" s="86">
        <f>H59+H63+H65</f>
        <v>-1318.2000000000007</v>
      </c>
    </row>
    <row r="59" spans="1:9" ht="34.5" customHeight="1" x14ac:dyDescent="0.2">
      <c r="A59" s="10"/>
      <c r="B59" s="250" t="s">
        <v>69</v>
      </c>
      <c r="C59" s="251"/>
      <c r="D59" s="251"/>
      <c r="E59" s="251"/>
      <c r="F59" s="251"/>
      <c r="G59" s="252"/>
      <c r="H59" s="81">
        <f>H60+H61+H62</f>
        <v>2516.6203999999998</v>
      </c>
      <c r="I59" s="18"/>
    </row>
    <row r="60" spans="1:9" ht="34.5" customHeight="1" x14ac:dyDescent="0.2">
      <c r="A60" s="8" t="s">
        <v>244</v>
      </c>
      <c r="B60" s="241" t="s">
        <v>76</v>
      </c>
      <c r="C60" s="242"/>
      <c r="D60" s="8" t="s">
        <v>11</v>
      </c>
      <c r="E60" s="8" t="s">
        <v>77</v>
      </c>
      <c r="F60" s="8">
        <v>15805</v>
      </c>
      <c r="G60" s="8">
        <v>84</v>
      </c>
      <c r="H60" s="81">
        <f>F60*G60/1000</f>
        <v>1327.62</v>
      </c>
    </row>
    <row r="61" spans="1:9" ht="34.5" customHeight="1" x14ac:dyDescent="0.2">
      <c r="A61" s="8" t="s">
        <v>243</v>
      </c>
      <c r="B61" s="241" t="s">
        <v>75</v>
      </c>
      <c r="C61" s="242"/>
      <c r="D61" s="8" t="s">
        <v>11</v>
      </c>
      <c r="E61" s="8" t="s">
        <v>77</v>
      </c>
      <c r="F61" s="16">
        <v>44928.6</v>
      </c>
      <c r="G61" s="8">
        <v>14</v>
      </c>
      <c r="H61" s="81">
        <f t="shared" ref="H61:H62" si="1">F61*G61/1000</f>
        <v>629.00040000000001</v>
      </c>
    </row>
    <row r="62" spans="1:9" s="17" customFormat="1" ht="34.5" customHeight="1" x14ac:dyDescent="0.2">
      <c r="A62" s="15" t="s">
        <v>246</v>
      </c>
      <c r="B62" s="237" t="s">
        <v>78</v>
      </c>
      <c r="C62" s="238"/>
      <c r="D62" s="15" t="s">
        <v>11</v>
      </c>
      <c r="E62" s="15" t="s">
        <v>77</v>
      </c>
      <c r="F62" s="15">
        <v>40000</v>
      </c>
      <c r="G62" s="15">
        <v>14</v>
      </c>
      <c r="H62" s="85">
        <f t="shared" si="1"/>
        <v>560</v>
      </c>
    </row>
    <row r="63" spans="1:9" ht="33" customHeight="1" x14ac:dyDescent="0.2">
      <c r="A63" s="11"/>
      <c r="B63" s="250" t="s">
        <v>32</v>
      </c>
      <c r="C63" s="251"/>
      <c r="D63" s="251"/>
      <c r="E63" s="251"/>
      <c r="F63" s="251"/>
      <c r="G63" s="252"/>
      <c r="H63" s="81">
        <f>SUM(H64:H64)</f>
        <v>-13140.820400000001</v>
      </c>
    </row>
    <row r="64" spans="1:9" s="17" customFormat="1" ht="30.75" customHeight="1" x14ac:dyDescent="0.2">
      <c r="A64" s="15" t="s">
        <v>239</v>
      </c>
      <c r="B64" s="237" t="s">
        <v>33</v>
      </c>
      <c r="C64" s="238"/>
      <c r="D64" s="15" t="s">
        <v>70</v>
      </c>
      <c r="E64" s="15" t="s">
        <v>10</v>
      </c>
      <c r="F64" s="15"/>
      <c r="G64" s="15"/>
      <c r="H64" s="85">
        <f>-H59-H11-H65</f>
        <v>-13140.820400000001</v>
      </c>
    </row>
    <row r="65" spans="1:8" ht="20.25" x14ac:dyDescent="0.2">
      <c r="A65" s="12"/>
      <c r="B65" s="250" t="s">
        <v>74</v>
      </c>
      <c r="C65" s="251"/>
      <c r="D65" s="251"/>
      <c r="E65" s="251"/>
      <c r="F65" s="251"/>
      <c r="G65" s="252"/>
      <c r="H65" s="81">
        <f>SUM(H66:H68)</f>
        <v>9306</v>
      </c>
    </row>
    <row r="66" spans="1:8" s="17" customFormat="1" ht="33" customHeight="1" x14ac:dyDescent="0.2">
      <c r="A66" s="15" t="s">
        <v>79</v>
      </c>
      <c r="B66" s="237" t="s">
        <v>72</v>
      </c>
      <c r="C66" s="238"/>
      <c r="D66" s="15" t="s">
        <v>11</v>
      </c>
      <c r="E66" s="15" t="s">
        <v>10</v>
      </c>
      <c r="F66" s="15">
        <f>4440000+1200000</f>
        <v>5640000</v>
      </c>
      <c r="G66" s="15">
        <v>1</v>
      </c>
      <c r="H66" s="85">
        <f t="shared" ref="H66:H67" si="2">G66*F66/1000</f>
        <v>5640</v>
      </c>
    </row>
    <row r="67" spans="1:8" s="17" customFormat="1" ht="30.75" customHeight="1" x14ac:dyDescent="0.2">
      <c r="A67" s="15" t="s">
        <v>34</v>
      </c>
      <c r="B67" s="237" t="s">
        <v>71</v>
      </c>
      <c r="C67" s="238"/>
      <c r="D67" s="15" t="s">
        <v>11</v>
      </c>
      <c r="E67" s="15" t="s">
        <v>10</v>
      </c>
      <c r="F67" s="15">
        <f>2220000+600000</f>
        <v>2820000</v>
      </c>
      <c r="G67" s="15">
        <v>1</v>
      </c>
      <c r="H67" s="85">
        <f t="shared" si="2"/>
        <v>2820</v>
      </c>
    </row>
    <row r="68" spans="1:8" s="17" customFormat="1" ht="30.75" customHeight="1" x14ac:dyDescent="0.2">
      <c r="A68" s="15" t="s">
        <v>35</v>
      </c>
      <c r="B68" s="237" t="s">
        <v>73</v>
      </c>
      <c r="C68" s="238"/>
      <c r="D68" s="15" t="s">
        <v>36</v>
      </c>
      <c r="E68" s="15" t="s">
        <v>10</v>
      </c>
      <c r="F68" s="15">
        <f>666000+180000</f>
        <v>846000</v>
      </c>
      <c r="G68" s="15">
        <v>1</v>
      </c>
      <c r="H68" s="85">
        <f>G68*F68/1000</f>
        <v>846</v>
      </c>
    </row>
  </sheetData>
  <mergeCells count="68">
    <mergeCell ref="B67:C67"/>
    <mergeCell ref="B68:C68"/>
    <mergeCell ref="B62:C62"/>
    <mergeCell ref="B63:G63"/>
    <mergeCell ref="B64:C64"/>
    <mergeCell ref="B65:G65"/>
    <mergeCell ref="B66:C66"/>
    <mergeCell ref="B61:C61"/>
    <mergeCell ref="A8:G8"/>
    <mergeCell ref="D9:G9"/>
    <mergeCell ref="A10:G10"/>
    <mergeCell ref="A11:G11"/>
    <mergeCell ref="B12:G12"/>
    <mergeCell ref="B15:C15"/>
    <mergeCell ref="A58:G58"/>
    <mergeCell ref="B59:G59"/>
    <mergeCell ref="B60:C60"/>
    <mergeCell ref="B57:C57"/>
    <mergeCell ref="B28:C28"/>
    <mergeCell ref="B29:C29"/>
    <mergeCell ref="B30:C30"/>
    <mergeCell ref="B31:C31"/>
    <mergeCell ref="B32:C32"/>
    <mergeCell ref="G1:H1"/>
    <mergeCell ref="F2:H2"/>
    <mergeCell ref="F3:H3"/>
    <mergeCell ref="A4:H4"/>
    <mergeCell ref="A6:E6"/>
    <mergeCell ref="F6:H6"/>
    <mergeCell ref="G5:H5"/>
    <mergeCell ref="B42:C42"/>
    <mergeCell ref="B33:C33"/>
    <mergeCell ref="B34:C34"/>
    <mergeCell ref="B35:C35"/>
    <mergeCell ref="B36:C36"/>
    <mergeCell ref="B37:C37"/>
    <mergeCell ref="B56:C56"/>
    <mergeCell ref="B13:C13"/>
    <mergeCell ref="B14:C14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48:C48"/>
    <mergeCell ref="B49:C49"/>
    <mergeCell ref="B50:C50"/>
    <mergeCell ref="B26:C26"/>
    <mergeCell ref="B27:C27"/>
    <mergeCell ref="B53:C53"/>
    <mergeCell ref="B54:C54"/>
    <mergeCell ref="B55:C55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</mergeCells>
  <pageMargins left="0.16" right="0.16" top="0.18" bottom="0.15" header="0.5" footer="0.16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havelvac 1</vt:lpstr>
      <vt:lpstr>havelvac 2</vt:lpstr>
      <vt:lpstr>havelvac  3</vt:lpstr>
      <vt:lpstr>havelvac 4,axyusak 1</vt:lpstr>
      <vt:lpstr>havelvac 4,axyusak 2</vt:lpstr>
      <vt:lpstr>havelvac 5</vt:lpstr>
      <vt:lpstr>'havelvac 1'!Print_Titles</vt:lpstr>
    </vt:vector>
  </TitlesOfParts>
  <Company>Power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https://mul2.gov.am/tasks/435314/oneclick/havelvacner2.xlsx?token=919eb26bdb4d826e96d9752889e3e296</cp:keywords>
  <cp:lastModifiedBy>Toma</cp:lastModifiedBy>
  <dcterms:modified xsi:type="dcterms:W3CDTF">2021-05-19T07:57:06Z</dcterms:modified>
</cp:coreProperties>
</file>