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tum_Hamamchyan\Desktop\Նախագիծ վերաբաշխում 71.3 մլն դրամ\"/>
    </mc:Choice>
  </mc:AlternateContent>
  <bookViews>
    <workbookView xWindow="0" yWindow="0" windowWidth="24240" windowHeight="11610" activeTab="4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</sheets>
  <definedNames>
    <definedName name="_xlnm._FilterDatabase" localSheetId="2" hidden="1">'Հավելված 3'!$F$1:$F$43</definedName>
    <definedName name="_xlnm._FilterDatabase" localSheetId="4" hidden="1">'Հավելված 5 աղյուսակներ 1,2'!$A$1:$A$57</definedName>
    <definedName name="_xlnm.Print_Area" localSheetId="0">'Հավելված 1'!$A$1:$F$32</definedName>
    <definedName name="_xlnm.Print_Area" localSheetId="2">'Հավելված 3'!$A$1:$I$47</definedName>
    <definedName name="_xlnm.Print_Area" localSheetId="3">'Հավելված 4'!$A$1:$F$31</definedName>
    <definedName name="_xlnm.Print_Area" localSheetId="4">'Հավելված 5 աղյուսակներ 1,2'!$A$1:$E$99</definedName>
    <definedName name="_xlnm.Print_Titles" localSheetId="2">'Հավելված 3'!$4:$5</definedName>
  </definedNames>
  <calcPr calcId="152511"/>
</workbook>
</file>

<file path=xl/calcChain.xml><?xml version="1.0" encoding="utf-8"?>
<calcChain xmlns="http://schemas.openxmlformats.org/spreadsheetml/2006/main">
  <c r="G12" i="23" l="1"/>
  <c r="G44" i="5" l="1"/>
  <c r="G18" i="23" l="1"/>
  <c r="G17" i="23" s="1"/>
  <c r="G14" i="23"/>
  <c r="G13" i="23"/>
  <c r="G35" i="5" l="1"/>
  <c r="D18" i="26"/>
  <c r="D16" i="26" s="1"/>
  <c r="E94" i="7" l="1"/>
  <c r="D94" i="7"/>
  <c r="E92" i="7"/>
  <c r="D92" i="7"/>
  <c r="E43" i="7"/>
  <c r="D43" i="7"/>
  <c r="E45" i="7"/>
  <c r="D45" i="7"/>
  <c r="H47" i="5"/>
  <c r="I47" i="5"/>
  <c r="H44" i="5"/>
  <c r="I44" i="5"/>
  <c r="H15" i="25"/>
  <c r="D18" i="25"/>
  <c r="D19" i="25"/>
  <c r="D20" i="25"/>
  <c r="D21" i="25"/>
  <c r="D22" i="25"/>
  <c r="D23" i="25"/>
  <c r="D24" i="25"/>
  <c r="D25" i="25"/>
  <c r="D26" i="25"/>
  <c r="D27" i="25"/>
  <c r="H17" i="25"/>
  <c r="H18" i="25"/>
  <c r="H19" i="25"/>
  <c r="H20" i="25"/>
  <c r="H21" i="25"/>
  <c r="H22" i="25"/>
  <c r="H23" i="25"/>
  <c r="H24" i="25"/>
  <c r="H25" i="25"/>
  <c r="H26" i="25"/>
  <c r="H27" i="25"/>
  <c r="H16" i="25"/>
  <c r="F18" i="26"/>
  <c r="E18" i="26"/>
  <c r="C28" i="25"/>
  <c r="F15" i="25" l="1"/>
  <c r="G15" i="25"/>
  <c r="E15" i="25"/>
  <c r="D16" i="25"/>
  <c r="H43" i="5" l="1"/>
  <c r="H42" i="5" s="1"/>
  <c r="I43" i="5"/>
  <c r="I42" i="5" s="1"/>
  <c r="G43" i="5"/>
  <c r="G42" i="5" s="1"/>
  <c r="G46" i="5"/>
  <c r="G45" i="5" s="1"/>
  <c r="E16" i="26"/>
  <c r="F16" i="26"/>
  <c r="H46" i="5"/>
  <c r="H45" i="5" s="1"/>
  <c r="I46" i="5"/>
  <c r="I45" i="5" s="1"/>
  <c r="G41" i="5" l="1"/>
  <c r="G40" i="5" s="1"/>
  <c r="G38" i="5" s="1"/>
  <c r="G36" i="5" s="1"/>
  <c r="D15" i="25"/>
  <c r="H41" i="5"/>
  <c r="H40" i="5" s="1"/>
  <c r="H38" i="5" s="1"/>
  <c r="H36" i="5" s="1"/>
  <c r="I41" i="5"/>
  <c r="I40" i="5" s="1"/>
  <c r="I38" i="5" s="1"/>
  <c r="I36" i="5" s="1"/>
  <c r="D17" i="25"/>
  <c r="C99" i="7" l="1"/>
  <c r="D27" i="24"/>
  <c r="C50" i="7"/>
  <c r="D99" i="7"/>
  <c r="D50" i="7"/>
  <c r="E99" i="7"/>
  <c r="E50" i="7"/>
  <c r="E27" i="24"/>
  <c r="F27" i="24"/>
  <c r="H35" i="5"/>
  <c r="I35" i="5"/>
  <c r="G14" i="25"/>
  <c r="D14" i="25" s="1"/>
  <c r="G13" i="25"/>
  <c r="E12" i="26"/>
  <c r="E10" i="26" s="1"/>
  <c r="E8" i="26" s="1"/>
  <c r="E6" i="26" s="1"/>
  <c r="F12" i="26"/>
  <c r="F10" i="26" s="1"/>
  <c r="F8" i="26" s="1"/>
  <c r="F6" i="26" s="1"/>
  <c r="D12" i="26"/>
  <c r="E12" i="25"/>
  <c r="F12" i="25"/>
  <c r="H12" i="25"/>
  <c r="H10" i="25" s="1"/>
  <c r="H8" i="25" s="1"/>
  <c r="F10" i="25" l="1"/>
  <c r="F8" i="25" s="1"/>
  <c r="E10" i="25"/>
  <c r="E8" i="25" s="1"/>
  <c r="G25" i="5"/>
  <c r="G24" i="5" s="1"/>
  <c r="G23" i="5" s="1"/>
  <c r="G22" i="5" s="1"/>
  <c r="G21" i="5" s="1"/>
  <c r="G19" i="5" s="1"/>
  <c r="G17" i="5" s="1"/>
  <c r="G15" i="5" s="1"/>
  <c r="I25" i="5"/>
  <c r="H25" i="5"/>
  <c r="H24" i="5" s="1"/>
  <c r="H23" i="5" s="1"/>
  <c r="H22" i="5" s="1"/>
  <c r="H21" i="5" s="1"/>
  <c r="H19" i="5" s="1"/>
  <c r="H17" i="5" s="1"/>
  <c r="G12" i="25"/>
  <c r="D13" i="25"/>
  <c r="I24" i="5" l="1"/>
  <c r="I23" i="5" s="1"/>
  <c r="I22" i="5" s="1"/>
  <c r="I21" i="5" s="1"/>
  <c r="I19" i="5" s="1"/>
  <c r="I17" i="5" s="1"/>
  <c r="G11" i="23"/>
  <c r="G10" i="23" s="1"/>
  <c r="G9" i="23" s="1"/>
  <c r="G8" i="23" s="1"/>
  <c r="G7" i="23" s="1"/>
  <c r="D15" i="24"/>
  <c r="D8" i="24" s="1"/>
  <c r="G10" i="25"/>
  <c r="D12" i="25"/>
  <c r="D10" i="25" s="1"/>
  <c r="D8" i="25" s="1"/>
  <c r="E70" i="7"/>
  <c r="E21" i="7"/>
  <c r="C21" i="7"/>
  <c r="C70" i="7"/>
  <c r="D70" i="7"/>
  <c r="D21" i="7"/>
  <c r="E15" i="24"/>
  <c r="F15" i="24"/>
  <c r="D10" i="26"/>
  <c r="H34" i="5"/>
  <c r="G34" i="5"/>
  <c r="I34" i="5"/>
  <c r="I33" i="5"/>
  <c r="I32" i="5" s="1"/>
  <c r="I31" i="5" s="1"/>
  <c r="I29" i="5" s="1"/>
  <c r="I27" i="5" s="1"/>
  <c r="I15" i="5" s="1"/>
  <c r="H33" i="5"/>
  <c r="H32" i="5" s="1"/>
  <c r="H31" i="5" s="1"/>
  <c r="H29" i="5" s="1"/>
  <c r="H27" i="5" s="1"/>
  <c r="H15" i="5" s="1"/>
  <c r="G33" i="5"/>
  <c r="G32" i="5" s="1"/>
  <c r="G31" i="5" s="1"/>
  <c r="G29" i="5" s="1"/>
  <c r="G27" i="5" s="1"/>
  <c r="D8" i="26" l="1"/>
  <c r="D6" i="26" s="1"/>
  <c r="C83" i="7"/>
  <c r="C34" i="7"/>
  <c r="G14" i="5"/>
  <c r="G12" i="5" s="1"/>
  <c r="G10" i="5" s="1"/>
  <c r="G8" i="5" s="1"/>
  <c r="G6" i="5" s="1"/>
  <c r="D34" i="7"/>
  <c r="D83" i="7"/>
  <c r="H14" i="5"/>
  <c r="H12" i="5" s="1"/>
  <c r="H10" i="5" s="1"/>
  <c r="H8" i="5" s="1"/>
  <c r="H6" i="5" s="1"/>
  <c r="E34" i="7"/>
  <c r="E83" i="7"/>
  <c r="I14" i="5"/>
  <c r="I12" i="5" s="1"/>
  <c r="I10" i="5" s="1"/>
  <c r="I8" i="5" s="1"/>
  <c r="I6" i="5" s="1"/>
  <c r="F21" i="24"/>
  <c r="F8" i="24" s="1"/>
  <c r="E21" i="24"/>
  <c r="E8" i="24" s="1"/>
  <c r="D21" i="24"/>
  <c r="D7" i="24" l="1"/>
  <c r="D6" i="24" s="1"/>
  <c r="G8" i="25"/>
  <c r="F7" i="24" l="1"/>
  <c r="F6" i="24" s="1"/>
  <c r="E7" i="24" l="1"/>
  <c r="E6" i="24" s="1"/>
</calcChain>
</file>

<file path=xl/sharedStrings.xml><?xml version="1.0" encoding="utf-8"?>
<sst xmlns="http://schemas.openxmlformats.org/spreadsheetml/2006/main" count="383" uniqueCount="192">
  <si>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</si>
  <si>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</si>
  <si>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</si>
  <si>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</si>
  <si>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</si>
  <si>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</si>
  <si>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</si>
  <si>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</si>
  <si>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</si>
  <si>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</si>
  <si>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</si>
  <si>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</si>
  <si>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</si>
  <si>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</si>
  <si>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</si>
  <si>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</si>
  <si>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այդ թվում՝ ըստ կատարողների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</si>
  <si>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</si>
  <si>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</si>
  <si>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</si>
  <si>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</si>
  <si>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</si>
  <si>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</si>
  <si>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</si>
  <si>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</si>
  <si>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</si>
  <si>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</si>
  <si>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</si>
  <si>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</si>
  <si>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</si>
  <si>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</si>
  <si>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 xml:space="preserve"> Հարկային և մաքսային ծառայություններ</t>
  </si>
  <si>
    <t xml:space="preserve"> Հարկային և մաքսային ծառայություններ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</si>
  <si>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</si>
  <si>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Ծառայությունների մատուցում </t>
  </si>
  <si>
    <t xml:space="preserve"> Ծառայությունը մատուցող կազմակերպության անվանումը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</si>
  <si>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</si>
  <si>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</si>
  <si>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</si>
  <si>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</si>
  <si>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</si>
  <si>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</si>
  <si>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Հարկային և մաքսային քաղաքականության մշակման, պլանավորման, մոնիթորինգի, ծրագրերի համակարգման, գանձման, վերահսկողության և աջակցության ծառայություններ</t>
  </si>
  <si>
    <t>Հավելված N 1</t>
  </si>
  <si>
    <t>Հավելված N 4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</si>
  <si>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</si>
  <si>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</si>
  <si>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</si>
  <si>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</si>
  <si>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</si>
  <si>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</si>
  <si>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</si>
  <si>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</si>
  <si>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անվանումը՝</t>
  </si>
  <si>
    <t xml:space="preserve"> Միջոցառման նկարագրությունը՝</t>
  </si>
  <si>
    <t xml:space="preserve"> Միջոցառման տեսակը՝</t>
  </si>
  <si>
    <t xml:space="preserve">Ծառայության մատուցում 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</si>
  <si>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</si>
  <si>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</si>
  <si>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</si>
  <si>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</si>
  <si>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</si>
  <si>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</si>
  <si>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</si>
  <si>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</si>
  <si>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</si>
  <si>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</si>
  <si>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</si>
  <si>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</si>
  <si>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</si>
  <si>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</si>
  <si>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</si>
  <si>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</si>
  <si>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</si>
  <si>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</si>
  <si>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</si>
  <si>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</si>
  <si>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</si>
  <si>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Ցուցանիշների փոփոխությունը
 (ավելացումները նշված են դրական նշանով)</t>
  </si>
  <si>
    <t>այդ թվում՝ բյուջետային ծախսերի տնտեսագիտական դասակարգման հոդվածներ</t>
  </si>
  <si>
    <t>այդ թվում` ըստ կատարողների</t>
  </si>
  <si>
    <t>Ծրագիրը</t>
  </si>
  <si>
    <t>Միջոցառումը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</si>
  <si>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</si>
  <si>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</si>
  <si>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</si>
  <si>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</si>
  <si>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</si>
  <si>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</si>
  <si>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</si>
  <si>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</si>
  <si>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Հավելված N 6</t>
  </si>
  <si>
    <t>Հավելված N 5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</si>
  <si>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 </t>
  </si>
  <si>
    <t>Առաջին կիսամյակ</t>
  </si>
  <si>
    <t>Ինն ամիս</t>
  </si>
  <si>
    <t xml:space="preserve"> Միջոցառման անվանումը`</t>
  </si>
  <si>
    <t>«ՀԱՅԱՍՏԱՆԻ ՀԱՆՐԱՊԵՏՈՒԹՅԱՆ 2021 ԹՎԱԿԱՆԻ ՊԵՏԱԿԱՆ ԲՅՈՒՋԵԻ ՄԱՍԻՆ» ՀԱՅԱՍՏԱՆԻ ՀԱՆՐԱՊԵՏՈՒԹՅԱՆ ՕՐԵՆՔԻ N 1 ՀԱՎԵԼՎԱԾԻ N 3 ԱՂՅՈՒՍԱԿՈՒՄ ԿԱՏԱՐՎՈՂ ՓՈՓՈԽՈՒԹՅՈՒՆՆԵՐԸ ԵՎ ԼՐԱՑՈՒՄՆԵՐԸ</t>
  </si>
  <si>
    <t xml:space="preserve"> ԱՅԼ ՀԻՄՆԱԿԱՆ ՄԻՋՈՑՆԵՐ</t>
  </si>
  <si>
    <t xml:space="preserve"> - Նախագծահետազոտական ծախսեր</t>
  </si>
  <si>
    <t>ՀՀ պետական եկամուտների կոմիտեի  շենքային ապահովվածության բարելավում</t>
  </si>
  <si>
    <t>այդ թվում` ըստ ուղղությունների</t>
  </si>
  <si>
    <t xml:space="preserve"> Միջոցառումն իրականացնողի անվանումը </t>
  </si>
  <si>
    <t>ՄԱՍ 1. ՊԵՏԱԿԱՆ ՄԱՐՄՆԻ ԳԾՈՎ ԱՐԴՅՈՒՆՔԱՅԻՆ (ԿԱՏԱՐՈՂԱԿԱՆ) ՑՈՒՑԱՆԻՇՆԵՐԸ</t>
  </si>
  <si>
    <t xml:space="preserve">Նախագծահետազոտական փաստաթղթերի թիվ, հատ 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</si>
  <si>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</si>
  <si>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ՀԱՅԱՍՏԱՆԻ ՀԱՆՐԱՊԵՏՈՒԹՅԱՆ ԿԱՌԱՎԱՐՈՒԹՅԱՆ 2020 ԹՎԱԿԱՆԻ ԴԵԿՏԵՄԲԵՐԻ 30-Ի N 2215-Ն ՈՐՈՇՄԱՆ N 10  ՀԱՎԵԼՎԱԾՈՒՄ ԿԱՏԱՐՎՈՂ ՓՈՓՈԽՈՒԹՅՈՒՆՆԵՐԸ ՈՒ ԼՐԱՑՈՒՄՆԵՐԸ</t>
  </si>
  <si>
    <t>ՀԱՅԱՍՏԱՆԻ ՀԱՆՐԱՊԵՏՈՒԹՅԱՆ ԿԱՌԱՎԱՐՈՒԹՅԱՆ 2020 ԹՎԱԿԱՆԻ ԴԵԿՏԵՄԲԵՐԻ 30-Ի N 2215-Ն ՈՐՈՇՄԱՆ NN 3 ԵՎ 4 ՀԱՎԵԼՎԱԾՆԵՐԻ ԱՂՅՈՒՍԱԿՆԵՐՈՒՄ ԿԱՏԱՐՎՈՂ ՓՈՓՈԽՈՒԹՅՈՒՆՆԵՐԸ ԵՎ ԼՐԱՑՈՒՄՆԵՐԸ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</si>
  <si>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</si>
  <si>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</si>
  <si>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</si>
  <si>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</si>
  <si>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</si>
  <si>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</si>
  <si>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</si>
  <si>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</si>
  <si>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ՀՀ պետական եկամուտների կոմիտեի շենքային պայմանների բարելավում</t>
  </si>
  <si>
    <t xml:space="preserve">ՀՀ պետական եկամուտների կոմիտեի շենքային պայմանների բարելավում
</t>
  </si>
  <si>
    <t xml:space="preserve"> ՀՀ պետական եկամուտների կոմիտեի շենքային պայմանների բարելավում</t>
  </si>
  <si>
    <t xml:space="preserve"> 1023 </t>
  </si>
  <si>
    <t xml:space="preserve"> 31004 </t>
  </si>
  <si>
    <t xml:space="preserve"> ՀՀ պետական եկամուտների կոմիտեի  շենքային պայմանների բարելավում </t>
  </si>
  <si>
    <t xml:space="preserve"> ՀՀ պետական եկամուտների կոմիտեի  շենքերի և շինությունների կապիտալ վերանորոգում, նախագծային աշխատանքների ձեռքբերում </t>
  </si>
  <si>
    <t xml:space="preserve">Նախագծվող մակերես, քմ </t>
  </si>
  <si>
    <t xml:space="preserve">Նախագծվող աշխատանքների ավարտվածության աստիճանը, տոկոս </t>
  </si>
  <si>
    <t xml:space="preserve"> ՀՀ պետական եկամուտների կոմիտեի շենքերի և շինությունների կապիտալ վերանորոգում, նախագծային աշխատանքների ձեռքբերում</t>
  </si>
  <si>
    <t>հազ. դրամ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</si>
  <si>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</si>
  <si>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</si>
  <si>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</si>
  <si>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</si>
  <si>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- Ընդհանուր բնույթի այլ ծառայություններ</t>
  </si>
  <si>
    <t xml:space="preserve">ՀԱՅԱՍՏԱՆԻ ՀԱՆՐԱՊԵՏՈՒԹՅԱՆ ԿԱՌԱՎԱՐՈՒԹՅԱՆ 2020 ԹՎԱԿԱՆԻ ԴԵԿՏԵՄԲԵՐԻ 30-Ի N 2215-Ն ՈՐՈՇՄԱՆ N 9 
ՀԱՎԵԼՎԱԾԻ  N 9.26 ԱՂՅՈՒՍԱԿՈՒՄ ԿԱՏԱՐՎՈՂ ՓՈՓՈԽՈՒԹՅՈՒՆՆԵՐԸ  </t>
  </si>
  <si>
    <t xml:space="preserve">ՀԱՅԱՍՏԱՆԻ ՀԱՆՐԱՊԵՏՈՒԹՅԱՆ ԿԱՌԱՎԱՐՈՒԹՅԱՆ 2019 ԹՎԱԿԱՆԻ ԴԵԿՏԵՄԲԵՐԻ 30-Ի N 2215-Ն ՈՐՈՇՄԱՆ  N 9.1
ՀԱՎԵԼՎԱԾԻ  N 9.1.28 ԱՂՅՈՒՍԱԿՈՒՄ ԿԱՏԱՐՎՈՂ ՓՈՓՈԽՈՒԹՅՈՒՆՆԵՐԸ </t>
  </si>
  <si>
    <t>ՀՀ Սյունիքի մարզի ք. Սիսիան, Երևան մայրուղի 7-րդ կմ-ում գտնվող Հարավային մաքսատուն-վարչության տարածքում վերանորոգման նախագծանախահաշվային փաստաթղթերի կազմման աշխատանքներ</t>
  </si>
  <si>
    <t>Արևմտյան մաքսատուն-վարչության Երևան թիվ 42 հասցեում գտնվող վարչական շենքի տարածքի վերանորոգման նախագծանախահաշվային փաստաթղթերի կազմման աշխատանքներ</t>
  </si>
  <si>
    <t>ՀՀ պետական եկամուտների կոմիտեի շենքային պայմաններով ապահովում</t>
  </si>
  <si>
    <t>ՈՉ ՖԻՆԱՆՍԱԿԱՆ ԱԿՏԻՎՆԵՐԻ ԳԾՈՎ ԾԱԽՍԵՐ</t>
  </si>
  <si>
    <t>ՉԱՐՏԱԴՐՎԱԾ ԱԿՏԻՎՆԵՐ</t>
  </si>
  <si>
    <t>ՀՈՂ</t>
  </si>
  <si>
    <t xml:space="preserve"> - Հող</t>
  </si>
  <si>
    <t>ԸՆԴԱՄԵՆԸ ԾԱԽՍԵՐ</t>
  </si>
  <si>
    <t>ՀԻՄՆԱԿԱՆ ՄԻՋՈՑՆԵՐ</t>
  </si>
  <si>
    <t>ՇԵՆՔԵՐ ԵՎ ՇԻՆՈՒԹՅՈՒՆՆԵՐ</t>
  </si>
  <si>
    <t xml:space="preserve"> - Շենքերի և շինությունների ձեռքբերում</t>
  </si>
  <si>
    <t>Միջոցառման անվանումը</t>
  </si>
  <si>
    <t>ՀՀ պետական եկամուտների կոմիտեի  շենքային պայմաններով ապահովում</t>
  </si>
  <si>
    <t>Միջոցառման նկարագրությունը</t>
  </si>
  <si>
    <t>ՀՀ պետական եկամուտների կոմիտեի շենքային պայմաններով ապահովման համար հողի և շենք-շինությունների ձեռքբերում</t>
  </si>
  <si>
    <t>Միջոցառման տեսակը</t>
  </si>
  <si>
    <t>Պետական մարմինների կողմից օգտագործվող ոչ ֆինանսական ակտիվների հետ գործառնություններ</t>
  </si>
  <si>
    <t>այդ թվում՝ ըստ ուղղությունների</t>
  </si>
  <si>
    <t>Սյունիքի մարզ Կարճևան համայնք Մայրուղի 10 հասցեի շինություն</t>
  </si>
  <si>
    <t>Սյունիքի մարզ Կարճևան համայնք Մայրուղի 10 հասցեի հողամաս</t>
  </si>
  <si>
    <t>Սյունիքի մարզ Կարճևան համայնք Մայրուղի 2 շինություն</t>
  </si>
  <si>
    <t>Սյունիքի մարզ Կարճևան համայնք Մայրուղի 2 հողամաս</t>
  </si>
  <si>
    <t>Սյունիքի մարզ Կարճևան համայնք հողամաս</t>
  </si>
  <si>
    <t>Շիրակի մարզ ք. Գյումրի, Թբիլիսյան խճուղի 2/16 հասցեի հողամաս</t>
  </si>
  <si>
    <t>Շիրակի մարզ ք. Գյումրի, Թբիլիսյան խճուղի 2/16 հասցեի շենք-շինություններ</t>
  </si>
  <si>
    <t>Սյունիքի մարզ Կարճևան համայնք Մայրուղի 5 շինություն</t>
  </si>
  <si>
    <t>Սյունիքի մարզ Կարճևան համայնք Մայրուղի 5 հողամաս</t>
  </si>
  <si>
    <t>Սյունիքի մարզ Կարճևան համայնք Մայրուղի շինություն</t>
  </si>
  <si>
    <t>Սյունիքի մարզ Կարճևան համայնք Մայրուղի հողամաս</t>
  </si>
  <si>
    <t>քաղ. Գյումրի, Թբիլիսյան խճուղի 2/16 հասցեի ձեռք բերվող հողատարածքի մակերեսը (ք/մ)</t>
  </si>
  <si>
    <t>քաղ. Գյումրի, Թբիլիսյան խճուղի 2/16 հասցեի ձեռք բերվող շենքի և շինության քանակը (հատ)</t>
  </si>
  <si>
    <t>քաղ. Գյումրի, Թբիլիսյան խճուղի 2/16 հասցեի ձեռք բերվող շենքի և շինության մակերեսը (ք/մ)</t>
  </si>
  <si>
    <t>Սյունիքի մարզ,Կարճևան գյուղից ձեռք բերվող հողամասի մակերեսը (ք/մ)</t>
  </si>
  <si>
    <t>Սյունիքի մարզ,Կարճևան գյուղից ձեռք բերվող շենքի և շինության քանակը (հատ)</t>
  </si>
  <si>
    <t>Սյունիքի մարզ,Կարճևան գյուղից ձեռք բերվող շենքի և շինության մակերեսը (ք/մ)</t>
  </si>
  <si>
    <t>Սյունիքի մարզ ք․ Ագարակ Չարենցի փողոցի հարակից տարածք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</si>
  <si>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</si>
  <si>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</si>
  <si>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</si>
  <si>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</si>
  <si>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</si>
  <si>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ՄԱՍ III. ԾԱՌԱՅՈՒԹՅՈՒՆՆԵՐ</t>
  </si>
  <si>
    <t>72261160-2</t>
  </si>
  <si>
    <t xml:space="preserve">  ծրագրային ապահովման սպասարկման ծառայություններ</t>
  </si>
  <si>
    <t>ԲՄ</t>
  </si>
  <si>
    <t>դրամ</t>
  </si>
  <si>
    <t>50311210-501</t>
  </si>
  <si>
    <t xml:space="preserve"> տեղեկատվական տեխնոլոգիաների սարքերի պահպանման ծառայություններ</t>
  </si>
  <si>
    <t>ԳՀ</t>
  </si>
  <si>
    <t>1023 31004</t>
  </si>
  <si>
    <t>71241200-505</t>
  </si>
  <si>
    <t xml:space="preserve">  նախագծերի պատրաստում, ծախսերի գնահատում</t>
  </si>
  <si>
    <t>71241200-506</t>
  </si>
  <si>
    <t>1023 31005</t>
  </si>
  <si>
    <t>բնակելի անշարժ գույքի գնման ծառայություններ</t>
  </si>
  <si>
    <t>ՄԱ</t>
  </si>
  <si>
    <t xml:space="preserve"> հողերի գնման ծառայություններ</t>
  </si>
  <si>
    <t>Սյունիքի մարզի Ագարակ քաղաքից ձեռք բերվող հողամասի մակերեսը (ք/մ)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</si>
</sst>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_-* #,##0.0\ _ _-;\-* #,##0.0\ _ _-;_-* &quot;-&quot;??\ _ _-;_-@_-"/>
    <numFmt numFmtId="168" formatCode="##,##0.0;\(##,##0.0\);\-"/>
    <numFmt numFmtId="169" formatCode="#,##0.0_);\(#,##0.0\)"/>
    <numFmt numFmtId="170" formatCode="_(* #,##0.0_);_(* \(#,##0.0\);_(* &quot;-&quot;?_);_(@_)"/>
    <numFmt numFmtId="171" formatCode="_(* #,##0_);_(* \(#,##0\);_(* &quot;-&quot;??_);_(@_)"/>
    <numFmt numFmtId="172" formatCode="#,##0.0;[Red]#,##0.0"/>
  </numFmts>
  <fonts count="4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b/>
      <u/>
      <sz val="12"/>
      <name val="GHEA Grapalat"/>
      <family val="3"/>
    </font>
    <font>
      <sz val="12"/>
      <color rgb="FF000000"/>
      <name val="GHEA Grapalat"/>
      <family val="3"/>
    </font>
    <font>
      <sz val="12"/>
      <color rgb="FF000000"/>
      <name val="Times New Roman"/>
      <family val="1"/>
    </font>
    <font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color rgb="FFFF000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333333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3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8" fontId="10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0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0" fontId="4" fillId="0" borderId="0"/>
    <xf numFmtId="0" fontId="14" fillId="3" borderId="0" applyNumberFormat="0" applyBorder="0" applyAlignment="0" applyProtection="0"/>
    <xf numFmtId="0" fontId="12" fillId="0" borderId="0"/>
    <xf numFmtId="0" fontId="3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10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1" fontId="32" fillId="0" borderId="0"/>
    <xf numFmtId="1" fontId="32" fillId="0" borderId="0"/>
    <xf numFmtId="1" fontId="32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27" fillId="22" borderId="13" applyNumberFormat="0" applyAlignment="0" applyProtection="0"/>
    <xf numFmtId="0" fontId="31" fillId="0" borderId="0"/>
    <xf numFmtId="0" fontId="31" fillId="0" borderId="0"/>
    <xf numFmtId="0" fontId="31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13" fillId="0" borderId="0"/>
    <xf numFmtId="1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208">
    <xf numFmtId="0" fontId="0" fillId="0" borderId="0" xfId="0" applyFill="1" applyBorder="1" applyAlignment="1">
      <alignment horizontal="left" vertical="top"/>
    </xf>
    <xf numFmtId="0" fontId="7" fillId="0" borderId="0" xfId="0" applyFont="1"/>
    <xf numFmtId="0" fontId="6" fillId="0" borderId="0" xfId="0" applyFont="1" applyFill="1" applyAlignment="1">
      <alignment wrapText="1"/>
    </xf>
    <xf numFmtId="0" fontId="6" fillId="0" borderId="0" xfId="0" applyFont="1"/>
    <xf numFmtId="169" fontId="33" fillId="0" borderId="0" xfId="0" applyNumberFormat="1" applyFont="1" applyFill="1" applyAlignment="1">
      <alignment vertical="center" wrapText="1"/>
    </xf>
    <xf numFmtId="0" fontId="33" fillId="0" borderId="17" xfId="0" applyFont="1" applyBorder="1" applyAlignment="1">
      <alignment horizontal="left" vertical="center" wrapText="1"/>
    </xf>
    <xf numFmtId="0" fontId="33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3" fillId="2" borderId="17" xfId="0" applyFont="1" applyFill="1" applyBorder="1" applyAlignment="1">
      <alignment horizontal="center" vertical="center" wrapText="1"/>
    </xf>
    <xf numFmtId="0" fontId="33" fillId="2" borderId="17" xfId="16" applyFont="1" applyFill="1" applyBorder="1" applyAlignment="1">
      <alignment horizontal="center" vertical="center" wrapText="1"/>
    </xf>
    <xf numFmtId="166" fontId="33" fillId="2" borderId="17" xfId="2" applyNumberFormat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 wrapText="1"/>
    </xf>
    <xf numFmtId="0" fontId="7" fillId="2" borderId="0" xfId="0" applyFont="1" applyFill="1"/>
    <xf numFmtId="166" fontId="7" fillId="0" borderId="0" xfId="0" applyNumberFormat="1" applyFont="1"/>
    <xf numFmtId="0" fontId="8" fillId="2" borderId="0" xfId="0" applyFont="1" applyFill="1" applyBorder="1" applyAlignment="1">
      <alignment horizontal="left"/>
    </xf>
    <xf numFmtId="0" fontId="35" fillId="2" borderId="17" xfId="0" applyFont="1" applyFill="1" applyBorder="1" applyAlignment="1">
      <alignment horizontal="left" vertical="top"/>
    </xf>
    <xf numFmtId="0" fontId="35" fillId="2" borderId="17" xfId="0" applyFont="1" applyFill="1" applyBorder="1" applyAlignment="1">
      <alignment vertical="top" wrapText="1"/>
    </xf>
    <xf numFmtId="0" fontId="36" fillId="0" borderId="17" xfId="0" applyFont="1" applyBorder="1" applyAlignment="1">
      <alignment horizontal="left" vertical="top" wrapText="1"/>
    </xf>
    <xf numFmtId="0" fontId="33" fillId="2" borderId="17" xfId="0" applyFont="1" applyFill="1" applyBorder="1" applyAlignment="1">
      <alignment horizontal="left" vertical="center" wrapText="1"/>
    </xf>
    <xf numFmtId="166" fontId="37" fillId="2" borderId="17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top"/>
    </xf>
    <xf numFmtId="170" fontId="35" fillId="0" borderId="0" xfId="0" applyNumberFormat="1" applyFont="1" applyFill="1" applyBorder="1" applyAlignment="1">
      <alignment horizontal="left" vertical="top"/>
    </xf>
    <xf numFmtId="166" fontId="8" fillId="0" borderId="0" xfId="3" applyNumberFormat="1" applyFont="1" applyAlignment="1">
      <alignment horizontal="right" vertical="center"/>
    </xf>
    <xf numFmtId="165" fontId="33" fillId="0" borderId="0" xfId="92" applyNumberFormat="1" applyFont="1" applyFill="1" applyBorder="1" applyAlignment="1">
      <alignment horizontal="right" vertical="center"/>
    </xf>
    <xf numFmtId="0" fontId="7" fillId="0" borderId="17" xfId="0" applyFont="1" applyBorder="1" applyAlignment="1">
      <alignment vertical="center"/>
    </xf>
    <xf numFmtId="0" fontId="7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166" fontId="8" fillId="2" borderId="17" xfId="0" applyNumberFormat="1" applyFont="1" applyFill="1" applyBorder="1" applyAlignment="1">
      <alignment horizontal="center" vertical="center" wrapText="1"/>
    </xf>
    <xf numFmtId="170" fontId="6" fillId="0" borderId="0" xfId="0" applyNumberFormat="1" applyFont="1"/>
    <xf numFmtId="0" fontId="7" fillId="0" borderId="15" xfId="0" applyFont="1" applyBorder="1" applyAlignment="1">
      <alignment horizontal="center" vertical="center" wrapText="1"/>
    </xf>
    <xf numFmtId="166" fontId="33" fillId="2" borderId="17" xfId="0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textRotation="90" wrapText="1"/>
    </xf>
    <xf numFmtId="0" fontId="33" fillId="0" borderId="17" xfId="0" applyFont="1" applyFill="1" applyBorder="1" applyAlignment="1">
      <alignment horizontal="left" vertical="top" wrapText="1"/>
    </xf>
    <xf numFmtId="0" fontId="33" fillId="0" borderId="17" xfId="0" applyFont="1" applyFill="1" applyBorder="1" applyAlignment="1">
      <alignment horizontal="center" vertical="top" wrapText="1"/>
    </xf>
    <xf numFmtId="0" fontId="35" fillId="0" borderId="17" xfId="0" applyFont="1" applyFill="1" applyBorder="1" applyAlignment="1">
      <alignment horizontal="left" vertical="top" wrapText="1"/>
    </xf>
    <xf numFmtId="49" fontId="33" fillId="0" borderId="17" xfId="0" applyNumberFormat="1" applyFont="1" applyFill="1" applyBorder="1" applyAlignment="1">
      <alignment horizontal="left" vertical="top" wrapText="1"/>
    </xf>
    <xf numFmtId="0" fontId="35" fillId="0" borderId="17" xfId="0" applyFont="1" applyFill="1" applyBorder="1" applyAlignment="1">
      <alignment horizontal="left" vertical="center" wrapText="1"/>
    </xf>
    <xf numFmtId="0" fontId="38" fillId="0" borderId="17" xfId="0" applyFont="1" applyFill="1" applyBorder="1" applyAlignment="1">
      <alignment horizontal="left" vertical="top" wrapText="1"/>
    </xf>
    <xf numFmtId="166" fontId="37" fillId="0" borderId="17" xfId="0" applyNumberFormat="1" applyFont="1" applyFill="1" applyBorder="1" applyAlignment="1">
      <alignment horizontal="center" vertical="center"/>
    </xf>
    <xf numFmtId="0" fontId="35" fillId="2" borderId="17" xfId="0" applyFont="1" applyFill="1" applyBorder="1" applyAlignment="1">
      <alignment horizontal="left" vertical="center" wrapText="1"/>
    </xf>
    <xf numFmtId="0" fontId="35" fillId="0" borderId="17" xfId="0" applyFont="1" applyFill="1" applyBorder="1" applyAlignment="1">
      <alignment horizontal="left" vertical="top"/>
    </xf>
    <xf numFmtId="0" fontId="7" fillId="2" borderId="17" xfId="0" applyFont="1" applyFill="1" applyBorder="1" applyAlignment="1">
      <alignment horizontal="left" vertical="center" wrapText="1"/>
    </xf>
    <xf numFmtId="165" fontId="39" fillId="2" borderId="17" xfId="0" applyNumberFormat="1" applyFont="1" applyFill="1" applyBorder="1" applyAlignment="1">
      <alignment horizontal="center" vertical="center" shrinkToFit="1"/>
    </xf>
    <xf numFmtId="0" fontId="33" fillId="2" borderId="17" xfId="0" applyFont="1" applyFill="1" applyBorder="1" applyAlignment="1">
      <alignment horizontal="left" vertical="top" wrapText="1"/>
    </xf>
    <xf numFmtId="0" fontId="7" fillId="2" borderId="0" xfId="0" applyFont="1" applyFill="1" applyBorder="1"/>
    <xf numFmtId="0" fontId="39" fillId="0" borderId="0" xfId="0" applyFont="1" applyFill="1" applyBorder="1" applyAlignment="1">
      <alignment horizontal="left" vertical="top"/>
    </xf>
    <xf numFmtId="166" fontId="33" fillId="0" borderId="1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33" fillId="0" borderId="17" xfId="0" applyFont="1" applyFill="1" applyBorder="1" applyAlignment="1">
      <alignment horizontal="center" vertical="center" wrapText="1"/>
    </xf>
    <xf numFmtId="169" fontId="8" fillId="0" borderId="0" xfId="0" applyNumberFormat="1" applyFont="1" applyFill="1" applyAlignment="1">
      <alignment vertical="center" wrapText="1"/>
    </xf>
    <xf numFmtId="49" fontId="8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169" fontId="8" fillId="0" borderId="0" xfId="0" applyNumberFormat="1" applyFont="1" applyFill="1" applyAlignment="1">
      <alignment horizontal="center" vertical="center" wrapText="1"/>
    </xf>
    <xf numFmtId="169" fontId="33" fillId="0" borderId="0" xfId="0" applyNumberFormat="1" applyFont="1" applyFill="1" applyBorder="1" applyAlignment="1">
      <alignment horizontal="right" vertical="center" wrapText="1"/>
    </xf>
    <xf numFmtId="49" fontId="37" fillId="0" borderId="17" xfId="0" applyNumberFormat="1" applyFont="1" applyFill="1" applyBorder="1" applyAlignment="1">
      <alignment horizontal="center" vertical="center" textRotation="90" wrapText="1"/>
    </xf>
    <xf numFmtId="49" fontId="40" fillId="0" borderId="17" xfId="0" applyNumberFormat="1" applyFont="1" applyFill="1" applyBorder="1" applyAlignment="1">
      <alignment horizontal="center" vertical="center" textRotation="90" wrapText="1"/>
    </xf>
    <xf numFmtId="0" fontId="40" fillId="0" borderId="4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169" fontId="33" fillId="0" borderId="17" xfId="0" applyNumberFormat="1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vertical="center" wrapText="1"/>
    </xf>
    <xf numFmtId="0" fontId="7" fillId="0" borderId="17" xfId="0" applyFont="1" applyBorder="1"/>
    <xf numFmtId="0" fontId="7" fillId="0" borderId="0" xfId="0" applyFont="1" applyFill="1" applyAlignment="1"/>
    <xf numFmtId="0" fontId="7" fillId="0" borderId="0" xfId="0" applyFont="1" applyBorder="1"/>
    <xf numFmtId="166" fontId="6" fillId="0" borderId="0" xfId="0" applyNumberFormat="1" applyFont="1" applyFill="1" applyAlignment="1">
      <alignment horizontal="center" wrapText="1"/>
    </xf>
    <xf numFmtId="166" fontId="33" fillId="0" borderId="0" xfId="92" applyNumberFormat="1" applyFont="1" applyFill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 wrapText="1"/>
    </xf>
    <xf numFmtId="1" fontId="38" fillId="0" borderId="17" xfId="0" applyNumberFormat="1" applyFont="1" applyFill="1" applyBorder="1" applyAlignment="1">
      <alignment vertical="top" shrinkToFi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top" wrapText="1"/>
    </xf>
    <xf numFmtId="166" fontId="37" fillId="2" borderId="17" xfId="0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vertical="center" wrapText="1"/>
    </xf>
    <xf numFmtId="1" fontId="35" fillId="0" borderId="17" xfId="0" applyNumberFormat="1" applyFont="1" applyFill="1" applyBorder="1" applyAlignment="1">
      <alignment horizontal="left" vertical="top" shrinkToFit="1"/>
    </xf>
    <xf numFmtId="0" fontId="35" fillId="0" borderId="17" xfId="0" applyFont="1" applyFill="1" applyBorder="1" applyAlignment="1">
      <alignment horizontal="center" vertical="center" wrapText="1"/>
    </xf>
    <xf numFmtId="166" fontId="8" fillId="2" borderId="0" xfId="3" applyNumberFormat="1" applyFont="1" applyFill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left" vertical="top" wrapText="1"/>
    </xf>
    <xf numFmtId="0" fontId="33" fillId="2" borderId="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justify"/>
    </xf>
    <xf numFmtId="0" fontId="8" fillId="2" borderId="0" xfId="0" applyFont="1" applyFill="1" applyBorder="1" applyAlignment="1">
      <alignment vertical="top" wrapText="1"/>
    </xf>
    <xf numFmtId="0" fontId="33" fillId="2" borderId="0" xfId="0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vertical="top" wrapText="1"/>
    </xf>
    <xf numFmtId="0" fontId="7" fillId="2" borderId="17" xfId="0" applyFont="1" applyFill="1" applyBorder="1" applyAlignment="1">
      <alignment horizontal="left" vertical="top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 wrapText="1"/>
    </xf>
    <xf numFmtId="167" fontId="7" fillId="2" borderId="0" xfId="3" applyNumberFormat="1" applyFont="1" applyFill="1" applyBorder="1"/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top"/>
    </xf>
    <xf numFmtId="166" fontId="33" fillId="2" borderId="0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top" wrapText="1"/>
    </xf>
    <xf numFmtId="0" fontId="7" fillId="2" borderId="17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vertical="top" wrapText="1"/>
    </xf>
    <xf numFmtId="0" fontId="33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center"/>
    </xf>
    <xf numFmtId="0" fontId="33" fillId="0" borderId="17" xfId="0" applyFont="1" applyBorder="1" applyAlignment="1"/>
    <xf numFmtId="170" fontId="35" fillId="0" borderId="17" xfId="0" applyNumberFormat="1" applyFont="1" applyFill="1" applyBorder="1" applyAlignment="1">
      <alignment horizontal="left" vertical="top"/>
    </xf>
    <xf numFmtId="170" fontId="33" fillId="0" borderId="17" xfId="0" applyNumberFormat="1" applyFont="1" applyBorder="1" applyAlignment="1"/>
    <xf numFmtId="166" fontId="33" fillId="2" borderId="15" xfId="0" applyNumberFormat="1" applyFont="1" applyFill="1" applyBorder="1" applyAlignment="1">
      <alignment horizontal="center" vertical="center" wrapText="1"/>
    </xf>
    <xf numFmtId="166" fontId="33" fillId="2" borderId="18" xfId="0" applyNumberFormat="1" applyFont="1" applyFill="1" applyBorder="1" applyAlignment="1">
      <alignment horizontal="center" vertical="center" wrapText="1"/>
    </xf>
    <xf numFmtId="166" fontId="33" fillId="2" borderId="16" xfId="0" applyNumberFormat="1" applyFont="1" applyFill="1" applyBorder="1" applyAlignment="1">
      <alignment horizontal="center" vertical="center" wrapText="1"/>
    </xf>
    <xf numFmtId="170" fontId="7" fillId="2" borderId="0" xfId="0" applyNumberFormat="1" applyFont="1" applyFill="1"/>
    <xf numFmtId="164" fontId="7" fillId="0" borderId="0" xfId="3" applyFont="1"/>
    <xf numFmtId="0" fontId="33" fillId="2" borderId="0" xfId="0" applyFont="1" applyFill="1"/>
    <xf numFmtId="0" fontId="33" fillId="0" borderId="17" xfId="0" applyFont="1" applyFill="1" applyBorder="1" applyAlignment="1">
      <alignment horizontal="center" vertical="center" wrapText="1"/>
    </xf>
    <xf numFmtId="166" fontId="33" fillId="0" borderId="17" xfId="0" applyNumberFormat="1" applyFont="1" applyFill="1" applyBorder="1" applyAlignment="1">
      <alignment horizontal="right" wrapText="1"/>
    </xf>
    <xf numFmtId="0" fontId="33" fillId="0" borderId="17" xfId="0" applyFont="1" applyFill="1" applyBorder="1" applyAlignment="1">
      <alignment horizontal="center" vertical="center"/>
    </xf>
    <xf numFmtId="171" fontId="33" fillId="0" borderId="17" xfId="0" applyNumberFormat="1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/>
    </xf>
    <xf numFmtId="43" fontId="39" fillId="0" borderId="0" xfId="0" applyNumberFormat="1" applyFont="1" applyFill="1" applyBorder="1" applyAlignment="1">
      <alignment horizontal="left" vertical="top"/>
    </xf>
    <xf numFmtId="170" fontId="39" fillId="0" borderId="0" xfId="0" applyNumberFormat="1" applyFont="1" applyFill="1" applyBorder="1" applyAlignment="1">
      <alignment horizontal="left" vertical="top"/>
    </xf>
    <xf numFmtId="43" fontId="35" fillId="0" borderId="0" xfId="0" applyNumberFormat="1" applyFont="1" applyFill="1" applyBorder="1" applyAlignment="1">
      <alignment horizontal="left" vertical="top"/>
    </xf>
    <xf numFmtId="165" fontId="37" fillId="2" borderId="17" xfId="0" applyNumberFormat="1" applyFont="1" applyFill="1" applyBorder="1" applyAlignment="1">
      <alignment vertical="center"/>
    </xf>
    <xf numFmtId="165" fontId="40" fillId="0" borderId="17" xfId="0" applyNumberFormat="1" applyFont="1" applyFill="1" applyBorder="1" applyAlignment="1">
      <alignment vertical="center"/>
    </xf>
    <xf numFmtId="165" fontId="33" fillId="0" borderId="17" xfId="0" applyNumberFormat="1" applyFont="1" applyFill="1" applyBorder="1" applyAlignment="1">
      <alignment horizontal="right" vertical="center" wrapText="1"/>
    </xf>
    <xf numFmtId="165" fontId="35" fillId="0" borderId="17" xfId="0" applyNumberFormat="1" applyFont="1" applyFill="1" applyBorder="1" applyAlignment="1">
      <alignment horizontal="right" vertical="center" wrapText="1"/>
    </xf>
    <xf numFmtId="165" fontId="33" fillId="0" borderId="17" xfId="0" applyNumberFormat="1" applyFont="1" applyFill="1" applyBorder="1" applyAlignment="1">
      <alignment horizontal="right" vertical="top" wrapText="1"/>
    </xf>
    <xf numFmtId="165" fontId="35" fillId="0" borderId="17" xfId="0" applyNumberFormat="1" applyFont="1" applyFill="1" applyBorder="1" applyAlignment="1">
      <alignment horizontal="right" vertical="top" wrapText="1"/>
    </xf>
    <xf numFmtId="165" fontId="37" fillId="2" borderId="17" xfId="0" applyNumberFormat="1" applyFont="1" applyFill="1" applyBorder="1" applyAlignment="1">
      <alignment horizontal="right" vertical="center"/>
    </xf>
    <xf numFmtId="165" fontId="36" fillId="0" borderId="17" xfId="0" applyNumberFormat="1" applyFont="1" applyBorder="1" applyAlignment="1">
      <alignment horizontal="right" vertical="top" wrapText="1"/>
    </xf>
    <xf numFmtId="165" fontId="39" fillId="2" borderId="17" xfId="0" applyNumberFormat="1" applyFont="1" applyFill="1" applyBorder="1" applyAlignment="1">
      <alignment horizontal="right" vertical="center" shrinkToFit="1"/>
    </xf>
    <xf numFmtId="165" fontId="33" fillId="2" borderId="17" xfId="0" applyNumberFormat="1" applyFont="1" applyFill="1" applyBorder="1" applyAlignment="1">
      <alignment horizontal="right" vertical="center" wrapText="1"/>
    </xf>
    <xf numFmtId="165" fontId="33" fillId="0" borderId="17" xfId="0" applyNumberFormat="1" applyFont="1" applyBorder="1" applyAlignment="1">
      <alignment horizontal="right"/>
    </xf>
    <xf numFmtId="165" fontId="35" fillId="0" borderId="17" xfId="0" applyNumberFormat="1" applyFont="1" applyFill="1" applyBorder="1" applyAlignment="1">
      <alignment horizontal="right" vertical="top"/>
    </xf>
    <xf numFmtId="166" fontId="37" fillId="2" borderId="17" xfId="0" applyNumberFormat="1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66" fontId="37" fillId="2" borderId="17" xfId="0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1" fontId="35" fillId="0" borderId="17" xfId="0" applyNumberFormat="1" applyFont="1" applyFill="1" applyBorder="1" applyAlignment="1">
      <alignment horizontal="center" vertical="top" shrinkToFit="1"/>
    </xf>
    <xf numFmtId="0" fontId="6" fillId="0" borderId="17" xfId="0" applyFont="1" applyBorder="1" applyAlignment="1">
      <alignment horizontal="center"/>
    </xf>
    <xf numFmtId="165" fontId="37" fillId="2" borderId="19" xfId="0" applyNumberFormat="1" applyFont="1" applyFill="1" applyBorder="1" applyAlignment="1">
      <alignment vertical="center"/>
    </xf>
    <xf numFmtId="165" fontId="37" fillId="2" borderId="3" xfId="0" applyNumberFormat="1" applyFont="1" applyFill="1" applyBorder="1" applyAlignment="1">
      <alignment vertical="center"/>
    </xf>
    <xf numFmtId="165" fontId="37" fillId="2" borderId="4" xfId="0" applyNumberFormat="1" applyFont="1" applyFill="1" applyBorder="1" applyAlignment="1">
      <alignment vertical="center"/>
    </xf>
    <xf numFmtId="0" fontId="33" fillId="0" borderId="17" xfId="0" applyFont="1" applyFill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/>
    </xf>
    <xf numFmtId="166" fontId="33" fillId="0" borderId="15" xfId="0" applyNumberFormat="1" applyFont="1" applyFill="1" applyBorder="1" applyAlignment="1">
      <alignment horizontal="center" vertical="center" wrapText="1"/>
    </xf>
    <xf numFmtId="166" fontId="33" fillId="0" borderId="18" xfId="0" applyNumberFormat="1" applyFont="1" applyFill="1" applyBorder="1" applyAlignment="1">
      <alignment horizontal="center" vertical="center" wrapText="1"/>
    </xf>
    <xf numFmtId="166" fontId="33" fillId="0" borderId="16" xfId="0" applyNumberFormat="1" applyFont="1" applyFill="1" applyBorder="1" applyAlignment="1">
      <alignment horizontal="center" vertical="center" wrapText="1"/>
    </xf>
    <xf numFmtId="166" fontId="37" fillId="2" borderId="19" xfId="0" applyNumberFormat="1" applyFont="1" applyFill="1" applyBorder="1" applyAlignment="1">
      <alignment horizontal="center" vertical="center"/>
    </xf>
    <xf numFmtId="166" fontId="37" fillId="2" borderId="3" xfId="0" applyNumberFormat="1" applyFont="1" applyFill="1" applyBorder="1" applyAlignment="1">
      <alignment horizontal="center" vertical="center"/>
    </xf>
    <xf numFmtId="166" fontId="37" fillId="2" borderId="4" xfId="0" applyNumberFormat="1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top" wrapText="1"/>
    </xf>
    <xf numFmtId="172" fontId="37" fillId="2" borderId="19" xfId="0" applyNumberFormat="1" applyFont="1" applyFill="1" applyBorder="1" applyAlignment="1">
      <alignment horizontal="center" vertical="center"/>
    </xf>
    <xf numFmtId="172" fontId="37" fillId="2" borderId="3" xfId="0" applyNumberFormat="1" applyFont="1" applyFill="1" applyBorder="1" applyAlignment="1">
      <alignment horizontal="center" vertical="center"/>
    </xf>
    <xf numFmtId="172" fontId="37" fillId="2" borderId="4" xfId="0" applyNumberFormat="1" applyFont="1" applyFill="1" applyBorder="1" applyAlignment="1">
      <alignment horizontal="center" vertical="center"/>
    </xf>
    <xf numFmtId="49" fontId="37" fillId="0" borderId="20" xfId="0" applyNumberFormat="1" applyFont="1" applyFill="1" applyBorder="1" applyAlignment="1">
      <alignment horizontal="center" vertical="center" wrapText="1"/>
    </xf>
    <xf numFmtId="49" fontId="37" fillId="0" borderId="21" xfId="0" applyNumberFormat="1" applyFont="1" applyFill="1" applyBorder="1" applyAlignment="1">
      <alignment horizontal="center" vertical="center" wrapText="1"/>
    </xf>
    <xf numFmtId="49" fontId="37" fillId="0" borderId="22" xfId="0" applyNumberFormat="1" applyFont="1" applyFill="1" applyBorder="1" applyAlignment="1">
      <alignment horizontal="center" vertical="center" wrapText="1"/>
    </xf>
    <xf numFmtId="49" fontId="37" fillId="0" borderId="23" xfId="0" applyNumberFormat="1" applyFont="1" applyFill="1" applyBorder="1" applyAlignment="1">
      <alignment horizontal="center" vertical="center" wrapText="1"/>
    </xf>
    <xf numFmtId="49" fontId="37" fillId="0" borderId="25" xfId="0" applyNumberFormat="1" applyFont="1" applyFill="1" applyBorder="1" applyAlignment="1">
      <alignment horizontal="center" vertical="center" wrapText="1"/>
    </xf>
    <xf numFmtId="49" fontId="37" fillId="0" borderId="26" xfId="0" applyNumberFormat="1" applyFont="1" applyFill="1" applyBorder="1" applyAlignment="1">
      <alignment horizontal="center" vertical="center" wrapText="1"/>
    </xf>
    <xf numFmtId="0" fontId="37" fillId="0" borderId="19" xfId="0" applyNumberFormat="1" applyFont="1" applyFill="1" applyBorder="1" applyAlignment="1">
      <alignment horizontal="center" vertical="center" wrapText="1"/>
    </xf>
    <xf numFmtId="0" fontId="37" fillId="0" borderId="3" xfId="0" applyNumberFormat="1" applyFont="1" applyFill="1" applyBorder="1" applyAlignment="1">
      <alignment horizontal="center" vertical="center" wrapText="1"/>
    </xf>
    <xf numFmtId="0" fontId="37" fillId="0" borderId="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169" fontId="37" fillId="0" borderId="19" xfId="0" applyNumberFormat="1" applyFont="1" applyFill="1" applyBorder="1" applyAlignment="1">
      <alignment horizontal="center" vertical="center" wrapText="1"/>
    </xf>
    <xf numFmtId="169" fontId="37" fillId="0" borderId="3" xfId="0" applyNumberFormat="1" applyFont="1" applyFill="1" applyBorder="1" applyAlignment="1">
      <alignment horizontal="center" vertical="center" wrapText="1"/>
    </xf>
    <xf numFmtId="169" fontId="37" fillId="0" borderId="4" xfId="0" applyNumberFormat="1" applyFont="1" applyFill="1" applyBorder="1" applyAlignment="1">
      <alignment horizontal="center" vertical="center" wrapText="1"/>
    </xf>
    <xf numFmtId="169" fontId="33" fillId="0" borderId="20" xfId="0" applyNumberFormat="1" applyFont="1" applyFill="1" applyBorder="1" applyAlignment="1">
      <alignment horizontal="center" vertical="center" wrapText="1"/>
    </xf>
    <xf numFmtId="169" fontId="33" fillId="0" borderId="24" xfId="0" applyNumberFormat="1" applyFont="1" applyFill="1" applyBorder="1" applyAlignment="1">
      <alignment horizontal="center" vertical="center" wrapText="1"/>
    </xf>
    <xf numFmtId="169" fontId="33" fillId="0" borderId="21" xfId="0" applyNumberFormat="1" applyFont="1" applyFill="1" applyBorder="1" applyAlignment="1">
      <alignment horizontal="center" vertical="center" wrapText="1"/>
    </xf>
    <xf numFmtId="169" fontId="37" fillId="0" borderId="17" xfId="0" applyNumberFormat="1" applyFont="1" applyFill="1" applyBorder="1" applyAlignment="1">
      <alignment horizontal="center" vertical="center" wrapText="1"/>
    </xf>
    <xf numFmtId="169" fontId="37" fillId="2" borderId="1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33" fillId="0" borderId="17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6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2" borderId="0" xfId="0" applyFont="1" applyFill="1" applyAlignment="1">
      <alignment horizontal="center" wrapText="1"/>
    </xf>
    <xf numFmtId="0" fontId="7" fillId="2" borderId="15" xfId="0" applyFont="1" applyFill="1" applyBorder="1" applyAlignment="1">
      <alignment horizontal="center" vertical="top" wrapText="1"/>
    </xf>
    <xf numFmtId="0" fontId="7" fillId="2" borderId="18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left"/>
    </xf>
    <xf numFmtId="0" fontId="7" fillId="2" borderId="15" xfId="0" applyFont="1" applyFill="1" applyBorder="1" applyAlignment="1">
      <alignment horizontal="left" vertical="top" wrapText="1"/>
    </xf>
    <xf numFmtId="0" fontId="7" fillId="2" borderId="16" xfId="0" applyFont="1" applyFill="1" applyBorder="1" applyAlignment="1">
      <alignment horizontal="left" vertical="top" wrapText="1"/>
    </xf>
    <xf numFmtId="0" fontId="33" fillId="2" borderId="15" xfId="0" applyFont="1" applyFill="1" applyBorder="1" applyAlignment="1">
      <alignment horizontal="left" vertical="top" wrapText="1"/>
    </xf>
    <xf numFmtId="0" fontId="33" fillId="2" borderId="16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3" fillId="2" borderId="15" xfId="0" applyFont="1" applyFill="1" applyBorder="1" applyAlignment="1">
      <alignment horizontal="left" vertical="center" wrapText="1"/>
    </xf>
    <xf numFmtId="0" fontId="33" fillId="2" borderId="16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vertical="center"/>
    </xf>
    <xf numFmtId="0" fontId="33" fillId="2" borderId="0" xfId="0" applyFont="1" applyFill="1" applyAlignment="1">
      <alignment vertical="center"/>
    </xf>
  </cellXfs>
  <cellStyles count="9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"/>
  <sheetViews>
    <sheetView zoomScaleNormal="100" workbookViewId="0">
      <selection activeCell="J12" sqref="J12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15.83203125" style="13" customWidth="1"/>
    <col min="5" max="5" width="18.33203125" style="13" customWidth="1"/>
    <col min="6" max="6" width="18.1640625" style="13" customWidth="1"/>
    <col min="7" max="8" width="9.33203125" style="1"/>
    <col min="9" max="9" width="15.5" style="1" bestFit="1" customWidth="1"/>
    <col min="10" max="16384" width="9.33203125" style="1"/>
  </cols>
  <sheetData>
    <row r="1" spans="1:43" x14ac:dyDescent="0.3">
      <c r="F1" s="22" t="s">
        <v>43</v>
      </c>
      <c r="G1" s="66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</row>
    <row r="2" spans="1:43" ht="91.5" customHeight="1" x14ac:dyDescent="0.3">
      <c r="A2" s="137" t="s">
        <v>93</v>
      </c>
      <c r="B2" s="137"/>
      <c r="C2" s="137"/>
      <c r="D2" s="137"/>
      <c r="E2" s="137"/>
      <c r="F2" s="137"/>
      <c r="G2" s="2"/>
      <c r="H2" s="48"/>
    </row>
    <row r="3" spans="1:43" x14ac:dyDescent="0.3">
      <c r="B3" s="48"/>
      <c r="C3" s="48"/>
      <c r="D3" s="68"/>
      <c r="E3" s="68"/>
      <c r="F3" s="69" t="s">
        <v>126</v>
      </c>
      <c r="G3" s="48"/>
      <c r="H3" s="48"/>
    </row>
    <row r="4" spans="1:43" ht="72.75" customHeight="1" x14ac:dyDescent="0.3">
      <c r="A4" s="139" t="s">
        <v>0</v>
      </c>
      <c r="B4" s="139"/>
      <c r="C4" s="140" t="s">
        <v>37</v>
      </c>
      <c r="D4" s="148" t="s">
        <v>45</v>
      </c>
      <c r="E4" s="149"/>
      <c r="F4" s="150"/>
    </row>
    <row r="5" spans="1:43" ht="48.75" customHeight="1" x14ac:dyDescent="0.3">
      <c r="A5" s="70" t="s">
        <v>48</v>
      </c>
      <c r="B5" s="70" t="s">
        <v>49</v>
      </c>
      <c r="C5" s="140"/>
      <c r="D5" s="71" t="s">
        <v>94</v>
      </c>
      <c r="E5" s="71" t="s">
        <v>95</v>
      </c>
      <c r="F5" s="71" t="s">
        <v>47</v>
      </c>
    </row>
    <row r="6" spans="1:43" s="3" customFormat="1" ht="25.5" customHeight="1" x14ac:dyDescent="0.3">
      <c r="A6" s="72"/>
      <c r="B6" s="26"/>
      <c r="C6" s="73" t="s">
        <v>38</v>
      </c>
      <c r="D6" s="124">
        <f>D7</f>
        <v>-2.7284841053187847E-12</v>
      </c>
      <c r="E6" s="124">
        <f t="shared" ref="E6:F7" si="0">E7</f>
        <v>0</v>
      </c>
      <c r="F6" s="124">
        <f>F7</f>
        <v>0</v>
      </c>
    </row>
    <row r="7" spans="1:43" s="3" customFormat="1" x14ac:dyDescent="0.3">
      <c r="A7" s="142"/>
      <c r="B7" s="142"/>
      <c r="C7" s="74" t="s">
        <v>1</v>
      </c>
      <c r="D7" s="123">
        <f>D8</f>
        <v>-2.7284841053187847E-12</v>
      </c>
      <c r="E7" s="123">
        <f t="shared" si="0"/>
        <v>0</v>
      </c>
      <c r="F7" s="123">
        <f t="shared" si="0"/>
        <v>0</v>
      </c>
    </row>
    <row r="8" spans="1:43" x14ac:dyDescent="0.3">
      <c r="A8" s="141">
        <v>1023</v>
      </c>
      <c r="B8" s="141"/>
      <c r="C8" s="33" t="s">
        <v>50</v>
      </c>
      <c r="D8" s="143">
        <f t="shared" ref="D8" si="1">D15+D21+D27</f>
        <v>-2.7284841053187847E-12</v>
      </c>
      <c r="E8" s="143">
        <f t="shared" ref="E8:F8" si="2">E15+E21+E27</f>
        <v>0</v>
      </c>
      <c r="F8" s="143">
        <f t="shared" si="2"/>
        <v>0</v>
      </c>
    </row>
    <row r="9" spans="1:43" x14ac:dyDescent="0.3">
      <c r="A9" s="141"/>
      <c r="B9" s="141"/>
      <c r="C9" s="33" t="s">
        <v>2</v>
      </c>
      <c r="D9" s="144"/>
      <c r="E9" s="144"/>
      <c r="F9" s="144"/>
    </row>
    <row r="10" spans="1:43" x14ac:dyDescent="0.3">
      <c r="A10" s="141"/>
      <c r="B10" s="141"/>
      <c r="C10" s="33" t="s">
        <v>51</v>
      </c>
      <c r="D10" s="144"/>
      <c r="E10" s="144"/>
      <c r="F10" s="144"/>
    </row>
    <row r="11" spans="1:43" ht="50.25" customHeight="1" x14ac:dyDescent="0.3">
      <c r="A11" s="141"/>
      <c r="B11" s="141"/>
      <c r="C11" s="76" t="s">
        <v>39</v>
      </c>
      <c r="D11" s="144"/>
      <c r="E11" s="144"/>
      <c r="F11" s="144"/>
    </row>
    <row r="12" spans="1:43" x14ac:dyDescent="0.3">
      <c r="A12" s="141"/>
      <c r="B12" s="141"/>
      <c r="C12" s="33" t="s">
        <v>52</v>
      </c>
      <c r="D12" s="144"/>
      <c r="E12" s="144"/>
      <c r="F12" s="144"/>
    </row>
    <row r="13" spans="1:43" ht="51.75" x14ac:dyDescent="0.3">
      <c r="A13" s="141"/>
      <c r="B13" s="141"/>
      <c r="C13" s="77" t="s">
        <v>40</v>
      </c>
      <c r="D13" s="145"/>
      <c r="E13" s="145"/>
      <c r="F13" s="145"/>
      <c r="I13" s="78"/>
    </row>
    <row r="14" spans="1:43" x14ac:dyDescent="0.3">
      <c r="A14" s="146" t="s">
        <v>41</v>
      </c>
      <c r="B14" s="146"/>
      <c r="C14" s="146"/>
      <c r="D14" s="146"/>
      <c r="E14" s="146"/>
      <c r="F14" s="146"/>
    </row>
    <row r="15" spans="1:43" x14ac:dyDescent="0.3">
      <c r="A15" s="141"/>
      <c r="B15" s="147">
        <v>11001</v>
      </c>
      <c r="C15" s="79" t="s">
        <v>53</v>
      </c>
      <c r="D15" s="138">
        <f>'Հավելված 3'!G17</f>
        <v>-4377.8000000000029</v>
      </c>
      <c r="E15" s="138">
        <f>'Հավելված 3'!H17</f>
        <v>-25835.034</v>
      </c>
      <c r="F15" s="138">
        <f>'Հավելված 3'!I17</f>
        <v>-25835.034</v>
      </c>
    </row>
    <row r="16" spans="1:43" x14ac:dyDescent="0.3">
      <c r="A16" s="141"/>
      <c r="B16" s="147"/>
      <c r="C16" s="79" t="s">
        <v>2</v>
      </c>
      <c r="D16" s="138"/>
      <c r="E16" s="138"/>
      <c r="F16" s="138"/>
    </row>
    <row r="17" spans="1:6" x14ac:dyDescent="0.3">
      <c r="A17" s="141"/>
      <c r="B17" s="147"/>
      <c r="C17" s="79" t="s">
        <v>54</v>
      </c>
      <c r="D17" s="138"/>
      <c r="E17" s="138"/>
      <c r="F17" s="138"/>
    </row>
    <row r="18" spans="1:6" ht="69" x14ac:dyDescent="0.3">
      <c r="A18" s="141"/>
      <c r="B18" s="147"/>
      <c r="C18" s="79" t="s">
        <v>42</v>
      </c>
      <c r="D18" s="138"/>
      <c r="E18" s="138"/>
      <c r="F18" s="138"/>
    </row>
    <row r="19" spans="1:6" x14ac:dyDescent="0.3">
      <c r="A19" s="141"/>
      <c r="B19" s="147"/>
      <c r="C19" s="79" t="s">
        <v>55</v>
      </c>
      <c r="D19" s="138"/>
      <c r="E19" s="138"/>
      <c r="F19" s="138"/>
    </row>
    <row r="20" spans="1:6" x14ac:dyDescent="0.3">
      <c r="A20" s="141"/>
      <c r="B20" s="147"/>
      <c r="C20" s="79" t="s">
        <v>56</v>
      </c>
      <c r="D20" s="138"/>
      <c r="E20" s="138"/>
      <c r="F20" s="138"/>
    </row>
    <row r="21" spans="1:6" x14ac:dyDescent="0.3">
      <c r="A21" s="80"/>
      <c r="B21" s="81">
        <v>31004</v>
      </c>
      <c r="C21" s="33" t="s">
        <v>96</v>
      </c>
      <c r="D21" s="151">
        <f>'Հավելված 3'!G27</f>
        <v>4377.8</v>
      </c>
      <c r="E21" s="151">
        <f>'Հավելված 3'!H27</f>
        <v>4377.8</v>
      </c>
      <c r="F21" s="151">
        <f>'Հավելված 3'!I27</f>
        <v>4377.8</v>
      </c>
    </row>
    <row r="22" spans="1:6" ht="39.75" customHeight="1" x14ac:dyDescent="0.3">
      <c r="A22" s="154"/>
      <c r="B22" s="154"/>
      <c r="C22" s="33" t="s">
        <v>118</v>
      </c>
      <c r="D22" s="152"/>
      <c r="E22" s="152"/>
      <c r="F22" s="152"/>
    </row>
    <row r="23" spans="1:6" ht="19.5" customHeight="1" x14ac:dyDescent="0.3">
      <c r="A23" s="154"/>
      <c r="B23" s="154"/>
      <c r="C23" s="33" t="s">
        <v>57</v>
      </c>
      <c r="D23" s="152"/>
      <c r="E23" s="152"/>
      <c r="F23" s="152"/>
    </row>
    <row r="24" spans="1:6" ht="57" customHeight="1" x14ac:dyDescent="0.3">
      <c r="A24" s="154"/>
      <c r="B24" s="154"/>
      <c r="C24" s="76" t="s">
        <v>125</v>
      </c>
      <c r="D24" s="152"/>
      <c r="E24" s="152"/>
      <c r="F24" s="152"/>
    </row>
    <row r="25" spans="1:6" ht="21.75" customHeight="1" x14ac:dyDescent="0.3">
      <c r="A25" s="154"/>
      <c r="B25" s="154"/>
      <c r="C25" s="33" t="s">
        <v>65</v>
      </c>
      <c r="D25" s="152"/>
      <c r="E25" s="152"/>
      <c r="F25" s="152"/>
    </row>
    <row r="26" spans="1:6" ht="39" customHeight="1" x14ac:dyDescent="0.3">
      <c r="A26" s="154"/>
      <c r="B26" s="154"/>
      <c r="C26" s="77" t="s">
        <v>66</v>
      </c>
      <c r="D26" s="153"/>
      <c r="E26" s="153"/>
      <c r="F26" s="153"/>
    </row>
    <row r="27" spans="1:6" x14ac:dyDescent="0.3">
      <c r="A27" s="80"/>
      <c r="B27" s="81">
        <v>31005</v>
      </c>
      <c r="C27" s="33" t="s">
        <v>145</v>
      </c>
      <c r="D27" s="155">
        <f>'Հավելված 3'!G36</f>
        <v>0</v>
      </c>
      <c r="E27" s="151">
        <f>'Հավելված 3'!H36</f>
        <v>21457.234</v>
      </c>
      <c r="F27" s="151">
        <f>'Հավելված 3'!I36</f>
        <v>21457.234</v>
      </c>
    </row>
    <row r="28" spans="1:6" ht="39.75" customHeight="1" x14ac:dyDescent="0.3">
      <c r="A28" s="154"/>
      <c r="B28" s="154"/>
      <c r="C28" s="33" t="s">
        <v>146</v>
      </c>
      <c r="D28" s="156"/>
      <c r="E28" s="152"/>
      <c r="F28" s="152"/>
    </row>
    <row r="29" spans="1:6" ht="19.5" customHeight="1" x14ac:dyDescent="0.3">
      <c r="A29" s="154"/>
      <c r="B29" s="154"/>
      <c r="C29" s="33" t="s">
        <v>147</v>
      </c>
      <c r="D29" s="156"/>
      <c r="E29" s="152"/>
      <c r="F29" s="152"/>
    </row>
    <row r="30" spans="1:6" ht="57" customHeight="1" x14ac:dyDescent="0.3">
      <c r="A30" s="154"/>
      <c r="B30" s="154"/>
      <c r="C30" s="76" t="s">
        <v>148</v>
      </c>
      <c r="D30" s="156"/>
      <c r="E30" s="152"/>
      <c r="F30" s="152"/>
    </row>
    <row r="31" spans="1:6" ht="21.75" customHeight="1" x14ac:dyDescent="0.3">
      <c r="A31" s="154"/>
      <c r="B31" s="154"/>
      <c r="C31" s="33" t="s">
        <v>149</v>
      </c>
      <c r="D31" s="156"/>
      <c r="E31" s="152"/>
      <c r="F31" s="152"/>
    </row>
    <row r="32" spans="1:6" ht="39" customHeight="1" x14ac:dyDescent="0.3">
      <c r="A32" s="154"/>
      <c r="B32" s="154"/>
      <c r="C32" s="77" t="s">
        <v>150</v>
      </c>
      <c r="D32" s="157"/>
      <c r="E32" s="153"/>
      <c r="F32" s="153"/>
    </row>
  </sheetData>
  <mergeCells count="26">
    <mergeCell ref="D27:D32"/>
    <mergeCell ref="E27:E32"/>
    <mergeCell ref="F27:F32"/>
    <mergeCell ref="A28:A32"/>
    <mergeCell ref="B28:B32"/>
    <mergeCell ref="D21:D26"/>
    <mergeCell ref="E21:E26"/>
    <mergeCell ref="F21:F26"/>
    <mergeCell ref="A22:A26"/>
    <mergeCell ref="B22:B26"/>
    <mergeCell ref="A2:F2"/>
    <mergeCell ref="F15:F20"/>
    <mergeCell ref="A4:B4"/>
    <mergeCell ref="C4:C5"/>
    <mergeCell ref="A8:A13"/>
    <mergeCell ref="B8:B13"/>
    <mergeCell ref="A7:B7"/>
    <mergeCell ref="F8:F13"/>
    <mergeCell ref="A14:F14"/>
    <mergeCell ref="A15:A20"/>
    <mergeCell ref="B15:B20"/>
    <mergeCell ref="D8:D13"/>
    <mergeCell ref="E8:E13"/>
    <mergeCell ref="E15:E20"/>
    <mergeCell ref="D15:D20"/>
    <mergeCell ref="D4:F4"/>
  </mergeCells>
  <pageMargins left="0.59" right="0.26" top="0.44" bottom="0.42" header="0.15748031496063" footer="0.15748031496063"/>
  <pageSetup scale="70" firstPageNumber="2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7" zoomScaleNormal="100" workbookViewId="0">
      <selection activeCell="F12" sqref="F12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x14ac:dyDescent="0.3">
      <c r="A1" s="50"/>
      <c r="B1" s="50"/>
      <c r="C1" s="50"/>
      <c r="D1" s="50"/>
      <c r="E1" s="50"/>
      <c r="F1" s="50"/>
      <c r="G1" s="4"/>
      <c r="H1" s="22" t="s">
        <v>30</v>
      </c>
    </row>
    <row r="2" spans="1:11" ht="38.25" customHeight="1" x14ac:dyDescent="0.3">
      <c r="A2" s="137" t="s">
        <v>97</v>
      </c>
      <c r="B2" s="137"/>
      <c r="C2" s="137"/>
      <c r="D2" s="137"/>
      <c r="E2" s="137"/>
      <c r="F2" s="137"/>
      <c r="G2" s="137"/>
      <c r="H2" s="137"/>
    </row>
    <row r="3" spans="1:11" x14ac:dyDescent="0.3">
      <c r="A3" s="51"/>
      <c r="B3" s="51"/>
      <c r="C3" s="52"/>
      <c r="D3" s="53"/>
      <c r="E3" s="53"/>
      <c r="F3" s="53"/>
      <c r="G3" s="54"/>
      <c r="H3" s="23" t="s">
        <v>126</v>
      </c>
    </row>
    <row r="4" spans="1:11" ht="39.75" customHeight="1" x14ac:dyDescent="0.3">
      <c r="A4" s="158" t="s">
        <v>69</v>
      </c>
      <c r="B4" s="159"/>
      <c r="C4" s="164" t="s">
        <v>70</v>
      </c>
      <c r="D4" s="167" t="s">
        <v>78</v>
      </c>
      <c r="E4" s="168"/>
      <c r="F4" s="168"/>
      <c r="G4" s="168"/>
      <c r="H4" s="169"/>
    </row>
    <row r="5" spans="1:11" x14ac:dyDescent="0.3">
      <c r="A5" s="160"/>
      <c r="B5" s="161"/>
      <c r="C5" s="165"/>
      <c r="D5" s="170" t="s">
        <v>71</v>
      </c>
      <c r="E5" s="173" t="s">
        <v>3</v>
      </c>
      <c r="F5" s="174"/>
      <c r="G5" s="174"/>
      <c r="H5" s="175"/>
    </row>
    <row r="6" spans="1:11" x14ac:dyDescent="0.3">
      <c r="A6" s="162"/>
      <c r="B6" s="163"/>
      <c r="C6" s="165"/>
      <c r="D6" s="171"/>
      <c r="E6" s="176" t="s">
        <v>72</v>
      </c>
      <c r="F6" s="176" t="s">
        <v>73</v>
      </c>
      <c r="G6" s="176" t="s">
        <v>74</v>
      </c>
      <c r="H6" s="177" t="s">
        <v>75</v>
      </c>
    </row>
    <row r="7" spans="1:11" ht="99" customHeight="1" x14ac:dyDescent="0.3">
      <c r="A7" s="55" t="s">
        <v>48</v>
      </c>
      <c r="B7" s="55" t="s">
        <v>49</v>
      </c>
      <c r="C7" s="166"/>
      <c r="D7" s="172"/>
      <c r="E7" s="176"/>
      <c r="F7" s="176"/>
      <c r="G7" s="176"/>
      <c r="H7" s="177"/>
    </row>
    <row r="8" spans="1:11" s="3" customFormat="1" x14ac:dyDescent="0.3">
      <c r="A8" s="56"/>
      <c r="B8" s="56"/>
      <c r="C8" s="57" t="s">
        <v>38</v>
      </c>
      <c r="D8" s="58">
        <f>D10</f>
        <v>25835.034</v>
      </c>
      <c r="E8" s="58">
        <f t="shared" ref="E8:H8" si="0">E10</f>
        <v>0</v>
      </c>
      <c r="F8" s="58">
        <f t="shared" si="0"/>
        <v>0</v>
      </c>
      <c r="G8" s="58">
        <f t="shared" si="0"/>
        <v>4377.8</v>
      </c>
      <c r="H8" s="58">
        <f t="shared" si="0"/>
        <v>21457.234</v>
      </c>
    </row>
    <row r="9" spans="1:11" x14ac:dyDescent="0.3">
      <c r="A9" s="55"/>
      <c r="B9" s="55"/>
      <c r="C9" s="59" t="s">
        <v>3</v>
      </c>
      <c r="D9" s="60"/>
      <c r="E9" s="60"/>
      <c r="F9" s="60"/>
      <c r="G9" s="60"/>
      <c r="H9" s="60"/>
    </row>
    <row r="10" spans="1:11" s="3" customFormat="1" ht="34.5" x14ac:dyDescent="0.3">
      <c r="A10" s="61"/>
      <c r="B10" s="62"/>
      <c r="C10" s="62" t="s">
        <v>76</v>
      </c>
      <c r="D10" s="58">
        <f>D12+D15</f>
        <v>25835.034</v>
      </c>
      <c r="E10" s="58">
        <f t="shared" ref="E10:H10" si="1">E12+E15</f>
        <v>0</v>
      </c>
      <c r="F10" s="58">
        <f t="shared" si="1"/>
        <v>0</v>
      </c>
      <c r="G10" s="58">
        <f t="shared" si="1"/>
        <v>4377.8</v>
      </c>
      <c r="H10" s="58">
        <f t="shared" si="1"/>
        <v>21457.234</v>
      </c>
    </row>
    <row r="11" spans="1:11" x14ac:dyDescent="0.3">
      <c r="A11" s="49"/>
      <c r="B11" s="49"/>
      <c r="C11" s="49" t="s">
        <v>77</v>
      </c>
      <c r="D11" s="47"/>
      <c r="E11" s="47"/>
      <c r="F11" s="63"/>
      <c r="G11" s="63"/>
      <c r="H11" s="64"/>
    </row>
    <row r="12" spans="1:11" ht="51.75" x14ac:dyDescent="0.3">
      <c r="A12" s="8">
        <v>1023</v>
      </c>
      <c r="B12" s="8">
        <v>31004</v>
      </c>
      <c r="C12" s="5" t="s">
        <v>116</v>
      </c>
      <c r="D12" s="31">
        <f>E12+F12+G12+H12</f>
        <v>4377.8</v>
      </c>
      <c r="E12" s="31">
        <f t="shared" ref="E12:H12" si="2">E13+E14</f>
        <v>0</v>
      </c>
      <c r="F12" s="31">
        <f t="shared" si="2"/>
        <v>0</v>
      </c>
      <c r="G12" s="31">
        <f t="shared" si="2"/>
        <v>4377.8</v>
      </c>
      <c r="H12" s="31">
        <f t="shared" si="2"/>
        <v>0</v>
      </c>
    </row>
    <row r="13" spans="1:11" ht="131.25" customHeight="1" x14ac:dyDescent="0.3">
      <c r="A13" s="65"/>
      <c r="B13" s="65"/>
      <c r="C13" s="5" t="s">
        <v>135</v>
      </c>
      <c r="D13" s="31">
        <f>SUM(E13:H13)</f>
        <v>977.8</v>
      </c>
      <c r="E13" s="65"/>
      <c r="F13" s="65"/>
      <c r="G13" s="31">
        <f>'Հավելված 4'!F14</f>
        <v>977.8</v>
      </c>
      <c r="H13" s="65"/>
    </row>
    <row r="14" spans="1:11" ht="155.25" customHeight="1" x14ac:dyDescent="0.3">
      <c r="A14" s="65"/>
      <c r="B14" s="65"/>
      <c r="C14" s="5" t="s">
        <v>134</v>
      </c>
      <c r="D14" s="31">
        <f>SUM(E14:H14)</f>
        <v>3400</v>
      </c>
      <c r="E14" s="65"/>
      <c r="F14" s="65"/>
      <c r="G14" s="31">
        <f>'Հավելված 4'!F15</f>
        <v>3400</v>
      </c>
      <c r="H14" s="65"/>
    </row>
    <row r="15" spans="1:11" ht="49.5" customHeight="1" x14ac:dyDescent="0.3">
      <c r="A15" s="8">
        <v>1023</v>
      </c>
      <c r="B15" s="8">
        <v>31005</v>
      </c>
      <c r="C15" s="5" t="s">
        <v>146</v>
      </c>
      <c r="D15" s="31">
        <f>SUM(E15:H15)</f>
        <v>21457.234</v>
      </c>
      <c r="E15" s="31">
        <f>E17+E16+E19</f>
        <v>0</v>
      </c>
      <c r="F15" s="31">
        <f>F17+F16+F19</f>
        <v>0</v>
      </c>
      <c r="G15" s="31">
        <f>G17+G16+G19</f>
        <v>0</v>
      </c>
      <c r="H15" s="31">
        <f>SUM(H16:H27)</f>
        <v>21457.234</v>
      </c>
      <c r="K15"/>
    </row>
    <row r="16" spans="1:11" ht="77.25" customHeight="1" x14ac:dyDescent="0.3">
      <c r="A16" s="65"/>
      <c r="B16" s="65"/>
      <c r="C16" s="18" t="s">
        <v>152</v>
      </c>
      <c r="D16" s="31">
        <f t="shared" ref="D16:D27" si="3">SUM(E16:H16)</f>
        <v>1059</v>
      </c>
      <c r="E16" s="65"/>
      <c r="F16" s="65"/>
      <c r="G16" s="31"/>
      <c r="H16" s="31">
        <f>'Հավելված 4'!F20</f>
        <v>1059</v>
      </c>
    </row>
    <row r="17" spans="1:8" ht="49.5" customHeight="1" x14ac:dyDescent="0.3">
      <c r="A17" s="65"/>
      <c r="B17" s="65"/>
      <c r="C17" s="18" t="s">
        <v>153</v>
      </c>
      <c r="D17" s="31">
        <f t="shared" si="3"/>
        <v>1001</v>
      </c>
      <c r="E17" s="65"/>
      <c r="F17" s="65"/>
      <c r="G17" s="31"/>
      <c r="H17" s="31">
        <f>'Հավելված 4'!F21</f>
        <v>1001</v>
      </c>
    </row>
    <row r="18" spans="1:8" ht="49.5" customHeight="1" x14ac:dyDescent="0.3">
      <c r="A18" s="65"/>
      <c r="B18" s="65"/>
      <c r="C18" s="18" t="s">
        <v>154</v>
      </c>
      <c r="D18" s="31">
        <f t="shared" si="3"/>
        <v>925</v>
      </c>
      <c r="E18" s="65"/>
      <c r="F18" s="65"/>
      <c r="G18" s="31"/>
      <c r="H18" s="31">
        <f>'Հավելված 4'!F22</f>
        <v>925</v>
      </c>
    </row>
    <row r="19" spans="1:8" ht="49.5" customHeight="1" x14ac:dyDescent="0.3">
      <c r="A19" s="65"/>
      <c r="B19" s="65"/>
      <c r="C19" s="18" t="s">
        <v>155</v>
      </c>
      <c r="D19" s="31">
        <f t="shared" si="3"/>
        <v>1230</v>
      </c>
      <c r="E19" s="65"/>
      <c r="F19" s="65"/>
      <c r="G19" s="31"/>
      <c r="H19" s="31">
        <f>'Հավելված 4'!F23</f>
        <v>1230</v>
      </c>
    </row>
    <row r="20" spans="1:8" ht="34.5" x14ac:dyDescent="0.3">
      <c r="A20" s="65"/>
      <c r="B20" s="65"/>
      <c r="C20" s="18" t="s">
        <v>159</v>
      </c>
      <c r="D20" s="31">
        <f t="shared" si="3"/>
        <v>1039</v>
      </c>
      <c r="E20" s="65"/>
      <c r="F20" s="65"/>
      <c r="G20" s="31"/>
      <c r="H20" s="31">
        <f>'Հավելված 4'!F24</f>
        <v>1039</v>
      </c>
    </row>
    <row r="21" spans="1:8" ht="34.5" x14ac:dyDescent="0.3">
      <c r="A21" s="65"/>
      <c r="B21" s="65"/>
      <c r="C21" s="18" t="s">
        <v>160</v>
      </c>
      <c r="D21" s="31">
        <f t="shared" si="3"/>
        <v>784</v>
      </c>
      <c r="E21" s="65"/>
      <c r="F21" s="65"/>
      <c r="G21" s="31"/>
      <c r="H21" s="31">
        <f>'Հավելված 4'!F25</f>
        <v>784</v>
      </c>
    </row>
    <row r="22" spans="1:8" ht="34.5" x14ac:dyDescent="0.3">
      <c r="A22" s="65"/>
      <c r="B22" s="65"/>
      <c r="C22" s="18" t="s">
        <v>161</v>
      </c>
      <c r="D22" s="31">
        <f t="shared" si="3"/>
        <v>772</v>
      </c>
      <c r="E22" s="65"/>
      <c r="F22" s="65"/>
      <c r="G22" s="31"/>
      <c r="H22" s="31">
        <f>'Հավելված 4'!F26</f>
        <v>772</v>
      </c>
    </row>
    <row r="23" spans="1:8" ht="34.5" x14ac:dyDescent="0.3">
      <c r="A23" s="65"/>
      <c r="B23" s="65"/>
      <c r="C23" s="18" t="s">
        <v>162</v>
      </c>
      <c r="D23" s="31">
        <f t="shared" si="3"/>
        <v>918</v>
      </c>
      <c r="E23" s="65"/>
      <c r="F23" s="65"/>
      <c r="G23" s="31"/>
      <c r="H23" s="31">
        <f>'Հավելված 4'!F27</f>
        <v>918</v>
      </c>
    </row>
    <row r="24" spans="1:8" ht="34.5" x14ac:dyDescent="0.3">
      <c r="A24" s="65"/>
      <c r="B24" s="65"/>
      <c r="C24" s="18" t="s">
        <v>156</v>
      </c>
      <c r="D24" s="31">
        <f t="shared" si="3"/>
        <v>158</v>
      </c>
      <c r="E24" s="65"/>
      <c r="F24" s="65"/>
      <c r="G24" s="31"/>
      <c r="H24" s="31">
        <f>'Հավելված 4'!F28</f>
        <v>158</v>
      </c>
    </row>
    <row r="25" spans="1:8" ht="51.75" x14ac:dyDescent="0.3">
      <c r="A25" s="65"/>
      <c r="B25" s="65"/>
      <c r="C25" s="18" t="s">
        <v>169</v>
      </c>
      <c r="D25" s="31">
        <f t="shared" si="3"/>
        <v>1653.2339999999999</v>
      </c>
      <c r="E25" s="65"/>
      <c r="F25" s="65"/>
      <c r="G25" s="31"/>
      <c r="H25" s="31">
        <f>'Հավելված 4'!F29</f>
        <v>1653.2339999999999</v>
      </c>
    </row>
    <row r="26" spans="1:8" ht="51.75" x14ac:dyDescent="0.3">
      <c r="A26" s="65"/>
      <c r="B26" s="65"/>
      <c r="C26" s="18" t="s">
        <v>157</v>
      </c>
      <c r="D26" s="31">
        <f t="shared" si="3"/>
        <v>9685</v>
      </c>
      <c r="E26" s="65"/>
      <c r="F26" s="65"/>
      <c r="G26" s="31"/>
      <c r="H26" s="31">
        <f>'Հավելված 4'!F30</f>
        <v>9685</v>
      </c>
    </row>
    <row r="27" spans="1:8" ht="51.75" x14ac:dyDescent="0.3">
      <c r="A27" s="65"/>
      <c r="B27" s="65"/>
      <c r="C27" s="18" t="s">
        <v>158</v>
      </c>
      <c r="D27" s="31">
        <f t="shared" si="3"/>
        <v>2233</v>
      </c>
      <c r="E27" s="65"/>
      <c r="F27" s="65"/>
      <c r="G27" s="31"/>
      <c r="H27" s="31">
        <f>'Հավելված 4'!F31</f>
        <v>2233</v>
      </c>
    </row>
    <row r="28" spans="1:8" x14ac:dyDescent="0.3">
      <c r="C28" s="113">
        <f>SUM(C23:C27)</f>
        <v>0</v>
      </c>
      <c r="E28" s="113"/>
    </row>
    <row r="29" spans="1:8" x14ac:dyDescent="0.3">
      <c r="E29" s="113"/>
    </row>
    <row r="30" spans="1:8" x14ac:dyDescent="0.3">
      <c r="E30" s="113"/>
    </row>
    <row r="31" spans="1:8" x14ac:dyDescent="0.3">
      <c r="E31" s="113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35" right="0.26" top="0.5" bottom="0.4" header="0.3" footer="0.17"/>
  <pageSetup paperSize="9" scale="85" firstPageNumber="3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16" zoomScaleNormal="100" zoomScaleSheetLayoutView="100" workbookViewId="0">
      <selection activeCell="I33" sqref="I33"/>
    </sheetView>
  </sheetViews>
  <sheetFormatPr defaultRowHeight="17.25" x14ac:dyDescent="0.2"/>
  <cols>
    <col min="1" max="1" width="9" style="20" customWidth="1"/>
    <col min="2" max="2" width="9.5" style="20" customWidth="1"/>
    <col min="3" max="3" width="6.83203125" style="20" customWidth="1"/>
    <col min="4" max="4" width="11" style="20" customWidth="1"/>
    <col min="5" max="5" width="10.83203125" style="20" customWidth="1"/>
    <col min="6" max="6" width="71.5" style="20" customWidth="1"/>
    <col min="7" max="7" width="18.1640625" style="20" customWidth="1"/>
    <col min="8" max="8" width="17.1640625" style="20" customWidth="1"/>
    <col min="9" max="9" width="18" style="20" customWidth="1"/>
    <col min="10" max="10" width="23" style="20" customWidth="1"/>
    <col min="11" max="11" width="16.83203125" style="20" bestFit="1" customWidth="1"/>
    <col min="12" max="16384" width="9.33203125" style="20"/>
  </cols>
  <sheetData>
    <row r="1" spans="1:10" ht="16.5" customHeight="1" x14ac:dyDescent="0.2">
      <c r="I1" s="22" t="s">
        <v>36</v>
      </c>
    </row>
    <row r="2" spans="1:10" ht="41.25" customHeight="1" x14ac:dyDescent="0.3">
      <c r="A2" s="178" t="s">
        <v>107</v>
      </c>
      <c r="B2" s="178"/>
      <c r="C2" s="178"/>
      <c r="D2" s="178"/>
      <c r="E2" s="178"/>
      <c r="F2" s="178"/>
      <c r="G2" s="178"/>
      <c r="H2" s="178"/>
      <c r="I2" s="178"/>
      <c r="J2" s="2"/>
    </row>
    <row r="3" spans="1:10" ht="22.5" customHeight="1" x14ac:dyDescent="0.2">
      <c r="I3" s="23" t="s">
        <v>126</v>
      </c>
    </row>
    <row r="4" spans="1:10" ht="89.25" customHeight="1" x14ac:dyDescent="0.2">
      <c r="A4" s="179" t="s">
        <v>19</v>
      </c>
      <c r="B4" s="179"/>
      <c r="C4" s="179"/>
      <c r="D4" s="179" t="s">
        <v>0</v>
      </c>
      <c r="E4" s="179"/>
      <c r="F4" s="179" t="s">
        <v>17</v>
      </c>
      <c r="G4" s="180" t="s">
        <v>45</v>
      </c>
      <c r="H4" s="181"/>
      <c r="I4" s="182"/>
    </row>
    <row r="5" spans="1:10" ht="83.25" customHeight="1" x14ac:dyDescent="0.2">
      <c r="A5" s="32" t="s">
        <v>60</v>
      </c>
      <c r="B5" s="32" t="s">
        <v>61</v>
      </c>
      <c r="C5" s="32" t="s">
        <v>62</v>
      </c>
      <c r="D5" s="32" t="s">
        <v>58</v>
      </c>
      <c r="E5" s="32" t="s">
        <v>59</v>
      </c>
      <c r="F5" s="179"/>
      <c r="G5" s="25" t="s">
        <v>94</v>
      </c>
      <c r="H5" s="25" t="s">
        <v>95</v>
      </c>
      <c r="I5" s="25" t="s">
        <v>47</v>
      </c>
    </row>
    <row r="6" spans="1:10" x14ac:dyDescent="0.2">
      <c r="A6" s="33"/>
      <c r="B6" s="33"/>
      <c r="C6" s="34"/>
      <c r="D6" s="33"/>
      <c r="E6" s="33"/>
      <c r="F6" s="35" t="s">
        <v>20</v>
      </c>
      <c r="G6" s="125">
        <f>G8</f>
        <v>-2.7284841053187847E-12</v>
      </c>
      <c r="H6" s="126">
        <f t="shared" ref="H6:I6" si="0">H8</f>
        <v>0</v>
      </c>
      <c r="I6" s="126">
        <f t="shared" si="0"/>
        <v>0</v>
      </c>
    </row>
    <row r="7" spans="1:10" x14ac:dyDescent="0.2">
      <c r="A7" s="33"/>
      <c r="B7" s="33"/>
      <c r="C7" s="34"/>
      <c r="D7" s="33"/>
      <c r="E7" s="33"/>
      <c r="F7" s="35" t="s">
        <v>3</v>
      </c>
      <c r="G7" s="127"/>
      <c r="H7" s="128"/>
      <c r="I7" s="128"/>
    </row>
    <row r="8" spans="1:10" ht="34.5" x14ac:dyDescent="0.2">
      <c r="A8" s="36" t="s">
        <v>4</v>
      </c>
      <c r="B8" s="33"/>
      <c r="C8" s="34"/>
      <c r="D8" s="33"/>
      <c r="E8" s="33"/>
      <c r="F8" s="35" t="s">
        <v>21</v>
      </c>
      <c r="G8" s="125">
        <f>G10</f>
        <v>-2.7284841053187847E-12</v>
      </c>
      <c r="H8" s="126">
        <f t="shared" ref="H8:I8" si="1">H10</f>
        <v>0</v>
      </c>
      <c r="I8" s="126">
        <f t="shared" si="1"/>
        <v>0</v>
      </c>
    </row>
    <row r="9" spans="1:10" x14ac:dyDescent="0.2">
      <c r="A9" s="36"/>
      <c r="B9" s="33"/>
      <c r="C9" s="34"/>
      <c r="D9" s="33"/>
      <c r="E9" s="33"/>
      <c r="F9" s="35" t="s">
        <v>3</v>
      </c>
      <c r="G9" s="127"/>
      <c r="H9" s="128"/>
      <c r="I9" s="128"/>
    </row>
    <row r="10" spans="1:10" ht="51.75" x14ac:dyDescent="0.2">
      <c r="A10" s="33"/>
      <c r="B10" s="36" t="s">
        <v>4</v>
      </c>
      <c r="C10" s="34"/>
      <c r="D10" s="33"/>
      <c r="E10" s="33"/>
      <c r="F10" s="35" t="s">
        <v>22</v>
      </c>
      <c r="G10" s="125">
        <f>G12</f>
        <v>-2.7284841053187847E-12</v>
      </c>
      <c r="H10" s="126">
        <f t="shared" ref="H10:I10" si="2">H12</f>
        <v>0</v>
      </c>
      <c r="I10" s="126">
        <f t="shared" si="2"/>
        <v>0</v>
      </c>
    </row>
    <row r="11" spans="1:10" x14ac:dyDescent="0.2">
      <c r="A11" s="33"/>
      <c r="B11" s="36"/>
      <c r="C11" s="34"/>
      <c r="D11" s="33"/>
      <c r="E11" s="33"/>
      <c r="F11" s="35" t="s">
        <v>3</v>
      </c>
      <c r="G11" s="127"/>
      <c r="H11" s="128"/>
      <c r="I11" s="128"/>
    </row>
    <row r="12" spans="1:10" ht="34.5" x14ac:dyDescent="0.2">
      <c r="A12" s="33"/>
      <c r="B12" s="33"/>
      <c r="C12" s="36" t="s">
        <v>5</v>
      </c>
      <c r="D12" s="33"/>
      <c r="E12" s="37"/>
      <c r="F12" s="35" t="s">
        <v>23</v>
      </c>
      <c r="G12" s="125">
        <f>G14</f>
        <v>-2.7284841053187847E-12</v>
      </c>
      <c r="H12" s="126">
        <f t="shared" ref="H12:I12" si="3">H14</f>
        <v>0</v>
      </c>
      <c r="I12" s="126">
        <f t="shared" si="3"/>
        <v>0</v>
      </c>
    </row>
    <row r="13" spans="1:10" x14ac:dyDescent="0.2">
      <c r="A13" s="33"/>
      <c r="B13" s="33"/>
      <c r="C13" s="36"/>
      <c r="D13" s="33"/>
      <c r="E13" s="37"/>
      <c r="F13" s="35" t="s">
        <v>3</v>
      </c>
      <c r="G13" s="127"/>
      <c r="H13" s="128"/>
      <c r="I13" s="128"/>
    </row>
    <row r="14" spans="1:10" x14ac:dyDescent="0.2">
      <c r="A14" s="33"/>
      <c r="B14" s="33"/>
      <c r="C14" s="36"/>
      <c r="D14" s="33"/>
      <c r="E14" s="37"/>
      <c r="F14" s="38" t="s">
        <v>25</v>
      </c>
      <c r="G14" s="125">
        <f>G15</f>
        <v>-2.7284841053187847E-12</v>
      </c>
      <c r="H14" s="126">
        <f t="shared" ref="H14:I14" si="4">H15</f>
        <v>0</v>
      </c>
      <c r="I14" s="126">
        <f t="shared" si="4"/>
        <v>0</v>
      </c>
    </row>
    <row r="15" spans="1:10" x14ac:dyDescent="0.2">
      <c r="A15" s="33"/>
      <c r="B15" s="33"/>
      <c r="C15" s="36"/>
      <c r="D15" s="37">
        <v>1023</v>
      </c>
      <c r="E15" s="37"/>
      <c r="F15" s="35" t="s">
        <v>24</v>
      </c>
      <c r="G15" s="125">
        <f>G17+G27+G36</f>
        <v>-2.7284841053187847E-12</v>
      </c>
      <c r="H15" s="126">
        <f t="shared" ref="H15:I15" si="5">H17+H27+H36</f>
        <v>0</v>
      </c>
      <c r="I15" s="126">
        <f t="shared" si="5"/>
        <v>0</v>
      </c>
    </row>
    <row r="16" spans="1:10" x14ac:dyDescent="0.2">
      <c r="A16" s="33"/>
      <c r="B16" s="33"/>
      <c r="C16" s="36"/>
      <c r="D16" s="37"/>
      <c r="E16" s="37"/>
      <c r="F16" s="35" t="s">
        <v>3</v>
      </c>
      <c r="G16" s="39"/>
      <c r="H16" s="39"/>
      <c r="I16" s="39"/>
    </row>
    <row r="17" spans="1:13" x14ac:dyDescent="0.2">
      <c r="A17" s="36"/>
      <c r="B17" s="36"/>
      <c r="C17" s="36"/>
      <c r="D17" s="36"/>
      <c r="E17" s="40">
        <v>11001</v>
      </c>
      <c r="F17" s="35" t="s">
        <v>31</v>
      </c>
      <c r="G17" s="19">
        <f>G19</f>
        <v>-4377.8000000000029</v>
      </c>
      <c r="H17" s="19">
        <f t="shared" ref="H17:I17" si="6">H19</f>
        <v>-25835.034</v>
      </c>
      <c r="I17" s="19">
        <f t="shared" si="6"/>
        <v>-25835.034</v>
      </c>
    </row>
    <row r="18" spans="1:13" x14ac:dyDescent="0.2">
      <c r="A18" s="41"/>
      <c r="B18" s="15"/>
      <c r="C18" s="15"/>
      <c r="D18" s="16"/>
      <c r="E18" s="16"/>
      <c r="F18" s="42" t="s">
        <v>16</v>
      </c>
      <c r="G18" s="43"/>
      <c r="H18" s="43"/>
      <c r="I18" s="43"/>
    </row>
    <row r="19" spans="1:13" ht="17.25" customHeight="1" x14ac:dyDescent="0.2">
      <c r="A19" s="41"/>
      <c r="B19" s="15"/>
      <c r="C19" s="15"/>
      <c r="D19" s="16"/>
      <c r="E19" s="16"/>
      <c r="F19" s="44" t="s">
        <v>1</v>
      </c>
      <c r="G19" s="19">
        <f>G21</f>
        <v>-4377.8000000000029</v>
      </c>
      <c r="H19" s="19">
        <f t="shared" ref="H19:I19" si="7">H21</f>
        <v>-25835.034</v>
      </c>
      <c r="I19" s="19">
        <f t="shared" si="7"/>
        <v>-25835.034</v>
      </c>
    </row>
    <row r="20" spans="1:13" ht="34.5" x14ac:dyDescent="0.2">
      <c r="A20" s="41"/>
      <c r="B20" s="15"/>
      <c r="C20" s="15"/>
      <c r="D20" s="16"/>
      <c r="E20" s="16"/>
      <c r="F20" s="44" t="s">
        <v>79</v>
      </c>
      <c r="G20" s="43"/>
      <c r="H20" s="43"/>
      <c r="I20" s="43"/>
    </row>
    <row r="21" spans="1:13" ht="17.25" customHeight="1" x14ac:dyDescent="0.2">
      <c r="A21" s="15"/>
      <c r="B21" s="15"/>
      <c r="C21" s="15"/>
      <c r="D21" s="16"/>
      <c r="E21" s="17"/>
      <c r="F21" s="18" t="s">
        <v>28</v>
      </c>
      <c r="G21" s="19">
        <f>G22</f>
        <v>-4377.8000000000029</v>
      </c>
      <c r="H21" s="19">
        <f t="shared" ref="H21:I23" si="8">H22</f>
        <v>-25835.034</v>
      </c>
      <c r="I21" s="19">
        <f t="shared" si="8"/>
        <v>-25835.034</v>
      </c>
    </row>
    <row r="22" spans="1:13" x14ac:dyDescent="0.2">
      <c r="A22" s="15"/>
      <c r="B22" s="15"/>
      <c r="C22" s="15"/>
      <c r="D22" s="16"/>
      <c r="E22" s="17"/>
      <c r="F22" s="18" t="s">
        <v>127</v>
      </c>
      <c r="G22" s="19">
        <f>G23</f>
        <v>-4377.8000000000029</v>
      </c>
      <c r="H22" s="19">
        <f t="shared" si="8"/>
        <v>-25835.034</v>
      </c>
      <c r="I22" s="19">
        <f t="shared" si="8"/>
        <v>-25835.034</v>
      </c>
    </row>
    <row r="23" spans="1:13" ht="34.5" x14ac:dyDescent="0.2">
      <c r="A23" s="15"/>
      <c r="B23" s="15"/>
      <c r="C23" s="15"/>
      <c r="D23" s="16"/>
      <c r="E23" s="17"/>
      <c r="F23" s="18" t="s">
        <v>128</v>
      </c>
      <c r="G23" s="19">
        <f>G24</f>
        <v>-4377.8000000000029</v>
      </c>
      <c r="H23" s="19">
        <f t="shared" si="8"/>
        <v>-25835.034</v>
      </c>
      <c r="I23" s="19">
        <f t="shared" si="8"/>
        <v>-25835.034</v>
      </c>
      <c r="J23" s="21"/>
      <c r="K23" s="21"/>
      <c r="L23" s="21"/>
      <c r="M23" s="21"/>
    </row>
    <row r="24" spans="1:13" x14ac:dyDescent="0.2">
      <c r="A24" s="15"/>
      <c r="B24" s="15"/>
      <c r="C24" s="15"/>
      <c r="D24" s="16"/>
      <c r="E24" s="17"/>
      <c r="F24" s="18" t="s">
        <v>129</v>
      </c>
      <c r="G24" s="19">
        <f>G25+G26</f>
        <v>-4377.8000000000029</v>
      </c>
      <c r="H24" s="19">
        <f t="shared" ref="H24:I24" si="9">H25+H26</f>
        <v>-25835.034</v>
      </c>
      <c r="I24" s="19">
        <f t="shared" si="9"/>
        <v>-25835.034</v>
      </c>
    </row>
    <row r="25" spans="1:13" x14ac:dyDescent="0.2">
      <c r="A25" s="15"/>
      <c r="B25" s="15"/>
      <c r="C25" s="15"/>
      <c r="D25" s="16"/>
      <c r="E25" s="17"/>
      <c r="F25" s="18" t="s">
        <v>130</v>
      </c>
      <c r="G25" s="19">
        <f>-G26-G35-G47-G44</f>
        <v>-49827.8</v>
      </c>
      <c r="H25" s="75">
        <f>-H26-H35-H47-H44</f>
        <v>-71285.034</v>
      </c>
      <c r="I25" s="75">
        <f>-I26-I35-I47-I44</f>
        <v>-71285.034</v>
      </c>
      <c r="K25" s="122"/>
    </row>
    <row r="26" spans="1:13" x14ac:dyDescent="0.2">
      <c r="A26" s="15"/>
      <c r="B26" s="15"/>
      <c r="C26" s="15"/>
      <c r="D26" s="16"/>
      <c r="E26" s="17"/>
      <c r="F26" s="18" t="s">
        <v>131</v>
      </c>
      <c r="G26" s="19">
        <v>45450</v>
      </c>
      <c r="H26" s="135">
        <v>45450</v>
      </c>
      <c r="I26" s="135">
        <v>45450</v>
      </c>
    </row>
    <row r="27" spans="1:13" ht="37.5" customHeight="1" x14ac:dyDescent="0.2">
      <c r="A27" s="36"/>
      <c r="B27" s="36"/>
      <c r="C27" s="36"/>
      <c r="D27" s="36"/>
      <c r="E27" s="40">
        <v>31004</v>
      </c>
      <c r="F27" s="35" t="s">
        <v>117</v>
      </c>
      <c r="G27" s="19">
        <f>G29</f>
        <v>4377.8</v>
      </c>
      <c r="H27" s="19">
        <f>H29</f>
        <v>4377.8</v>
      </c>
      <c r="I27" s="19">
        <f>I29</f>
        <v>4377.8</v>
      </c>
    </row>
    <row r="28" spans="1:13" x14ac:dyDescent="0.2">
      <c r="A28" s="41"/>
      <c r="B28" s="15"/>
      <c r="C28" s="15"/>
      <c r="D28" s="16"/>
      <c r="E28" s="16"/>
      <c r="F28" s="42" t="s">
        <v>26</v>
      </c>
      <c r="G28" s="17"/>
      <c r="H28" s="17"/>
      <c r="I28" s="17"/>
    </row>
    <row r="29" spans="1:13" ht="17.25" customHeight="1" x14ac:dyDescent="0.2">
      <c r="A29" s="41"/>
      <c r="B29" s="15"/>
      <c r="C29" s="15"/>
      <c r="D29" s="16"/>
      <c r="E29" s="16"/>
      <c r="F29" s="44" t="s">
        <v>25</v>
      </c>
      <c r="G29" s="19">
        <f>G31</f>
        <v>4377.8</v>
      </c>
      <c r="H29" s="19">
        <f>H31</f>
        <v>4377.8</v>
      </c>
      <c r="I29" s="19">
        <f>I31</f>
        <v>4377.8</v>
      </c>
    </row>
    <row r="30" spans="1:13" ht="34.5" x14ac:dyDescent="0.2">
      <c r="A30" s="41"/>
      <c r="B30" s="15"/>
      <c r="C30" s="15"/>
      <c r="D30" s="16"/>
      <c r="E30" s="16"/>
      <c r="F30" s="44" t="s">
        <v>27</v>
      </c>
      <c r="G30" s="43"/>
      <c r="H30" s="43"/>
      <c r="I30" s="43"/>
    </row>
    <row r="31" spans="1:13" x14ac:dyDescent="0.2">
      <c r="A31" s="41"/>
      <c r="B31" s="15"/>
      <c r="C31" s="15"/>
      <c r="D31" s="16"/>
      <c r="E31" s="16"/>
      <c r="F31" s="35" t="s">
        <v>28</v>
      </c>
      <c r="G31" s="31">
        <f t="shared" ref="G31:H32" si="10">G32</f>
        <v>4377.8</v>
      </c>
      <c r="H31" s="31">
        <f t="shared" si="10"/>
        <v>4377.8</v>
      </c>
      <c r="I31" s="31">
        <f>I32</f>
        <v>4377.8</v>
      </c>
    </row>
    <row r="32" spans="1:13" x14ac:dyDescent="0.2">
      <c r="A32" s="41"/>
      <c r="B32" s="15"/>
      <c r="C32" s="15"/>
      <c r="D32" s="16"/>
      <c r="E32" s="16"/>
      <c r="F32" s="35" t="s">
        <v>67</v>
      </c>
      <c r="G32" s="31">
        <f t="shared" si="10"/>
        <v>4377.8</v>
      </c>
      <c r="H32" s="31">
        <f t="shared" si="10"/>
        <v>4377.8</v>
      </c>
      <c r="I32" s="31">
        <f>I33</f>
        <v>4377.8</v>
      </c>
    </row>
    <row r="33" spans="1:9" x14ac:dyDescent="0.2">
      <c r="A33" s="41"/>
      <c r="B33" s="15"/>
      <c r="C33" s="15"/>
      <c r="D33" s="16"/>
      <c r="E33" s="16"/>
      <c r="F33" s="35" t="s">
        <v>68</v>
      </c>
      <c r="G33" s="31">
        <f>G35</f>
        <v>4377.8</v>
      </c>
      <c r="H33" s="31">
        <f>H35</f>
        <v>4377.8</v>
      </c>
      <c r="I33" s="31">
        <f>I35</f>
        <v>4377.8</v>
      </c>
    </row>
    <row r="34" spans="1:9" x14ac:dyDescent="0.2">
      <c r="A34" s="41"/>
      <c r="B34" s="15"/>
      <c r="C34" s="15"/>
      <c r="D34" s="16"/>
      <c r="E34" s="16"/>
      <c r="F34" s="35" t="s">
        <v>98</v>
      </c>
      <c r="G34" s="31">
        <f>G35</f>
        <v>4377.8</v>
      </c>
      <c r="H34" s="31">
        <f>H35</f>
        <v>4377.8</v>
      </c>
      <c r="I34" s="31">
        <f>I35</f>
        <v>4377.8</v>
      </c>
    </row>
    <row r="35" spans="1:9" x14ac:dyDescent="0.2">
      <c r="A35" s="41"/>
      <c r="B35" s="15"/>
      <c r="C35" s="15"/>
      <c r="D35" s="16"/>
      <c r="E35" s="16"/>
      <c r="F35" s="44" t="s">
        <v>99</v>
      </c>
      <c r="G35" s="31">
        <f>'Հավելված 4'!D14+'Հավելված 4'!D15</f>
        <v>4377.8</v>
      </c>
      <c r="H35" s="31">
        <f>'Հավելված 4'!E14+'Հավելված 4'!E15</f>
        <v>4377.8</v>
      </c>
      <c r="I35" s="31">
        <f>'Հավելված 4'!F14+'Հավելված 4'!F15</f>
        <v>4377.8</v>
      </c>
    </row>
    <row r="36" spans="1:9" ht="37.5" customHeight="1" x14ac:dyDescent="0.2">
      <c r="A36" s="36"/>
      <c r="B36" s="36"/>
      <c r="C36" s="36"/>
      <c r="D36" s="36"/>
      <c r="E36" s="40">
        <v>31005</v>
      </c>
      <c r="F36" s="35" t="s">
        <v>136</v>
      </c>
      <c r="G36" s="129">
        <f>G38</f>
        <v>0</v>
      </c>
      <c r="H36" s="75">
        <f t="shared" ref="H36:I36" si="11">H38</f>
        <v>21457.234</v>
      </c>
      <c r="I36" s="75">
        <f t="shared" si="11"/>
        <v>21457.234</v>
      </c>
    </row>
    <row r="37" spans="1:9" x14ac:dyDescent="0.2">
      <c r="A37" s="41"/>
      <c r="B37" s="15"/>
      <c r="C37" s="15"/>
      <c r="D37" s="16"/>
      <c r="E37" s="16"/>
      <c r="F37" s="42" t="s">
        <v>16</v>
      </c>
      <c r="G37" s="130"/>
      <c r="H37" s="17"/>
      <c r="I37" s="17"/>
    </row>
    <row r="38" spans="1:9" ht="17.25" customHeight="1" x14ac:dyDescent="0.2">
      <c r="A38" s="41"/>
      <c r="B38" s="15"/>
      <c r="C38" s="15"/>
      <c r="D38" s="16"/>
      <c r="E38" s="16"/>
      <c r="F38" s="44" t="s">
        <v>1</v>
      </c>
      <c r="G38" s="129">
        <f>G40</f>
        <v>0</v>
      </c>
      <c r="H38" s="75">
        <f t="shared" ref="H38:I38" si="12">H40</f>
        <v>21457.234</v>
      </c>
      <c r="I38" s="75">
        <f t="shared" si="12"/>
        <v>21457.234</v>
      </c>
    </row>
    <row r="39" spans="1:9" ht="34.5" x14ac:dyDescent="0.2">
      <c r="A39" s="41"/>
      <c r="B39" s="15"/>
      <c r="C39" s="15"/>
      <c r="D39" s="16"/>
      <c r="E39" s="16"/>
      <c r="F39" s="44" t="s">
        <v>79</v>
      </c>
      <c r="G39" s="131"/>
      <c r="H39" s="43"/>
      <c r="I39" s="43"/>
    </row>
    <row r="40" spans="1:9" x14ac:dyDescent="0.2">
      <c r="A40" s="41"/>
      <c r="B40" s="15"/>
      <c r="C40" s="15"/>
      <c r="D40" s="16"/>
      <c r="E40" s="16"/>
      <c r="F40" s="35" t="s">
        <v>141</v>
      </c>
      <c r="G40" s="132">
        <f>G41</f>
        <v>0</v>
      </c>
      <c r="H40" s="31">
        <f t="shared" ref="H40:I40" si="13">H41</f>
        <v>21457.234</v>
      </c>
      <c r="I40" s="31">
        <f t="shared" si="13"/>
        <v>21457.234</v>
      </c>
    </row>
    <row r="41" spans="1:9" ht="19.5" customHeight="1" x14ac:dyDescent="0.2">
      <c r="A41" s="41"/>
      <c r="B41" s="15"/>
      <c r="C41" s="15"/>
      <c r="D41" s="16"/>
      <c r="E41" s="16"/>
      <c r="F41" s="35" t="s">
        <v>137</v>
      </c>
      <c r="G41" s="132">
        <f>G45+G42</f>
        <v>0</v>
      </c>
      <c r="H41" s="31">
        <f>H45+H42</f>
        <v>21457.234</v>
      </c>
      <c r="I41" s="31">
        <f>I45+I42</f>
        <v>21457.234</v>
      </c>
    </row>
    <row r="42" spans="1:9" x14ac:dyDescent="0.3">
      <c r="A42" s="106"/>
      <c r="B42" s="106"/>
      <c r="C42" s="106"/>
      <c r="D42" s="106"/>
      <c r="E42" s="106"/>
      <c r="F42" s="35" t="s">
        <v>142</v>
      </c>
      <c r="G42" s="133">
        <f>G43</f>
        <v>0</v>
      </c>
      <c r="H42" s="108">
        <f t="shared" ref="H42:I43" si="14">H43</f>
        <v>6028</v>
      </c>
      <c r="I42" s="108">
        <f t="shared" si="14"/>
        <v>6028</v>
      </c>
    </row>
    <row r="43" spans="1:9" x14ac:dyDescent="0.2">
      <c r="A43" s="41"/>
      <c r="B43" s="41"/>
      <c r="C43" s="41"/>
      <c r="D43" s="41"/>
      <c r="E43" s="41"/>
      <c r="F43" s="35" t="s">
        <v>143</v>
      </c>
      <c r="G43" s="134">
        <f>G44</f>
        <v>0</v>
      </c>
      <c r="H43" s="107">
        <f t="shared" si="14"/>
        <v>6028</v>
      </c>
      <c r="I43" s="107">
        <f t="shared" si="14"/>
        <v>6028</v>
      </c>
    </row>
    <row r="44" spans="1:9" ht="23.25" customHeight="1" x14ac:dyDescent="0.2">
      <c r="A44" s="41"/>
      <c r="B44" s="41"/>
      <c r="C44" s="41"/>
      <c r="D44" s="41"/>
      <c r="E44" s="41"/>
      <c r="F44" s="44" t="s">
        <v>144</v>
      </c>
      <c r="G44" s="134">
        <f>'Հավելված 4'!D20+'Հավելված 4'!D22+'Հավելված 4'!D24+'Հավելված 4'!D26+'Հավելված 4'!D31</f>
        <v>0</v>
      </c>
      <c r="H44" s="107">
        <f>'Հավելված 4'!E20+'Հավելված 4'!E22+'Հավելված 4'!E24+'Հավելված 4'!E26+'Հավելված 4'!E31</f>
        <v>6028</v>
      </c>
      <c r="I44" s="107">
        <f>'Հավելված 4'!F20+'Հավելված 4'!F22+'Հավելված 4'!F24+'Հավելված 4'!F26+'Հավելված 4'!F31</f>
        <v>6028</v>
      </c>
    </row>
    <row r="45" spans="1:9" ht="21.75" customHeight="1" x14ac:dyDescent="0.2">
      <c r="A45" s="41"/>
      <c r="B45" s="15"/>
      <c r="C45" s="15"/>
      <c r="D45" s="16"/>
      <c r="E45" s="16"/>
      <c r="F45" s="35" t="s">
        <v>138</v>
      </c>
      <c r="G45" s="132">
        <f>G46</f>
        <v>0</v>
      </c>
      <c r="H45" s="31">
        <f t="shared" ref="H45:I46" si="15">H46</f>
        <v>15429.234</v>
      </c>
      <c r="I45" s="31">
        <f t="shared" si="15"/>
        <v>15429.234</v>
      </c>
    </row>
    <row r="46" spans="1:9" x14ac:dyDescent="0.2">
      <c r="A46" s="41"/>
      <c r="B46" s="15"/>
      <c r="C46" s="15"/>
      <c r="D46" s="16"/>
      <c r="E46" s="16"/>
      <c r="F46" s="35" t="s">
        <v>139</v>
      </c>
      <c r="G46" s="132">
        <f>G47</f>
        <v>0</v>
      </c>
      <c r="H46" s="31">
        <f t="shared" si="15"/>
        <v>15429.234</v>
      </c>
      <c r="I46" s="31">
        <f t="shared" si="15"/>
        <v>15429.234</v>
      </c>
    </row>
    <row r="47" spans="1:9" x14ac:dyDescent="0.2">
      <c r="A47" s="41"/>
      <c r="B47" s="15"/>
      <c r="C47" s="15"/>
      <c r="D47" s="16"/>
      <c r="E47" s="16"/>
      <c r="F47" s="44" t="s">
        <v>140</v>
      </c>
      <c r="G47" s="132">
        <v>0</v>
      </c>
      <c r="H47" s="31">
        <f>+'Հավելված 4'!E21+'Հավելված 4'!E23+'Հավելված 4'!E25+'Հավելված 4'!E27+'Հավելված 4'!E28+'Հավելված 4'!E29+'Հավելված 4'!E30</f>
        <v>15429.234</v>
      </c>
      <c r="I47" s="31">
        <f>+'Հավելված 4'!F21+'Հավելված 4'!F23+'Հավելված 4'!F25+'Հավելված 4'!F27+'Հավելված 4'!F28+'Հավելված 4'!F29+'Հավելված 4'!F30</f>
        <v>15429.234</v>
      </c>
    </row>
  </sheetData>
  <mergeCells count="5">
    <mergeCell ref="A2:I2"/>
    <mergeCell ref="A4:C4"/>
    <mergeCell ref="D4:E4"/>
    <mergeCell ref="F4:F5"/>
    <mergeCell ref="G4:I4"/>
  </mergeCells>
  <pageMargins left="0.18" right="0.22" top="0.47244094488188998" bottom="0.33" header="0.31496062992126" footer="0.17"/>
  <pageSetup paperSize="9" scale="75" firstPageNumber="6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16" zoomScaleNormal="100" workbookViewId="0">
      <selection activeCell="G19" sqref="G19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64.6640625" style="1" customWidth="1"/>
    <col min="4" max="4" width="18.1640625" style="1" customWidth="1"/>
    <col min="5" max="5" width="17.1640625" style="1" customWidth="1"/>
    <col min="6" max="6" width="17.5" style="1" customWidth="1"/>
    <col min="7" max="7" width="18.5" style="1" customWidth="1"/>
    <col min="8" max="8" width="14" style="1" bestFit="1" customWidth="1"/>
    <col min="9" max="16384" width="10.6640625" style="1"/>
  </cols>
  <sheetData>
    <row r="1" spans="1:10" x14ac:dyDescent="0.3">
      <c r="F1" s="22" t="s">
        <v>44</v>
      </c>
    </row>
    <row r="2" spans="1:10" ht="60.75" customHeight="1" x14ac:dyDescent="0.3">
      <c r="A2" s="137" t="s">
        <v>105</v>
      </c>
      <c r="B2" s="137"/>
      <c r="C2" s="137"/>
      <c r="D2" s="137"/>
      <c r="E2" s="137"/>
      <c r="F2" s="137"/>
    </row>
    <row r="3" spans="1:10" ht="25.5" customHeight="1" x14ac:dyDescent="0.3">
      <c r="B3" s="48"/>
      <c r="C3" s="48"/>
      <c r="D3" s="48"/>
      <c r="E3" s="48"/>
      <c r="F3" s="23" t="s">
        <v>126</v>
      </c>
    </row>
    <row r="4" spans="1:10" ht="81.75" customHeight="1" x14ac:dyDescent="0.3">
      <c r="A4" s="185" t="s">
        <v>0</v>
      </c>
      <c r="B4" s="186"/>
      <c r="C4" s="183" t="s">
        <v>83</v>
      </c>
      <c r="D4" s="180" t="s">
        <v>78</v>
      </c>
      <c r="E4" s="181"/>
      <c r="F4" s="182"/>
    </row>
    <row r="5" spans="1:10" ht="45" customHeight="1" x14ac:dyDescent="0.3">
      <c r="A5" s="24" t="s">
        <v>81</v>
      </c>
      <c r="B5" s="24" t="s">
        <v>82</v>
      </c>
      <c r="C5" s="184"/>
      <c r="D5" s="25" t="s">
        <v>94</v>
      </c>
      <c r="E5" s="25" t="s">
        <v>95</v>
      </c>
      <c r="F5" s="25" t="s">
        <v>47</v>
      </c>
    </row>
    <row r="6" spans="1:10" s="3" customFormat="1" x14ac:dyDescent="0.3">
      <c r="A6" s="26"/>
      <c r="B6" s="26"/>
      <c r="C6" s="27" t="s">
        <v>38</v>
      </c>
      <c r="D6" s="28">
        <f>D8</f>
        <v>4377.8</v>
      </c>
      <c r="E6" s="28">
        <f t="shared" ref="E6:F6" si="0">E8</f>
        <v>25835.034</v>
      </c>
      <c r="F6" s="28">
        <f t="shared" si="0"/>
        <v>25835.034</v>
      </c>
      <c r="G6" s="29"/>
      <c r="H6" s="29"/>
      <c r="I6" s="29"/>
      <c r="J6" s="29"/>
    </row>
    <row r="7" spans="1:10" x14ac:dyDescent="0.3">
      <c r="A7" s="24"/>
      <c r="B7" s="24"/>
      <c r="C7" s="30" t="s">
        <v>3</v>
      </c>
      <c r="D7" s="30"/>
      <c r="E7" s="30"/>
      <c r="F7" s="30"/>
    </row>
    <row r="8" spans="1:10" x14ac:dyDescent="0.3">
      <c r="A8" s="6"/>
      <c r="B8" s="7"/>
      <c r="C8" s="7" t="s">
        <v>76</v>
      </c>
      <c r="D8" s="31">
        <f>D10+D16</f>
        <v>4377.8</v>
      </c>
      <c r="E8" s="31">
        <f t="shared" ref="E8:F8" si="1">E10+E16</f>
        <v>25835.034</v>
      </c>
      <c r="F8" s="31">
        <f t="shared" si="1"/>
        <v>25835.034</v>
      </c>
    </row>
    <row r="9" spans="1:10" x14ac:dyDescent="0.3">
      <c r="A9" s="6"/>
      <c r="B9" s="6"/>
      <c r="C9" s="6" t="s">
        <v>77</v>
      </c>
      <c r="D9" s="6"/>
      <c r="E9" s="6"/>
      <c r="F9" s="6"/>
    </row>
    <row r="10" spans="1:10" ht="48.75" customHeight="1" x14ac:dyDescent="0.3">
      <c r="A10" s="6">
        <v>1023</v>
      </c>
      <c r="B10" s="6">
        <v>31004</v>
      </c>
      <c r="C10" s="5" t="s">
        <v>100</v>
      </c>
      <c r="D10" s="31">
        <f t="shared" ref="D10" si="2">D12</f>
        <v>4377.8</v>
      </c>
      <c r="E10" s="31">
        <f t="shared" ref="E10:F10" si="3">E12</f>
        <v>4377.8</v>
      </c>
      <c r="F10" s="31">
        <f t="shared" si="3"/>
        <v>4377.8</v>
      </c>
    </row>
    <row r="11" spans="1:10" x14ac:dyDescent="0.3">
      <c r="A11" s="6"/>
      <c r="B11" s="6"/>
      <c r="C11" s="6" t="s">
        <v>80</v>
      </c>
      <c r="D11" s="6"/>
      <c r="E11" s="6"/>
      <c r="F11" s="6"/>
    </row>
    <row r="12" spans="1:10" ht="28.5" customHeight="1" x14ac:dyDescent="0.3">
      <c r="A12" s="6"/>
      <c r="B12" s="6"/>
      <c r="C12" s="5" t="s">
        <v>1</v>
      </c>
      <c r="D12" s="31">
        <f>D14+D15</f>
        <v>4377.8</v>
      </c>
      <c r="E12" s="31">
        <f t="shared" ref="E12:F12" si="4">E14+E15</f>
        <v>4377.8</v>
      </c>
      <c r="F12" s="31">
        <f t="shared" si="4"/>
        <v>4377.8</v>
      </c>
    </row>
    <row r="13" spans="1:10" s="11" customFormat="1" x14ac:dyDescent="0.2">
      <c r="A13" s="8"/>
      <c r="B13" s="8"/>
      <c r="C13" s="9" t="s">
        <v>101</v>
      </c>
      <c r="D13" s="10"/>
      <c r="E13" s="10"/>
      <c r="F13" s="10"/>
    </row>
    <row r="14" spans="1:10" s="11" customFormat="1" ht="126" customHeight="1" x14ac:dyDescent="0.2">
      <c r="A14" s="8"/>
      <c r="B14" s="8"/>
      <c r="C14" s="5" t="s">
        <v>135</v>
      </c>
      <c r="D14" s="10">
        <v>977.8</v>
      </c>
      <c r="E14" s="10">
        <v>977.8</v>
      </c>
      <c r="F14" s="10">
        <v>977.8</v>
      </c>
    </row>
    <row r="15" spans="1:10" s="11" customFormat="1" ht="128.25" customHeight="1" x14ac:dyDescent="0.2">
      <c r="A15" s="8"/>
      <c r="B15" s="8"/>
      <c r="C15" s="5" t="s">
        <v>134</v>
      </c>
      <c r="D15" s="10">
        <v>3400</v>
      </c>
      <c r="E15" s="10">
        <v>3400</v>
      </c>
      <c r="F15" s="10">
        <v>3400</v>
      </c>
    </row>
    <row r="16" spans="1:10" ht="48.75" customHeight="1" x14ac:dyDescent="0.3">
      <c r="A16" s="6">
        <v>1023</v>
      </c>
      <c r="B16" s="6">
        <v>31005</v>
      </c>
      <c r="C16" s="5" t="s">
        <v>146</v>
      </c>
      <c r="D16" s="31">
        <f>D18</f>
        <v>0</v>
      </c>
      <c r="E16" s="31">
        <f t="shared" ref="E16:F16" si="5">E18</f>
        <v>21457.234</v>
      </c>
      <c r="F16" s="31">
        <f t="shared" si="5"/>
        <v>21457.234</v>
      </c>
    </row>
    <row r="17" spans="1:6" x14ac:dyDescent="0.3">
      <c r="A17" s="6"/>
      <c r="B17" s="6"/>
      <c r="C17" s="6" t="s">
        <v>16</v>
      </c>
      <c r="D17" s="6"/>
      <c r="E17" s="6"/>
      <c r="F17" s="6"/>
    </row>
    <row r="18" spans="1:6" ht="28.5" customHeight="1" x14ac:dyDescent="0.3">
      <c r="A18" s="6"/>
      <c r="B18" s="6"/>
      <c r="C18" s="5" t="s">
        <v>1</v>
      </c>
      <c r="D18" s="31">
        <f>D23+D20+D21+D22+D24+D25+D26+D27+D28+D29+D30+D31</f>
        <v>0</v>
      </c>
      <c r="E18" s="31">
        <f t="shared" ref="E18:F18" si="6">E23+E20+E21+E22+E24+E25+E26+E27+E28+E29+E30+E31</f>
        <v>21457.234</v>
      </c>
      <c r="F18" s="31">
        <f t="shared" si="6"/>
        <v>21457.234</v>
      </c>
    </row>
    <row r="19" spans="1:6" s="11" customFormat="1" ht="28.5" customHeight="1" x14ac:dyDescent="0.2">
      <c r="A19" s="8"/>
      <c r="B19" s="8"/>
      <c r="C19" s="9" t="s">
        <v>151</v>
      </c>
      <c r="D19" s="10"/>
      <c r="E19" s="10"/>
      <c r="F19" s="10"/>
    </row>
    <row r="20" spans="1:6" s="11" customFormat="1" ht="62.25" customHeight="1" x14ac:dyDescent="0.2">
      <c r="A20" s="8"/>
      <c r="B20" s="8"/>
      <c r="C20" s="18" t="s">
        <v>152</v>
      </c>
      <c r="D20" s="10">
        <v>0</v>
      </c>
      <c r="E20" s="10">
        <v>1059</v>
      </c>
      <c r="F20" s="10">
        <v>1059</v>
      </c>
    </row>
    <row r="21" spans="1:6" s="11" customFormat="1" ht="48" customHeight="1" x14ac:dyDescent="0.2">
      <c r="A21" s="8"/>
      <c r="B21" s="8"/>
      <c r="C21" s="18" t="s">
        <v>153</v>
      </c>
      <c r="D21" s="10">
        <v>0</v>
      </c>
      <c r="E21" s="10">
        <v>1001</v>
      </c>
      <c r="F21" s="10">
        <v>1001</v>
      </c>
    </row>
    <row r="22" spans="1:6" s="11" customFormat="1" ht="58.5" customHeight="1" x14ac:dyDescent="0.2">
      <c r="A22" s="8"/>
      <c r="B22" s="8"/>
      <c r="C22" s="18" t="s">
        <v>154</v>
      </c>
      <c r="D22" s="10">
        <v>0</v>
      </c>
      <c r="E22" s="10">
        <v>925</v>
      </c>
      <c r="F22" s="10">
        <v>925</v>
      </c>
    </row>
    <row r="23" spans="1:6" s="11" customFormat="1" ht="57" customHeight="1" x14ac:dyDescent="0.2">
      <c r="A23" s="8"/>
      <c r="B23" s="8"/>
      <c r="C23" s="18" t="s">
        <v>155</v>
      </c>
      <c r="D23" s="10">
        <v>0</v>
      </c>
      <c r="E23" s="10">
        <v>1230</v>
      </c>
      <c r="F23" s="10">
        <v>1230</v>
      </c>
    </row>
    <row r="24" spans="1:6" s="11" customFormat="1" ht="51" customHeight="1" x14ac:dyDescent="0.2">
      <c r="A24" s="8"/>
      <c r="B24" s="8"/>
      <c r="C24" s="18" t="s">
        <v>159</v>
      </c>
      <c r="D24" s="10">
        <v>0</v>
      </c>
      <c r="E24" s="10">
        <v>1039</v>
      </c>
      <c r="F24" s="10">
        <v>1039</v>
      </c>
    </row>
    <row r="25" spans="1:6" s="11" customFormat="1" ht="57" customHeight="1" x14ac:dyDescent="0.2">
      <c r="A25" s="8"/>
      <c r="B25" s="8"/>
      <c r="C25" s="18" t="s">
        <v>160</v>
      </c>
      <c r="D25" s="10">
        <v>0</v>
      </c>
      <c r="E25" s="10">
        <v>784</v>
      </c>
      <c r="F25" s="10">
        <v>784</v>
      </c>
    </row>
    <row r="26" spans="1:6" s="11" customFormat="1" ht="57" customHeight="1" x14ac:dyDescent="0.2">
      <c r="A26" s="8"/>
      <c r="B26" s="8"/>
      <c r="C26" s="18" t="s">
        <v>161</v>
      </c>
      <c r="D26" s="10">
        <v>0</v>
      </c>
      <c r="E26" s="10">
        <v>772</v>
      </c>
      <c r="F26" s="10">
        <v>772</v>
      </c>
    </row>
    <row r="27" spans="1:6" s="11" customFormat="1" ht="57" customHeight="1" x14ac:dyDescent="0.2">
      <c r="A27" s="8"/>
      <c r="B27" s="8"/>
      <c r="C27" s="18" t="s">
        <v>162</v>
      </c>
      <c r="D27" s="10">
        <v>0</v>
      </c>
      <c r="E27" s="10">
        <v>918</v>
      </c>
      <c r="F27" s="10">
        <v>918</v>
      </c>
    </row>
    <row r="28" spans="1:6" s="11" customFormat="1" ht="47.25" customHeight="1" x14ac:dyDescent="0.2">
      <c r="A28" s="8"/>
      <c r="B28" s="8"/>
      <c r="C28" s="18" t="s">
        <v>156</v>
      </c>
      <c r="D28" s="10">
        <v>0</v>
      </c>
      <c r="E28" s="10">
        <v>158</v>
      </c>
      <c r="F28" s="10">
        <v>158</v>
      </c>
    </row>
    <row r="29" spans="1:6" s="11" customFormat="1" ht="51.75" customHeight="1" x14ac:dyDescent="0.2">
      <c r="A29" s="8"/>
      <c r="B29" s="8"/>
      <c r="C29" s="18" t="s">
        <v>169</v>
      </c>
      <c r="D29" s="10">
        <v>0</v>
      </c>
      <c r="E29" s="10">
        <v>1653.2339999999999</v>
      </c>
      <c r="F29" s="10">
        <v>1653.2339999999999</v>
      </c>
    </row>
    <row r="30" spans="1:6" s="11" customFormat="1" ht="49.5" customHeight="1" x14ac:dyDescent="0.2">
      <c r="A30" s="8"/>
      <c r="B30" s="8"/>
      <c r="C30" s="18" t="s">
        <v>157</v>
      </c>
      <c r="D30" s="10">
        <v>0</v>
      </c>
      <c r="E30" s="10">
        <v>9685</v>
      </c>
      <c r="F30" s="10">
        <v>9685</v>
      </c>
    </row>
    <row r="31" spans="1:6" s="11" customFormat="1" ht="57" customHeight="1" x14ac:dyDescent="0.2">
      <c r="A31" s="8"/>
      <c r="B31" s="8"/>
      <c r="C31" s="18" t="s">
        <v>158</v>
      </c>
      <c r="D31" s="10">
        <v>0</v>
      </c>
      <c r="E31" s="10">
        <v>2233</v>
      </c>
      <c r="F31" s="10">
        <v>2233</v>
      </c>
    </row>
  </sheetData>
  <mergeCells count="4">
    <mergeCell ref="A2:F2"/>
    <mergeCell ref="C4:C5"/>
    <mergeCell ref="A4:B4"/>
    <mergeCell ref="D4:F4"/>
  </mergeCells>
  <pageMargins left="0.35" right="0.23" top="0.44" bottom="0.51" header="0.3" footer="0.3"/>
  <pageSetup paperSize="9" scale="73" firstPageNumber="8" orientation="portrait" useFirstPageNumber="1" verticalDpi="0" r:id="rId1"/>
  <headerFooter>
    <oddFooter>&amp;C&amp;P</oddFooter>
  </headerFooter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topLeftCell="A88" zoomScaleNormal="100" zoomScaleSheetLayoutView="100" workbookViewId="0">
      <selection activeCell="A93" sqref="A93:B93"/>
    </sheetView>
  </sheetViews>
  <sheetFormatPr defaultColWidth="10.6640625" defaultRowHeight="17.25" x14ac:dyDescent="0.3"/>
  <cols>
    <col min="1" max="1" width="48.83203125" style="12" customWidth="1"/>
    <col min="2" max="2" width="72.5" style="12" customWidth="1"/>
    <col min="3" max="3" width="16.83203125" style="12" customWidth="1"/>
    <col min="4" max="4" width="17" style="12" customWidth="1"/>
    <col min="5" max="5" width="19.33203125" style="12" customWidth="1"/>
    <col min="6" max="6" width="14.83203125" style="12" bestFit="1" customWidth="1"/>
    <col min="7" max="16384" width="10.6640625" style="12"/>
  </cols>
  <sheetData>
    <row r="1" spans="1:5" x14ac:dyDescent="0.3">
      <c r="E1" s="82" t="s">
        <v>92</v>
      </c>
    </row>
    <row r="2" spans="1:5" x14ac:dyDescent="0.3">
      <c r="E2" s="82" t="s">
        <v>63</v>
      </c>
    </row>
    <row r="3" spans="1:5" ht="53.25" customHeight="1" x14ac:dyDescent="0.3">
      <c r="A3" s="187" t="s">
        <v>132</v>
      </c>
      <c r="B3" s="187"/>
      <c r="C3" s="187"/>
      <c r="D3" s="187"/>
      <c r="E3" s="187"/>
    </row>
    <row r="4" spans="1:5" ht="10.5" customHeight="1" x14ac:dyDescent="0.3"/>
    <row r="5" spans="1:5" x14ac:dyDescent="0.3">
      <c r="A5" s="191" t="s">
        <v>1</v>
      </c>
      <c r="B5" s="191"/>
      <c r="C5" s="191"/>
      <c r="D5" s="191"/>
      <c r="E5" s="191"/>
    </row>
    <row r="6" spans="1:5" ht="11.25" customHeight="1" x14ac:dyDescent="0.3"/>
    <row r="7" spans="1:5" x14ac:dyDescent="0.3">
      <c r="A7" s="192" t="s">
        <v>6</v>
      </c>
      <c r="B7" s="192"/>
      <c r="C7" s="193"/>
      <c r="D7" s="193"/>
      <c r="E7" s="192"/>
    </row>
    <row r="9" spans="1:5" x14ac:dyDescent="0.3">
      <c r="A9" s="83" t="s">
        <v>7</v>
      </c>
      <c r="B9" s="83" t="s">
        <v>8</v>
      </c>
      <c r="C9" s="84"/>
      <c r="D9" s="84"/>
    </row>
    <row r="10" spans="1:5" x14ac:dyDescent="0.3">
      <c r="A10" s="85">
        <v>1023</v>
      </c>
      <c r="B10" s="86" t="s">
        <v>2</v>
      </c>
      <c r="C10" s="87"/>
      <c r="D10" s="87"/>
    </row>
    <row r="11" spans="1:5" x14ac:dyDescent="0.3">
      <c r="A11" s="88"/>
    </row>
    <row r="12" spans="1:5" x14ac:dyDescent="0.3">
      <c r="A12" s="89" t="s">
        <v>9</v>
      </c>
    </row>
    <row r="13" spans="1:5" x14ac:dyDescent="0.3">
      <c r="A13" s="88"/>
      <c r="E13" s="90"/>
    </row>
    <row r="14" spans="1:5" ht="64.5" customHeight="1" x14ac:dyDescent="0.3">
      <c r="A14" s="91" t="s">
        <v>10</v>
      </c>
      <c r="B14" s="92">
        <v>1023</v>
      </c>
      <c r="C14" s="188" t="s">
        <v>46</v>
      </c>
      <c r="D14" s="189"/>
      <c r="E14" s="190"/>
    </row>
    <row r="15" spans="1:5" ht="34.5" x14ac:dyDescent="0.3">
      <c r="A15" s="79" t="s">
        <v>11</v>
      </c>
      <c r="B15" s="42">
        <v>11001</v>
      </c>
      <c r="C15" s="93" t="s">
        <v>94</v>
      </c>
      <c r="D15" s="93" t="s">
        <v>95</v>
      </c>
      <c r="E15" s="93" t="s">
        <v>47</v>
      </c>
    </row>
    <row r="16" spans="1:5" ht="25.5" customHeight="1" x14ac:dyDescent="0.3">
      <c r="A16" s="79" t="s">
        <v>12</v>
      </c>
      <c r="B16" s="44" t="s">
        <v>32</v>
      </c>
      <c r="C16" s="44"/>
      <c r="D16" s="44"/>
      <c r="E16" s="91"/>
    </row>
    <row r="17" spans="1:8" ht="69.75" customHeight="1" x14ac:dyDescent="0.3">
      <c r="A17" s="79" t="s">
        <v>13</v>
      </c>
      <c r="B17" s="79" t="s">
        <v>33</v>
      </c>
      <c r="C17" s="79"/>
      <c r="D17" s="79"/>
      <c r="E17" s="91"/>
    </row>
    <row r="18" spans="1:8" ht="27.75" customHeight="1" x14ac:dyDescent="0.3">
      <c r="A18" s="79" t="s">
        <v>14</v>
      </c>
      <c r="B18" s="79" t="s">
        <v>34</v>
      </c>
      <c r="C18" s="79"/>
      <c r="D18" s="79"/>
      <c r="E18" s="91"/>
    </row>
    <row r="19" spans="1:8" ht="34.5" x14ac:dyDescent="0.3">
      <c r="A19" s="79" t="s">
        <v>35</v>
      </c>
      <c r="B19" s="79" t="s">
        <v>1</v>
      </c>
      <c r="C19" s="79"/>
      <c r="D19" s="79"/>
      <c r="E19" s="91"/>
    </row>
    <row r="20" spans="1:8" x14ac:dyDescent="0.3">
      <c r="A20" s="91"/>
      <c r="B20" s="91" t="s">
        <v>15</v>
      </c>
      <c r="C20" s="91"/>
      <c r="D20" s="91"/>
      <c r="E20" s="91"/>
    </row>
    <row r="21" spans="1:8" x14ac:dyDescent="0.3">
      <c r="A21" s="94" t="s">
        <v>18</v>
      </c>
      <c r="B21" s="95"/>
      <c r="C21" s="31">
        <f>'Հավելված 3'!G17</f>
        <v>-4377.8000000000029</v>
      </c>
      <c r="D21" s="31">
        <f>'Հավելված 3'!H17</f>
        <v>-25835.034</v>
      </c>
      <c r="E21" s="31">
        <f>'Հավելված 3'!I17</f>
        <v>-25835.034</v>
      </c>
      <c r="F21" s="112"/>
      <c r="G21" s="112"/>
      <c r="H21" s="112"/>
    </row>
    <row r="22" spans="1:8" x14ac:dyDescent="0.3">
      <c r="A22" s="96"/>
      <c r="B22" s="96"/>
      <c r="C22" s="96"/>
      <c r="D22" s="96"/>
      <c r="E22" s="97"/>
    </row>
    <row r="23" spans="1:8" x14ac:dyDescent="0.3">
      <c r="A23" s="98"/>
      <c r="B23" s="99"/>
      <c r="C23" s="100"/>
      <c r="D23" s="100"/>
      <c r="E23" s="100"/>
    </row>
    <row r="24" spans="1:8" ht="52.5" customHeight="1" x14ac:dyDescent="0.3">
      <c r="A24" s="91" t="s">
        <v>86</v>
      </c>
      <c r="B24" s="92" t="s">
        <v>119</v>
      </c>
      <c r="C24" s="188" t="s">
        <v>29</v>
      </c>
      <c r="D24" s="189"/>
      <c r="E24" s="190"/>
    </row>
    <row r="25" spans="1:8" ht="41.25" customHeight="1" x14ac:dyDescent="0.3">
      <c r="A25" s="79" t="s">
        <v>87</v>
      </c>
      <c r="B25" s="42" t="s">
        <v>120</v>
      </c>
      <c r="C25" s="93" t="s">
        <v>94</v>
      </c>
      <c r="D25" s="93" t="s">
        <v>95</v>
      </c>
      <c r="E25" s="93" t="s">
        <v>47</v>
      </c>
    </row>
    <row r="26" spans="1:8" ht="41.25" customHeight="1" x14ac:dyDescent="0.3">
      <c r="A26" s="79" t="s">
        <v>88</v>
      </c>
      <c r="B26" s="44" t="s">
        <v>121</v>
      </c>
      <c r="C26" s="44"/>
      <c r="D26" s="44"/>
      <c r="E26" s="91"/>
    </row>
    <row r="27" spans="1:8" ht="53.25" customHeight="1" x14ac:dyDescent="0.3">
      <c r="A27" s="79" t="s">
        <v>89</v>
      </c>
      <c r="B27" s="79" t="s">
        <v>122</v>
      </c>
      <c r="C27" s="79"/>
      <c r="D27" s="79"/>
      <c r="E27" s="91"/>
    </row>
    <row r="28" spans="1:8" ht="42" customHeight="1" x14ac:dyDescent="0.3">
      <c r="A28" s="79" t="s">
        <v>90</v>
      </c>
      <c r="B28" s="79" t="s">
        <v>84</v>
      </c>
      <c r="C28" s="79"/>
      <c r="D28" s="79"/>
      <c r="E28" s="91"/>
    </row>
    <row r="29" spans="1:8" ht="34.5" x14ac:dyDescent="0.3">
      <c r="A29" s="79" t="s">
        <v>102</v>
      </c>
      <c r="B29" s="79" t="s">
        <v>85</v>
      </c>
      <c r="C29" s="79"/>
      <c r="D29" s="79"/>
      <c r="E29" s="91"/>
    </row>
    <row r="30" spans="1:8" x14ac:dyDescent="0.3">
      <c r="A30" s="91"/>
      <c r="B30" s="91" t="s">
        <v>15</v>
      </c>
      <c r="C30" s="91"/>
      <c r="D30" s="91"/>
      <c r="E30" s="91"/>
    </row>
    <row r="31" spans="1:8" ht="26.25" customHeight="1" x14ac:dyDescent="0.3">
      <c r="A31" s="194" t="s">
        <v>123</v>
      </c>
      <c r="B31" s="195"/>
      <c r="C31" s="101">
        <v>9687</v>
      </c>
      <c r="D31" s="101">
        <v>9687</v>
      </c>
      <c r="E31" s="101">
        <v>9687</v>
      </c>
    </row>
    <row r="32" spans="1:8" ht="30" customHeight="1" x14ac:dyDescent="0.3">
      <c r="A32" s="194" t="s">
        <v>124</v>
      </c>
      <c r="B32" s="195"/>
      <c r="C32" s="101">
        <v>100</v>
      </c>
      <c r="D32" s="101">
        <v>100</v>
      </c>
      <c r="E32" s="102">
        <v>100</v>
      </c>
    </row>
    <row r="33" spans="1:5" x14ac:dyDescent="0.3">
      <c r="A33" s="194" t="s">
        <v>104</v>
      </c>
      <c r="B33" s="195"/>
      <c r="C33" s="101">
        <v>2</v>
      </c>
      <c r="D33" s="101">
        <v>2</v>
      </c>
      <c r="E33" s="102">
        <v>2</v>
      </c>
    </row>
    <row r="34" spans="1:5" x14ac:dyDescent="0.3">
      <c r="A34" s="94" t="s">
        <v>18</v>
      </c>
      <c r="B34" s="95"/>
      <c r="C34" s="31">
        <f>'Հավելված 3'!G27</f>
        <v>4377.8</v>
      </c>
      <c r="D34" s="31">
        <f>'Հավելված 3'!H27</f>
        <v>4377.8</v>
      </c>
      <c r="E34" s="31">
        <f>'Հավելված 3'!I27</f>
        <v>4377.8</v>
      </c>
    </row>
    <row r="35" spans="1:5" x14ac:dyDescent="0.3">
      <c r="A35" s="94"/>
      <c r="B35" s="95"/>
      <c r="C35" s="109"/>
      <c r="D35" s="110"/>
      <c r="E35" s="111"/>
    </row>
    <row r="36" spans="1:5" ht="54" customHeight="1" x14ac:dyDescent="0.3">
      <c r="A36" s="91" t="s">
        <v>86</v>
      </c>
      <c r="B36" s="92">
        <v>1023</v>
      </c>
      <c r="C36" s="188" t="s">
        <v>29</v>
      </c>
      <c r="D36" s="189"/>
      <c r="E36" s="190"/>
    </row>
    <row r="37" spans="1:5" ht="41.25" customHeight="1" x14ac:dyDescent="0.3">
      <c r="A37" s="79" t="s">
        <v>87</v>
      </c>
      <c r="B37" s="42">
        <v>31005</v>
      </c>
      <c r="C37" s="93" t="s">
        <v>94</v>
      </c>
      <c r="D37" s="93" t="s">
        <v>95</v>
      </c>
      <c r="E37" s="93" t="s">
        <v>47</v>
      </c>
    </row>
    <row r="38" spans="1:5" ht="41.25" customHeight="1" x14ac:dyDescent="0.3">
      <c r="A38" s="79" t="s">
        <v>88</v>
      </c>
      <c r="B38" s="44" t="s">
        <v>146</v>
      </c>
      <c r="C38" s="44"/>
      <c r="D38" s="44"/>
      <c r="E38" s="91"/>
    </row>
    <row r="39" spans="1:5" ht="53.25" customHeight="1" x14ac:dyDescent="0.3">
      <c r="A39" s="79" t="s">
        <v>89</v>
      </c>
      <c r="B39" s="79" t="s">
        <v>148</v>
      </c>
      <c r="C39" s="79"/>
      <c r="D39" s="79"/>
      <c r="E39" s="91"/>
    </row>
    <row r="40" spans="1:5" ht="42" customHeight="1" x14ac:dyDescent="0.3">
      <c r="A40" s="79" t="s">
        <v>90</v>
      </c>
      <c r="B40" s="79" t="s">
        <v>150</v>
      </c>
      <c r="C40" s="79"/>
      <c r="D40" s="79"/>
      <c r="E40" s="91"/>
    </row>
    <row r="41" spans="1:5" ht="34.5" x14ac:dyDescent="0.3">
      <c r="A41" s="79" t="s">
        <v>102</v>
      </c>
      <c r="B41" s="79" t="s">
        <v>1</v>
      </c>
      <c r="C41" s="79"/>
      <c r="D41" s="79"/>
      <c r="E41" s="91"/>
    </row>
    <row r="42" spans="1:5" x14ac:dyDescent="0.3">
      <c r="A42" s="91"/>
      <c r="B42" s="91" t="s">
        <v>15</v>
      </c>
      <c r="C42" s="91"/>
      <c r="D42" s="91"/>
      <c r="E42" s="91"/>
    </row>
    <row r="43" spans="1:5" s="114" customFormat="1" ht="30" customHeight="1" x14ac:dyDescent="0.3">
      <c r="A43" s="202" t="s">
        <v>166</v>
      </c>
      <c r="B43" s="203"/>
      <c r="C43" s="31"/>
      <c r="D43" s="31">
        <f t="shared" ref="D43:E43" si="0">(0.06+0.075+0.045+0.055)*10000</f>
        <v>2350</v>
      </c>
      <c r="E43" s="31">
        <f t="shared" si="0"/>
        <v>2350</v>
      </c>
    </row>
    <row r="44" spans="1:5" s="114" customFormat="1" ht="30" customHeight="1" x14ac:dyDescent="0.3">
      <c r="A44" s="202" t="s">
        <v>167</v>
      </c>
      <c r="B44" s="203"/>
      <c r="C44" s="31"/>
      <c r="D44" s="31">
        <v>4</v>
      </c>
      <c r="E44" s="31">
        <v>4</v>
      </c>
    </row>
    <row r="45" spans="1:5" s="114" customFormat="1" ht="30" customHeight="1" x14ac:dyDescent="0.3">
      <c r="A45" s="202" t="s">
        <v>168</v>
      </c>
      <c r="B45" s="203"/>
      <c r="C45" s="31"/>
      <c r="D45" s="31">
        <f t="shared" ref="D45:E45" si="1">38.1+38.1+37.3+36.9</f>
        <v>150.4</v>
      </c>
      <c r="E45" s="31">
        <f t="shared" si="1"/>
        <v>150.4</v>
      </c>
    </row>
    <row r="46" spans="1:5" s="114" customFormat="1" ht="27" customHeight="1" x14ac:dyDescent="0.3">
      <c r="A46" s="202" t="s">
        <v>191</v>
      </c>
      <c r="B46" s="203"/>
      <c r="C46" s="31"/>
      <c r="D46" s="31">
        <v>1354</v>
      </c>
      <c r="E46" s="31">
        <v>1354</v>
      </c>
    </row>
    <row r="47" spans="1:5" s="114" customFormat="1" ht="26.25" customHeight="1" x14ac:dyDescent="0.3">
      <c r="A47" s="196" t="s">
        <v>163</v>
      </c>
      <c r="B47" s="197"/>
      <c r="C47" s="31"/>
      <c r="D47" s="31">
        <v>1148.9000000000001</v>
      </c>
      <c r="E47" s="31">
        <v>1148.9000000000001</v>
      </c>
    </row>
    <row r="48" spans="1:5" s="114" customFormat="1" ht="30" customHeight="1" x14ac:dyDescent="0.3">
      <c r="A48" s="196" t="s">
        <v>164</v>
      </c>
      <c r="B48" s="197"/>
      <c r="C48" s="31"/>
      <c r="D48" s="31">
        <v>1</v>
      </c>
      <c r="E48" s="31">
        <v>1</v>
      </c>
    </row>
    <row r="49" spans="1:5" s="114" customFormat="1" ht="35.25" customHeight="1" x14ac:dyDescent="0.3">
      <c r="A49" s="196" t="s">
        <v>165</v>
      </c>
      <c r="B49" s="197"/>
      <c r="C49" s="31"/>
      <c r="D49" s="31">
        <v>195.57</v>
      </c>
      <c r="E49" s="31">
        <v>195.57</v>
      </c>
    </row>
    <row r="50" spans="1:5" ht="30" customHeight="1" x14ac:dyDescent="0.3">
      <c r="A50" s="94" t="s">
        <v>18</v>
      </c>
      <c r="B50" s="95"/>
      <c r="C50" s="31">
        <f>'Հավելված 3'!G36</f>
        <v>0</v>
      </c>
      <c r="D50" s="31">
        <f>'Հավելված 3'!H36</f>
        <v>21457.234</v>
      </c>
      <c r="E50" s="31">
        <f>'Հավելված 3'!I36</f>
        <v>21457.234</v>
      </c>
    </row>
    <row r="51" spans="1:5" x14ac:dyDescent="0.3">
      <c r="E51" s="82" t="s">
        <v>64</v>
      </c>
    </row>
    <row r="52" spans="1:5" ht="53.25" customHeight="1" x14ac:dyDescent="0.3">
      <c r="A52" s="187" t="s">
        <v>133</v>
      </c>
      <c r="B52" s="187"/>
      <c r="C52" s="187"/>
      <c r="D52" s="187"/>
      <c r="E52" s="187"/>
    </row>
    <row r="53" spans="1:5" ht="10.5" customHeight="1" x14ac:dyDescent="0.3"/>
    <row r="54" spans="1:5" x14ac:dyDescent="0.3">
      <c r="A54" s="191" t="s">
        <v>1</v>
      </c>
      <c r="B54" s="191"/>
      <c r="C54" s="191"/>
      <c r="D54" s="191"/>
      <c r="E54" s="191"/>
    </row>
    <row r="55" spans="1:5" ht="11.25" customHeight="1" x14ac:dyDescent="0.3"/>
    <row r="56" spans="1:5" x14ac:dyDescent="0.3">
      <c r="A56" s="193" t="s">
        <v>103</v>
      </c>
      <c r="B56" s="193"/>
      <c r="C56" s="193"/>
      <c r="D56" s="193"/>
      <c r="E56" s="193"/>
    </row>
    <row r="57" spans="1:5" s="45" customFormat="1" x14ac:dyDescent="0.3">
      <c r="A57" s="14"/>
      <c r="B57" s="14"/>
      <c r="C57" s="14"/>
      <c r="D57" s="14"/>
      <c r="E57" s="14"/>
    </row>
    <row r="58" spans="1:5" x14ac:dyDescent="0.3">
      <c r="A58" s="103" t="s">
        <v>7</v>
      </c>
      <c r="B58" s="103" t="s">
        <v>8</v>
      </c>
      <c r="C58" s="84"/>
      <c r="D58" s="84"/>
    </row>
    <row r="59" spans="1:5" x14ac:dyDescent="0.3">
      <c r="A59" s="92">
        <v>1023</v>
      </c>
      <c r="B59" s="44" t="s">
        <v>2</v>
      </c>
      <c r="C59" s="87"/>
      <c r="D59" s="87"/>
    </row>
    <row r="60" spans="1:5" x14ac:dyDescent="0.3">
      <c r="A60" s="88"/>
    </row>
    <row r="61" spans="1:5" x14ac:dyDescent="0.3">
      <c r="A61" s="89" t="s">
        <v>9</v>
      </c>
    </row>
    <row r="62" spans="1:5" x14ac:dyDescent="0.3">
      <c r="A62" s="88"/>
      <c r="E62" s="90"/>
    </row>
    <row r="63" spans="1:5" ht="63.75" customHeight="1" x14ac:dyDescent="0.3">
      <c r="A63" s="91" t="s">
        <v>10</v>
      </c>
      <c r="B63" s="92">
        <v>1023</v>
      </c>
      <c r="C63" s="188" t="s">
        <v>46</v>
      </c>
      <c r="D63" s="189"/>
      <c r="E63" s="190"/>
    </row>
    <row r="64" spans="1:5" ht="34.5" x14ac:dyDescent="0.3">
      <c r="A64" s="79" t="s">
        <v>11</v>
      </c>
      <c r="B64" s="42">
        <v>11001</v>
      </c>
      <c r="C64" s="93" t="s">
        <v>94</v>
      </c>
      <c r="D64" s="93" t="s">
        <v>95</v>
      </c>
      <c r="E64" s="93" t="s">
        <v>47</v>
      </c>
    </row>
    <row r="65" spans="1:5" ht="25.5" customHeight="1" x14ac:dyDescent="0.3">
      <c r="A65" s="79" t="s">
        <v>12</v>
      </c>
      <c r="B65" s="44" t="s">
        <v>32</v>
      </c>
      <c r="C65" s="44"/>
      <c r="D65" s="44"/>
      <c r="E65" s="91"/>
    </row>
    <row r="66" spans="1:5" ht="69.75" customHeight="1" x14ac:dyDescent="0.3">
      <c r="A66" s="79" t="s">
        <v>13</v>
      </c>
      <c r="B66" s="79" t="s">
        <v>33</v>
      </c>
      <c r="C66" s="79"/>
      <c r="D66" s="79"/>
      <c r="E66" s="91"/>
    </row>
    <row r="67" spans="1:5" ht="27.75" customHeight="1" x14ac:dyDescent="0.3">
      <c r="A67" s="79" t="s">
        <v>14</v>
      </c>
      <c r="B67" s="79" t="s">
        <v>34</v>
      </c>
      <c r="C67" s="79"/>
      <c r="D67" s="79"/>
      <c r="E67" s="91"/>
    </row>
    <row r="68" spans="1:5" ht="37.5" customHeight="1" x14ac:dyDescent="0.3">
      <c r="A68" s="79" t="s">
        <v>35</v>
      </c>
      <c r="B68" s="79" t="s">
        <v>1</v>
      </c>
      <c r="C68" s="79"/>
      <c r="D68" s="79"/>
      <c r="E68" s="91"/>
    </row>
    <row r="69" spans="1:5" ht="21.75" customHeight="1" x14ac:dyDescent="0.3">
      <c r="A69" s="91"/>
      <c r="B69" s="91" t="s">
        <v>15</v>
      </c>
      <c r="C69" s="91"/>
      <c r="D69" s="91"/>
      <c r="E69" s="91"/>
    </row>
    <row r="70" spans="1:5" ht="18.75" customHeight="1" x14ac:dyDescent="0.3">
      <c r="A70" s="94" t="s">
        <v>18</v>
      </c>
      <c r="B70" s="95"/>
      <c r="C70" s="31">
        <f>'Հավելված 3'!G17</f>
        <v>-4377.8000000000029</v>
      </c>
      <c r="D70" s="31">
        <f>'Հավելված 3'!H17</f>
        <v>-25835.034</v>
      </c>
      <c r="E70" s="31">
        <f>'Հավելված 3'!I17</f>
        <v>-25835.034</v>
      </c>
    </row>
    <row r="71" spans="1:5" x14ac:dyDescent="0.3">
      <c r="A71" s="96"/>
      <c r="B71" s="96"/>
      <c r="C71" s="96"/>
      <c r="D71" s="96"/>
      <c r="E71" s="97"/>
    </row>
    <row r="72" spans="1:5" x14ac:dyDescent="0.3">
      <c r="A72" s="98"/>
      <c r="B72" s="99"/>
      <c r="C72" s="100"/>
      <c r="D72" s="100"/>
      <c r="E72" s="100"/>
    </row>
    <row r="73" spans="1:5" ht="57.75" customHeight="1" x14ac:dyDescent="0.3">
      <c r="A73" s="91" t="s">
        <v>86</v>
      </c>
      <c r="B73" s="92" t="s">
        <v>119</v>
      </c>
      <c r="C73" s="188" t="s">
        <v>29</v>
      </c>
      <c r="D73" s="189"/>
      <c r="E73" s="190"/>
    </row>
    <row r="74" spans="1:5" ht="41.25" customHeight="1" x14ac:dyDescent="0.3">
      <c r="A74" s="79" t="s">
        <v>87</v>
      </c>
      <c r="B74" s="42" t="s">
        <v>120</v>
      </c>
      <c r="C74" s="93" t="s">
        <v>94</v>
      </c>
      <c r="D74" s="93" t="s">
        <v>95</v>
      </c>
      <c r="E74" s="93" t="s">
        <v>47</v>
      </c>
    </row>
    <row r="75" spans="1:5" ht="41.25" customHeight="1" x14ac:dyDescent="0.3">
      <c r="A75" s="79" t="s">
        <v>88</v>
      </c>
      <c r="B75" s="44" t="s">
        <v>121</v>
      </c>
      <c r="C75" s="44"/>
      <c r="D75" s="44"/>
      <c r="E75" s="91"/>
    </row>
    <row r="76" spans="1:5" ht="53.25" customHeight="1" x14ac:dyDescent="0.3">
      <c r="A76" s="79" t="s">
        <v>89</v>
      </c>
      <c r="B76" s="79" t="s">
        <v>122</v>
      </c>
      <c r="C76" s="79"/>
      <c r="D76" s="79"/>
      <c r="E76" s="91"/>
    </row>
    <row r="77" spans="1:5" ht="42" customHeight="1" x14ac:dyDescent="0.3">
      <c r="A77" s="79" t="s">
        <v>90</v>
      </c>
      <c r="B77" s="79" t="s">
        <v>84</v>
      </c>
      <c r="C77" s="79"/>
      <c r="D77" s="79"/>
      <c r="E77" s="91"/>
    </row>
    <row r="78" spans="1:5" ht="34.5" x14ac:dyDescent="0.3">
      <c r="A78" s="79" t="s">
        <v>102</v>
      </c>
      <c r="B78" s="79" t="s">
        <v>85</v>
      </c>
      <c r="C78" s="79"/>
      <c r="D78" s="79"/>
      <c r="E78" s="91"/>
    </row>
    <row r="79" spans="1:5" x14ac:dyDescent="0.3">
      <c r="A79" s="91"/>
      <c r="B79" s="91" t="s">
        <v>15</v>
      </c>
      <c r="C79" s="91"/>
      <c r="D79" s="91"/>
      <c r="E79" s="91"/>
    </row>
    <row r="80" spans="1:5" s="206" customFormat="1" ht="22.5" customHeight="1" x14ac:dyDescent="0.2">
      <c r="A80" s="204" t="s">
        <v>123</v>
      </c>
      <c r="B80" s="205"/>
      <c r="C80" s="136">
        <v>9687</v>
      </c>
      <c r="D80" s="136">
        <v>9687</v>
      </c>
      <c r="E80" s="136">
        <v>9687</v>
      </c>
    </row>
    <row r="81" spans="1:5" s="206" customFormat="1" ht="22.5" customHeight="1" x14ac:dyDescent="0.2">
      <c r="A81" s="204" t="s">
        <v>124</v>
      </c>
      <c r="B81" s="205"/>
      <c r="C81" s="136">
        <v>100</v>
      </c>
      <c r="D81" s="136">
        <v>100</v>
      </c>
      <c r="E81" s="93">
        <v>100</v>
      </c>
    </row>
    <row r="82" spans="1:5" ht="21.75" customHeight="1" x14ac:dyDescent="0.3">
      <c r="A82" s="194" t="s">
        <v>104</v>
      </c>
      <c r="B82" s="195"/>
      <c r="C82" s="101">
        <v>2</v>
      </c>
      <c r="D82" s="101">
        <v>2</v>
      </c>
      <c r="E82" s="102">
        <v>2</v>
      </c>
    </row>
    <row r="83" spans="1:5" x14ac:dyDescent="0.3">
      <c r="A83" s="94" t="s">
        <v>18</v>
      </c>
      <c r="B83" s="95"/>
      <c r="C83" s="31">
        <f>'Հավելված 3'!G27</f>
        <v>4377.8</v>
      </c>
      <c r="D83" s="31">
        <f>'Հավելված 3'!H27</f>
        <v>4377.8</v>
      </c>
      <c r="E83" s="31">
        <f>'Հավելված 3'!I27</f>
        <v>4377.8</v>
      </c>
    </row>
    <row r="85" spans="1:5" ht="54" customHeight="1" x14ac:dyDescent="0.3">
      <c r="A85" s="91" t="s">
        <v>86</v>
      </c>
      <c r="B85" s="92">
        <v>1023</v>
      </c>
      <c r="C85" s="188" t="s">
        <v>29</v>
      </c>
      <c r="D85" s="189"/>
      <c r="E85" s="190"/>
    </row>
    <row r="86" spans="1:5" ht="41.25" customHeight="1" x14ac:dyDescent="0.3">
      <c r="A86" s="79" t="s">
        <v>87</v>
      </c>
      <c r="B86" s="42">
        <v>31005</v>
      </c>
      <c r="C86" s="93" t="s">
        <v>94</v>
      </c>
      <c r="D86" s="93" t="s">
        <v>95</v>
      </c>
      <c r="E86" s="93" t="s">
        <v>47</v>
      </c>
    </row>
    <row r="87" spans="1:5" ht="41.25" customHeight="1" x14ac:dyDescent="0.3">
      <c r="A87" s="79" t="s">
        <v>88</v>
      </c>
      <c r="B87" s="44" t="s">
        <v>146</v>
      </c>
      <c r="C87" s="44"/>
      <c r="D87" s="44"/>
      <c r="E87" s="91"/>
    </row>
    <row r="88" spans="1:5" ht="53.25" customHeight="1" x14ac:dyDescent="0.3">
      <c r="A88" s="79" t="s">
        <v>89</v>
      </c>
      <c r="B88" s="79" t="s">
        <v>148</v>
      </c>
      <c r="C88" s="79"/>
      <c r="D88" s="79"/>
      <c r="E88" s="91"/>
    </row>
    <row r="89" spans="1:5" ht="42" customHeight="1" x14ac:dyDescent="0.3">
      <c r="A89" s="79" t="s">
        <v>90</v>
      </c>
      <c r="B89" s="79" t="s">
        <v>150</v>
      </c>
      <c r="C89" s="79"/>
      <c r="D89" s="79"/>
      <c r="E89" s="91"/>
    </row>
    <row r="90" spans="1:5" ht="34.5" x14ac:dyDescent="0.3">
      <c r="A90" s="79" t="s">
        <v>102</v>
      </c>
      <c r="B90" s="79" t="s">
        <v>1</v>
      </c>
      <c r="C90" s="79"/>
      <c r="D90" s="79"/>
      <c r="E90" s="91"/>
    </row>
    <row r="91" spans="1:5" ht="24.75" customHeight="1" x14ac:dyDescent="0.3">
      <c r="A91" s="91"/>
      <c r="B91" s="91" t="s">
        <v>15</v>
      </c>
      <c r="C91" s="91"/>
      <c r="D91" s="91"/>
      <c r="E91" s="91"/>
    </row>
    <row r="92" spans="1:5" s="207" customFormat="1" ht="25.5" customHeight="1" x14ac:dyDescent="0.2">
      <c r="A92" s="202" t="s">
        <v>166</v>
      </c>
      <c r="B92" s="203"/>
      <c r="C92" s="31"/>
      <c r="D92" s="31">
        <f t="shared" ref="D92:E92" si="2">(0.06+0.075+0.045+0.055)*10000</f>
        <v>2350</v>
      </c>
      <c r="E92" s="31">
        <f t="shared" si="2"/>
        <v>2350</v>
      </c>
    </row>
    <row r="93" spans="1:5" s="207" customFormat="1" ht="25.5" customHeight="1" x14ac:dyDescent="0.2">
      <c r="A93" s="202" t="s">
        <v>167</v>
      </c>
      <c r="B93" s="203"/>
      <c r="C93" s="31"/>
      <c r="D93" s="31">
        <v>4</v>
      </c>
      <c r="E93" s="31">
        <v>4</v>
      </c>
    </row>
    <row r="94" spans="1:5" s="207" customFormat="1" ht="25.5" customHeight="1" x14ac:dyDescent="0.2">
      <c r="A94" s="202" t="s">
        <v>168</v>
      </c>
      <c r="B94" s="203"/>
      <c r="C94" s="31"/>
      <c r="D94" s="31">
        <f t="shared" ref="D94:E94" si="3">38.1+38.1+37.3+36.9</f>
        <v>150.4</v>
      </c>
      <c r="E94" s="31">
        <f t="shared" si="3"/>
        <v>150.4</v>
      </c>
    </row>
    <row r="95" spans="1:5" s="207" customFormat="1" ht="25.5" customHeight="1" x14ac:dyDescent="0.2">
      <c r="A95" s="202" t="s">
        <v>191</v>
      </c>
      <c r="B95" s="203"/>
      <c r="C95" s="31"/>
      <c r="D95" s="31">
        <v>1354</v>
      </c>
      <c r="E95" s="31">
        <v>1354</v>
      </c>
    </row>
    <row r="96" spans="1:5" s="207" customFormat="1" ht="25.5" customHeight="1" x14ac:dyDescent="0.2">
      <c r="A96" s="202" t="s">
        <v>163</v>
      </c>
      <c r="B96" s="203"/>
      <c r="C96" s="31"/>
      <c r="D96" s="31">
        <v>1148.9000000000001</v>
      </c>
      <c r="E96" s="31">
        <v>1148.9000000000001</v>
      </c>
    </row>
    <row r="97" spans="1:5" s="207" customFormat="1" ht="25.5" customHeight="1" x14ac:dyDescent="0.2">
      <c r="A97" s="202" t="s">
        <v>164</v>
      </c>
      <c r="B97" s="203"/>
      <c r="C97" s="31"/>
      <c r="D97" s="31">
        <v>1</v>
      </c>
      <c r="E97" s="31">
        <v>1</v>
      </c>
    </row>
    <row r="98" spans="1:5" s="207" customFormat="1" ht="25.5" customHeight="1" x14ac:dyDescent="0.2">
      <c r="A98" s="202" t="s">
        <v>165</v>
      </c>
      <c r="B98" s="203"/>
      <c r="C98" s="31"/>
      <c r="D98" s="31">
        <v>195.57</v>
      </c>
      <c r="E98" s="31">
        <v>195.57</v>
      </c>
    </row>
    <row r="99" spans="1:5" ht="21" customHeight="1" x14ac:dyDescent="0.3">
      <c r="A99" s="94" t="s">
        <v>18</v>
      </c>
      <c r="B99" s="95"/>
      <c r="C99" s="31">
        <f>'Հավելված 3'!G36</f>
        <v>0</v>
      </c>
      <c r="D99" s="31">
        <f>'Հավելված 3'!H36</f>
        <v>21457.234</v>
      </c>
      <c r="E99" s="31">
        <f>'Հավելված 3'!I36</f>
        <v>21457.234</v>
      </c>
    </row>
  </sheetData>
  <autoFilter ref="A1:A57"/>
  <mergeCells count="32">
    <mergeCell ref="A98:B98"/>
    <mergeCell ref="A92:B92"/>
    <mergeCell ref="A93:B93"/>
    <mergeCell ref="A94:B94"/>
    <mergeCell ref="A96:B96"/>
    <mergeCell ref="A97:B97"/>
    <mergeCell ref="A95:B95"/>
    <mergeCell ref="C85:E85"/>
    <mergeCell ref="C36:E36"/>
    <mergeCell ref="A43:B43"/>
    <mergeCell ref="A47:B47"/>
    <mergeCell ref="A48:B48"/>
    <mergeCell ref="A82:B82"/>
    <mergeCell ref="A81:B81"/>
    <mergeCell ref="A80:B80"/>
    <mergeCell ref="A44:B44"/>
    <mergeCell ref="A45:B45"/>
    <mergeCell ref="A46:B46"/>
    <mergeCell ref="A3:E3"/>
    <mergeCell ref="C63:E63"/>
    <mergeCell ref="C73:E73"/>
    <mergeCell ref="C14:E14"/>
    <mergeCell ref="C24:E24"/>
    <mergeCell ref="A52:E52"/>
    <mergeCell ref="A5:E5"/>
    <mergeCell ref="A7:E7"/>
    <mergeCell ref="A31:B31"/>
    <mergeCell ref="A32:B32"/>
    <mergeCell ref="A56:E56"/>
    <mergeCell ref="A54:E54"/>
    <mergeCell ref="A33:B33"/>
    <mergeCell ref="A49:B49"/>
  </mergeCells>
  <pageMargins left="0.39370078740157499" right="0.23622047244094499" top="0.47244094488188998" bottom="0.511811023622047" header="0.31496062992126" footer="0.31496062992126"/>
  <pageSetup paperSize="9" scale="80" firstPageNumber="10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4" zoomScaleNormal="100" workbookViewId="0">
      <selection activeCell="G12" sqref="G12"/>
    </sheetView>
  </sheetViews>
  <sheetFormatPr defaultRowHeight="17.25" x14ac:dyDescent="0.2"/>
  <cols>
    <col min="1" max="1" width="20.83203125" style="46" customWidth="1"/>
    <col min="2" max="2" width="44.1640625" style="46" customWidth="1"/>
    <col min="3" max="3" width="16.33203125" style="46" customWidth="1"/>
    <col min="4" max="4" width="13" style="46" customWidth="1"/>
    <col min="5" max="5" width="27.33203125" style="46" customWidth="1"/>
    <col min="6" max="6" width="16.6640625" style="46" customWidth="1"/>
    <col min="7" max="7" width="28" style="46" customWidth="1"/>
    <col min="8" max="8" width="21.6640625" style="46" customWidth="1"/>
    <col min="9" max="9" width="15.1640625" style="46" customWidth="1"/>
    <col min="10" max="10" width="17.6640625" style="46" customWidth="1"/>
    <col min="11" max="11" width="19.83203125" style="46" customWidth="1"/>
    <col min="12" max="16384" width="9.33203125" style="46"/>
  </cols>
  <sheetData>
    <row r="1" spans="1:10" x14ac:dyDescent="0.2">
      <c r="A1" s="104"/>
      <c r="B1" s="104"/>
      <c r="C1" s="104"/>
      <c r="D1" s="104"/>
      <c r="E1" s="104"/>
      <c r="F1" s="104"/>
      <c r="G1" s="105" t="s">
        <v>91</v>
      </c>
    </row>
    <row r="2" spans="1:10" ht="53.25" customHeight="1" x14ac:dyDescent="0.2">
      <c r="A2" s="198" t="s">
        <v>106</v>
      </c>
      <c r="B2" s="198"/>
      <c r="C2" s="198"/>
      <c r="D2" s="198"/>
      <c r="E2" s="198"/>
      <c r="F2" s="198"/>
      <c r="G2" s="198"/>
    </row>
    <row r="4" spans="1:10" ht="82.5" customHeight="1" x14ac:dyDescent="0.2">
      <c r="A4" s="199" t="s">
        <v>108</v>
      </c>
      <c r="B4" s="200"/>
      <c r="C4" s="200"/>
      <c r="D4" s="200"/>
      <c r="E4" s="179" t="s">
        <v>45</v>
      </c>
      <c r="F4" s="179"/>
      <c r="G4" s="179"/>
    </row>
    <row r="5" spans="1:10" x14ac:dyDescent="0.2">
      <c r="A5" s="179" t="s">
        <v>109</v>
      </c>
      <c r="B5" s="179" t="s">
        <v>110</v>
      </c>
      <c r="C5" s="179" t="s">
        <v>111</v>
      </c>
      <c r="D5" s="179" t="s">
        <v>112</v>
      </c>
      <c r="E5" s="179" t="s">
        <v>113</v>
      </c>
      <c r="F5" s="179" t="s">
        <v>114</v>
      </c>
      <c r="G5" s="179" t="s">
        <v>115</v>
      </c>
    </row>
    <row r="6" spans="1:10" x14ac:dyDescent="0.2">
      <c r="A6" s="179"/>
      <c r="B6" s="179"/>
      <c r="C6" s="179"/>
      <c r="D6" s="179"/>
      <c r="E6" s="179"/>
      <c r="F6" s="179"/>
      <c r="G6" s="179"/>
    </row>
    <row r="7" spans="1:10" x14ac:dyDescent="0.3">
      <c r="A7" s="199" t="s">
        <v>25</v>
      </c>
      <c r="B7" s="200"/>
      <c r="C7" s="200"/>
      <c r="D7" s="200"/>
      <c r="E7" s="200"/>
      <c r="F7" s="201"/>
      <c r="G7" s="116">
        <f>G8</f>
        <v>0</v>
      </c>
    </row>
    <row r="8" spans="1:10" ht="36" customHeight="1" x14ac:dyDescent="0.3">
      <c r="A8" s="117" t="s">
        <v>170</v>
      </c>
      <c r="B8" s="117" t="s">
        <v>171</v>
      </c>
      <c r="C8" s="115" t="s">
        <v>172</v>
      </c>
      <c r="D8" s="179" t="s">
        <v>173</v>
      </c>
      <c r="E8" s="179"/>
      <c r="F8" s="179"/>
      <c r="G8" s="116">
        <f>G9+G13+G17</f>
        <v>0</v>
      </c>
    </row>
    <row r="9" spans="1:10" x14ac:dyDescent="0.3">
      <c r="A9" s="117" t="s">
        <v>174</v>
      </c>
      <c r="B9" s="180" t="s">
        <v>2</v>
      </c>
      <c r="C9" s="200"/>
      <c r="D9" s="200"/>
      <c r="E9" s="200"/>
      <c r="F9" s="201"/>
      <c r="G9" s="116">
        <f>G10</f>
        <v>-25835.034</v>
      </c>
    </row>
    <row r="10" spans="1:10" ht="23.25" customHeight="1" x14ac:dyDescent="0.3">
      <c r="A10" s="117"/>
      <c r="B10" s="117" t="s">
        <v>175</v>
      </c>
      <c r="C10" s="117"/>
      <c r="D10" s="117"/>
      <c r="E10" s="117"/>
      <c r="F10" s="117"/>
      <c r="G10" s="116">
        <f>G11+G12</f>
        <v>-25835.034</v>
      </c>
    </row>
    <row r="11" spans="1:10" ht="34.5" x14ac:dyDescent="0.2">
      <c r="A11" s="117" t="s">
        <v>176</v>
      </c>
      <c r="B11" s="115" t="s">
        <v>177</v>
      </c>
      <c r="C11" s="117" t="s">
        <v>178</v>
      </c>
      <c r="D11" s="117" t="s">
        <v>179</v>
      </c>
      <c r="E11" s="117"/>
      <c r="F11" s="118"/>
      <c r="G11" s="47">
        <f>'Հավելված 3'!I25</f>
        <v>-71285.034</v>
      </c>
    </row>
    <row r="12" spans="1:10" ht="51.75" x14ac:dyDescent="0.2">
      <c r="A12" s="117" t="s">
        <v>180</v>
      </c>
      <c r="B12" s="115" t="s">
        <v>181</v>
      </c>
      <c r="C12" s="119" t="s">
        <v>182</v>
      </c>
      <c r="D12" s="117" t="s">
        <v>179</v>
      </c>
      <c r="E12" s="118">
        <v>45450000</v>
      </c>
      <c r="F12" s="118">
        <v>1</v>
      </c>
      <c r="G12" s="47">
        <f>'Հավելված 3'!I26</f>
        <v>45450</v>
      </c>
    </row>
    <row r="13" spans="1:10" x14ac:dyDescent="0.3">
      <c r="A13" s="117" t="s">
        <v>183</v>
      </c>
      <c r="B13" s="180" t="s">
        <v>118</v>
      </c>
      <c r="C13" s="200"/>
      <c r="D13" s="200"/>
      <c r="E13" s="200"/>
      <c r="F13" s="201"/>
      <c r="G13" s="116">
        <f>G14</f>
        <v>4377.8</v>
      </c>
    </row>
    <row r="14" spans="1:10" x14ac:dyDescent="0.3">
      <c r="A14" s="117"/>
      <c r="B14" s="117" t="s">
        <v>175</v>
      </c>
      <c r="C14" s="117"/>
      <c r="D14" s="117"/>
      <c r="E14" s="117"/>
      <c r="F14" s="117"/>
      <c r="G14" s="116">
        <f>G15+G16</f>
        <v>4377.8</v>
      </c>
    </row>
    <row r="15" spans="1:10" ht="34.5" x14ac:dyDescent="0.2">
      <c r="A15" s="117" t="s">
        <v>184</v>
      </c>
      <c r="B15" s="115" t="s">
        <v>185</v>
      </c>
      <c r="C15" s="119" t="s">
        <v>182</v>
      </c>
      <c r="D15" s="117" t="s">
        <v>179</v>
      </c>
      <c r="E15" s="118">
        <v>3400000</v>
      </c>
      <c r="F15" s="118">
        <v>1</v>
      </c>
      <c r="G15" s="47">
        <v>3400</v>
      </c>
      <c r="J15" s="120"/>
    </row>
    <row r="16" spans="1:10" ht="34.5" x14ac:dyDescent="0.2">
      <c r="A16" s="117" t="s">
        <v>186</v>
      </c>
      <c r="B16" s="115" t="s">
        <v>185</v>
      </c>
      <c r="C16" s="119" t="s">
        <v>182</v>
      </c>
      <c r="D16" s="117" t="s">
        <v>179</v>
      </c>
      <c r="E16" s="118">
        <v>977800</v>
      </c>
      <c r="F16" s="118">
        <v>1</v>
      </c>
      <c r="G16" s="47">
        <v>977.8</v>
      </c>
      <c r="J16" s="120"/>
    </row>
    <row r="17" spans="1:10" x14ac:dyDescent="0.3">
      <c r="A17" s="117" t="s">
        <v>187</v>
      </c>
      <c r="B17" s="180" t="s">
        <v>146</v>
      </c>
      <c r="C17" s="200"/>
      <c r="D17" s="200"/>
      <c r="E17" s="200"/>
      <c r="F17" s="201"/>
      <c r="G17" s="116">
        <f>G18</f>
        <v>21457.234</v>
      </c>
    </row>
    <row r="18" spans="1:10" x14ac:dyDescent="0.3">
      <c r="A18" s="117"/>
      <c r="B18" s="117" t="s">
        <v>175</v>
      </c>
      <c r="C18" s="117"/>
      <c r="D18" s="117"/>
      <c r="E18" s="117"/>
      <c r="F18" s="117"/>
      <c r="G18" s="116">
        <f>SUM(G19:G30)</f>
        <v>21457.234</v>
      </c>
    </row>
    <row r="19" spans="1:10" ht="34.5" x14ac:dyDescent="0.2">
      <c r="A19" s="117">
        <v>70121190</v>
      </c>
      <c r="B19" s="115" t="s">
        <v>188</v>
      </c>
      <c r="C19" s="119" t="s">
        <v>189</v>
      </c>
      <c r="D19" s="117" t="s">
        <v>179</v>
      </c>
      <c r="E19" s="118">
        <v>1059000</v>
      </c>
      <c r="F19" s="118">
        <v>1</v>
      </c>
      <c r="G19" s="47">
        <v>1059</v>
      </c>
    </row>
    <row r="20" spans="1:10" x14ac:dyDescent="0.2">
      <c r="A20" s="117">
        <v>70121140</v>
      </c>
      <c r="B20" s="115" t="s">
        <v>190</v>
      </c>
      <c r="C20" s="119" t="s">
        <v>189</v>
      </c>
      <c r="D20" s="117" t="s">
        <v>179</v>
      </c>
      <c r="E20" s="118">
        <v>1001000</v>
      </c>
      <c r="F20" s="118">
        <v>1</v>
      </c>
      <c r="G20" s="47">
        <v>1001</v>
      </c>
      <c r="J20" s="120"/>
    </row>
    <row r="21" spans="1:10" ht="34.5" x14ac:dyDescent="0.2">
      <c r="A21" s="117">
        <v>70121190</v>
      </c>
      <c r="B21" s="115" t="s">
        <v>188</v>
      </c>
      <c r="C21" s="119" t="s">
        <v>189</v>
      </c>
      <c r="D21" s="117" t="s">
        <v>179</v>
      </c>
      <c r="E21" s="118">
        <v>925000</v>
      </c>
      <c r="F21" s="118">
        <v>1</v>
      </c>
      <c r="G21" s="47">
        <v>925</v>
      </c>
      <c r="I21" s="121"/>
    </row>
    <row r="22" spans="1:10" x14ac:dyDescent="0.2">
      <c r="A22" s="117">
        <v>70121140</v>
      </c>
      <c r="B22" s="115" t="s">
        <v>190</v>
      </c>
      <c r="C22" s="119" t="s">
        <v>189</v>
      </c>
      <c r="D22" s="117" t="s">
        <v>179</v>
      </c>
      <c r="E22" s="118">
        <v>1230000</v>
      </c>
      <c r="F22" s="118">
        <v>1</v>
      </c>
      <c r="G22" s="31">
        <v>1230</v>
      </c>
      <c r="I22" s="120"/>
      <c r="J22" s="121"/>
    </row>
    <row r="23" spans="1:10" ht="34.5" x14ac:dyDescent="0.2">
      <c r="A23" s="117">
        <v>70121190</v>
      </c>
      <c r="B23" s="115" t="s">
        <v>188</v>
      </c>
      <c r="C23" s="119" t="s">
        <v>189</v>
      </c>
      <c r="D23" s="117" t="s">
        <v>179</v>
      </c>
      <c r="E23" s="47">
        <v>1039000</v>
      </c>
      <c r="F23" s="118">
        <v>1</v>
      </c>
      <c r="G23" s="47">
        <v>1039</v>
      </c>
    </row>
    <row r="24" spans="1:10" x14ac:dyDescent="0.2">
      <c r="A24" s="117">
        <v>70121140</v>
      </c>
      <c r="B24" s="115" t="s">
        <v>190</v>
      </c>
      <c r="C24" s="119" t="s">
        <v>189</v>
      </c>
      <c r="D24" s="117" t="s">
        <v>179</v>
      </c>
      <c r="E24" s="31">
        <v>784000</v>
      </c>
      <c r="F24" s="118">
        <v>1</v>
      </c>
      <c r="G24" s="31">
        <v>784</v>
      </c>
      <c r="J24" s="121"/>
    </row>
    <row r="25" spans="1:10" ht="34.5" x14ac:dyDescent="0.2">
      <c r="A25" s="117">
        <v>70121190</v>
      </c>
      <c r="B25" s="115" t="s">
        <v>188</v>
      </c>
      <c r="C25" s="119" t="s">
        <v>189</v>
      </c>
      <c r="D25" s="117" t="s">
        <v>179</v>
      </c>
      <c r="E25" s="47">
        <v>772000</v>
      </c>
      <c r="F25" s="118">
        <v>1</v>
      </c>
      <c r="G25" s="47">
        <v>772</v>
      </c>
    </row>
    <row r="26" spans="1:10" x14ac:dyDescent="0.2">
      <c r="A26" s="117">
        <v>70121140</v>
      </c>
      <c r="B26" s="115" t="s">
        <v>190</v>
      </c>
      <c r="C26" s="119" t="s">
        <v>189</v>
      </c>
      <c r="D26" s="117" t="s">
        <v>179</v>
      </c>
      <c r="E26" s="31">
        <v>918000</v>
      </c>
      <c r="F26" s="118">
        <v>1</v>
      </c>
      <c r="G26" s="31">
        <v>918</v>
      </c>
    </row>
    <row r="27" spans="1:10" x14ac:dyDescent="0.2">
      <c r="A27" s="117">
        <v>70121140</v>
      </c>
      <c r="B27" s="115" t="s">
        <v>190</v>
      </c>
      <c r="C27" s="119" t="s">
        <v>189</v>
      </c>
      <c r="D27" s="117" t="s">
        <v>179</v>
      </c>
      <c r="E27" s="47">
        <v>1653234</v>
      </c>
      <c r="F27" s="118">
        <v>1</v>
      </c>
      <c r="G27" s="47">
        <v>1653.2339999999999</v>
      </c>
    </row>
    <row r="28" spans="1:10" x14ac:dyDescent="0.2">
      <c r="A28" s="117">
        <v>70121140</v>
      </c>
      <c r="B28" s="115" t="s">
        <v>190</v>
      </c>
      <c r="C28" s="119" t="s">
        <v>189</v>
      </c>
      <c r="D28" s="117" t="s">
        <v>179</v>
      </c>
      <c r="E28" s="31">
        <v>158000</v>
      </c>
      <c r="F28" s="118">
        <v>1</v>
      </c>
      <c r="G28" s="31">
        <v>158</v>
      </c>
    </row>
    <row r="29" spans="1:10" ht="34.5" x14ac:dyDescent="0.2">
      <c r="A29" s="117">
        <v>70121190</v>
      </c>
      <c r="B29" s="115" t="s">
        <v>188</v>
      </c>
      <c r="C29" s="119" t="s">
        <v>189</v>
      </c>
      <c r="D29" s="117" t="s">
        <v>179</v>
      </c>
      <c r="E29" s="47">
        <v>2233000</v>
      </c>
      <c r="F29" s="118">
        <v>1</v>
      </c>
      <c r="G29" s="47">
        <v>2233</v>
      </c>
    </row>
    <row r="30" spans="1:10" x14ac:dyDescent="0.2">
      <c r="A30" s="117">
        <v>70121140</v>
      </c>
      <c r="B30" s="115" t="s">
        <v>190</v>
      </c>
      <c r="C30" s="119" t="s">
        <v>189</v>
      </c>
      <c r="D30" s="117" t="s">
        <v>179</v>
      </c>
      <c r="E30" s="31">
        <v>9685000</v>
      </c>
      <c r="F30" s="118">
        <v>1</v>
      </c>
      <c r="G30" s="31">
        <v>9685</v>
      </c>
    </row>
  </sheetData>
  <mergeCells count="15">
    <mergeCell ref="A7:F7"/>
    <mergeCell ref="D8:F8"/>
    <mergeCell ref="B9:F9"/>
    <mergeCell ref="B13:F13"/>
    <mergeCell ref="B17:F17"/>
    <mergeCell ref="A2:G2"/>
    <mergeCell ref="A5:A6"/>
    <mergeCell ref="B5:B6"/>
    <mergeCell ref="C5:C6"/>
    <mergeCell ref="D5:D6"/>
    <mergeCell ref="E5:E6"/>
    <mergeCell ref="F5:F6"/>
    <mergeCell ref="G5:G6"/>
    <mergeCell ref="A4:D4"/>
    <mergeCell ref="E4:G4"/>
  </mergeCells>
  <pageMargins left="0.2" right="0.17" top="0.41" bottom="0.44" header="0.17" footer="0.17"/>
  <pageSetup scale="70" firstPageNumber="1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'Հավելված 1'!Print_Area</vt:lpstr>
      <vt:lpstr>'Հավելված 3'!Print_Area</vt:lpstr>
      <vt:lpstr>'Հավելված 4'!Print_Area</vt:lpstr>
      <vt:lpstr>'Հավելված 5 աղյուսակներ 1,2'!Print_Area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Hetum Hamamchyan</cp:lastModifiedBy>
  <cp:lastPrinted>2021-05-14T06:54:19Z</cp:lastPrinted>
  <dcterms:created xsi:type="dcterms:W3CDTF">2018-09-30T11:43:43Z</dcterms:created>
  <dcterms:modified xsi:type="dcterms:W3CDTF">2021-05-26T10:50:47Z</dcterms:modified>
</cp:coreProperties>
</file>