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0" windowWidth="14603" windowHeight="7651" tabRatio="1000" activeTab="8"/>
  </bookViews>
  <sheets>
    <sheet name="Havelvats 1" sheetId="27" r:id="rId1"/>
    <sheet name="Havelvats 2 " sheetId="32" r:id="rId2"/>
    <sheet name="Havelvats 3" sheetId="36" r:id="rId3"/>
    <sheet name="Havelvats 4" sheetId="35" r:id="rId4"/>
    <sheet name="Havelvats 5" sheetId="44" r:id="rId5"/>
    <sheet name="Havelvats 6" sheetId="29" r:id="rId6"/>
    <sheet name="Havelvats 7" sheetId="48" r:id="rId7"/>
    <sheet name="Havelvats 8" sheetId="41" r:id="rId8"/>
    <sheet name="Havelvats 9" sheetId="47" r:id="rId9"/>
  </sheets>
  <definedNames>
    <definedName name="AgencyCode" localSheetId="1">#REF!</definedName>
    <definedName name="AgencyCode" localSheetId="4">#REF!</definedName>
    <definedName name="AgencyCode" localSheetId="6">#REF!</definedName>
    <definedName name="AgencyCode" localSheetId="8">#REF!</definedName>
    <definedName name="AgencyCode">#REF!</definedName>
    <definedName name="AgencyName" localSheetId="1">#REF!</definedName>
    <definedName name="AgencyName" localSheetId="6">#REF!</definedName>
    <definedName name="AgencyName" localSheetId="8">#REF!</definedName>
    <definedName name="AgencyName">#REF!</definedName>
    <definedName name="davit" localSheetId="6">#REF!</definedName>
    <definedName name="davit" localSheetId="8">#REF!</definedName>
    <definedName name="davit">#REF!</definedName>
    <definedName name="Functional1" localSheetId="1">#REF!</definedName>
    <definedName name="Functional1" localSheetId="6">#REF!</definedName>
    <definedName name="Functional1" localSheetId="8">#REF!</definedName>
    <definedName name="Functional1">#REF!</definedName>
    <definedName name="ggg" localSheetId="6">#REF!</definedName>
    <definedName name="ggg" localSheetId="8">#REF!</definedName>
    <definedName name="ggg">#REF!</definedName>
    <definedName name="PANature" localSheetId="1">#REF!</definedName>
    <definedName name="PANature" localSheetId="6">#REF!</definedName>
    <definedName name="PANature" localSheetId="8">#REF!</definedName>
    <definedName name="PANature">#REF!</definedName>
    <definedName name="PAType" localSheetId="1">#REF!</definedName>
    <definedName name="PAType" localSheetId="6">#REF!</definedName>
    <definedName name="PAType" localSheetId="8">#REF!</definedName>
    <definedName name="PAType">#REF!</definedName>
    <definedName name="Performance2" localSheetId="1">#REF!</definedName>
    <definedName name="Performance2" localSheetId="6">#REF!</definedName>
    <definedName name="Performance2" localSheetId="8">#REF!</definedName>
    <definedName name="Performance2">#REF!</definedName>
    <definedName name="PerformanceType" localSheetId="1">#REF!</definedName>
    <definedName name="PerformanceType" localSheetId="6">#REF!</definedName>
    <definedName name="PerformanceType" localSheetId="8">#REF!</definedName>
    <definedName name="PerformanceType">#REF!</definedName>
    <definedName name="Հավելված" localSheetId="6">#REF!</definedName>
    <definedName name="Հավելված" localSheetId="8">#REF!</definedName>
    <definedName name="Հավելված">#REF!</definedName>
    <definedName name="Մաս" localSheetId="6">#REF!</definedName>
    <definedName name="Մաս" localSheetId="8">#REF!</definedName>
    <definedName name="Մաս">#REF!</definedName>
    <definedName name="շախմատիստ" localSheetId="6">#REF!</definedName>
    <definedName name="շախմատիստ" localSheetId="8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H44" i="32"/>
  <c r="G44"/>
  <c r="G35"/>
  <c r="H35" s="1"/>
  <c r="H34" s="1"/>
  <c r="H33" s="1"/>
  <c r="I15" i="41"/>
  <c r="I16"/>
  <c r="I18"/>
  <c r="I19"/>
  <c r="I17"/>
  <c r="F14" i="36"/>
  <c r="G14"/>
  <c r="E14"/>
  <c r="G31" i="32"/>
  <c r="G30" s="1"/>
  <c r="H32"/>
  <c r="G53"/>
  <c r="G52" s="1"/>
  <c r="G51" s="1"/>
  <c r="G50" s="1"/>
  <c r="G49" s="1"/>
  <c r="G47" s="1"/>
  <c r="G45" s="1"/>
  <c r="D44" i="48" s="1"/>
  <c r="G34" i="32" l="1"/>
  <c r="G33" s="1"/>
  <c r="G81"/>
  <c r="G73" s="1"/>
  <c r="G31" i="47" s="1"/>
  <c r="D34" i="27"/>
  <c r="D44" i="29" s="1"/>
  <c r="G51" i="47"/>
  <c r="H31" i="32"/>
  <c r="H30" s="1"/>
  <c r="H53"/>
  <c r="H52" l="1"/>
  <c r="H51" s="1"/>
  <c r="H50" s="1"/>
  <c r="H49" s="1"/>
  <c r="H47" s="1"/>
  <c r="H45" s="1"/>
  <c r="H51" i="47"/>
  <c r="E44" i="48" l="1"/>
  <c r="E34" i="27"/>
  <c r="E44" i="29" s="1"/>
  <c r="H81" i="32"/>
  <c r="H73" s="1"/>
  <c r="H31" i="47" s="1"/>
  <c r="G10" i="44"/>
  <c r="I13" i="41" l="1"/>
  <c r="I12" s="1"/>
  <c r="G29" i="32" l="1"/>
  <c r="G28" s="1"/>
  <c r="G26" s="1"/>
  <c r="G24" s="1"/>
  <c r="H29"/>
  <c r="H28" s="1"/>
  <c r="H26" s="1"/>
  <c r="H24" s="1"/>
  <c r="E22" i="27" l="1"/>
  <c r="E23" i="48"/>
  <c r="D22" i="27"/>
  <c r="D23" i="48"/>
  <c r="D23" i="29" l="1"/>
  <c r="E23"/>
  <c r="H50" i="47" l="1"/>
  <c r="H49" s="1"/>
  <c r="H48" s="1"/>
  <c r="H47" s="1"/>
  <c r="H45" s="1"/>
  <c r="H43" s="1"/>
  <c r="H41" s="1"/>
  <c r="H39" s="1"/>
  <c r="H37" s="1"/>
  <c r="H35" s="1"/>
  <c r="H33" s="1"/>
  <c r="H32" s="1"/>
  <c r="G50" l="1"/>
  <c r="G49" s="1"/>
  <c r="G48" s="1"/>
  <c r="G47" s="1"/>
  <c r="G45" s="1"/>
  <c r="G43" s="1"/>
  <c r="G41" s="1"/>
  <c r="G39" s="1"/>
  <c r="G37" s="1"/>
  <c r="G35" l="1"/>
  <c r="G33" s="1"/>
  <c r="G32" s="1"/>
  <c r="G12" i="44" l="1"/>
  <c r="G11" s="1"/>
  <c r="E12" i="36" l="1"/>
  <c r="G12" l="1"/>
  <c r="F12"/>
  <c r="H72" i="32" l="1"/>
  <c r="H71" s="1"/>
  <c r="H70" s="1"/>
  <c r="H68" s="1"/>
  <c r="H66" s="1"/>
  <c r="H30" i="47"/>
  <c r="H29" s="1"/>
  <c r="H28" s="1"/>
  <c r="H26" s="1"/>
  <c r="H24" s="1"/>
  <c r="H22" s="1"/>
  <c r="H20" s="1"/>
  <c r="H18" s="1"/>
  <c r="H16" s="1"/>
  <c r="H14" s="1"/>
  <c r="H13" s="1"/>
  <c r="H11" s="1"/>
  <c r="E48" i="27" l="1"/>
  <c r="E64" i="29" s="1"/>
  <c r="E64" i="48"/>
  <c r="H64" i="32"/>
  <c r="H62" s="1"/>
  <c r="H80"/>
  <c r="H79" s="1"/>
  <c r="H78" s="1"/>
  <c r="H76" s="1"/>
  <c r="H74" s="1"/>
  <c r="H60"/>
  <c r="H58" s="1"/>
  <c r="H56" s="1"/>
  <c r="H55" s="1"/>
  <c r="E54" i="27" l="1"/>
  <c r="E73" i="48"/>
  <c r="G72" i="32"/>
  <c r="G71" s="1"/>
  <c r="G70" s="1"/>
  <c r="G68" s="1"/>
  <c r="G66" s="1"/>
  <c r="G30" i="47"/>
  <c r="G29" s="1"/>
  <c r="G28" s="1"/>
  <c r="G26" s="1"/>
  <c r="G24" s="1"/>
  <c r="G22" s="1"/>
  <c r="G20" s="1"/>
  <c r="G18" s="1"/>
  <c r="G16" s="1"/>
  <c r="G14" s="1"/>
  <c r="G13" s="1"/>
  <c r="G11" s="1"/>
  <c r="D48" i="27" l="1"/>
  <c r="D64" i="29" s="1"/>
  <c r="D64" i="48"/>
  <c r="E73" i="29"/>
  <c r="E42" i="27"/>
  <c r="E40" s="1"/>
  <c r="G80" i="32"/>
  <c r="G79" s="1"/>
  <c r="G78" s="1"/>
  <c r="G76" s="1"/>
  <c r="G74" s="1"/>
  <c r="G60"/>
  <c r="G58" s="1"/>
  <c r="G56" s="1"/>
  <c r="G55" s="1"/>
  <c r="G64"/>
  <c r="G62" s="1"/>
  <c r="D54" i="27" l="1"/>
  <c r="D73" i="48"/>
  <c r="D73" i="29" l="1"/>
  <c r="D42" i="27"/>
  <c r="D40" s="1"/>
  <c r="H16" i="36"/>
  <c r="H14" s="1"/>
  <c r="D16"/>
  <c r="E15" i="35" s="1"/>
  <c r="I11" i="41"/>
  <c r="I10" s="1"/>
  <c r="H43" i="32"/>
  <c r="H42" s="1"/>
  <c r="H41" s="1"/>
  <c r="H40" s="1"/>
  <c r="H38" s="1"/>
  <c r="H36" s="1"/>
  <c r="G43"/>
  <c r="G42" s="1"/>
  <c r="G41" s="1"/>
  <c r="G40" s="1"/>
  <c r="G38" s="1"/>
  <c r="G36" s="1"/>
  <c r="E33" i="48" l="1"/>
  <c r="E28" i="27"/>
  <c r="H22" i="32"/>
  <c r="H20" s="1"/>
  <c r="H18" s="1"/>
  <c r="H16" s="1"/>
  <c r="H14" s="1"/>
  <c r="H13" s="1"/>
  <c r="H11" s="1"/>
  <c r="D14" i="36"/>
  <c r="H12"/>
  <c r="D12" s="1"/>
  <c r="D33" i="48"/>
  <c r="G22" i="32"/>
  <c r="G20" s="1"/>
  <c r="G18" s="1"/>
  <c r="G16" s="1"/>
  <c r="G14" s="1"/>
  <c r="G13" s="1"/>
  <c r="G11" s="1"/>
  <c r="D28" i="27"/>
  <c r="F15" i="35"/>
  <c r="F13" s="1"/>
  <c r="F11" s="1"/>
  <c r="E13"/>
  <c r="E11" s="1"/>
  <c r="E33" i="29" l="1"/>
  <c r="E15" i="27"/>
  <c r="E13" s="1"/>
  <c r="E11" s="1"/>
  <c r="D15"/>
  <c r="D13" s="1"/>
  <c r="D11" s="1"/>
  <c r="D33" i="29"/>
</calcChain>
</file>

<file path=xl/sharedStrings.xml><?xml version="1.0" encoding="utf-8"?>
<sst xmlns="http://schemas.openxmlformats.org/spreadsheetml/2006/main" count="507" uniqueCount="189">
  <si>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</si>
  <si>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</si>
  <si>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</si>
  <si>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</si>
  <si>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</si>
  <si>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</si>
  <si>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</si>
  <si>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</si>
  <si>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</si>
  <si>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</si>
  <si>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</si>
  <si>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</si>
  <si>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</si>
  <si>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</si>
  <si>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</si>
  <si>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</si>
  <si>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</si>
  <si>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</si>
  <si>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</si>
  <si>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</si>
  <si>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</si>
  <si>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ՀՀ կառավարության պահուստային ֆոնդ</t>
  </si>
  <si>
    <t xml:space="preserve"> այդ թվում`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</si>
  <si>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</si>
  <si>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</si>
  <si>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</si>
  <si>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</si>
  <si>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</si>
  <si>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</si>
  <si>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</si>
  <si>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</si>
  <si>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</si>
  <si>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</si>
  <si>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</si>
  <si>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</si>
  <si>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</si>
  <si>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</si>
  <si>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</si>
  <si>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</si>
  <si>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</si>
  <si>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</si>
  <si>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</si>
  <si>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</si>
  <si>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</si>
  <si>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</si>
  <si>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Միջոցառումն իրականացնողի անվանումը </t>
  </si>
  <si>
    <t>այդ թվում</t>
  </si>
  <si>
    <t>Ցուցանիշների փոփոխությունը (նվազեցումները նշված են փակագծերում)</t>
  </si>
  <si>
    <t>ՀՀ կրթության, գիտության, մշակույթի և սպորտի նախարարություն</t>
  </si>
  <si>
    <t xml:space="preserve"> ԱՅԼ  ԾԱԽՍԵՐ</t>
  </si>
  <si>
    <t xml:space="preserve"> ԿՐԹՈՒԹՅՈՒՆ</t>
  </si>
  <si>
    <t>ՀՀ կառավարություն</t>
  </si>
  <si>
    <t>09</t>
  </si>
  <si>
    <t xml:space="preserve">այդ թվում՝ բյուջետային ծախսերի տնտեսագիտական դասակարգման հոդվածներ
</t>
  </si>
  <si>
    <t>ԸՆԴԱՄԵՆԸ ԾԱԽՍԵՐ</t>
  </si>
  <si>
    <t>ԸՆԹԱՑԻԿ ԾԱԽՍԵՐ</t>
  </si>
  <si>
    <t xml:space="preserve"> Ծրագրի միջոցառումներ</t>
  </si>
  <si>
    <t>Ծառայությունների մատուցում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</si>
  <si>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</si>
  <si>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</si>
  <si>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Ինն ամիս</t>
  </si>
  <si>
    <t>Տարի</t>
  </si>
  <si>
    <t>Ծրագիր</t>
  </si>
  <si>
    <t>Միջոցառում</t>
  </si>
  <si>
    <t>այդ թվում` ըստ կատարողների</t>
  </si>
  <si>
    <t xml:space="preserve"> այդ թվում` ըստ կատարողների</t>
  </si>
  <si>
    <t>ՀՀ ԿՐԹՈՒԹՅԱՆ, ԳԻՏՈՒԹՅԱՆ, ՄՇԱԿՈՒՅԹԻ ԵՎ ՍՊՈՐՏԻ ՆԱԽԱՐԱՐՈՒԹՅՈՒՆ</t>
  </si>
  <si>
    <t>այդ  թվում՝</t>
  </si>
  <si>
    <t>Բյուջետային գլխավոր կարգադրիչների, ծրագրերի, միջոցառումների և ուղղությունների անվանումները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</si>
  <si>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</si>
  <si>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</si>
  <si>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</si>
  <si>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</si>
  <si>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</si>
  <si>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</si>
  <si>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</si>
  <si>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 xml:space="preserve"> 1139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</si>
  <si>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</si>
  <si>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</si>
  <si>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</si>
  <si>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11</t>
  </si>
  <si>
    <t xml:space="preserve"> ԱՅԼ ԾԱԽՍԵՐ</t>
  </si>
  <si>
    <t>ՀՀ կառավարության պահուստային ֆոնդ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</si>
  <si>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</si>
  <si>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Աղյուսակ 9․14</t>
  </si>
  <si>
    <t>Աղյուսակ 9․47</t>
  </si>
  <si>
    <t xml:space="preserve"> Պահուստային ֆոնդի կառավարման արդյունավետության և թափանցիկության ապահովում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</si>
  <si>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</si>
  <si>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</si>
  <si>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</si>
  <si>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</si>
  <si>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</si>
  <si>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</si>
  <si>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</si>
  <si>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Բաժին N 09</t>
  </si>
  <si>
    <t>Դաս N 01</t>
  </si>
  <si>
    <t xml:space="preserve"> դրամ</t>
  </si>
  <si>
    <t xml:space="preserve"> ՄԱՍ III. ԾԱՌԱՅՈՒԹՅՈՒՆՆԵՐ</t>
  </si>
  <si>
    <t>Հավելված N 1</t>
  </si>
  <si>
    <t>Հավելված N 2</t>
  </si>
  <si>
    <t xml:space="preserve"> ______________ ի    ___Ն որոշման</t>
  </si>
  <si>
    <t>Հավելված N 3</t>
  </si>
  <si>
    <t>Հավելված N 6</t>
  </si>
  <si>
    <t>Հավելված N 4</t>
  </si>
  <si>
    <t>Հավելված N 8</t>
  </si>
  <si>
    <t>ՀՀ կառավարության  2021 թվականի</t>
  </si>
  <si>
    <t>01</t>
  </si>
  <si>
    <t xml:space="preserve">ՀՀ կառավարության  2021 թվականի </t>
  </si>
  <si>
    <t xml:space="preserve">ՄԱՍ 1. ՊԵՏԱԿԱՆ ՄԱՐՄՆԻ ԳԾՈՎ ԱՐԴՅՈՒՆՔԱՅԻՆ (ԿԱՏԱՐՈՂԱԿԱՆ) ՑՈՒՑԱՆԻՇՆԵՐԸ </t>
  </si>
  <si>
    <t>Աղյուսակ 9․1.14</t>
  </si>
  <si>
    <t>Աղյուսակ 9․1.58</t>
  </si>
  <si>
    <t>Հավելված N 7</t>
  </si>
  <si>
    <t>Հավելված 5</t>
  </si>
  <si>
    <t>հազար դրամ</t>
  </si>
  <si>
    <t>Միջոցառումները կատարող պետական մարմինների և դրամաշնորհ ստացող տնտեսվարող սուբյեկտների անվանումները</t>
  </si>
  <si>
    <t xml:space="preserve">Ցուցանիշների փոփոխությունը (ավելացումները նշված են դրական նշանով)  </t>
  </si>
  <si>
    <t>Ընդամենը</t>
  </si>
  <si>
    <t>Հավելված N 9</t>
  </si>
  <si>
    <t>ՀՀ ԿԱՌԱՎԱՐՈՒԹՅՈՒՆ</t>
  </si>
  <si>
    <t>08</t>
  </si>
  <si>
    <t>ՀՀ կրթության, գիտության, մշակույթի և սպորտի  նախարարություն</t>
  </si>
  <si>
    <t xml:space="preserve"> ՈՉ ՖԻՆԱՆՍԱԿԱՆ ԱԿՏԻՎՆԵՐԻ ԳԾՈՎ ԾԱԽՍԵՐ</t>
  </si>
  <si>
    <t xml:space="preserve"> ՀԻՄՆԱԿԱՆ ՄԻՋՈՑՆԵՐ</t>
  </si>
  <si>
    <t>ՀԱՅԱՍՏԱՆԻ ՀԱՆՐԱՊԵՏՈՒԹՅԱՆ ԿԱՌԱՎԱՐՈՒԹՅԱՆ 2020 ԹՎԱԿԱՆԻ ԴԵԿՏԵՄԲԵՐԻ 30-Ի N2215-Ն ՈՐՈՇՄԱՆ N 3 ԵՎ N 4 ՀԱՎԵԼՎԱԾՆԵՐՈՒՄ ԿԱՏԱՐՎՈՂ  ՓՈՓՈԽՈՒԹՅՈՒՆՆԵՐԸ ԵՎ ԼՐԱՑՈՒՄՆԵՐԸ</t>
  </si>
  <si>
    <t xml:space="preserve"> Ծառայությունների մատուցում </t>
  </si>
  <si>
    <t xml:space="preserve">ՀՀ կրթության, գիտության, մշակույթի և սպորտի նախարարություն 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</si>
  <si>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ՓՈՓՈԽՈՒԹՅՈՒՆՆԵՐԸ ԵՎ ԼՐԱՑՈՒՄՆԵՐԸ</t>
  </si>
  <si>
    <t xml:space="preserve">ՀԱՅԱՍՏԱՆԻ ՀԱՆՐԱՊԵՏՈՒԹՅԱՆ ԿԱՌԱՎԱՐՈՒԹՅԱՆ 2020 ԹՎԱԿԱՆԻ ԴԵԿՏԵՄԲԵՐԻ 30-Ի N 2215-Ն ՈՐՈՇՄԱՆ N 9 ՀԱՎԵԼՎԱԾԻ  N 9.14 ԵՎ 9․47 ԱՂՅՈՒՍԱԿՆԵՐՈՒՄ ԿԱՏԱՐՎՈՂ ՓՈՓՈԽՈՒԹՅՈՒՆՆԵՐԸ ԵՎ ԼՐԱՑՈՒՄՆԵՐԸ </t>
  </si>
  <si>
    <t xml:space="preserve">Կազմակերպությունների թիվը, որտեղ կատարվում են ներդրումները, հատ </t>
  </si>
  <si>
    <t xml:space="preserve">Ցուցանիշների փոփոխությունը (ավելացումները նշված են դրական նշանով, իսկ նվազեցումները՝ փակագծերում)  </t>
  </si>
  <si>
    <t>Ցուցանիշների փոփոխությունը (ավելացումները նշված են դրական նշանով)</t>
  </si>
  <si>
    <t>ՀԱՅԱՍՏԱՆԻ ՀԱՆՐԱՊԵՏՈՒԹՅԱՆ 2021 ԹՎԱԿԱՆԻ ՊԵՏԱԿԱՆ ԲՅՈՒՋԵՈՎ ՆԱԽԱՏԵՍՎԱԾ՝ ՀԱՅԱՍՏԱՆԻ ՀԱՆՐԱՊԵՏՈՒԹՅԱՆ ԿԱՌԱՎԱՐՈՒԹՅԱՆ ՊԱՀՈՒՍՏԱՅԻՆ ՖՈՆԴԻՑ ՀԱՏԿԱՑՈՒՄՆԵՐ ԿԱՏԱՐԵԼՈՒ ՎԵՐԱԲԵՐՅԱԼ</t>
  </si>
  <si>
    <t>Բաժին</t>
  </si>
  <si>
    <t>Խումբ</t>
  </si>
  <si>
    <t xml:space="preserve"> ՀՀ կրթության, գիտության, մշակույթի և սպորտի նախարարության կարողությունների զարգացում և տեխնիկական հագեցվածության ապահովում</t>
  </si>
  <si>
    <t>ՀԱՅԱՍՏԱՆԻ ՀԱՆՐԱՊԵՏՈՒԹՅԱՆ ԿԱՌԱՎԱՐՈՒԹՅԱՆ 2020 ԹՎԱԿԱՆԻ ԴԵԿՏԵՄԲԵՐԻ 30-Ի N 2215-Ն ՈՐՈՇՄԱՆ N 5 ՀԱՎԵԼՎԱԾԻ N 7  ԱՂՅՈՒՍԱԿՈՒՄ  ԿԱՏԱՐՎՈՂ  ԼՐԱՑՈՒՄԸ</t>
  </si>
  <si>
    <t xml:space="preserve"> Կրթության, գիտության, մշակույթի և սպորտի  բնագավառի   պետական քաղաքականության մշակում, ծրագրերի համակարգում և մոնիտորինգ</t>
  </si>
  <si>
    <t xml:space="preserve"> Կրթության, գիտության, մշակույթի և սպորտի  բնագավառի պետական քաղաքականության մշակում, ծրագրերի համակարգում և մոնիտորինգ</t>
  </si>
  <si>
    <t>«Ակադեմիական փոխճանաչման և շարժունության ազգային տեղեկատվական կենտրոն» հիմնադրամ</t>
  </si>
  <si>
    <t xml:space="preserve"> Կրթության, գիտության, մշակույթի և սպորտի  բնագավառի պետական քաղաքականության մշակման, ծրագրերի համակարգման և մոնիտորինգի ծառայություններ</t>
  </si>
  <si>
    <t>ՄԵՔԵՆԱՆԵՐ ԵՎ ՍԱՐՔԱՎՈՐՈՒՄՆԵՐ</t>
  </si>
  <si>
    <t xml:space="preserve"> - Վարչական սարքավորումներ</t>
  </si>
  <si>
    <t>ԴՐԱՄԱՇՆՈՐՀՆԵՐ</t>
  </si>
  <si>
    <t>Կապիտալ դրամաշնորհներ պետական հատվածի այլ մակարդակներին</t>
  </si>
  <si>
    <t xml:space="preserve"> - Այլ կապիտալ դրամաշնորհներ</t>
  </si>
  <si>
    <t xml:space="preserve"> Կրթություն (այլ դասերին չպատկանող)</t>
  </si>
  <si>
    <t xml:space="preserve"> ԱՇԽԱՏԱՆՔԻ ՎԱՐՁԱՏՐՈՒԹՅՈՒՆ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</si>
  <si>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</si>
  <si>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</si>
  <si>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>Պայմանագրային այլ ծառայությունների ձեռքբերում</t>
  </si>
  <si>
    <t xml:space="preserve"> - Տեղեկատվական ծառայություններ</t>
  </si>
  <si>
    <t xml:space="preserve"> Ապահովել համընդհանուր, հավասարապես հասանելի, ներառական և որակյալ կրթություն՛  բավարարելով տնտեսության ու հասարակության պահանջները, լիարժեք ծառայելով  ազգային շահերին</t>
  </si>
  <si>
    <t xml:space="preserve"> Կրթության, գիտության, մշակույթի և սպորտի  բնագավառում իրականացվող ծրագրերի ազդեցության և արդյունավետության  բարելավում</t>
  </si>
  <si>
    <t xml:space="preserve"> Կրթության, գիտության, մշակույթի և սպորտի  բնագավառի պետական քաղաքականության մշակման, ծրագրերի համակարգման և մոնիտորինգի ծառայությունների ապահովում</t>
  </si>
  <si>
    <t xml:space="preserve"> ՀՀ կրթության, գիտության, մշակույթի և սպորտի նախարարության  աշխատանքային պայմանների բարելավման համար վարչական սարքավորումների ձեռք բերում</t>
  </si>
  <si>
    <t xml:space="preserve"> Պետական մարմինների կողմից օգտագործվող ոչ ֆինանսական ակտիվների հետ գործառնություններ</t>
  </si>
  <si>
    <t xml:space="preserve"> Կրթության, գիտության, մշակույթի և սպորտի  բնագավառի պետական քաղաքականության մշակման, ծրագրերի համակարգման և մոնիտորինգի ծառայություններ </t>
  </si>
  <si>
    <t xml:space="preserve"> Կրթության, գիտության, մշակույթի և սպորտի  բնագավառի պետական քաղաքականության մշակման, ծրագրերի համակարգման և մոնիտորինգի ծառայությունների ապահովում </t>
  </si>
  <si>
    <t xml:space="preserve"> ՀՀ կրթության, գիտության, մշակույթի և սպորտի նախարարություն </t>
  </si>
  <si>
    <t xml:space="preserve"> Միջոցառումն իրականացնողի անվանումը </t>
  </si>
  <si>
    <t xml:space="preserve"> ՀՀ կրթության, գիտության, մշակույթի և սպորտի նախարարության կարողությունների զարգացում և տեխնիկական հագեցվածության ապահովում </t>
  </si>
  <si>
    <t xml:space="preserve"> ՀՀ կրթության, գիտության, մշակույթի և սպորտի նախարարության  աշխատանքային պայմանների բարելավման համար վարչական սարքավորումների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</si>
  <si>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</si>
  <si>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Ակտիվն օգտագործող կազմակերպության անվանումը </t>
  </si>
  <si>
    <t>Մասնագիտացված կազմակերպություններ</t>
  </si>
  <si>
    <t xml:space="preserve">ՀԱՅԱՍՏԱՆԻ ՀԱՆՐԱՊԵՏՈՒԹՅԱՆ ԿԱՌԱՎԱՐՈՒԹՅԱՆ 2020 ԹՎԱԿԱՆԻ ԴԵԿՏԵՄԲԵՐԻ 30-Ի N 2215-Ն ՈՐՈՇՄԱՆ N 9.1 ՀԱՎԵԼՎԱԾԻ  N 9.1.14 ԵՎ 9․1.58 ԱՂՅՈՒՍԱԿՆԵՐՈՒՄ ԿԱՏԱՐՎՈՂ ՓՈՓՈԽՈՒԹՅՈՒՆՆԵՐԸ ԵՎ ԼՐԱՑՈՒՄՆԵՐԸ </t>
  </si>
  <si>
    <t>Խումբ N 08</t>
  </si>
  <si>
    <t>1130-11001</t>
  </si>
  <si>
    <t xml:space="preserve"> 79821170-10</t>
  </si>
  <si>
    <t xml:space="preserve"> տպագրական և առաքման ծառայություններ</t>
  </si>
  <si>
    <t>ԷԱՃ</t>
  </si>
  <si>
    <t>1130-31001</t>
  </si>
  <si>
    <t xml:space="preserve"> ՄԱՍ I.  ԱՊՐԱՆՔՆԵՐ</t>
  </si>
  <si>
    <t xml:space="preserve"> 30232130</t>
  </si>
  <si>
    <t xml:space="preserve"> գունավոր տպիչներ</t>
  </si>
  <si>
    <t>հատ</t>
  </si>
  <si>
    <t>ՀԱՅԱՍՏԱՆԻ ՀԱՆՐԱՊԵՏՈՒԹՅԱՆ ԿԱՌԱՎԱՐՈՒԹՅԱՆ 2020 ԹՎԱԿԱՆԻ ԴԵԿՏԵՄԲԵՐԻ 30-Ի N 2215-Ն ՈՐՈՇՄԱՆ N 5 ՀԱՎԵԼՎԱԾԻ N 2 ԱՂՅՈՒՍԱԿՈՒՄ ԿԱՏԱՐՎՈՂ ԼՐԱՑՈՒՄԸ</t>
  </si>
  <si>
    <t>«ՀԱՅԱUՏԱՆԻ ՀԱՆՐԱՊԵՏՈՒԹՅԱՆ 2021 ԹՎԱԿԱՆԻ ՊԵՏԱԿԱՆ ԲՅՈՒՋԵԻ ՄԱUԻՆ» ՀԱՅԱUՏԱՆԻ ՀԱՆՐԱՊԵՏՈՒԹՅԱՆ OՐԵՆՔԻ N 1 ՀԱՎԵԼՎԱԾԻ N 3 ԱՂՅՈՒՍԱԿՈՒՄ ԿԱՏԱՐՎՈՂ  ԼՐԱՑՈՒՄԸ</t>
  </si>
  <si>
    <t xml:space="preserve">Ցուցանիշների փոփոխությունը (ավելացումները նշված են դրական նշանով)    </t>
  </si>
  <si>
    <t xml:space="preserve"> ՀՀ կրթության, գիտության, մշակույթի և սպորտի բնագավառում օժանդակ ծրագրեր իրականացնող կազմակերպությունների շենքային պայմանների բարելավում </t>
  </si>
  <si>
    <t>ՀՀ կրթության, գիտության, մշակույթի և սպորտի բնագավառում օժանդակ ծրագրեր իրականացնող կազմակերպությունների աշխատանքային պայմանների բարելավում</t>
  </si>
  <si>
    <t>Բյուջետային հատկացումների գլխավոր կարգադրիչների, ծրագրերի, միջոցառումների, ծախսային ուղղությունների անվանումները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</si>
  <si>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</si>
  <si>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 30211200</t>
  </si>
  <si>
    <t xml:space="preserve"> դյուրակիր համակարգիչներ</t>
  </si>
  <si>
    <t xml:space="preserve"> ԾԱՌԱՅՈՒԹՅՈՒՆՆԵՐԻ ԵՎ ԱՊՐԱՆՔՆԵՐԻ ՁԵՌՔ ԲԵՐՈՒՄ</t>
  </si>
  <si>
    <t xml:space="preserve">ՀԱՅԱՍՏԱՆԻ ՀԱՆՐԱՊԵՏՈՒԹՅԱՆ ԿԱՌԱՎԱՐՈՒԹՅԱՆ 2020 ԹՎԱԿԱՆԻ ԴԵԿՏԵՄԲԵՐԻ 30-Ի 
N 2215-Ն ՈՐՈՇՄԱՆ N 10 ՀԱՎԵԼՎԱԾՈՒՄ ԿԱՏԱՐՎՈՂ ՓՈՓՈԽՈՒԹՅՈՒՆԸ ԵՎ ԼՐԱՑՈՒՄՆԵՐԸ
</t>
  </si>
  <si>
    <t xml:space="preserve"> ՀՀ կրթության, գիտության, մշակույթի և սպորտի բնագավառում օժանդակ ծրագրեր իրականացնող կազմակերպությունների շենքային պայմանների բարելավում</t>
  </si>
  <si>
    <t xml:space="preserve"> 30232130-502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</si>
</sst>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_-* #,##0.0\ _₽_-;\-* #,##0.0\ _₽_-;_-* &quot;-&quot;?\ _₽_-;_-@_-"/>
    <numFmt numFmtId="172" formatCode="0_);\(0\)"/>
    <numFmt numFmtId="173" formatCode="General_)"/>
  </numFmts>
  <fonts count="9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b/>
      <i/>
      <sz val="12"/>
      <name val="GHEA Grapalat"/>
      <family val="3"/>
    </font>
    <font>
      <b/>
      <sz val="12"/>
      <color indexed="8"/>
      <name val="GHEA Grapalat"/>
      <family val="3"/>
    </font>
    <font>
      <b/>
      <u/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GHEA Grapalat"/>
      <family val="3"/>
    </font>
    <font>
      <sz val="12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2"/>
    </font>
    <font>
      <sz val="12"/>
      <name val="GHEA Grapalat"/>
      <family val="2"/>
    </font>
    <font>
      <i/>
      <sz val="12"/>
      <color theme="1"/>
      <name val="GHEA Grapalat"/>
      <family val="3"/>
    </font>
    <font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21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7" fillId="0" borderId="16" applyNumberFormat="0" applyFill="0" applyAlignment="0" applyProtection="0"/>
    <xf numFmtId="0" fontId="28" fillId="8" borderId="17" applyNumberFormat="0" applyAlignment="0" applyProtection="0"/>
    <xf numFmtId="0" fontId="29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8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42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6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4" applyNumberFormat="0" applyAlignment="0" applyProtection="0"/>
    <xf numFmtId="0" fontId="39" fillId="3" borderId="0" applyNumberFormat="0" applyBorder="0" applyAlignment="0" applyProtection="0"/>
    <xf numFmtId="0" fontId="46" fillId="7" borderId="15" applyNumberFormat="0" applyAlignment="0" applyProtection="0"/>
    <xf numFmtId="0" fontId="43" fillId="6" borderId="14" applyNumberFormat="0" applyAlignment="0" applyProtection="0"/>
    <xf numFmtId="0" fontId="41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7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9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20" applyNumberFormat="0" applyAlignment="0" applyProtection="0"/>
    <xf numFmtId="0" fontId="56" fillId="53" borderId="21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20" applyNumberFormat="0" applyAlignment="0" applyProtection="0"/>
    <xf numFmtId="0" fontId="63" fillId="0" borderId="25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7" fillId="0" borderId="0"/>
    <xf numFmtId="38" fontId="78" fillId="0" borderId="0"/>
    <xf numFmtId="38" fontId="79" fillId="0" borderId="0"/>
    <xf numFmtId="38" fontId="80" fillId="0" borderId="0"/>
    <xf numFmtId="0" fontId="81" fillId="0" borderId="0"/>
    <xf numFmtId="0" fontId="81" fillId="0" borderId="0"/>
    <xf numFmtId="0" fontId="82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3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3" fillId="0" borderId="0"/>
    <xf numFmtId="0" fontId="50" fillId="55" borderId="38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84" fillId="0" borderId="39">
      <protection locked="0"/>
    </xf>
    <xf numFmtId="173" fontId="85" fillId="57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6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</cellStyleXfs>
  <cellXfs count="411">
    <xf numFmtId="0" fontId="0" fillId="0" borderId="0" xfId="0"/>
    <xf numFmtId="0" fontId="13" fillId="0" borderId="0" xfId="0" applyFont="1" applyAlignment="1">
      <alignment wrapText="1"/>
    </xf>
    <xf numFmtId="0" fontId="75" fillId="2" borderId="1" xfId="0" applyFont="1" applyFill="1" applyBorder="1" applyAlignment="1">
      <alignment horizontal="center" vertical="center" wrapText="1"/>
    </xf>
    <xf numFmtId="0" fontId="16" fillId="0" borderId="1" xfId="96" applyFont="1" applyBorder="1" applyAlignment="1">
      <alignment horizontal="center" vertical="center" wrapText="1"/>
    </xf>
    <xf numFmtId="0" fontId="16" fillId="0" borderId="1" xfId="96" applyFont="1" applyBorder="1" applyAlignment="1">
      <alignment horizontal="left" vertical="center" wrapText="1"/>
    </xf>
    <xf numFmtId="49" fontId="16" fillId="0" borderId="1" xfId="96" applyNumberFormat="1" applyFont="1" applyFill="1" applyBorder="1" applyAlignment="1">
      <alignment horizontal="center" vertical="center" textRotation="90" wrapText="1"/>
    </xf>
    <xf numFmtId="0" fontId="16" fillId="0" borderId="1" xfId="96" applyNumberFormat="1" applyFont="1" applyFill="1" applyBorder="1" applyAlignment="1">
      <alignment horizontal="center" vertical="center" wrapText="1"/>
    </xf>
    <xf numFmtId="168" fontId="16" fillId="0" borderId="3" xfId="96" applyNumberFormat="1" applyFont="1" applyFill="1" applyBorder="1" applyAlignment="1">
      <alignment horizontal="center" vertical="center" wrapText="1"/>
    </xf>
    <xf numFmtId="0" fontId="72" fillId="2" borderId="1" xfId="96" applyFont="1" applyFill="1" applyBorder="1" applyAlignment="1">
      <alignment horizontal="center" vertical="center" wrapText="1"/>
    </xf>
    <xf numFmtId="0" fontId="75" fillId="2" borderId="1" xfId="96" applyFont="1" applyFill="1" applyBorder="1" applyAlignment="1">
      <alignment horizontal="center" vertical="center" wrapText="1"/>
    </xf>
    <xf numFmtId="168" fontId="72" fillId="2" borderId="1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9" fontId="16" fillId="0" borderId="1" xfId="96" applyNumberFormat="1" applyFont="1" applyBorder="1" applyAlignment="1">
      <alignment horizontal="center" vertical="center" wrapText="1"/>
    </xf>
    <xf numFmtId="165" fontId="16" fillId="2" borderId="1" xfId="6" applyNumberFormat="1" applyFont="1" applyFill="1" applyBorder="1" applyAlignment="1">
      <alignment horizontal="center" vertical="center"/>
    </xf>
    <xf numFmtId="0" fontId="76" fillId="2" borderId="0" xfId="0" applyFont="1" applyFill="1"/>
    <xf numFmtId="0" fontId="76" fillId="2" borderId="0" xfId="0" applyFont="1" applyFill="1" applyAlignment="1">
      <alignment horizontal="right"/>
    </xf>
    <xf numFmtId="0" fontId="16" fillId="0" borderId="3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top" wrapText="1"/>
    </xf>
    <xf numFmtId="169" fontId="16" fillId="2" borderId="30" xfId="7" applyNumberFormat="1" applyFont="1" applyFill="1" applyBorder="1" applyAlignment="1">
      <alignment horizontal="center" vertical="center" wrapText="1"/>
    </xf>
    <xf numFmtId="0" fontId="72" fillId="0" borderId="30" xfId="0" applyFont="1" applyBorder="1" applyAlignment="1">
      <alignment horizontal="left" vertical="center" wrapText="1"/>
    </xf>
    <xf numFmtId="0" fontId="72" fillId="0" borderId="30" xfId="0" applyFont="1" applyBorder="1" applyAlignment="1">
      <alignment horizontal="center" vertical="center" wrapText="1"/>
    </xf>
    <xf numFmtId="168" fontId="74" fillId="2" borderId="1" xfId="96" applyNumberFormat="1" applyFont="1" applyFill="1" applyBorder="1" applyAlignment="1">
      <alignment horizontal="center" vertical="center" wrapText="1"/>
    </xf>
    <xf numFmtId="0" fontId="76" fillId="0" borderId="47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169" fontId="13" fillId="2" borderId="47" xfId="7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 vertical="center" wrapText="1"/>
    </xf>
    <xf numFmtId="0" fontId="76" fillId="0" borderId="47" xfId="0" applyFont="1" applyBorder="1" applyAlignment="1">
      <alignment horizontal="center" vertical="center" wrapText="1"/>
    </xf>
    <xf numFmtId="0" fontId="76" fillId="0" borderId="47" xfId="0" applyFont="1" applyBorder="1" applyAlignment="1">
      <alignment horizontal="left" vertical="top" wrapText="1"/>
    </xf>
    <xf numFmtId="0" fontId="16" fillId="0" borderId="47" xfId="0" applyFont="1" applyBorder="1" applyAlignment="1">
      <alignment horizontal="left" vertical="top" wrapText="1"/>
    </xf>
    <xf numFmtId="0" fontId="76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 wrapText="1"/>
    </xf>
    <xf numFmtId="0" fontId="16" fillId="0" borderId="0" xfId="96" applyNumberFormat="1" applyFont="1" applyFill="1" applyAlignment="1">
      <alignment horizontal="center" vertical="center" wrapText="1"/>
    </xf>
    <xf numFmtId="0" fontId="72" fillId="0" borderId="0" xfId="0" applyFont="1"/>
    <xf numFmtId="0" fontId="72" fillId="2" borderId="0" xfId="0" applyFont="1" applyFill="1"/>
    <xf numFmtId="0" fontId="88" fillId="0" borderId="0" xfId="0" applyFont="1" applyAlignment="1">
      <alignment horizontal="left" vertical="top" wrapText="1"/>
    </xf>
    <xf numFmtId="0" fontId="72" fillId="0" borderId="8" xfId="0" applyFont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top" wrapText="1"/>
    </xf>
    <xf numFmtId="167" fontId="16" fillId="0" borderId="30" xfId="6" applyNumberFormat="1" applyFont="1" applyBorder="1" applyAlignment="1">
      <alignment horizontal="center" vertical="center"/>
    </xf>
    <xf numFmtId="0" fontId="89" fillId="0" borderId="4" xfId="0" applyFont="1" applyBorder="1" applyAlignment="1">
      <alignment vertical="top" wrapText="1"/>
    </xf>
    <xf numFmtId="0" fontId="72" fillId="0" borderId="1" xfId="0" applyFont="1" applyBorder="1" applyAlignment="1">
      <alignment horizontal="left" vertical="top" wrapText="1"/>
    </xf>
    <xf numFmtId="167" fontId="72" fillId="0" borderId="30" xfId="0" applyNumberFormat="1" applyFont="1" applyBorder="1" applyAlignment="1">
      <alignment horizontal="center" vertical="center" wrapText="1"/>
    </xf>
    <xf numFmtId="167" fontId="72" fillId="2" borderId="30" xfId="0" applyNumberFormat="1" applyFont="1" applyFill="1" applyBorder="1" applyAlignment="1">
      <alignment horizontal="center" vertical="center" wrapText="1"/>
    </xf>
    <xf numFmtId="0" fontId="89" fillId="0" borderId="6" xfId="0" applyFont="1" applyBorder="1" applyAlignment="1">
      <alignment vertical="top" wrapText="1"/>
    </xf>
    <xf numFmtId="0" fontId="90" fillId="0" borderId="30" xfId="0" applyFont="1" applyBorder="1" applyAlignment="1">
      <alignment horizontal="left" vertical="top" wrapText="1"/>
    </xf>
    <xf numFmtId="165" fontId="16" fillId="0" borderId="30" xfId="0" applyNumberFormat="1" applyFont="1" applyBorder="1" applyAlignment="1">
      <alignment horizontal="left" vertical="top" wrapText="1"/>
    </xf>
    <xf numFmtId="165" fontId="16" fillId="2" borderId="30" xfId="0" applyNumberFormat="1" applyFont="1" applyFill="1" applyBorder="1" applyAlignment="1">
      <alignment horizontal="left" vertical="top" wrapText="1"/>
    </xf>
    <xf numFmtId="165" fontId="88" fillId="0" borderId="0" xfId="0" applyNumberFormat="1" applyFont="1" applyAlignment="1">
      <alignment horizontal="left" vertical="top" wrapText="1"/>
    </xf>
    <xf numFmtId="0" fontId="92" fillId="0" borderId="30" xfId="165" applyFont="1" applyBorder="1">
      <alignment horizontal="left" vertical="top" wrapText="1"/>
    </xf>
    <xf numFmtId="0" fontId="93" fillId="0" borderId="30" xfId="165" applyFont="1" applyBorder="1" applyAlignment="1">
      <alignment horizontal="left" vertical="top" wrapText="1"/>
    </xf>
    <xf numFmtId="0" fontId="88" fillId="0" borderId="30" xfId="0" applyFont="1" applyBorder="1" applyAlignment="1"/>
    <xf numFmtId="0" fontId="88" fillId="2" borderId="30" xfId="0" applyFont="1" applyFill="1" applyBorder="1" applyAlignment="1"/>
    <xf numFmtId="0" fontId="93" fillId="0" borderId="30" xfId="165" applyFont="1" applyBorder="1" applyAlignment="1">
      <alignment horizontal="center" vertical="top"/>
    </xf>
    <xf numFmtId="0" fontId="93" fillId="2" borderId="30" xfId="165" applyFont="1" applyFill="1" applyBorder="1" applyAlignment="1">
      <alignment horizontal="center" vertical="top"/>
    </xf>
    <xf numFmtId="0" fontId="92" fillId="2" borderId="30" xfId="165" applyFont="1" applyFill="1" applyBorder="1">
      <alignment horizontal="left" vertical="top" wrapText="1"/>
    </xf>
    <xf numFmtId="165" fontId="16" fillId="0" borderId="30" xfId="6" applyNumberFormat="1" applyFont="1" applyBorder="1" applyAlignment="1">
      <alignment horizontal="right" vertical="top"/>
    </xf>
    <xf numFmtId="0" fontId="16" fillId="2" borderId="30" xfId="165" applyFont="1" applyFill="1" applyBorder="1" applyAlignment="1">
      <alignment horizontal="left" vertical="top" wrapText="1"/>
    </xf>
    <xf numFmtId="165" fontId="16" fillId="0" borderId="30" xfId="6" applyNumberFormat="1" applyFont="1" applyBorder="1" applyAlignment="1">
      <alignment horizontal="right" vertical="center"/>
    </xf>
    <xf numFmtId="39" fontId="88" fillId="0" borderId="0" xfId="0" applyNumberFormat="1" applyFont="1" applyAlignment="1">
      <alignment horizontal="left" vertical="top" wrapText="1"/>
    </xf>
    <xf numFmtId="0" fontId="93" fillId="2" borderId="30" xfId="165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top" wrapText="1"/>
    </xf>
    <xf numFmtId="0" fontId="90" fillId="0" borderId="3" xfId="0" applyFont="1" applyBorder="1" applyAlignment="1">
      <alignment horizontal="left" vertical="top" wrapText="1"/>
    </xf>
    <xf numFmtId="165" fontId="72" fillId="0" borderId="0" xfId="0" applyNumberFormat="1" applyFont="1"/>
    <xf numFmtId="0" fontId="90" fillId="0" borderId="1" xfId="0" applyFont="1" applyBorder="1" applyAlignment="1">
      <alignment horizontal="left" vertical="top" wrapText="1"/>
    </xf>
    <xf numFmtId="0" fontId="93" fillId="0" borderId="1" xfId="8" applyFont="1" applyBorder="1" applyAlignment="1">
      <alignment horizontal="left" vertical="top" wrapText="1"/>
    </xf>
    <xf numFmtId="0" fontId="93" fillId="0" borderId="8" xfId="8" applyFont="1" applyBorder="1" applyAlignment="1">
      <alignment horizontal="left" vertical="top" wrapText="1"/>
    </xf>
    <xf numFmtId="0" fontId="16" fillId="0" borderId="1" xfId="8" applyFont="1" applyBorder="1" applyAlignment="1">
      <alignment horizontal="left" vertical="center" wrapText="1"/>
    </xf>
    <xf numFmtId="0" fontId="72" fillId="0" borderId="30" xfId="0" applyFont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top" wrapText="1"/>
    </xf>
    <xf numFmtId="0" fontId="72" fillId="0" borderId="1" xfId="8" applyFont="1" applyBorder="1" applyAlignment="1">
      <alignment horizontal="left" vertical="top" wrapText="1"/>
    </xf>
    <xf numFmtId="0" fontId="89" fillId="0" borderId="46" xfId="0" applyFont="1" applyBorder="1" applyAlignment="1">
      <alignment vertical="top" wrapText="1"/>
    </xf>
    <xf numFmtId="167" fontId="16" fillId="0" borderId="1" xfId="0" applyNumberFormat="1" applyFont="1" applyBorder="1" applyAlignment="1">
      <alignment horizontal="center" vertical="center" wrapText="1"/>
    </xf>
    <xf numFmtId="168" fontId="72" fillId="0" borderId="30" xfId="0" applyNumberFormat="1" applyFont="1" applyFill="1" applyBorder="1" applyAlignment="1">
      <alignment vertical="center"/>
    </xf>
    <xf numFmtId="168" fontId="16" fillId="0" borderId="30" xfId="0" applyNumberFormat="1" applyFont="1" applyFill="1" applyBorder="1" applyAlignment="1">
      <alignment horizontal="center" vertical="center"/>
    </xf>
    <xf numFmtId="0" fontId="72" fillId="0" borderId="30" xfId="0" applyFont="1" applyBorder="1"/>
    <xf numFmtId="0" fontId="72" fillId="2" borderId="30" xfId="0" applyFont="1" applyFill="1" applyBorder="1"/>
    <xf numFmtId="169" fontId="16" fillId="0" borderId="30" xfId="0" applyNumberFormat="1" applyFont="1" applyFill="1" applyBorder="1" applyAlignment="1">
      <alignment vertical="center"/>
    </xf>
    <xf numFmtId="169" fontId="72" fillId="0" borderId="30" xfId="0" applyNumberFormat="1" applyFont="1" applyFill="1" applyBorder="1" applyAlignment="1">
      <alignment vertical="center"/>
    </xf>
    <xf numFmtId="0" fontId="16" fillId="0" borderId="1" xfId="8" applyFont="1" applyBorder="1" applyAlignment="1">
      <alignment horizontal="left" vertical="top" wrapText="1"/>
    </xf>
    <xf numFmtId="0" fontId="72" fillId="0" borderId="1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72" fillId="0" borderId="30" xfId="0" applyFont="1" applyBorder="1" applyAlignment="1">
      <alignment horizontal="center" vertical="top" wrapText="1"/>
    </xf>
    <xf numFmtId="0" fontId="16" fillId="2" borderId="30" xfId="0" applyFont="1" applyFill="1" applyBorder="1" applyAlignment="1">
      <alignment horizontal="left" vertical="top" wrapText="1"/>
    </xf>
    <xf numFmtId="166" fontId="72" fillId="2" borderId="30" xfId="7" applyNumberFormat="1" applyFont="1" applyFill="1" applyBorder="1" applyAlignment="1">
      <alignment horizontal="center" vertical="center" wrapText="1"/>
    </xf>
    <xf numFmtId="169" fontId="72" fillId="2" borderId="30" xfId="7" applyNumberFormat="1" applyFont="1" applyFill="1" applyBorder="1" applyAlignment="1">
      <alignment horizontal="center" vertical="center" wrapText="1"/>
    </xf>
    <xf numFmtId="169" fontId="72" fillId="0" borderId="30" xfId="7" applyNumberFormat="1" applyFont="1" applyFill="1" applyBorder="1" applyAlignment="1">
      <alignment horizontal="center" vertical="center" wrapText="1"/>
    </xf>
    <xf numFmtId="166" fontId="72" fillId="0" borderId="0" xfId="0" applyNumberFormat="1" applyFont="1" applyFill="1" applyBorder="1" applyAlignment="1">
      <alignment horizontal="left" vertical="top" wrapText="1"/>
    </xf>
    <xf numFmtId="0" fontId="72" fillId="0" borderId="0" xfId="0" applyFont="1" applyFill="1" applyBorder="1" applyAlignment="1">
      <alignment horizontal="left" vertical="top" wrapText="1"/>
    </xf>
    <xf numFmtId="0" fontId="72" fillId="0" borderId="0" xfId="0" applyFont="1" applyFill="1" applyAlignment="1">
      <alignment horizontal="left" vertical="top" wrapText="1"/>
    </xf>
    <xf numFmtId="0" fontId="72" fillId="0" borderId="30" xfId="0" applyFont="1" applyFill="1" applyBorder="1" applyAlignment="1">
      <alignment horizontal="left" vertical="top" wrapText="1"/>
    </xf>
    <xf numFmtId="43" fontId="72" fillId="0" borderId="30" xfId="7" applyNumberFormat="1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left" vertical="center" wrapText="1"/>
    </xf>
    <xf numFmtId="169" fontId="16" fillId="0" borderId="30" xfId="7" applyNumberFormat="1" applyFont="1" applyFill="1" applyBorder="1" applyAlignment="1">
      <alignment horizontal="center" vertical="center" wrapText="1"/>
    </xf>
    <xf numFmtId="166" fontId="16" fillId="0" borderId="30" xfId="7" applyNumberFormat="1" applyFont="1" applyFill="1" applyBorder="1" applyAlignment="1">
      <alignment horizontal="right" vertical="center" wrapText="1"/>
    </xf>
    <xf numFmtId="169" fontId="16" fillId="0" borderId="30" xfId="7" applyNumberFormat="1" applyFont="1" applyFill="1" applyBorder="1" applyAlignment="1">
      <alignment horizontal="right" vertical="center" wrapText="1"/>
    </xf>
    <xf numFmtId="0" fontId="90" fillId="0" borderId="30" xfId="165" applyFont="1" applyBorder="1" applyAlignment="1">
      <alignment horizontal="left" vertical="top" wrapText="1"/>
    </xf>
    <xf numFmtId="166" fontId="90" fillId="2" borderId="30" xfId="7" applyNumberFormat="1" applyFont="1" applyFill="1" applyBorder="1" applyAlignment="1">
      <alignment horizontal="center" vertical="center" wrapText="1"/>
    </xf>
    <xf numFmtId="169" fontId="90" fillId="2" borderId="30" xfId="7" applyNumberFormat="1" applyFont="1" applyFill="1" applyBorder="1" applyAlignment="1">
      <alignment horizontal="center" vertical="center" wrapText="1"/>
    </xf>
    <xf numFmtId="0" fontId="90" fillId="0" borderId="0" xfId="0" applyFont="1" applyAlignment="1">
      <alignment horizontal="left" vertical="top" wrapText="1"/>
    </xf>
    <xf numFmtId="166" fontId="72" fillId="2" borderId="30" xfId="7" applyNumberFormat="1" applyFont="1" applyFill="1" applyBorder="1" applyAlignment="1">
      <alignment vertical="center" wrapText="1"/>
    </xf>
    <xf numFmtId="166" fontId="72" fillId="2" borderId="30" xfId="7" applyNumberFormat="1" applyFont="1" applyFill="1" applyBorder="1" applyAlignment="1">
      <alignment horizontal="right" vertical="center" wrapText="1"/>
    </xf>
    <xf numFmtId="171" fontId="72" fillId="0" borderId="0" xfId="0" applyNumberFormat="1" applyFont="1" applyAlignment="1">
      <alignment horizontal="left" vertical="top" wrapText="1"/>
    </xf>
    <xf numFmtId="167" fontId="72" fillId="0" borderId="0" xfId="0" applyNumberFormat="1" applyFont="1" applyAlignment="1">
      <alignment horizontal="left" vertical="top" wrapText="1"/>
    </xf>
    <xf numFmtId="169" fontId="72" fillId="2" borderId="30" xfId="7" applyNumberFormat="1" applyFont="1" applyFill="1" applyBorder="1" applyAlignment="1">
      <alignment horizontal="right" vertical="center" wrapText="1"/>
    </xf>
    <xf numFmtId="0" fontId="16" fillId="0" borderId="30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left" vertical="top" wrapText="1"/>
    </xf>
    <xf numFmtId="166" fontId="90" fillId="0" borderId="0" xfId="0" applyNumberFormat="1" applyFont="1" applyAlignment="1">
      <alignment horizontal="left" vertical="top" wrapText="1"/>
    </xf>
    <xf numFmtId="0" fontId="72" fillId="2" borderId="2" xfId="0" applyFont="1" applyFill="1" applyBorder="1" applyAlignment="1">
      <alignment vertical="top" wrapText="1"/>
    </xf>
    <xf numFmtId="49" fontId="72" fillId="0" borderId="30" xfId="0" applyNumberFormat="1" applyFont="1" applyBorder="1" applyAlignment="1">
      <alignment horizontal="left" vertical="top" wrapText="1"/>
    </xf>
    <xf numFmtId="49" fontId="16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72" fillId="0" borderId="0" xfId="0" applyFont="1" applyBorder="1" applyAlignment="1">
      <alignment horizontal="center" wrapText="1"/>
    </xf>
    <xf numFmtId="49" fontId="72" fillId="0" borderId="0" xfId="0" applyNumberFormat="1" applyFont="1" applyBorder="1" applyAlignment="1">
      <alignment horizontal="left" vertical="top" wrapText="1"/>
    </xf>
    <xf numFmtId="166" fontId="72" fillId="2" borderId="0" xfId="7" applyNumberFormat="1" applyFont="1" applyFill="1" applyBorder="1" applyAlignment="1">
      <alignment horizontal="right" vertical="center" wrapText="1"/>
    </xf>
    <xf numFmtId="0" fontId="72" fillId="0" borderId="0" xfId="0" applyFont="1" applyAlignment="1">
      <alignment horizontal="left" wrapText="1"/>
    </xf>
    <xf numFmtId="165" fontId="16" fillId="0" borderId="30" xfId="8" applyNumberFormat="1" applyFont="1" applyFill="1" applyBorder="1" applyAlignment="1">
      <alignment horizontal="center" vertical="center" wrapText="1"/>
    </xf>
    <xf numFmtId="165" fontId="72" fillId="0" borderId="30" xfId="8" applyNumberFormat="1" applyFont="1" applyFill="1" applyBorder="1" applyAlignment="1">
      <alignment horizontal="center" vertical="center" wrapText="1"/>
    </xf>
    <xf numFmtId="168" fontId="72" fillId="0" borderId="30" xfId="0" applyNumberFormat="1" applyFont="1" applyFill="1" applyBorder="1" applyAlignment="1">
      <alignment horizontal="right" vertical="center"/>
    </xf>
    <xf numFmtId="0" fontId="16" fillId="0" borderId="30" xfId="0" applyFont="1" applyBorder="1" applyAlignment="1">
      <alignment wrapText="1"/>
    </xf>
    <xf numFmtId="165" fontId="72" fillId="0" borderId="30" xfId="6" applyNumberFormat="1" applyFont="1" applyFill="1" applyBorder="1" applyAlignment="1">
      <alignment horizontal="center" vertical="center"/>
    </xf>
    <xf numFmtId="168" fontId="16" fillId="0" borderId="30" xfId="0" applyNumberFormat="1" applyFont="1" applyFill="1" applyBorder="1" applyAlignment="1">
      <alignment horizontal="right" vertical="center"/>
    </xf>
    <xf numFmtId="165" fontId="72" fillId="0" borderId="30" xfId="6" applyNumberFormat="1" applyFont="1" applyBorder="1" applyAlignment="1">
      <alignment horizontal="right" vertical="center"/>
    </xf>
    <xf numFmtId="165" fontId="90" fillId="0" borderId="30" xfId="6" applyNumberFormat="1" applyFont="1" applyBorder="1" applyAlignment="1">
      <alignment horizontal="right" vertical="center"/>
    </xf>
    <xf numFmtId="165" fontId="72" fillId="0" borderId="30" xfId="6" applyNumberFormat="1" applyFont="1" applyBorder="1" applyAlignment="1">
      <alignment horizontal="center" vertical="center"/>
    </xf>
    <xf numFmtId="169" fontId="72" fillId="0" borderId="0" xfId="96" applyNumberFormat="1" applyFont="1" applyFill="1" applyAlignment="1">
      <alignment vertical="center" wrapText="1"/>
    </xf>
    <xf numFmtId="49" fontId="16" fillId="0" borderId="0" xfId="96" applyNumberFormat="1" applyFont="1" applyFill="1" applyAlignment="1">
      <alignment horizontal="center" vertical="center" wrapText="1"/>
    </xf>
    <xf numFmtId="168" fontId="16" fillId="0" borderId="0" xfId="96" applyNumberFormat="1" applyFont="1" applyFill="1" applyAlignment="1">
      <alignment horizontal="center" vertical="center" wrapText="1"/>
    </xf>
    <xf numFmtId="0" fontId="72" fillId="0" borderId="0" xfId="0" applyFont="1" applyAlignment="1">
      <alignment horizontal="center"/>
    </xf>
    <xf numFmtId="168" fontId="16" fillId="0" borderId="1" xfId="96" applyNumberFormat="1" applyFont="1" applyFill="1" applyBorder="1" applyAlignment="1">
      <alignment horizontal="center" vertical="center" wrapText="1"/>
    </xf>
    <xf numFmtId="0" fontId="72" fillId="0" borderId="1" xfId="0" applyFont="1" applyBorder="1"/>
    <xf numFmtId="167" fontId="16" fillId="0" borderId="0" xfId="0" applyNumberFormat="1" applyFont="1"/>
    <xf numFmtId="165" fontId="16" fillId="0" borderId="0" xfId="0" applyNumberFormat="1" applyFont="1"/>
    <xf numFmtId="168" fontId="72" fillId="0" borderId="0" xfId="0" applyNumberFormat="1" applyFont="1"/>
    <xf numFmtId="0" fontId="76" fillId="0" borderId="0" xfId="0" applyFont="1"/>
    <xf numFmtId="0" fontId="76" fillId="0" borderId="0" xfId="0" applyFont="1" applyAlignment="1">
      <alignment wrapText="1"/>
    </xf>
    <xf numFmtId="0" fontId="76" fillId="0" borderId="0" xfId="0" applyFont="1" applyAlignment="1">
      <alignment horizontal="center"/>
    </xf>
    <xf numFmtId="168" fontId="76" fillId="0" borderId="0" xfId="0" applyNumberFormat="1" applyFont="1"/>
    <xf numFmtId="0" fontId="90" fillId="2" borderId="1" xfId="0" applyFont="1" applyFill="1" applyBorder="1" applyAlignment="1">
      <alignment horizontal="center" vertical="center" wrapText="1"/>
    </xf>
    <xf numFmtId="168" fontId="74" fillId="2" borderId="30" xfId="96" applyNumberFormat="1" applyFont="1" applyFill="1" applyBorder="1" applyAlignment="1">
      <alignment horizontal="center" vertical="center" wrapText="1"/>
    </xf>
    <xf numFmtId="0" fontId="72" fillId="0" borderId="1" xfId="96" applyFont="1" applyBorder="1" applyAlignment="1">
      <alignment horizontal="center" vertical="center" wrapText="1"/>
    </xf>
    <xf numFmtId="168" fontId="72" fillId="2" borderId="1" xfId="96" applyNumberFormat="1" applyFont="1" applyFill="1" applyBorder="1" applyAlignment="1">
      <alignment vertical="center" wrapText="1"/>
    </xf>
    <xf numFmtId="0" fontId="73" fillId="0" borderId="1" xfId="96" applyFont="1" applyBorder="1" applyAlignment="1">
      <alignment horizontal="center" vertical="center" wrapText="1"/>
    </xf>
    <xf numFmtId="168" fontId="73" fillId="2" borderId="1" xfId="96" applyNumberFormat="1" applyFont="1" applyFill="1" applyBorder="1" applyAlignment="1">
      <alignment horizontal="center" vertical="center" wrapText="1"/>
    </xf>
    <xf numFmtId="0" fontId="76" fillId="2" borderId="0" xfId="0" applyFont="1" applyFill="1" applyAlignment="1"/>
    <xf numFmtId="0" fontId="76" fillId="2" borderId="0" xfId="0" applyFont="1" applyFill="1" applyBorder="1"/>
    <xf numFmtId="0" fontId="72" fillId="2" borderId="30" xfId="8" applyFont="1" applyFill="1" applyBorder="1" applyAlignment="1">
      <alignment horizontal="center" vertical="center" wrapText="1"/>
    </xf>
    <xf numFmtId="0" fontId="72" fillId="2" borderId="0" xfId="8" applyFont="1" applyFill="1">
      <alignment horizontal="left" vertical="top" wrapText="1"/>
    </xf>
    <xf numFmtId="165" fontId="16" fillId="2" borderId="30" xfId="6" applyNumberFormat="1" applyFont="1" applyFill="1" applyBorder="1" applyAlignment="1">
      <alignment horizontal="center" vertical="center"/>
    </xf>
    <xf numFmtId="167" fontId="72" fillId="2" borderId="0" xfId="8" applyNumberFormat="1" applyFont="1" applyFill="1">
      <alignment horizontal="left" vertical="top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vertical="center"/>
    </xf>
    <xf numFmtId="165" fontId="16" fillId="2" borderId="33" xfId="0" applyNumberFormat="1" applyFont="1" applyFill="1" applyBorder="1" applyAlignment="1">
      <alignment vertical="center" wrapText="1"/>
    </xf>
    <xf numFmtId="165" fontId="72" fillId="2" borderId="0" xfId="8" applyNumberFormat="1" applyFont="1" applyFill="1">
      <alignment horizontal="left" vertical="top" wrapText="1"/>
    </xf>
    <xf numFmtId="0" fontId="72" fillId="2" borderId="30" xfId="8" applyFont="1" applyFill="1" applyBorder="1">
      <alignment horizontal="left" vertical="top" wrapText="1"/>
    </xf>
    <xf numFmtId="4" fontId="16" fillId="2" borderId="33" xfId="8" applyNumberFormat="1" applyFont="1" applyFill="1" applyBorder="1" applyAlignment="1">
      <alignment horizontal="center" vertical="center" wrapText="1"/>
    </xf>
    <xf numFmtId="4" fontId="72" fillId="2" borderId="0" xfId="8" applyNumberFormat="1" applyFont="1" applyFill="1">
      <alignment horizontal="left" vertical="top" wrapText="1"/>
    </xf>
    <xf numFmtId="0" fontId="90" fillId="2" borderId="30" xfId="8" applyFont="1" applyFill="1" applyBorder="1">
      <alignment horizontal="left" vertical="top" wrapText="1"/>
    </xf>
    <xf numFmtId="0" fontId="90" fillId="2" borderId="30" xfId="0" applyFont="1" applyFill="1" applyBorder="1" applyAlignment="1">
      <alignment horizontal="center" vertical="center"/>
    </xf>
    <xf numFmtId="0" fontId="90" fillId="2" borderId="33" xfId="0" applyFont="1" applyFill="1" applyBorder="1" applyAlignment="1">
      <alignment horizontal="center" vertical="center"/>
    </xf>
    <xf numFmtId="0" fontId="94" fillId="2" borderId="30" xfId="0" applyFont="1" applyFill="1" applyBorder="1" applyAlignment="1">
      <alignment vertical="center" wrapText="1"/>
    </xf>
    <xf numFmtId="165" fontId="90" fillId="2" borderId="30" xfId="6" applyNumberFormat="1" applyFont="1" applyFill="1" applyBorder="1" applyAlignment="1">
      <alignment horizontal="center" vertical="center"/>
    </xf>
    <xf numFmtId="0" fontId="90" fillId="2" borderId="0" xfId="8" applyFont="1" applyFill="1">
      <alignment horizontal="left" vertical="top" wrapText="1"/>
    </xf>
    <xf numFmtId="0" fontId="72" fillId="2" borderId="0" xfId="8" applyFont="1" applyFill="1" applyAlignment="1">
      <alignment horizontal="left" vertical="top" wrapText="1"/>
    </xf>
    <xf numFmtId="0" fontId="13" fillId="2" borderId="31" xfId="0" applyFont="1" applyFill="1" applyBorder="1" applyAlignment="1">
      <alignment horizontal="center" vertical="top" wrapText="1"/>
    </xf>
    <xf numFmtId="0" fontId="76" fillId="0" borderId="0" xfId="0" applyFont="1" applyBorder="1"/>
    <xf numFmtId="0" fontId="72" fillId="0" borderId="0" xfId="0" applyFont="1" applyBorder="1"/>
    <xf numFmtId="0" fontId="16" fillId="2" borderId="43" xfId="0" applyFont="1" applyFill="1" applyBorder="1" applyAlignment="1">
      <alignment vertical="top" wrapText="1"/>
    </xf>
    <xf numFmtId="0" fontId="72" fillId="0" borderId="43" xfId="0" applyFont="1" applyBorder="1" applyAlignment="1">
      <alignment horizontal="left" vertical="top" wrapText="1"/>
    </xf>
    <xf numFmtId="0" fontId="76" fillId="0" borderId="43" xfId="0" applyFont="1" applyBorder="1" applyAlignment="1">
      <alignment vertical="top" wrapText="1"/>
    </xf>
    <xf numFmtId="0" fontId="72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92" fillId="0" borderId="1" xfId="0" applyFont="1" applyBorder="1" applyAlignment="1">
      <alignment horizontal="left" vertical="top" wrapText="1"/>
    </xf>
    <xf numFmtId="172" fontId="90" fillId="2" borderId="3" xfId="0" applyNumberFormat="1" applyFont="1" applyFill="1" applyBorder="1" applyAlignment="1">
      <alignment horizontal="right" vertical="top" wrapText="1"/>
    </xf>
    <xf numFmtId="0" fontId="72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vertical="top" wrapText="1"/>
    </xf>
    <xf numFmtId="0" fontId="72" fillId="0" borderId="4" xfId="0" applyFont="1" applyBorder="1" applyAlignment="1">
      <alignment horizontal="left" vertical="top" wrapText="1"/>
    </xf>
    <xf numFmtId="0" fontId="76" fillId="0" borderId="1" xfId="0" applyFont="1" applyBorder="1" applyAlignment="1">
      <alignment vertical="top" wrapText="1"/>
    </xf>
    <xf numFmtId="0" fontId="76" fillId="0" borderId="0" xfId="0" applyFont="1" applyAlignment="1">
      <alignment vertical="center"/>
    </xf>
    <xf numFmtId="0" fontId="92" fillId="2" borderId="1" xfId="0" applyFont="1" applyFill="1" applyBorder="1" applyAlignment="1">
      <alignment horizontal="left" vertical="top" wrapText="1"/>
    </xf>
    <xf numFmtId="0" fontId="13" fillId="2" borderId="30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/>
    <xf numFmtId="0" fontId="16" fillId="2" borderId="7" xfId="0" applyFont="1" applyFill="1" applyBorder="1" applyAlignment="1"/>
    <xf numFmtId="0" fontId="16" fillId="0" borderId="1" xfId="0" applyFont="1" applyFill="1" applyBorder="1" applyAlignment="1">
      <alignment vertical="top" wrapText="1"/>
    </xf>
    <xf numFmtId="0" fontId="72" fillId="0" borderId="30" xfId="0" applyFont="1" applyFill="1" applyBorder="1" applyAlignment="1">
      <alignment vertical="center" wrapText="1"/>
    </xf>
    <xf numFmtId="0" fontId="90" fillId="0" borderId="30" xfId="0" applyFont="1" applyFill="1" applyBorder="1" applyAlignment="1">
      <alignment horizontal="left" vertical="center" wrapText="1"/>
    </xf>
    <xf numFmtId="0" fontId="72" fillId="0" borderId="36" xfId="0" applyFont="1" applyFill="1" applyBorder="1" applyAlignment="1">
      <alignment vertical="top" wrapText="1"/>
    </xf>
    <xf numFmtId="0" fontId="72" fillId="0" borderId="33" xfId="0" applyFont="1" applyFill="1" applyBorder="1" applyAlignment="1">
      <alignment vertical="top" wrapText="1"/>
    </xf>
    <xf numFmtId="0" fontId="76" fillId="0" borderId="0" xfId="0" applyFont="1" applyAlignment="1">
      <alignment horizontal="right"/>
    </xf>
    <xf numFmtId="0" fontId="76" fillId="0" borderId="0" xfId="0" applyFont="1" applyAlignment="1"/>
    <xf numFmtId="0" fontId="76" fillId="56" borderId="40" xfId="0" applyFont="1" applyFill="1" applyBorder="1" applyAlignment="1">
      <alignment horizontal="center" vertical="center" wrapText="1"/>
    </xf>
    <xf numFmtId="0" fontId="76" fillId="56" borderId="30" xfId="0" applyFont="1" applyFill="1" applyBorder="1" applyAlignment="1">
      <alignment horizontal="center" vertical="center"/>
    </xf>
    <xf numFmtId="0" fontId="76" fillId="56" borderId="30" xfId="0" applyFont="1" applyFill="1" applyBorder="1" applyAlignment="1">
      <alignment horizontal="center"/>
    </xf>
    <xf numFmtId="0" fontId="76" fillId="56" borderId="30" xfId="0" applyFont="1" applyFill="1" applyBorder="1" applyAlignment="1">
      <alignment horizontal="center" wrapText="1"/>
    </xf>
    <xf numFmtId="0" fontId="76" fillId="0" borderId="30" xfId="0" applyFont="1" applyBorder="1" applyAlignment="1">
      <alignment horizontal="center"/>
    </xf>
    <xf numFmtId="0" fontId="76" fillId="0" borderId="0" xfId="0" applyFont="1" applyFill="1"/>
    <xf numFmtId="0" fontId="76" fillId="0" borderId="30" xfId="0" applyFont="1" applyFill="1" applyBorder="1" applyAlignment="1">
      <alignment wrapText="1"/>
    </xf>
    <xf numFmtId="169" fontId="98" fillId="0" borderId="33" xfId="0" applyNumberFormat="1" applyFont="1" applyFill="1" applyBorder="1" applyAlignment="1">
      <alignment horizontal="right" vertical="center" wrapText="1"/>
    </xf>
    <xf numFmtId="0" fontId="72" fillId="0" borderId="30" xfId="0" applyFont="1" applyFill="1" applyBorder="1" applyAlignment="1">
      <alignment vertical="top" wrapText="1"/>
    </xf>
    <xf numFmtId="169" fontId="72" fillId="0" borderId="33" xfId="0" applyNumberFormat="1" applyFont="1" applyFill="1" applyBorder="1" applyAlignment="1">
      <alignment horizontal="right" vertical="top" wrapText="1"/>
    </xf>
    <xf numFmtId="0" fontId="72" fillId="0" borderId="0" xfId="0" applyFont="1" applyFill="1" applyAlignment="1">
      <alignment vertical="top"/>
    </xf>
    <xf numFmtId="0" fontId="72" fillId="0" borderId="37" xfId="0" applyFont="1" applyFill="1" applyBorder="1" applyAlignment="1">
      <alignment vertical="center"/>
    </xf>
    <xf numFmtId="0" fontId="72" fillId="0" borderId="33" xfId="0" applyFont="1" applyFill="1" applyBorder="1" applyAlignment="1">
      <alignment horizontal="center" vertical="center"/>
    </xf>
    <xf numFmtId="169" fontId="72" fillId="0" borderId="30" xfId="0" applyNumberFormat="1" applyFont="1" applyFill="1" applyBorder="1" applyAlignment="1">
      <alignment horizontal="right" vertical="center" wrapText="1"/>
    </xf>
    <xf numFmtId="0" fontId="72" fillId="0" borderId="0" xfId="0" applyFont="1" applyAlignment="1">
      <alignment horizontal="left" vertical="center" wrapText="1"/>
    </xf>
    <xf numFmtId="0" fontId="72" fillId="2" borderId="30" xfId="0" applyFont="1" applyFill="1" applyBorder="1" applyAlignment="1">
      <alignment horizontal="center" vertical="center" wrapText="1"/>
    </xf>
    <xf numFmtId="0" fontId="72" fillId="2" borderId="43" xfId="0" applyFont="1" applyFill="1" applyBorder="1" applyAlignment="1">
      <alignment horizontal="center" vertical="top" wrapText="1"/>
    </xf>
    <xf numFmtId="166" fontId="72" fillId="0" borderId="30" xfId="7" applyNumberFormat="1" applyFont="1" applyFill="1" applyBorder="1" applyAlignment="1">
      <alignment horizontal="right" vertical="center"/>
    </xf>
    <xf numFmtId="172" fontId="72" fillId="0" borderId="30" xfId="0" applyNumberFormat="1" applyFont="1" applyFill="1" applyBorder="1" applyAlignment="1">
      <alignment horizontal="center" vertical="top"/>
    </xf>
    <xf numFmtId="169" fontId="72" fillId="0" borderId="30" xfId="0" applyNumberFormat="1" applyFont="1" applyFill="1" applyBorder="1" applyAlignment="1">
      <alignment horizontal="right" vertical="top" wrapText="1"/>
    </xf>
    <xf numFmtId="0" fontId="72" fillId="0" borderId="0" xfId="0" applyFont="1" applyFill="1"/>
    <xf numFmtId="0" fontId="76" fillId="0" borderId="0" xfId="0" applyFont="1" applyBorder="1" applyAlignment="1">
      <alignment horizontal="center"/>
    </xf>
    <xf numFmtId="0" fontId="72" fillId="0" borderId="47" xfId="0" applyFont="1" applyBorder="1" applyAlignment="1">
      <alignment horizontal="left" vertical="top" wrapText="1"/>
    </xf>
    <xf numFmtId="0" fontId="13" fillId="0" borderId="47" xfId="0" applyFont="1" applyBorder="1" applyAlignment="1">
      <alignment wrapText="1"/>
    </xf>
    <xf numFmtId="0" fontId="76" fillId="2" borderId="47" xfId="0" applyFont="1" applyFill="1" applyBorder="1" applyAlignment="1">
      <alignment horizontal="left" vertical="top" wrapText="1"/>
    </xf>
    <xf numFmtId="0" fontId="13" fillId="0" borderId="47" xfId="0" applyFont="1" applyBorder="1" applyAlignment="1">
      <alignment horizontal="center" wrapText="1"/>
    </xf>
    <xf numFmtId="165" fontId="72" fillId="0" borderId="47" xfId="6" applyNumberFormat="1" applyFont="1" applyBorder="1" applyAlignment="1">
      <alignment horizontal="right" vertical="center"/>
    </xf>
    <xf numFmtId="0" fontId="90" fillId="0" borderId="47" xfId="0" applyFont="1" applyBorder="1" applyAlignment="1">
      <alignment horizontal="left" vertical="top" wrapText="1"/>
    </xf>
    <xf numFmtId="165" fontId="90" fillId="0" borderId="47" xfId="6" applyNumberFormat="1" applyFont="1" applyBorder="1" applyAlignment="1">
      <alignment horizontal="right" vertical="center"/>
    </xf>
    <xf numFmtId="0" fontId="95" fillId="0" borderId="47" xfId="0" applyFont="1" applyBorder="1" applyAlignment="1">
      <alignment horizontal="center" vertical="center" wrapText="1"/>
    </xf>
    <xf numFmtId="165" fontId="72" fillId="0" borderId="47" xfId="6" applyNumberFormat="1" applyFont="1" applyBorder="1" applyAlignment="1">
      <alignment horizontal="center" vertical="center"/>
    </xf>
    <xf numFmtId="0" fontId="95" fillId="0" borderId="47" xfId="0" applyFont="1" applyBorder="1" applyAlignment="1">
      <alignment horizontal="left" vertical="center" wrapText="1"/>
    </xf>
    <xf numFmtId="166" fontId="16" fillId="2" borderId="30" xfId="7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2" fillId="0" borderId="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top" wrapText="1"/>
    </xf>
    <xf numFmtId="0" fontId="72" fillId="0" borderId="0" xfId="0" applyFont="1" applyAlignment="1">
      <alignment horizontal="center"/>
    </xf>
    <xf numFmtId="0" fontId="72" fillId="0" borderId="30" xfId="8" applyFont="1" applyFill="1" applyBorder="1" applyAlignment="1">
      <alignment horizontal="center" vertical="top" wrapText="1"/>
    </xf>
    <xf numFmtId="0" fontId="16" fillId="2" borderId="30" xfId="0" applyFont="1" applyFill="1" applyBorder="1" applyAlignment="1">
      <alignment horizontal="left" vertical="top" wrapText="1"/>
    </xf>
    <xf numFmtId="0" fontId="76" fillId="0" borderId="0" xfId="0" applyFont="1" applyAlignment="1">
      <alignment horizontal="center"/>
    </xf>
    <xf numFmtId="0" fontId="72" fillId="2" borderId="30" xfId="0" applyFont="1" applyFill="1" applyBorder="1" applyAlignment="1">
      <alignment horizontal="left" vertical="center" wrapText="1"/>
    </xf>
    <xf numFmtId="0" fontId="72" fillId="2" borderId="30" xfId="0" applyFont="1" applyFill="1" applyBorder="1" applyAlignment="1">
      <alignment horizontal="left" vertical="top" wrapText="1"/>
    </xf>
    <xf numFmtId="0" fontId="72" fillId="0" borderId="30" xfId="0" applyFont="1" applyFill="1" applyBorder="1" applyAlignment="1">
      <alignment horizontal="left" vertical="top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169" fontId="72" fillId="2" borderId="47" xfId="7" applyNumberFormat="1" applyFont="1" applyFill="1" applyBorder="1" applyAlignment="1">
      <alignment horizontal="right" vertical="center" wrapText="1"/>
    </xf>
    <xf numFmtId="49" fontId="16" fillId="2" borderId="31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0" fontId="16" fillId="0" borderId="47" xfId="0" applyFont="1" applyFill="1" applyBorder="1" applyAlignment="1">
      <alignment horizontal="center" vertical="center"/>
    </xf>
    <xf numFmtId="169" fontId="16" fillId="2" borderId="30" xfId="7" applyNumberFormat="1" applyFont="1" applyFill="1" applyBorder="1" applyAlignment="1">
      <alignment horizontal="right" vertical="center" wrapText="1"/>
    </xf>
    <xf numFmtId="166" fontId="72" fillId="2" borderId="47" xfId="7" applyNumberFormat="1" applyFont="1" applyFill="1" applyBorder="1" applyAlignment="1">
      <alignment horizontal="right" vertical="center" wrapText="1"/>
    </xf>
    <xf numFmtId="166" fontId="72" fillId="0" borderId="0" xfId="0" applyNumberFormat="1" applyFont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72" fillId="0" borderId="45" xfId="8" applyFont="1" applyBorder="1" applyAlignment="1">
      <alignment horizontal="left" vertical="top" wrapText="1"/>
    </xf>
    <xf numFmtId="0" fontId="72" fillId="2" borderId="47" xfId="0" applyFont="1" applyFill="1" applyBorder="1" applyAlignment="1">
      <alignment horizontal="left" vertical="top" wrapText="1"/>
    </xf>
    <xf numFmtId="0" fontId="16" fillId="0" borderId="44" xfId="0" applyFont="1" applyBorder="1" applyAlignment="1">
      <alignment vertical="top" wrapText="1"/>
    </xf>
    <xf numFmtId="0" fontId="16" fillId="0" borderId="4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88" fillId="0" borderId="0" xfId="0" applyFont="1" applyAlignment="1">
      <alignment horizontal="left" vertical="center" wrapText="1"/>
    </xf>
    <xf numFmtId="0" fontId="7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7" fontId="76" fillId="0" borderId="0" xfId="0" applyNumberFormat="1" applyFont="1" applyBorder="1" applyAlignment="1">
      <alignment horizontal="center"/>
    </xf>
    <xf numFmtId="0" fontId="76" fillId="0" borderId="43" xfId="0" applyFont="1" applyBorder="1" applyAlignment="1">
      <alignment horizontal="center"/>
    </xf>
    <xf numFmtId="0" fontId="13" fillId="0" borderId="43" xfId="0" applyFont="1" applyBorder="1" applyAlignment="1">
      <alignment horizontal="center" vertical="top" wrapText="1"/>
    </xf>
    <xf numFmtId="165" fontId="72" fillId="0" borderId="1" xfId="6" applyNumberFormat="1" applyFont="1" applyBorder="1" applyAlignment="1">
      <alignment horizontal="center" vertical="top"/>
    </xf>
    <xf numFmtId="0" fontId="16" fillId="2" borderId="7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67" fontId="76" fillId="0" borderId="1" xfId="0" applyNumberFormat="1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169" fontId="72" fillId="0" borderId="30" xfId="0" applyNumberFormat="1" applyFont="1" applyFill="1" applyBorder="1" applyAlignment="1">
      <alignment horizontal="center" vertical="center"/>
    </xf>
    <xf numFmtId="49" fontId="72" fillId="2" borderId="43" xfId="0" applyNumberFormat="1" applyFont="1" applyFill="1" applyBorder="1" applyAlignment="1">
      <alignment horizontal="left" vertical="top" wrapText="1"/>
    </xf>
    <xf numFmtId="169" fontId="87" fillId="0" borderId="33" xfId="0" applyNumberFormat="1" applyFont="1" applyFill="1" applyBorder="1" applyAlignment="1">
      <alignment horizontal="center" vertical="center" wrapText="1"/>
    </xf>
    <xf numFmtId="165" fontId="16" fillId="0" borderId="30" xfId="8" applyNumberFormat="1" applyFont="1" applyFill="1" applyBorder="1" applyAlignment="1">
      <alignment horizontal="right" vertical="center" wrapText="1"/>
    </xf>
    <xf numFmtId="169" fontId="13" fillId="2" borderId="47" xfId="7" applyNumberFormat="1" applyFont="1" applyFill="1" applyBorder="1" applyAlignment="1">
      <alignment horizontal="right" vertical="center" wrapText="1"/>
    </xf>
    <xf numFmtId="169" fontId="76" fillId="2" borderId="47" xfId="7" applyNumberFormat="1" applyFont="1" applyFill="1" applyBorder="1" applyAlignment="1">
      <alignment horizontal="right" vertical="center" wrapText="1"/>
    </xf>
    <xf numFmtId="166" fontId="16" fillId="2" borderId="30" xfId="7" applyNumberFormat="1" applyFont="1" applyFill="1" applyBorder="1" applyAlignment="1">
      <alignment horizontal="right" vertical="center" wrapText="1"/>
    </xf>
    <xf numFmtId="169" fontId="72" fillId="0" borderId="30" xfId="7" applyNumberFormat="1" applyFont="1" applyFill="1" applyBorder="1" applyAlignment="1">
      <alignment horizontal="right" vertical="center" wrapText="1"/>
    </xf>
    <xf numFmtId="43" fontId="72" fillId="0" borderId="30" xfId="7" applyNumberFormat="1" applyFont="1" applyFill="1" applyBorder="1" applyAlignment="1">
      <alignment horizontal="right" vertical="center" wrapText="1"/>
    </xf>
    <xf numFmtId="0" fontId="72" fillId="2" borderId="30" xfId="8" applyFont="1" applyFill="1" applyBorder="1" applyAlignment="1">
      <alignment horizontal="center" vertical="center" wrapText="1"/>
    </xf>
    <xf numFmtId="0" fontId="72" fillId="2" borderId="43" xfId="0" applyFont="1" applyFill="1" applyBorder="1" applyAlignment="1">
      <alignment horizontal="left" vertical="top" wrapText="1"/>
    </xf>
    <xf numFmtId="0" fontId="72" fillId="0" borderId="0" xfId="0" applyFont="1" applyAlignment="1">
      <alignment horizontal="right"/>
    </xf>
    <xf numFmtId="0" fontId="72" fillId="0" borderId="46" xfId="0" applyFont="1" applyBorder="1" applyAlignment="1">
      <alignment horizontal="center" vertical="center" wrapText="1"/>
    </xf>
    <xf numFmtId="0" fontId="72" fillId="0" borderId="45" xfId="0" applyFont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72" fillId="0" borderId="31" xfId="0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top" wrapText="1"/>
    </xf>
    <xf numFmtId="0" fontId="72" fillId="0" borderId="3" xfId="0" applyFont="1" applyFill="1" applyBorder="1" applyAlignment="1">
      <alignment horizontal="center" vertical="top" wrapText="1"/>
    </xf>
    <xf numFmtId="0" fontId="72" fillId="0" borderId="8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top" wrapText="1"/>
    </xf>
    <xf numFmtId="0" fontId="88" fillId="0" borderId="30" xfId="0" applyFont="1" applyBorder="1" applyAlignment="1">
      <alignment wrapText="1"/>
    </xf>
    <xf numFmtId="0" fontId="16" fillId="0" borderId="30" xfId="0" applyFont="1" applyBorder="1" applyAlignment="1">
      <alignment horizontal="center" vertical="center" wrapText="1"/>
    </xf>
    <xf numFmtId="0" fontId="89" fillId="0" borderId="47" xfId="0" applyFont="1" applyBorder="1" applyAlignment="1">
      <alignment horizontal="center" vertical="top" wrapText="1"/>
    </xf>
    <xf numFmtId="0" fontId="91" fillId="0" borderId="47" xfId="0" applyFont="1" applyBorder="1"/>
    <xf numFmtId="0" fontId="16" fillId="0" borderId="30" xfId="8" applyFont="1" applyFill="1" applyBorder="1" applyAlignment="1">
      <alignment horizontal="center" vertical="top" wrapText="1"/>
    </xf>
    <xf numFmtId="0" fontId="16" fillId="0" borderId="30" xfId="0" applyFont="1" applyBorder="1" applyAlignment="1">
      <alignment horizontal="left" wrapText="1"/>
    </xf>
    <xf numFmtId="0" fontId="72" fillId="0" borderId="30" xfId="8" applyFont="1" applyFill="1" applyBorder="1" applyAlignment="1">
      <alignment horizontal="center" vertical="top" wrapText="1"/>
    </xf>
    <xf numFmtId="0" fontId="72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6" fillId="2" borderId="47" xfId="0" applyNumberFormat="1" applyFont="1" applyFill="1" applyBorder="1" applyAlignment="1">
      <alignment horizontal="center" vertical="top" wrapText="1"/>
    </xf>
    <xf numFmtId="0" fontId="72" fillId="2" borderId="31" xfId="0" applyNumberFormat="1" applyFont="1" applyFill="1" applyBorder="1" applyAlignment="1">
      <alignment horizontal="center" vertical="top" wrapText="1"/>
    </xf>
    <xf numFmtId="0" fontId="72" fillId="2" borderId="3" xfId="0" applyNumberFormat="1" applyFont="1" applyFill="1" applyBorder="1" applyAlignment="1">
      <alignment horizontal="center" vertical="top" wrapText="1"/>
    </xf>
    <xf numFmtId="0" fontId="16" fillId="2" borderId="46" xfId="0" applyFont="1" applyFill="1" applyBorder="1" applyAlignment="1">
      <alignment horizontal="center" vertical="top" wrapText="1"/>
    </xf>
    <xf numFmtId="0" fontId="16" fillId="2" borderId="45" xfId="0" applyFont="1" applyFill="1" applyBorder="1" applyAlignment="1">
      <alignment horizontal="center" vertical="top" wrapText="1"/>
    </xf>
    <xf numFmtId="49" fontId="16" fillId="2" borderId="31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0" fontId="72" fillId="2" borderId="31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3" xfId="0" applyFont="1" applyFill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2" fillId="0" borderId="9" xfId="0" applyFont="1" applyBorder="1" applyAlignment="1">
      <alignment horizontal="center"/>
    </xf>
    <xf numFmtId="169" fontId="72" fillId="0" borderId="0" xfId="96" applyNumberFormat="1" applyFont="1" applyFill="1" applyAlignment="1">
      <alignment horizontal="center" wrapText="1"/>
    </xf>
    <xf numFmtId="169" fontId="72" fillId="0" borderId="0" xfId="96" applyNumberFormat="1" applyFont="1" applyFill="1" applyAlignment="1">
      <alignment horizontal="center" vertical="center" wrapText="1"/>
    </xf>
    <xf numFmtId="49" fontId="16" fillId="0" borderId="0" xfId="96" applyNumberFormat="1" applyFont="1" applyFill="1" applyBorder="1" applyAlignment="1">
      <alignment horizontal="center" vertical="center" wrapText="1"/>
    </xf>
    <xf numFmtId="0" fontId="72" fillId="0" borderId="0" xfId="0" applyFont="1" applyBorder="1" applyAlignment="1">
      <alignment vertical="center" wrapText="1"/>
    </xf>
    <xf numFmtId="49" fontId="16" fillId="0" borderId="4" xfId="96" applyNumberFormat="1" applyFont="1" applyFill="1" applyBorder="1" applyAlignment="1">
      <alignment horizontal="center" vertical="center" wrapText="1"/>
    </xf>
    <xf numFmtId="49" fontId="16" fillId="0" borderId="5" xfId="96" applyNumberFormat="1" applyFont="1" applyFill="1" applyBorder="1" applyAlignment="1">
      <alignment horizontal="center" vertical="center" wrapText="1"/>
    </xf>
    <xf numFmtId="0" fontId="16" fillId="0" borderId="8" xfId="96" applyNumberFormat="1" applyFont="1" applyFill="1" applyBorder="1" applyAlignment="1">
      <alignment horizontal="center" vertical="center" wrapText="1"/>
    </xf>
    <xf numFmtId="0" fontId="16" fillId="0" borderId="3" xfId="96" applyNumberFormat="1" applyFont="1" applyFill="1" applyBorder="1" applyAlignment="1">
      <alignment horizontal="center" vertical="center" wrapText="1"/>
    </xf>
    <xf numFmtId="168" fontId="16" fillId="2" borderId="8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8" fontId="72" fillId="0" borderId="46" xfId="96" applyNumberFormat="1" applyFont="1" applyFill="1" applyBorder="1" applyAlignment="1">
      <alignment horizontal="center" vertical="center" wrapText="1"/>
    </xf>
    <xf numFmtId="168" fontId="72" fillId="0" borderId="44" xfId="96" applyNumberFormat="1" applyFont="1" applyFill="1" applyBorder="1" applyAlignment="1">
      <alignment horizontal="center" vertical="center" wrapText="1"/>
    </xf>
    <xf numFmtId="168" fontId="72" fillId="0" borderId="45" xfId="96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right" wrapText="1"/>
    </xf>
    <xf numFmtId="168" fontId="95" fillId="2" borderId="46" xfId="96" applyNumberFormat="1" applyFont="1" applyFill="1" applyBorder="1" applyAlignment="1">
      <alignment horizontal="center" vertical="center" wrapText="1"/>
    </xf>
    <xf numFmtId="168" fontId="95" fillId="2" borderId="45" xfId="96" applyNumberFormat="1" applyFont="1" applyFill="1" applyBorder="1" applyAlignment="1">
      <alignment horizontal="center" vertical="center" wrapText="1"/>
    </xf>
    <xf numFmtId="0" fontId="16" fillId="0" borderId="2" xfId="96" applyNumberFormat="1" applyFont="1" applyFill="1" applyBorder="1" applyAlignment="1">
      <alignment horizontal="center" vertical="center" wrapText="1"/>
    </xf>
    <xf numFmtId="49" fontId="16" fillId="0" borderId="47" xfId="96" applyNumberFormat="1" applyFont="1" applyFill="1" applyBorder="1" applyAlignment="1">
      <alignment horizontal="center" vertical="center" textRotation="90" wrapText="1"/>
    </xf>
    <xf numFmtId="49" fontId="16" fillId="0" borderId="32" xfId="96" applyNumberFormat="1" applyFont="1" applyFill="1" applyBorder="1" applyAlignment="1">
      <alignment horizontal="center" vertical="center" textRotation="90" wrapText="1"/>
    </xf>
    <xf numFmtId="49" fontId="16" fillId="0" borderId="10" xfId="96" applyNumberFormat="1" applyFont="1" applyFill="1" applyBorder="1" applyAlignment="1">
      <alignment horizontal="center" vertical="center" textRotation="90" wrapText="1"/>
    </xf>
    <xf numFmtId="168" fontId="74" fillId="2" borderId="31" xfId="96" applyNumberFormat="1" applyFont="1" applyFill="1" applyBorder="1" applyAlignment="1">
      <alignment horizontal="center" vertical="center" wrapText="1"/>
    </xf>
    <xf numFmtId="168" fontId="74" fillId="2" borderId="3" xfId="96" applyNumberFormat="1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76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wrapText="1"/>
    </xf>
    <xf numFmtId="0" fontId="72" fillId="2" borderId="30" xfId="8" applyFont="1" applyFill="1" applyBorder="1" applyAlignment="1">
      <alignment horizontal="center" vertical="center" wrapText="1"/>
    </xf>
    <xf numFmtId="0" fontId="72" fillId="2" borderId="32" xfId="8" applyFont="1" applyFill="1" applyBorder="1" applyAlignment="1">
      <alignment horizontal="center" vertical="center" wrapText="1"/>
    </xf>
    <xf numFmtId="0" fontId="72" fillId="2" borderId="35" xfId="8" applyFont="1" applyFill="1" applyBorder="1" applyAlignment="1">
      <alignment horizontal="center" vertical="center" wrapText="1"/>
    </xf>
    <xf numFmtId="0" fontId="72" fillId="2" borderId="34" xfId="8" applyFont="1" applyFill="1" applyBorder="1" applyAlignment="1">
      <alignment horizontal="center" vertical="center" wrapText="1"/>
    </xf>
    <xf numFmtId="0" fontId="72" fillId="2" borderId="10" xfId="8" applyFont="1" applyFill="1" applyBorder="1" applyAlignment="1">
      <alignment horizontal="center" vertical="center" wrapText="1"/>
    </xf>
    <xf numFmtId="0" fontId="72" fillId="2" borderId="9" xfId="8" applyFont="1" applyFill="1" applyBorder="1" applyAlignment="1">
      <alignment horizontal="center" vertical="center" wrapText="1"/>
    </xf>
    <xf numFmtId="0" fontId="72" fillId="2" borderId="29" xfId="8" applyFont="1" applyFill="1" applyBorder="1" applyAlignment="1">
      <alignment horizontal="center" vertical="center" wrapText="1"/>
    </xf>
    <xf numFmtId="0" fontId="72" fillId="2" borderId="31" xfId="8" applyFont="1" applyFill="1" applyBorder="1" applyAlignment="1">
      <alignment horizontal="center" vertical="center" wrapText="1"/>
    </xf>
    <xf numFmtId="0" fontId="72" fillId="2" borderId="3" xfId="8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top" wrapText="1"/>
    </xf>
    <xf numFmtId="0" fontId="16" fillId="2" borderId="37" xfId="0" applyFont="1" applyFill="1" applyBorder="1" applyAlignment="1">
      <alignment horizontal="center" vertical="top" wrapText="1"/>
    </xf>
    <xf numFmtId="0" fontId="16" fillId="2" borderId="33" xfId="0" applyFont="1" applyFill="1" applyBorder="1" applyAlignment="1">
      <alignment horizontal="center" vertical="top" wrapText="1"/>
    </xf>
    <xf numFmtId="0" fontId="76" fillId="0" borderId="0" xfId="0" applyFont="1" applyAlignment="1">
      <alignment horizontal="right"/>
    </xf>
    <xf numFmtId="0" fontId="90" fillId="0" borderId="46" xfId="0" applyFont="1" applyBorder="1" applyAlignment="1">
      <alignment horizontal="left" vertical="top" wrapText="1"/>
    </xf>
    <xf numFmtId="0" fontId="91" fillId="0" borderId="45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right" vertical="top" wrapText="1"/>
    </xf>
    <xf numFmtId="0" fontId="16" fillId="0" borderId="4" xfId="0" applyFont="1" applyBorder="1" applyAlignment="1">
      <alignment horizontal="left" vertical="center" wrapText="1"/>
    </xf>
    <xf numFmtId="0" fontId="89" fillId="0" borderId="5" xfId="0" applyFont="1" applyBorder="1" applyAlignment="1">
      <alignment vertical="center" wrapText="1"/>
    </xf>
    <xf numFmtId="0" fontId="72" fillId="2" borderId="36" xfId="0" applyFont="1" applyFill="1" applyBorder="1" applyAlignment="1">
      <alignment horizontal="center" vertical="top" wrapText="1"/>
    </xf>
    <xf numFmtId="0" fontId="72" fillId="2" borderId="33" xfId="0" applyFont="1" applyFill="1" applyBorder="1" applyAlignment="1">
      <alignment horizontal="center" vertical="top" wrapText="1"/>
    </xf>
    <xf numFmtId="0" fontId="72" fillId="0" borderId="30" xfId="0" applyFont="1" applyFill="1" applyBorder="1" applyAlignment="1">
      <alignment horizontal="left" vertical="center"/>
    </xf>
    <xf numFmtId="0" fontId="97" fillId="0" borderId="0" xfId="0" applyFont="1" applyBorder="1" applyAlignment="1">
      <alignment horizontal="right" vertical="top" wrapText="1"/>
    </xf>
    <xf numFmtId="0" fontId="90" fillId="0" borderId="4" xfId="0" applyFont="1" applyBorder="1" applyAlignment="1">
      <alignment horizontal="left" vertical="top" wrapText="1"/>
    </xf>
    <xf numFmtId="0" fontId="91" fillId="0" borderId="7" xfId="0" applyFont="1" applyBorder="1" applyAlignment="1">
      <alignment vertical="top" wrapText="1"/>
    </xf>
    <xf numFmtId="0" fontId="91" fillId="0" borderId="5" xfId="0" applyFont="1" applyBorder="1" applyAlignment="1">
      <alignment vertical="top" wrapText="1"/>
    </xf>
    <xf numFmtId="0" fontId="16" fillId="2" borderId="46" xfId="0" applyFont="1" applyFill="1" applyBorder="1" applyAlignment="1">
      <alignment horizontal="left"/>
    </xf>
    <xf numFmtId="0" fontId="16" fillId="2" borderId="44" xfId="0" applyFont="1" applyFill="1" applyBorder="1" applyAlignment="1">
      <alignment horizontal="left"/>
    </xf>
    <xf numFmtId="0" fontId="16" fillId="2" borderId="45" xfId="0" applyFont="1" applyFill="1" applyBorder="1" applyAlignment="1">
      <alignment horizontal="left"/>
    </xf>
    <xf numFmtId="0" fontId="72" fillId="2" borderId="43" xfId="0" applyFont="1" applyFill="1" applyBorder="1" applyAlignment="1">
      <alignment horizontal="left" vertical="top" wrapText="1"/>
    </xf>
    <xf numFmtId="0" fontId="72" fillId="0" borderId="30" xfId="0" applyFont="1" applyFill="1" applyBorder="1" applyAlignment="1">
      <alignment horizontal="left" vertical="top" wrapText="1"/>
    </xf>
    <xf numFmtId="0" fontId="72" fillId="0" borderId="30" xfId="0" applyFont="1" applyBorder="1" applyAlignment="1">
      <alignment horizontal="left" vertical="center" wrapText="1"/>
    </xf>
    <xf numFmtId="0" fontId="76" fillId="56" borderId="32" xfId="0" applyFont="1" applyFill="1" applyBorder="1" applyAlignment="1">
      <alignment horizontal="center" vertical="center" wrapText="1"/>
    </xf>
    <xf numFmtId="0" fontId="76" fillId="56" borderId="35" xfId="0" applyFont="1" applyFill="1" applyBorder="1" applyAlignment="1">
      <alignment horizontal="center" vertical="center" wrapText="1"/>
    </xf>
    <xf numFmtId="0" fontId="76" fillId="56" borderId="34" xfId="0" applyFont="1" applyFill="1" applyBorder="1" applyAlignment="1">
      <alignment horizontal="center" vertical="center" wrapText="1"/>
    </xf>
    <xf numFmtId="0" fontId="76" fillId="56" borderId="10" xfId="0" applyFont="1" applyFill="1" applyBorder="1" applyAlignment="1">
      <alignment horizontal="center" vertical="center" wrapText="1"/>
    </xf>
    <xf numFmtId="0" fontId="76" fillId="56" borderId="9" xfId="0" applyFont="1" applyFill="1" applyBorder="1" applyAlignment="1">
      <alignment horizontal="center" vertical="center" wrapText="1"/>
    </xf>
    <xf numFmtId="0" fontId="76" fillId="56" borderId="29" xfId="0" applyFont="1" applyFill="1" applyBorder="1" applyAlignment="1">
      <alignment horizontal="center" vertical="center" wrapText="1"/>
    </xf>
    <xf numFmtId="0" fontId="76" fillId="56" borderId="36" xfId="0" applyFont="1" applyFill="1" applyBorder="1" applyAlignment="1">
      <alignment horizontal="center" wrapText="1"/>
    </xf>
    <xf numFmtId="0" fontId="76" fillId="56" borderId="37" xfId="0" applyFont="1" applyFill="1" applyBorder="1" applyAlignment="1">
      <alignment horizontal="center" wrapText="1"/>
    </xf>
    <xf numFmtId="0" fontId="76" fillId="56" borderId="33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76" fillId="56" borderId="30" xfId="0" applyFont="1" applyFill="1" applyBorder="1" applyAlignment="1">
      <alignment horizontal="center" vertical="center" wrapText="1"/>
    </xf>
    <xf numFmtId="0" fontId="72" fillId="2" borderId="46" xfId="8" applyFont="1" applyFill="1" applyBorder="1" applyAlignment="1">
      <alignment horizontal="center" vertical="center" wrapText="1"/>
    </xf>
    <xf numFmtId="0" fontId="72" fillId="2" borderId="45" xfId="8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vertical="top" wrapText="1"/>
    </xf>
    <xf numFmtId="0" fontId="76" fillId="0" borderId="36" xfId="0" applyFont="1" applyFill="1" applyBorder="1" applyAlignment="1">
      <alignment horizontal="left" vertical="center" wrapText="1"/>
    </xf>
    <xf numFmtId="0" fontId="76" fillId="0" borderId="37" xfId="0" applyFont="1" applyFill="1" applyBorder="1" applyAlignment="1">
      <alignment horizontal="left" vertical="center" wrapText="1"/>
    </xf>
    <xf numFmtId="0" fontId="76" fillId="0" borderId="33" xfId="0" applyFont="1" applyFill="1" applyBorder="1" applyAlignment="1">
      <alignment horizontal="left" vertical="center" wrapText="1"/>
    </xf>
    <xf numFmtId="0" fontId="76" fillId="0" borderId="46" xfId="0" applyFont="1" applyBorder="1" applyAlignment="1">
      <alignment horizontal="center" vertical="center" wrapText="1"/>
    </xf>
    <xf numFmtId="0" fontId="76" fillId="0" borderId="45" xfId="0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76" fillId="0" borderId="47" xfId="0" applyFont="1" applyBorder="1" applyAlignment="1">
      <alignment horizontal="center" vertical="center" wrapText="1"/>
    </xf>
    <xf numFmtId="0" fontId="72" fillId="2" borderId="30" xfId="0" applyNumberFormat="1" applyFont="1" applyFill="1" applyBorder="1" applyAlignment="1">
      <alignment horizontal="center" vertical="top" wrapText="1"/>
    </xf>
    <xf numFmtId="0" fontId="76" fillId="0" borderId="9" xfId="0" applyFont="1" applyBorder="1" applyAlignment="1">
      <alignment horizontal="right"/>
    </xf>
    <xf numFmtId="0" fontId="16" fillId="0" borderId="47" xfId="8" applyFont="1" applyFill="1" applyBorder="1" applyAlignment="1">
      <alignment horizontal="center" vertical="top" wrapText="1"/>
    </xf>
    <xf numFmtId="0" fontId="13" fillId="0" borderId="47" xfId="0" applyFont="1" applyBorder="1" applyAlignment="1">
      <alignment horizontal="left" vertical="center" wrapText="1"/>
    </xf>
    <xf numFmtId="0" fontId="72" fillId="0" borderId="47" xfId="8" applyFont="1" applyFill="1" applyBorder="1" applyAlignment="1">
      <alignment horizontal="center" vertical="top" wrapText="1"/>
    </xf>
    <xf numFmtId="49" fontId="16" fillId="0" borderId="41" xfId="0" applyNumberFormat="1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16" fillId="0" borderId="30" xfId="0" applyNumberFormat="1" applyFont="1" applyFill="1" applyBorder="1" applyAlignment="1">
      <alignment horizontal="left" vertical="top" wrapText="1"/>
    </xf>
    <xf numFmtId="0" fontId="72" fillId="0" borderId="30" xfId="0" applyFont="1" applyFill="1" applyBorder="1" applyAlignment="1">
      <alignment wrapText="1"/>
    </xf>
    <xf numFmtId="0" fontId="16" fillId="0" borderId="30" xfId="0" applyFont="1" applyBorder="1" applyAlignment="1">
      <alignment horizontal="center" wrapText="1"/>
    </xf>
    <xf numFmtId="0" fontId="72" fillId="0" borderId="30" xfId="0" applyFont="1" applyBorder="1" applyAlignment="1">
      <alignment horizontal="center" wrapText="1"/>
    </xf>
    <xf numFmtId="0" fontId="76" fillId="0" borderId="47" xfId="0" applyFont="1" applyBorder="1" applyAlignment="1">
      <alignment horizontal="center"/>
    </xf>
  </cellXfs>
  <cellStyles count="2021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opLeftCell="A10" zoomScale="70" zoomScaleNormal="70" zoomScaleSheetLayoutView="100" workbookViewId="0">
      <selection activeCell="C17" sqref="C17"/>
    </sheetView>
  </sheetViews>
  <sheetFormatPr defaultColWidth="9.15234375" defaultRowHeight="16.8"/>
  <cols>
    <col min="1" max="1" width="9.69140625" style="32" customWidth="1"/>
    <col min="2" max="2" width="24.69140625" style="32" customWidth="1"/>
    <col min="3" max="3" width="62.15234375" style="32" customWidth="1"/>
    <col min="4" max="4" width="20.15234375" style="32" customWidth="1"/>
    <col min="5" max="5" width="20.15234375" style="33" customWidth="1"/>
    <col min="6" max="6" width="15.84375" style="32" customWidth="1"/>
    <col min="7" max="7" width="15.69140625" style="32" customWidth="1"/>
    <col min="8" max="8" width="13.84375" style="32" customWidth="1"/>
    <col min="9" max="10" width="12.3828125" style="32" customWidth="1"/>
    <col min="11" max="16384" width="9.15234375" style="32"/>
  </cols>
  <sheetData>
    <row r="1" spans="1:6" ht="37.549999999999997" customHeight="1">
      <c r="D1" s="274" t="s">
        <v>98</v>
      </c>
      <c r="E1" s="274"/>
    </row>
    <row r="2" spans="1:6" ht="17.25" customHeight="1">
      <c r="D2" s="274" t="s">
        <v>107</v>
      </c>
      <c r="E2" s="274"/>
    </row>
    <row r="3" spans="1:6" ht="17.25" customHeight="1">
      <c r="D3" s="274" t="s">
        <v>9</v>
      </c>
      <c r="E3" s="274"/>
    </row>
    <row r="4" spans="1:6">
      <c r="E4" s="32"/>
    </row>
    <row r="5" spans="1:6" ht="75.75" customHeight="1">
      <c r="A5" s="285" t="s">
        <v>126</v>
      </c>
      <c r="B5" s="285"/>
      <c r="C5" s="285"/>
      <c r="D5" s="285"/>
      <c r="E5" s="285"/>
    </row>
    <row r="8" spans="1:6">
      <c r="E8" s="32" t="s">
        <v>29</v>
      </c>
    </row>
    <row r="9" spans="1:6" s="34" customFormat="1" ht="75.900000000000006" customHeight="1">
      <c r="A9" s="286" t="s">
        <v>14</v>
      </c>
      <c r="B9" s="287"/>
      <c r="C9" s="283" t="s">
        <v>15</v>
      </c>
      <c r="D9" s="275" t="s">
        <v>129</v>
      </c>
      <c r="E9" s="276"/>
    </row>
    <row r="10" spans="1:6" s="34" customFormat="1" ht="44.2" customHeight="1">
      <c r="A10" s="79" t="s">
        <v>62</v>
      </c>
      <c r="B10" s="80" t="s">
        <v>19</v>
      </c>
      <c r="C10" s="284"/>
      <c r="D10" s="35" t="s">
        <v>16</v>
      </c>
      <c r="E10" s="36" t="s">
        <v>17</v>
      </c>
    </row>
    <row r="11" spans="1:6" s="251" customFormat="1" ht="17.25">
      <c r="A11" s="249"/>
      <c r="B11" s="225"/>
      <c r="C11" s="250" t="s">
        <v>28</v>
      </c>
      <c r="D11" s="38">
        <f>+D13+D40</f>
        <v>0</v>
      </c>
      <c r="E11" s="38">
        <f>+E13+E40</f>
        <v>0</v>
      </c>
    </row>
    <row r="12" spans="1:6" s="34" customFormat="1" ht="18" customHeight="1">
      <c r="A12" s="39"/>
      <c r="B12" s="37"/>
      <c r="C12" s="40" t="s">
        <v>46</v>
      </c>
      <c r="D12" s="41"/>
      <c r="E12" s="42"/>
    </row>
    <row r="13" spans="1:6" s="34" customFormat="1" ht="34.450000000000003">
      <c r="A13" s="43"/>
      <c r="B13" s="248"/>
      <c r="C13" s="226" t="s">
        <v>66</v>
      </c>
      <c r="D13" s="38">
        <f>+D15</f>
        <v>0</v>
      </c>
      <c r="E13" s="38">
        <f>+E15</f>
        <v>0</v>
      </c>
    </row>
    <row r="14" spans="1:6" s="34" customFormat="1" ht="17.25">
      <c r="A14" s="291">
        <v>1130</v>
      </c>
      <c r="B14" s="288"/>
      <c r="C14" s="44" t="s">
        <v>38</v>
      </c>
      <c r="D14" s="45"/>
      <c r="E14" s="46"/>
    </row>
    <row r="15" spans="1:6" s="34" customFormat="1" ht="51.7">
      <c r="A15" s="292"/>
      <c r="B15" s="289"/>
      <c r="C15" s="16" t="s">
        <v>136</v>
      </c>
      <c r="D15" s="38">
        <f>+D22+D28+D34</f>
        <v>0</v>
      </c>
      <c r="E15" s="38">
        <f>+E22+E28+E34</f>
        <v>0</v>
      </c>
      <c r="F15" s="47"/>
    </row>
    <row r="16" spans="1:6" s="34" customFormat="1" ht="17.25">
      <c r="A16" s="292"/>
      <c r="B16" s="289"/>
      <c r="C16" s="48" t="s">
        <v>39</v>
      </c>
      <c r="D16" s="45"/>
      <c r="E16" s="46"/>
    </row>
    <row r="17" spans="1:6" s="34" customFormat="1" ht="67.150000000000006">
      <c r="A17" s="292"/>
      <c r="B17" s="289"/>
      <c r="C17" s="49" t="s">
        <v>151</v>
      </c>
      <c r="D17" s="50"/>
      <c r="E17" s="51"/>
    </row>
    <row r="18" spans="1:6" s="34" customFormat="1">
      <c r="A18" s="292"/>
      <c r="B18" s="289"/>
      <c r="C18" s="48" t="s">
        <v>40</v>
      </c>
      <c r="D18" s="50"/>
      <c r="E18" s="51"/>
    </row>
    <row r="19" spans="1:6" s="34" customFormat="1" ht="50.35">
      <c r="A19" s="292"/>
      <c r="B19" s="289"/>
      <c r="C19" s="49" t="s">
        <v>152</v>
      </c>
      <c r="D19" s="50"/>
      <c r="E19" s="51"/>
    </row>
    <row r="20" spans="1:6" s="34" customFormat="1" ht="23.65" customHeight="1">
      <c r="A20" s="292"/>
      <c r="B20" s="50"/>
      <c r="C20" s="52" t="s">
        <v>56</v>
      </c>
      <c r="D20" s="52"/>
      <c r="E20" s="53"/>
    </row>
    <row r="21" spans="1:6" s="34" customFormat="1" ht="17.25">
      <c r="A21" s="292"/>
      <c r="B21" s="290">
        <v>11001</v>
      </c>
      <c r="C21" s="54" t="s">
        <v>41</v>
      </c>
      <c r="D21" s="55"/>
      <c r="E21" s="51"/>
    </row>
    <row r="22" spans="1:6" s="34" customFormat="1" ht="68.95">
      <c r="A22" s="292"/>
      <c r="B22" s="290"/>
      <c r="C22" s="56" t="s">
        <v>139</v>
      </c>
      <c r="D22" s="57">
        <f>+'Havelvats 2 '!G24</f>
        <v>-18950.2</v>
      </c>
      <c r="E22" s="57">
        <f>+'Havelvats 2 '!H24</f>
        <v>-18950.2</v>
      </c>
      <c r="F22" s="58"/>
    </row>
    <row r="23" spans="1:6" s="34" customFormat="1">
      <c r="A23" s="292"/>
      <c r="B23" s="290"/>
      <c r="C23" s="54" t="s">
        <v>42</v>
      </c>
      <c r="D23" s="50"/>
      <c r="E23" s="51"/>
    </row>
    <row r="24" spans="1:6" s="34" customFormat="1" ht="67.150000000000006">
      <c r="A24" s="292"/>
      <c r="B24" s="290"/>
      <c r="C24" s="49" t="s">
        <v>153</v>
      </c>
      <c r="D24" s="50"/>
      <c r="E24" s="51"/>
    </row>
    <row r="25" spans="1:6" s="34" customFormat="1">
      <c r="A25" s="292"/>
      <c r="B25" s="290"/>
      <c r="C25" s="54" t="s">
        <v>43</v>
      </c>
      <c r="D25" s="50"/>
      <c r="E25" s="51"/>
    </row>
    <row r="26" spans="1:6" s="34" customFormat="1">
      <c r="A26" s="292"/>
      <c r="B26" s="290"/>
      <c r="C26" s="59" t="s">
        <v>44</v>
      </c>
      <c r="D26" s="50"/>
      <c r="E26" s="51"/>
    </row>
    <row r="27" spans="1:6" s="34" customFormat="1" ht="17.25">
      <c r="A27" s="292"/>
      <c r="B27" s="290">
        <v>31001</v>
      </c>
      <c r="C27" s="54" t="s">
        <v>41</v>
      </c>
      <c r="D27" s="55"/>
      <c r="E27" s="51"/>
    </row>
    <row r="28" spans="1:6" s="34" customFormat="1" ht="51.7">
      <c r="A28" s="292"/>
      <c r="B28" s="290"/>
      <c r="C28" s="56" t="s">
        <v>134</v>
      </c>
      <c r="D28" s="57">
        <f>+'Havelvats 2 '!G36</f>
        <v>4680.5</v>
      </c>
      <c r="E28" s="57">
        <f>+'Havelvats 2 '!H36</f>
        <v>4680.5</v>
      </c>
      <c r="F28" s="58"/>
    </row>
    <row r="29" spans="1:6" s="34" customFormat="1">
      <c r="A29" s="292"/>
      <c r="B29" s="290"/>
      <c r="C29" s="54" t="s">
        <v>42</v>
      </c>
      <c r="D29" s="50"/>
      <c r="E29" s="51"/>
    </row>
    <row r="30" spans="1:6" s="34" customFormat="1" ht="67.150000000000006">
      <c r="A30" s="292"/>
      <c r="B30" s="290"/>
      <c r="C30" s="49" t="s">
        <v>154</v>
      </c>
      <c r="D30" s="50"/>
      <c r="E30" s="51"/>
    </row>
    <row r="31" spans="1:6" s="34" customFormat="1">
      <c r="A31" s="292"/>
      <c r="B31" s="290"/>
      <c r="C31" s="54" t="s">
        <v>43</v>
      </c>
      <c r="D31" s="50"/>
      <c r="E31" s="51"/>
    </row>
    <row r="32" spans="1:6" s="34" customFormat="1" ht="33.6">
      <c r="A32" s="292"/>
      <c r="B32" s="290"/>
      <c r="C32" s="59" t="s">
        <v>155</v>
      </c>
      <c r="D32" s="50"/>
      <c r="E32" s="51"/>
    </row>
    <row r="33" spans="1:6" s="34" customFormat="1" ht="17.25">
      <c r="A33" s="292"/>
      <c r="B33" s="290">
        <v>32001</v>
      </c>
      <c r="C33" s="54" t="s">
        <v>41</v>
      </c>
      <c r="D33" s="55"/>
      <c r="E33" s="51"/>
    </row>
    <row r="34" spans="1:6" s="34" customFormat="1" ht="68.95">
      <c r="A34" s="292"/>
      <c r="B34" s="290"/>
      <c r="C34" s="56" t="s">
        <v>179</v>
      </c>
      <c r="D34" s="57">
        <f>+'Havelvats 2 '!G45</f>
        <v>14269.7</v>
      </c>
      <c r="E34" s="57">
        <f>+'Havelvats 2 '!H45</f>
        <v>14269.7</v>
      </c>
      <c r="F34" s="58"/>
    </row>
    <row r="35" spans="1:6" s="34" customFormat="1">
      <c r="A35" s="292"/>
      <c r="B35" s="290"/>
      <c r="C35" s="54" t="s">
        <v>42</v>
      </c>
      <c r="D35" s="50"/>
      <c r="E35" s="51"/>
    </row>
    <row r="36" spans="1:6" s="34" customFormat="1" ht="67.150000000000006">
      <c r="A36" s="292"/>
      <c r="B36" s="290"/>
      <c r="C36" s="49" t="s">
        <v>180</v>
      </c>
      <c r="D36" s="50"/>
      <c r="E36" s="51"/>
    </row>
    <row r="37" spans="1:6" s="34" customFormat="1">
      <c r="A37" s="292"/>
      <c r="B37" s="290"/>
      <c r="C37" s="54" t="s">
        <v>43</v>
      </c>
      <c r="D37" s="50"/>
      <c r="E37" s="51"/>
    </row>
    <row r="38" spans="1:6" s="34" customFormat="1" ht="33.6">
      <c r="A38" s="292"/>
      <c r="B38" s="290"/>
      <c r="C38" s="59" t="s">
        <v>182</v>
      </c>
      <c r="D38" s="50"/>
      <c r="E38" s="51"/>
    </row>
    <row r="39" spans="1:6" ht="17.25">
      <c r="A39" s="244"/>
      <c r="B39" s="245"/>
      <c r="C39" s="246"/>
      <c r="D39" s="213"/>
      <c r="E39" s="247"/>
    </row>
    <row r="40" spans="1:6" s="34" customFormat="1" ht="34.9" customHeight="1">
      <c r="A40" s="70"/>
      <c r="B40" s="248"/>
      <c r="C40" s="16" t="s">
        <v>118</v>
      </c>
      <c r="D40" s="71">
        <f t="shared" ref="D40:E40" si="0">+D42</f>
        <v>0</v>
      </c>
      <c r="E40" s="71">
        <f t="shared" si="0"/>
        <v>0</v>
      </c>
    </row>
    <row r="41" spans="1:6">
      <c r="A41" s="277">
        <v>1139</v>
      </c>
      <c r="B41" s="280"/>
      <c r="C41" s="61" t="s">
        <v>38</v>
      </c>
      <c r="D41" s="72"/>
      <c r="E41" s="72"/>
    </row>
    <row r="42" spans="1:6" ht="19.350000000000001" customHeight="1">
      <c r="A42" s="278"/>
      <c r="B42" s="281"/>
      <c r="C42" s="17" t="s">
        <v>21</v>
      </c>
      <c r="D42" s="73">
        <f t="shared" ref="D42:E42" si="1">+D48+D54</f>
        <v>0</v>
      </c>
      <c r="E42" s="73">
        <f t="shared" si="1"/>
        <v>0</v>
      </c>
    </row>
    <row r="43" spans="1:6">
      <c r="A43" s="278"/>
      <c r="B43" s="281"/>
      <c r="C43" s="63" t="s">
        <v>39</v>
      </c>
      <c r="D43" s="72"/>
      <c r="E43" s="72"/>
    </row>
    <row r="44" spans="1:6" ht="50.35">
      <c r="A44" s="278"/>
      <c r="B44" s="281"/>
      <c r="C44" s="64" t="s">
        <v>77</v>
      </c>
      <c r="D44" s="72"/>
      <c r="E44" s="72"/>
    </row>
    <row r="45" spans="1:6">
      <c r="A45" s="278"/>
      <c r="B45" s="281"/>
      <c r="C45" s="63" t="s">
        <v>40</v>
      </c>
      <c r="D45" s="72"/>
      <c r="E45" s="72"/>
    </row>
    <row r="46" spans="1:6" ht="33.6">
      <c r="A46" s="278"/>
      <c r="B46" s="282"/>
      <c r="C46" s="65" t="s">
        <v>86</v>
      </c>
      <c r="D46" s="72"/>
      <c r="E46" s="72"/>
    </row>
    <row r="47" spans="1:6" ht="18" customHeight="1">
      <c r="A47" s="278"/>
      <c r="B47" s="280" t="s">
        <v>78</v>
      </c>
      <c r="C47" s="63" t="s">
        <v>41</v>
      </c>
      <c r="D47" s="74"/>
      <c r="E47" s="75"/>
    </row>
    <row r="48" spans="1:6" ht="19.350000000000001" customHeight="1">
      <c r="A48" s="278"/>
      <c r="B48" s="281"/>
      <c r="C48" s="66" t="s">
        <v>21</v>
      </c>
      <c r="D48" s="76">
        <f>+'Havelvats 2 '!G66</f>
        <v>-14269.7</v>
      </c>
      <c r="E48" s="76">
        <f>+'Havelvats 2 '!H66</f>
        <v>-14269.7</v>
      </c>
    </row>
    <row r="49" spans="1:5">
      <c r="A49" s="278"/>
      <c r="B49" s="281"/>
      <c r="C49" s="63" t="s">
        <v>42</v>
      </c>
      <c r="D49" s="77"/>
      <c r="E49" s="77"/>
    </row>
    <row r="50" spans="1:5" ht="67.150000000000006">
      <c r="A50" s="278"/>
      <c r="B50" s="281"/>
      <c r="C50" s="69" t="s">
        <v>79</v>
      </c>
      <c r="D50" s="77"/>
      <c r="E50" s="77"/>
    </row>
    <row r="51" spans="1:5">
      <c r="A51" s="278"/>
      <c r="B51" s="281"/>
      <c r="C51" s="63" t="s">
        <v>43</v>
      </c>
      <c r="D51" s="77"/>
      <c r="E51" s="77"/>
    </row>
    <row r="52" spans="1:5">
      <c r="A52" s="278"/>
      <c r="B52" s="282"/>
      <c r="C52" s="69" t="s">
        <v>44</v>
      </c>
      <c r="D52" s="77"/>
      <c r="E52" s="77"/>
    </row>
    <row r="53" spans="1:5">
      <c r="A53" s="278"/>
      <c r="B53" s="280" t="s">
        <v>78</v>
      </c>
      <c r="C53" s="63" t="s">
        <v>41</v>
      </c>
      <c r="D53" s="74"/>
      <c r="E53" s="75"/>
    </row>
    <row r="54" spans="1:5" ht="19.350000000000001" customHeight="1">
      <c r="A54" s="278"/>
      <c r="B54" s="281"/>
      <c r="C54" s="78" t="s">
        <v>21</v>
      </c>
      <c r="D54" s="76">
        <f>+'Havelvats 2 '!G74</f>
        <v>14269.7</v>
      </c>
      <c r="E54" s="76">
        <f>+'Havelvats 2 '!H74</f>
        <v>14269.7</v>
      </c>
    </row>
    <row r="55" spans="1:5">
      <c r="A55" s="278"/>
      <c r="B55" s="281"/>
      <c r="C55" s="63" t="s">
        <v>42</v>
      </c>
      <c r="D55" s="77"/>
      <c r="E55" s="77"/>
    </row>
    <row r="56" spans="1:5" ht="67.150000000000006">
      <c r="A56" s="278"/>
      <c r="B56" s="281"/>
      <c r="C56" s="69" t="s">
        <v>79</v>
      </c>
      <c r="D56" s="77"/>
      <c r="E56" s="77"/>
    </row>
    <row r="57" spans="1:5">
      <c r="A57" s="278"/>
      <c r="B57" s="281"/>
      <c r="C57" s="63" t="s">
        <v>43</v>
      </c>
      <c r="D57" s="77"/>
      <c r="E57" s="77"/>
    </row>
    <row r="58" spans="1:5">
      <c r="A58" s="279"/>
      <c r="B58" s="282"/>
      <c r="C58" s="69" t="s">
        <v>44</v>
      </c>
      <c r="D58" s="77"/>
      <c r="E58" s="77"/>
    </row>
  </sheetData>
  <mergeCells count="16">
    <mergeCell ref="D3:E3"/>
    <mergeCell ref="D2:E2"/>
    <mergeCell ref="D1:E1"/>
    <mergeCell ref="D9:E9"/>
    <mergeCell ref="A41:A58"/>
    <mergeCell ref="B53:B58"/>
    <mergeCell ref="B47:B52"/>
    <mergeCell ref="B41:B46"/>
    <mergeCell ref="C9:C10"/>
    <mergeCell ref="A5:E5"/>
    <mergeCell ref="A9:B9"/>
    <mergeCell ref="B14:B19"/>
    <mergeCell ref="B33:B38"/>
    <mergeCell ref="B27:B32"/>
    <mergeCell ref="B21:B26"/>
    <mergeCell ref="A14:A38"/>
  </mergeCells>
  <pageMargins left="0" right="0" top="0" bottom="0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topLeftCell="A13" zoomScale="70" zoomScaleNormal="70" zoomScaleSheetLayoutView="100" workbookViewId="0">
      <selection activeCell="G24" sqref="G24"/>
    </sheetView>
  </sheetViews>
  <sheetFormatPr defaultColWidth="9.15234375" defaultRowHeight="16.8"/>
  <cols>
    <col min="1" max="1" width="8.15234375" style="32" customWidth="1"/>
    <col min="2" max="3" width="8.07421875" style="32" customWidth="1"/>
    <col min="4" max="4" width="11.53515625" style="32" customWidth="1"/>
    <col min="5" max="5" width="13.84375" style="32" customWidth="1"/>
    <col min="6" max="6" width="62.15234375" style="32" customWidth="1"/>
    <col min="7" max="8" width="20.07421875" style="32" customWidth="1"/>
    <col min="9" max="11" width="15" style="32" customWidth="1"/>
    <col min="12" max="16384" width="9.15234375" style="32"/>
  </cols>
  <sheetData>
    <row r="1" spans="1:8" ht="37.549999999999997" customHeight="1">
      <c r="G1" s="274" t="s">
        <v>99</v>
      </c>
      <c r="H1" s="274"/>
    </row>
    <row r="2" spans="1:8" ht="17.25" customHeight="1">
      <c r="G2" s="274" t="s">
        <v>107</v>
      </c>
      <c r="H2" s="274"/>
    </row>
    <row r="3" spans="1:8" ht="17.25" customHeight="1">
      <c r="G3" s="274" t="s">
        <v>9</v>
      </c>
      <c r="H3" s="274"/>
    </row>
    <row r="4" spans="1:8" ht="13.5" customHeight="1"/>
    <row r="5" spans="1:8" ht="52.45" customHeight="1">
      <c r="A5" s="297" t="s">
        <v>123</v>
      </c>
      <c r="B5" s="297"/>
      <c r="C5" s="297"/>
      <c r="D5" s="297"/>
      <c r="E5" s="297"/>
      <c r="F5" s="297"/>
      <c r="G5" s="297"/>
      <c r="H5" s="297"/>
    </row>
    <row r="8" spans="1:8">
      <c r="G8" s="313" t="s">
        <v>29</v>
      </c>
      <c r="H8" s="313"/>
    </row>
    <row r="9" spans="1:8" s="81" customFormat="1" ht="105.6" customHeight="1">
      <c r="A9" s="296" t="s">
        <v>30</v>
      </c>
      <c r="B9" s="296"/>
      <c r="C9" s="296"/>
      <c r="D9" s="296" t="s">
        <v>14</v>
      </c>
      <c r="E9" s="296"/>
      <c r="F9" s="296" t="s">
        <v>20</v>
      </c>
      <c r="G9" s="275" t="s">
        <v>129</v>
      </c>
      <c r="H9" s="276"/>
    </row>
    <row r="10" spans="1:8" s="81" customFormat="1">
      <c r="A10" s="20" t="s">
        <v>132</v>
      </c>
      <c r="B10" s="20" t="s">
        <v>133</v>
      </c>
      <c r="C10" s="20" t="s">
        <v>34</v>
      </c>
      <c r="D10" s="20" t="s">
        <v>18</v>
      </c>
      <c r="E10" s="20" t="s">
        <v>63</v>
      </c>
      <c r="F10" s="296"/>
      <c r="G10" s="20" t="s">
        <v>16</v>
      </c>
      <c r="H10" s="20" t="s">
        <v>17</v>
      </c>
    </row>
    <row r="11" spans="1:8" s="81" customFormat="1" ht="17.25">
      <c r="A11" s="67"/>
      <c r="B11" s="67"/>
      <c r="C11" s="67"/>
      <c r="D11" s="20"/>
      <c r="E11" s="20"/>
      <c r="F11" s="17" t="s">
        <v>28</v>
      </c>
      <c r="G11" s="18">
        <f>+G13+G55</f>
        <v>0</v>
      </c>
      <c r="H11" s="18">
        <f>+H13+H55</f>
        <v>0</v>
      </c>
    </row>
    <row r="12" spans="1:8" s="81" customFormat="1" ht="17.25">
      <c r="A12" s="67"/>
      <c r="B12" s="67"/>
      <c r="C12" s="67"/>
      <c r="D12" s="20"/>
      <c r="E12" s="20"/>
      <c r="F12" s="67" t="s">
        <v>46</v>
      </c>
      <c r="G12" s="18"/>
      <c r="H12" s="18"/>
    </row>
    <row r="13" spans="1:8" s="81" customFormat="1" ht="34.450000000000003">
      <c r="A13" s="67"/>
      <c r="B13" s="67"/>
      <c r="C13" s="67"/>
      <c r="D13" s="20"/>
      <c r="E13" s="20"/>
      <c r="F13" s="17" t="s">
        <v>66</v>
      </c>
      <c r="G13" s="18">
        <f>+G14</f>
        <v>0</v>
      </c>
      <c r="H13" s="18">
        <f>+H14</f>
        <v>0</v>
      </c>
    </row>
    <row r="14" spans="1:8" s="81" customFormat="1" ht="17.25">
      <c r="A14" s="298" t="s">
        <v>52</v>
      </c>
      <c r="B14" s="299"/>
      <c r="C14" s="306"/>
      <c r="D14" s="310"/>
      <c r="E14" s="306"/>
      <c r="F14" s="229" t="s">
        <v>50</v>
      </c>
      <c r="G14" s="18">
        <f>+G16</f>
        <v>0</v>
      </c>
      <c r="H14" s="18">
        <f>+H16</f>
        <v>0</v>
      </c>
    </row>
    <row r="15" spans="1:8" s="81" customFormat="1" ht="16.8" customHeight="1">
      <c r="A15" s="298"/>
      <c r="B15" s="300"/>
      <c r="C15" s="307"/>
      <c r="D15" s="311"/>
      <c r="E15" s="307"/>
      <c r="F15" s="232" t="s">
        <v>22</v>
      </c>
      <c r="G15" s="85"/>
      <c r="H15" s="85"/>
    </row>
    <row r="16" spans="1:8" s="81" customFormat="1" ht="17.25">
      <c r="A16" s="298"/>
      <c r="B16" s="303" t="s">
        <v>119</v>
      </c>
      <c r="C16" s="307"/>
      <c r="D16" s="311"/>
      <c r="E16" s="108"/>
      <c r="F16" s="229" t="s">
        <v>145</v>
      </c>
      <c r="G16" s="241">
        <f>+G18</f>
        <v>0</v>
      </c>
      <c r="H16" s="241">
        <f>+H18</f>
        <v>0</v>
      </c>
    </row>
    <row r="17" spans="1:16" s="81" customFormat="1" ht="16.8" customHeight="1">
      <c r="A17" s="298"/>
      <c r="B17" s="304"/>
      <c r="C17" s="308"/>
      <c r="D17" s="311"/>
      <c r="E17" s="108"/>
      <c r="F17" s="232" t="s">
        <v>22</v>
      </c>
      <c r="G17" s="241"/>
      <c r="H17" s="241"/>
    </row>
    <row r="18" spans="1:16" s="89" customFormat="1" ht="17.25">
      <c r="A18" s="298"/>
      <c r="B18" s="304"/>
      <c r="C18" s="237" t="s">
        <v>106</v>
      </c>
      <c r="D18" s="311"/>
      <c r="E18" s="108"/>
      <c r="F18" s="229" t="s">
        <v>145</v>
      </c>
      <c r="G18" s="95">
        <f>+G20</f>
        <v>0</v>
      </c>
      <c r="H18" s="95">
        <f>+H20</f>
        <v>0</v>
      </c>
      <c r="I18" s="88"/>
      <c r="J18" s="88"/>
      <c r="K18" s="88"/>
      <c r="L18" s="88"/>
      <c r="M18" s="88"/>
      <c r="N18" s="88"/>
      <c r="O18" s="88"/>
      <c r="P18" s="88"/>
    </row>
    <row r="19" spans="1:16" s="89" customFormat="1" ht="16.8" customHeight="1">
      <c r="A19" s="298"/>
      <c r="B19" s="304"/>
      <c r="C19" s="238"/>
      <c r="D19" s="311"/>
      <c r="E19" s="108"/>
      <c r="F19" s="232" t="s">
        <v>22</v>
      </c>
      <c r="G19" s="86"/>
      <c r="H19" s="91"/>
      <c r="I19" s="88"/>
      <c r="J19" s="88"/>
      <c r="K19" s="88"/>
      <c r="L19" s="88"/>
      <c r="M19" s="88"/>
      <c r="N19" s="88"/>
      <c r="O19" s="88"/>
      <c r="P19" s="88"/>
    </row>
    <row r="20" spans="1:16" s="89" customFormat="1" ht="33.6">
      <c r="A20" s="298"/>
      <c r="B20" s="304"/>
      <c r="C20" s="238"/>
      <c r="D20" s="311"/>
      <c r="E20" s="108"/>
      <c r="F20" s="231" t="s">
        <v>48</v>
      </c>
      <c r="G20" s="86">
        <f>+G22</f>
        <v>0</v>
      </c>
      <c r="H20" s="86">
        <f>+H22</f>
        <v>0</v>
      </c>
      <c r="I20" s="88"/>
      <c r="J20" s="88"/>
      <c r="K20" s="88"/>
      <c r="L20" s="88"/>
      <c r="M20" s="88"/>
      <c r="N20" s="88"/>
      <c r="O20" s="88"/>
      <c r="P20" s="88"/>
    </row>
    <row r="21" spans="1:16" s="89" customFormat="1" ht="16.8" customHeight="1">
      <c r="A21" s="298"/>
      <c r="B21" s="304"/>
      <c r="C21" s="238"/>
      <c r="D21" s="312"/>
      <c r="E21" s="108"/>
      <c r="F21" s="233" t="s">
        <v>22</v>
      </c>
      <c r="G21" s="86"/>
      <c r="H21" s="91"/>
      <c r="I21" s="88"/>
      <c r="J21" s="88"/>
      <c r="K21" s="88"/>
      <c r="L21" s="88"/>
      <c r="M21" s="88"/>
      <c r="N21" s="88"/>
      <c r="O21" s="88"/>
      <c r="P21" s="88"/>
    </row>
    <row r="22" spans="1:16" s="89" customFormat="1" ht="36.25" customHeight="1">
      <c r="A22" s="298"/>
      <c r="B22" s="304"/>
      <c r="C22" s="238"/>
      <c r="D22" s="309">
        <v>1130</v>
      </c>
      <c r="E22" s="301" t="s">
        <v>137</v>
      </c>
      <c r="F22" s="302"/>
      <c r="G22" s="93">
        <f>+G24+G36+G45</f>
        <v>0</v>
      </c>
      <c r="H22" s="93">
        <f>+H24+H36+H45</f>
        <v>0</v>
      </c>
      <c r="I22" s="88"/>
      <c r="J22" s="88"/>
      <c r="K22" s="88"/>
      <c r="L22" s="88"/>
      <c r="M22" s="88"/>
      <c r="N22" s="88"/>
      <c r="O22" s="88"/>
      <c r="P22" s="88"/>
    </row>
    <row r="23" spans="1:16" s="89" customFormat="1" ht="16.8" customHeight="1">
      <c r="A23" s="298"/>
      <c r="B23" s="304"/>
      <c r="C23" s="238"/>
      <c r="D23" s="309"/>
      <c r="E23" s="234"/>
      <c r="F23" s="232" t="s">
        <v>22</v>
      </c>
      <c r="G23" s="86"/>
      <c r="H23" s="91"/>
      <c r="I23" s="88"/>
      <c r="J23" s="88"/>
      <c r="K23" s="88"/>
      <c r="L23" s="88"/>
      <c r="M23" s="88"/>
      <c r="N23" s="88"/>
      <c r="O23" s="88"/>
      <c r="P23" s="88"/>
    </row>
    <row r="24" spans="1:16" s="89" customFormat="1" ht="68.95">
      <c r="A24" s="298"/>
      <c r="B24" s="304"/>
      <c r="C24" s="238"/>
      <c r="D24" s="309"/>
      <c r="E24" s="234">
        <v>11001</v>
      </c>
      <c r="F24" s="229" t="s">
        <v>139</v>
      </c>
      <c r="G24" s="95">
        <f t="shared" ref="G24:H24" si="0">G26</f>
        <v>-18950.2</v>
      </c>
      <c r="H24" s="94">
        <f t="shared" si="0"/>
        <v>-18950.2</v>
      </c>
      <c r="I24" s="88"/>
      <c r="J24" s="88"/>
      <c r="K24" s="88"/>
      <c r="L24" s="88"/>
      <c r="M24" s="88"/>
      <c r="N24" s="88"/>
      <c r="O24" s="88"/>
      <c r="P24" s="88"/>
    </row>
    <row r="25" spans="1:16" s="81" customFormat="1" ht="16.8" customHeight="1">
      <c r="A25" s="298"/>
      <c r="B25" s="304"/>
      <c r="C25" s="238"/>
      <c r="D25" s="309"/>
      <c r="E25" s="108"/>
      <c r="F25" s="67" t="s">
        <v>65</v>
      </c>
      <c r="G25" s="85"/>
      <c r="H25" s="84"/>
    </row>
    <row r="26" spans="1:16" s="99" customFormat="1" ht="33.6">
      <c r="A26" s="298"/>
      <c r="B26" s="304"/>
      <c r="C26" s="238"/>
      <c r="D26" s="309"/>
      <c r="E26" s="108"/>
      <c r="F26" s="96" t="s">
        <v>48</v>
      </c>
      <c r="G26" s="98">
        <f t="shared" ref="G26:H26" si="1">G28</f>
        <v>-18950.2</v>
      </c>
      <c r="H26" s="97">
        <f t="shared" si="1"/>
        <v>-18950.2</v>
      </c>
    </row>
    <row r="27" spans="1:16" s="81" customFormat="1" ht="50.35">
      <c r="A27" s="298"/>
      <c r="B27" s="304"/>
      <c r="C27" s="238"/>
      <c r="D27" s="309"/>
      <c r="E27" s="108"/>
      <c r="F27" s="67" t="s">
        <v>53</v>
      </c>
      <c r="G27" s="85"/>
      <c r="H27" s="84"/>
    </row>
    <row r="28" spans="1:16" s="81" customFormat="1" ht="16.8" customHeight="1">
      <c r="A28" s="298"/>
      <c r="B28" s="304"/>
      <c r="C28" s="238"/>
      <c r="D28" s="309"/>
      <c r="E28" s="108"/>
      <c r="F28" s="82" t="s">
        <v>54</v>
      </c>
      <c r="G28" s="85">
        <f t="shared" ref="G28:H28" si="2">G29</f>
        <v>-18950.2</v>
      </c>
      <c r="H28" s="85">
        <f t="shared" si="2"/>
        <v>-18950.2</v>
      </c>
    </row>
    <row r="29" spans="1:16" s="81" customFormat="1" ht="16.8" customHeight="1">
      <c r="A29" s="298"/>
      <c r="B29" s="304"/>
      <c r="C29" s="238"/>
      <c r="D29" s="309"/>
      <c r="E29" s="108"/>
      <c r="F29" s="67" t="s">
        <v>26</v>
      </c>
      <c r="G29" s="104">
        <f>+G30+G33</f>
        <v>-18950.2</v>
      </c>
      <c r="H29" s="104">
        <f>+H30+H33</f>
        <v>-18950.2</v>
      </c>
    </row>
    <row r="30" spans="1:16" s="81" customFormat="1" ht="16.8" customHeight="1">
      <c r="A30" s="298"/>
      <c r="B30" s="304"/>
      <c r="C30" s="238"/>
      <c r="D30" s="309"/>
      <c r="E30" s="108"/>
      <c r="F30" s="213" t="s">
        <v>146</v>
      </c>
      <c r="G30" s="236">
        <f>+G31</f>
        <v>-18254.900000000001</v>
      </c>
      <c r="H30" s="236">
        <f>+H31</f>
        <v>-18254.900000000001</v>
      </c>
    </row>
    <row r="31" spans="1:16" s="81" customFormat="1" ht="16.8" customHeight="1">
      <c r="A31" s="298"/>
      <c r="B31" s="304"/>
      <c r="C31" s="238"/>
      <c r="D31" s="309"/>
      <c r="E31" s="108"/>
      <c r="F31" s="213" t="s">
        <v>147</v>
      </c>
      <c r="G31" s="236">
        <f>+G32</f>
        <v>-18254.900000000001</v>
      </c>
      <c r="H31" s="236">
        <f>+H32</f>
        <v>-18254.900000000001</v>
      </c>
    </row>
    <row r="32" spans="1:16" s="81" customFormat="1" ht="16.8" customHeight="1">
      <c r="A32" s="298"/>
      <c r="B32" s="304"/>
      <c r="C32" s="238"/>
      <c r="D32" s="309"/>
      <c r="E32" s="108"/>
      <c r="F32" s="213" t="s">
        <v>148</v>
      </c>
      <c r="G32" s="236">
        <v>-18254.900000000001</v>
      </c>
      <c r="H32" s="242">
        <f>+G32</f>
        <v>-18254.900000000001</v>
      </c>
      <c r="I32" s="243"/>
    </row>
    <row r="33" spans="1:16" s="81" customFormat="1" ht="16.8" customHeight="1">
      <c r="A33" s="298"/>
      <c r="B33" s="304"/>
      <c r="C33" s="238"/>
      <c r="D33" s="309"/>
      <c r="E33" s="108"/>
      <c r="F33" s="67" t="s">
        <v>185</v>
      </c>
      <c r="G33" s="104">
        <f>+G34</f>
        <v>-695.3</v>
      </c>
      <c r="H33" s="104">
        <f>+H34</f>
        <v>-695.3</v>
      </c>
    </row>
    <row r="34" spans="1:16" s="81" customFormat="1" ht="16.8" customHeight="1">
      <c r="A34" s="298"/>
      <c r="B34" s="304"/>
      <c r="C34" s="238"/>
      <c r="D34" s="309"/>
      <c r="E34" s="108"/>
      <c r="F34" s="213" t="s">
        <v>149</v>
      </c>
      <c r="G34" s="236">
        <f>+G35</f>
        <v>-695.3</v>
      </c>
      <c r="H34" s="236">
        <f>+H35</f>
        <v>-695.3</v>
      </c>
    </row>
    <row r="35" spans="1:16" s="81" customFormat="1" ht="16.8" customHeight="1">
      <c r="A35" s="298"/>
      <c r="B35" s="304"/>
      <c r="C35" s="238"/>
      <c r="D35" s="309"/>
      <c r="E35" s="108"/>
      <c r="F35" s="213" t="s">
        <v>150</v>
      </c>
      <c r="G35" s="236">
        <f>+'Havelvats 8'!I14</f>
        <v>-695.3</v>
      </c>
      <c r="H35" s="242">
        <f>+G35</f>
        <v>-695.3</v>
      </c>
    </row>
    <row r="36" spans="1:16" s="89" customFormat="1" ht="51.7">
      <c r="A36" s="298"/>
      <c r="B36" s="304"/>
      <c r="C36" s="238"/>
      <c r="D36" s="309"/>
      <c r="E36" s="235">
        <v>31001</v>
      </c>
      <c r="F36" s="60" t="s">
        <v>134</v>
      </c>
      <c r="G36" s="95">
        <f t="shared" ref="G36:H36" si="3">G38</f>
        <v>4680.5</v>
      </c>
      <c r="H36" s="94">
        <f t="shared" si="3"/>
        <v>4680.5</v>
      </c>
      <c r="I36" s="88"/>
      <c r="J36" s="88"/>
      <c r="K36" s="88"/>
      <c r="L36" s="88"/>
      <c r="M36" s="88"/>
      <c r="N36" s="88"/>
      <c r="O36" s="88"/>
      <c r="P36" s="88"/>
    </row>
    <row r="37" spans="1:16" s="81" customFormat="1" ht="16.8" customHeight="1">
      <c r="A37" s="298"/>
      <c r="B37" s="304"/>
      <c r="C37" s="238"/>
      <c r="D37" s="309"/>
      <c r="E37" s="306"/>
      <c r="F37" s="67" t="s">
        <v>65</v>
      </c>
      <c r="G37" s="85"/>
      <c r="H37" s="84"/>
    </row>
    <row r="38" spans="1:16" s="99" customFormat="1" ht="33.6">
      <c r="A38" s="298"/>
      <c r="B38" s="304"/>
      <c r="C38" s="238"/>
      <c r="D38" s="309"/>
      <c r="E38" s="307"/>
      <c r="F38" s="96" t="s">
        <v>48</v>
      </c>
      <c r="G38" s="98">
        <f t="shared" ref="G38:H38" si="4">G40</f>
        <v>4680.5</v>
      </c>
      <c r="H38" s="97">
        <f t="shared" si="4"/>
        <v>4680.5</v>
      </c>
    </row>
    <row r="39" spans="1:16" s="81" customFormat="1" ht="50.35">
      <c r="A39" s="298"/>
      <c r="B39" s="304"/>
      <c r="C39" s="238"/>
      <c r="D39" s="309"/>
      <c r="E39" s="307"/>
      <c r="F39" s="67" t="s">
        <v>53</v>
      </c>
      <c r="G39" s="85"/>
      <c r="H39" s="84"/>
    </row>
    <row r="40" spans="1:16" s="81" customFormat="1" ht="16.8" customHeight="1">
      <c r="A40" s="298"/>
      <c r="B40" s="304"/>
      <c r="C40" s="238"/>
      <c r="D40" s="309"/>
      <c r="E40" s="307"/>
      <c r="F40" s="82" t="s">
        <v>25</v>
      </c>
      <c r="G40" s="85">
        <f t="shared" ref="G40:H42" si="5">G41</f>
        <v>4680.5</v>
      </c>
      <c r="H40" s="84">
        <f t="shared" si="5"/>
        <v>4680.5</v>
      </c>
    </row>
    <row r="41" spans="1:16" s="81" customFormat="1" ht="16.8" customHeight="1">
      <c r="A41" s="298"/>
      <c r="B41" s="304"/>
      <c r="C41" s="238"/>
      <c r="D41" s="309"/>
      <c r="E41" s="307"/>
      <c r="F41" s="67" t="s">
        <v>121</v>
      </c>
      <c r="G41" s="104">
        <f t="shared" si="5"/>
        <v>4680.5</v>
      </c>
      <c r="H41" s="101">
        <f t="shared" si="5"/>
        <v>4680.5</v>
      </c>
    </row>
    <row r="42" spans="1:16" s="81" customFormat="1" ht="16.8" customHeight="1">
      <c r="A42" s="298"/>
      <c r="B42" s="304"/>
      <c r="C42" s="238"/>
      <c r="D42" s="309"/>
      <c r="E42" s="307"/>
      <c r="F42" s="67" t="s">
        <v>122</v>
      </c>
      <c r="G42" s="104">
        <f t="shared" si="5"/>
        <v>4680.5</v>
      </c>
      <c r="H42" s="101">
        <f t="shared" si="5"/>
        <v>4680.5</v>
      </c>
    </row>
    <row r="43" spans="1:16" s="81" customFormat="1" ht="16.8" customHeight="1">
      <c r="A43" s="298"/>
      <c r="B43" s="304"/>
      <c r="C43" s="238"/>
      <c r="D43" s="309"/>
      <c r="E43" s="307"/>
      <c r="F43" s="67" t="s">
        <v>140</v>
      </c>
      <c r="G43" s="104">
        <f t="shared" ref="G43:H43" si="6">+G44</f>
        <v>4680.5</v>
      </c>
      <c r="H43" s="101">
        <f t="shared" si="6"/>
        <v>4680.5</v>
      </c>
      <c r="I43" s="102"/>
    </row>
    <row r="44" spans="1:16" s="81" customFormat="1" ht="16.8" customHeight="1">
      <c r="A44" s="298"/>
      <c r="B44" s="304"/>
      <c r="C44" s="238"/>
      <c r="D44" s="309"/>
      <c r="E44" s="308"/>
      <c r="F44" s="109" t="s">
        <v>141</v>
      </c>
      <c r="G44" s="104">
        <f>+'Havelvats 4'!E15</f>
        <v>4680.5</v>
      </c>
      <c r="H44" s="104">
        <f>+'Havelvats 4'!F15</f>
        <v>4680.5</v>
      </c>
      <c r="I44" s="103"/>
    </row>
    <row r="45" spans="1:16" s="89" customFormat="1" ht="58.75" customHeight="1">
      <c r="A45" s="298"/>
      <c r="B45" s="304"/>
      <c r="C45" s="238"/>
      <c r="D45" s="309"/>
      <c r="E45" s="235">
        <v>32001</v>
      </c>
      <c r="F45" s="56" t="s">
        <v>179</v>
      </c>
      <c r="G45" s="95">
        <f t="shared" ref="G45:H45" si="7">G47</f>
        <v>14269.7</v>
      </c>
      <c r="H45" s="94">
        <f t="shared" si="7"/>
        <v>14269.7</v>
      </c>
      <c r="I45" s="88"/>
      <c r="J45" s="88"/>
      <c r="K45" s="88"/>
      <c r="L45" s="88"/>
      <c r="M45" s="88"/>
      <c r="N45" s="88"/>
      <c r="O45" s="88"/>
      <c r="P45" s="88"/>
    </row>
    <row r="46" spans="1:16" s="81" customFormat="1" ht="16.8" customHeight="1">
      <c r="A46" s="298"/>
      <c r="B46" s="304"/>
      <c r="C46" s="238"/>
      <c r="D46" s="309"/>
      <c r="E46" s="306"/>
      <c r="F46" s="67" t="s">
        <v>65</v>
      </c>
      <c r="G46" s="85"/>
      <c r="H46" s="84"/>
    </row>
    <row r="47" spans="1:16" s="99" customFormat="1" ht="33.6">
      <c r="A47" s="298"/>
      <c r="B47" s="304"/>
      <c r="C47" s="238"/>
      <c r="D47" s="309"/>
      <c r="E47" s="307"/>
      <c r="F47" s="96" t="s">
        <v>48</v>
      </c>
      <c r="G47" s="98">
        <f t="shared" ref="G47:H47" si="8">G49</f>
        <v>14269.7</v>
      </c>
      <c r="H47" s="97">
        <f t="shared" si="8"/>
        <v>14269.7</v>
      </c>
    </row>
    <row r="48" spans="1:16" s="81" customFormat="1" ht="50.35">
      <c r="A48" s="298"/>
      <c r="B48" s="304"/>
      <c r="C48" s="238"/>
      <c r="D48" s="309"/>
      <c r="E48" s="307"/>
      <c r="F48" s="67" t="s">
        <v>53</v>
      </c>
      <c r="G48" s="85"/>
      <c r="H48" s="84"/>
    </row>
    <row r="49" spans="1:9" s="81" customFormat="1" ht="16.8" customHeight="1">
      <c r="A49" s="298"/>
      <c r="B49" s="304"/>
      <c r="C49" s="238"/>
      <c r="D49" s="309"/>
      <c r="E49" s="307"/>
      <c r="F49" s="82" t="s">
        <v>25</v>
      </c>
      <c r="G49" s="85">
        <f t="shared" ref="G49:H51" si="9">G50</f>
        <v>14269.7</v>
      </c>
      <c r="H49" s="84">
        <f t="shared" si="9"/>
        <v>14269.7</v>
      </c>
    </row>
    <row r="50" spans="1:9" s="81" customFormat="1" ht="16.8" customHeight="1">
      <c r="A50" s="298"/>
      <c r="B50" s="304"/>
      <c r="C50" s="238"/>
      <c r="D50" s="309"/>
      <c r="E50" s="307"/>
      <c r="F50" s="67" t="s">
        <v>55</v>
      </c>
      <c r="G50" s="104">
        <f t="shared" si="9"/>
        <v>14269.7</v>
      </c>
      <c r="H50" s="101">
        <f t="shared" si="9"/>
        <v>14269.7</v>
      </c>
    </row>
    <row r="51" spans="1:9" s="81" customFormat="1" ht="16.8" customHeight="1">
      <c r="A51" s="298"/>
      <c r="B51" s="304"/>
      <c r="C51" s="238"/>
      <c r="D51" s="309"/>
      <c r="E51" s="307"/>
      <c r="F51" s="67" t="s">
        <v>142</v>
      </c>
      <c r="G51" s="104">
        <f t="shared" si="9"/>
        <v>14269.7</v>
      </c>
      <c r="H51" s="101">
        <f t="shared" si="9"/>
        <v>14269.7</v>
      </c>
    </row>
    <row r="52" spans="1:9" s="81" customFormat="1" ht="16.8" customHeight="1">
      <c r="A52" s="298"/>
      <c r="B52" s="304"/>
      <c r="C52" s="238"/>
      <c r="D52" s="309"/>
      <c r="E52" s="307"/>
      <c r="F52" s="67" t="s">
        <v>143</v>
      </c>
      <c r="G52" s="104">
        <f t="shared" ref="G52:H52" si="10">+G53</f>
        <v>14269.7</v>
      </c>
      <c r="H52" s="101">
        <f t="shared" si="10"/>
        <v>14269.7</v>
      </c>
      <c r="I52" s="102"/>
    </row>
    <row r="53" spans="1:9" s="81" customFormat="1" ht="16.8" customHeight="1">
      <c r="A53" s="298"/>
      <c r="B53" s="305"/>
      <c r="C53" s="239"/>
      <c r="D53" s="309"/>
      <c r="E53" s="308"/>
      <c r="F53" s="109" t="s">
        <v>144</v>
      </c>
      <c r="G53" s="104">
        <f>+'Havelvats 5'!G12</f>
        <v>14269.7</v>
      </c>
      <c r="H53" s="104">
        <f>+G53</f>
        <v>14269.7</v>
      </c>
      <c r="I53" s="103"/>
    </row>
    <row r="54" spans="1:9" s="81" customFormat="1" ht="17.25">
      <c r="A54" s="110"/>
      <c r="B54" s="110"/>
      <c r="C54" s="111"/>
      <c r="D54" s="112"/>
      <c r="E54" s="113"/>
      <c r="F54" s="114"/>
      <c r="G54" s="115"/>
      <c r="H54" s="115"/>
      <c r="I54" s="103"/>
    </row>
    <row r="55" spans="1:9" s="116" customFormat="1" ht="34.9" customHeight="1">
      <c r="A55" s="19"/>
      <c r="B55" s="19"/>
      <c r="C55" s="19"/>
      <c r="D55" s="20"/>
      <c r="E55" s="20"/>
      <c r="F55" s="16" t="s">
        <v>118</v>
      </c>
      <c r="G55" s="18">
        <f t="shared" ref="G55:H55" si="11">+G56</f>
        <v>0</v>
      </c>
      <c r="H55" s="18">
        <f t="shared" si="11"/>
        <v>0</v>
      </c>
    </row>
    <row r="56" spans="1:9" ht="34.450000000000003">
      <c r="A56" s="293" t="s">
        <v>80</v>
      </c>
      <c r="B56" s="293"/>
      <c r="C56" s="293"/>
      <c r="D56" s="293"/>
      <c r="E56" s="293"/>
      <c r="F56" s="16" t="s">
        <v>35</v>
      </c>
      <c r="G56" s="73">
        <f t="shared" ref="G56:H56" si="12">+G58</f>
        <v>0</v>
      </c>
      <c r="H56" s="73">
        <f t="shared" si="12"/>
        <v>0</v>
      </c>
    </row>
    <row r="57" spans="1:9" ht="17.25">
      <c r="A57" s="293"/>
      <c r="B57" s="293"/>
      <c r="C57" s="293"/>
      <c r="D57" s="293"/>
      <c r="E57" s="293"/>
      <c r="F57" s="67" t="s">
        <v>22</v>
      </c>
      <c r="G57" s="117"/>
      <c r="H57" s="117"/>
    </row>
    <row r="58" spans="1:9" ht="17.25">
      <c r="A58" s="293"/>
      <c r="B58" s="293" t="s">
        <v>36</v>
      </c>
      <c r="C58" s="293"/>
      <c r="D58" s="293"/>
      <c r="E58" s="293"/>
      <c r="F58" s="16" t="s">
        <v>37</v>
      </c>
      <c r="G58" s="122">
        <f t="shared" ref="G58:H58" si="13">+G60</f>
        <v>0</v>
      </c>
      <c r="H58" s="122">
        <f t="shared" si="13"/>
        <v>0</v>
      </c>
    </row>
    <row r="59" spans="1:9" ht="17.25">
      <c r="A59" s="293"/>
      <c r="B59" s="293"/>
      <c r="C59" s="293"/>
      <c r="D59" s="293"/>
      <c r="E59" s="293"/>
      <c r="F59" s="67" t="s">
        <v>22</v>
      </c>
      <c r="G59" s="266"/>
      <c r="H59" s="266"/>
    </row>
    <row r="60" spans="1:9" ht="17.25">
      <c r="A60" s="293"/>
      <c r="B60" s="293"/>
      <c r="C60" s="293" t="s">
        <v>36</v>
      </c>
      <c r="D60" s="293"/>
      <c r="E60" s="293"/>
      <c r="F60" s="17" t="s">
        <v>21</v>
      </c>
      <c r="G60" s="122">
        <f>+G73+G81</f>
        <v>0</v>
      </c>
      <c r="H60" s="122">
        <f>+H73+H81</f>
        <v>0</v>
      </c>
    </row>
    <row r="61" spans="1:9">
      <c r="A61" s="293"/>
      <c r="B61" s="293"/>
      <c r="C61" s="293"/>
      <c r="D61" s="293"/>
      <c r="E61" s="293"/>
      <c r="F61" s="67" t="s">
        <v>22</v>
      </c>
      <c r="G61" s="118"/>
      <c r="H61" s="118"/>
    </row>
    <row r="62" spans="1:9">
      <c r="A62" s="293"/>
      <c r="B62" s="293"/>
      <c r="C62" s="293"/>
      <c r="D62" s="293"/>
      <c r="E62" s="293"/>
      <c r="F62" s="67" t="s">
        <v>23</v>
      </c>
      <c r="G62" s="119">
        <f t="shared" ref="G62:H62" si="14">+G64</f>
        <v>0</v>
      </c>
      <c r="H62" s="119">
        <f t="shared" si="14"/>
        <v>0</v>
      </c>
    </row>
    <row r="63" spans="1:9" ht="17.25">
      <c r="A63" s="293"/>
      <c r="B63" s="293"/>
      <c r="C63" s="293"/>
      <c r="D63" s="293"/>
      <c r="E63" s="293"/>
      <c r="F63" s="67" t="s">
        <v>22</v>
      </c>
      <c r="G63" s="73"/>
      <c r="H63" s="73"/>
    </row>
    <row r="64" spans="1:9" ht="17.25">
      <c r="A64" s="293"/>
      <c r="B64" s="293"/>
      <c r="C64" s="293"/>
      <c r="D64" s="293" t="s">
        <v>76</v>
      </c>
      <c r="E64" s="294" t="s">
        <v>82</v>
      </c>
      <c r="F64" s="294" t="s">
        <v>21</v>
      </c>
      <c r="G64" s="73">
        <f>+G73+G81</f>
        <v>0</v>
      </c>
      <c r="H64" s="73">
        <f>+H73+H81</f>
        <v>0</v>
      </c>
    </row>
    <row r="65" spans="1:8" ht="17.25">
      <c r="A65" s="293"/>
      <c r="B65" s="293"/>
      <c r="C65" s="293"/>
      <c r="D65" s="293"/>
      <c r="E65" s="120"/>
      <c r="F65" s="68" t="s">
        <v>22</v>
      </c>
      <c r="G65" s="121"/>
      <c r="H65" s="121"/>
    </row>
    <row r="66" spans="1:8" ht="17.25">
      <c r="A66" s="293"/>
      <c r="B66" s="293"/>
      <c r="C66" s="293"/>
      <c r="D66" s="293"/>
      <c r="E66" s="105">
        <v>11001</v>
      </c>
      <c r="F66" s="17" t="s">
        <v>21</v>
      </c>
      <c r="G66" s="95">
        <f t="shared" ref="G66:H66" si="15">+G68</f>
        <v>-14269.7</v>
      </c>
      <c r="H66" s="95">
        <f t="shared" si="15"/>
        <v>-14269.7</v>
      </c>
    </row>
    <row r="67" spans="1:8">
      <c r="A67" s="293"/>
      <c r="B67" s="293"/>
      <c r="C67" s="293"/>
      <c r="D67" s="293"/>
      <c r="E67" s="295"/>
      <c r="F67" s="67" t="s">
        <v>65</v>
      </c>
      <c r="G67" s="119"/>
      <c r="H67" s="119"/>
    </row>
    <row r="68" spans="1:8">
      <c r="A68" s="293"/>
      <c r="B68" s="293"/>
      <c r="C68" s="293"/>
      <c r="D68" s="293"/>
      <c r="E68" s="295"/>
      <c r="F68" s="44" t="s">
        <v>23</v>
      </c>
      <c r="G68" s="98">
        <f t="shared" ref="G68:H68" si="16">+G70</f>
        <v>-14269.7</v>
      </c>
      <c r="H68" s="98">
        <f t="shared" si="16"/>
        <v>-14269.7</v>
      </c>
    </row>
    <row r="69" spans="1:8" ht="33.6">
      <c r="A69" s="293"/>
      <c r="B69" s="293"/>
      <c r="C69" s="293"/>
      <c r="D69" s="293"/>
      <c r="E69" s="295"/>
      <c r="F69" s="67" t="s">
        <v>24</v>
      </c>
      <c r="G69" s="119"/>
      <c r="H69" s="119"/>
    </row>
    <row r="70" spans="1:8">
      <c r="A70" s="293"/>
      <c r="B70" s="293"/>
      <c r="C70" s="293"/>
      <c r="D70" s="293"/>
      <c r="E70" s="295"/>
      <c r="F70" s="82" t="s">
        <v>25</v>
      </c>
      <c r="G70" s="85">
        <f t="shared" ref="G70:H71" si="17">+G71</f>
        <v>-14269.7</v>
      </c>
      <c r="H70" s="85">
        <f t="shared" si="17"/>
        <v>-14269.7</v>
      </c>
    </row>
    <row r="71" spans="1:8">
      <c r="A71" s="293"/>
      <c r="B71" s="293"/>
      <c r="C71" s="293"/>
      <c r="D71" s="293"/>
      <c r="E71" s="295"/>
      <c r="F71" s="67" t="s">
        <v>26</v>
      </c>
      <c r="G71" s="236">
        <f t="shared" si="17"/>
        <v>-14269.7</v>
      </c>
      <c r="H71" s="236">
        <f t="shared" si="17"/>
        <v>-14269.7</v>
      </c>
    </row>
    <row r="72" spans="1:8">
      <c r="A72" s="293"/>
      <c r="B72" s="293"/>
      <c r="C72" s="293"/>
      <c r="D72" s="293"/>
      <c r="E72" s="295"/>
      <c r="F72" s="67" t="s">
        <v>81</v>
      </c>
      <c r="G72" s="236">
        <f t="shared" ref="G72:H72" si="18">+G73</f>
        <v>-14269.7</v>
      </c>
      <c r="H72" s="236">
        <f t="shared" si="18"/>
        <v>-14269.7</v>
      </c>
    </row>
    <row r="73" spans="1:8">
      <c r="A73" s="293"/>
      <c r="B73" s="293"/>
      <c r="C73" s="293"/>
      <c r="D73" s="293"/>
      <c r="E73" s="295"/>
      <c r="F73" s="67" t="s">
        <v>27</v>
      </c>
      <c r="G73" s="236">
        <f>-G81</f>
        <v>-14269.7</v>
      </c>
      <c r="H73" s="236">
        <f>-H81</f>
        <v>-14269.7</v>
      </c>
    </row>
    <row r="74" spans="1:8" ht="17.25">
      <c r="A74" s="293"/>
      <c r="B74" s="293"/>
      <c r="C74" s="293"/>
      <c r="D74" s="293"/>
      <c r="E74" s="105" t="s">
        <v>78</v>
      </c>
      <c r="F74" s="17" t="s">
        <v>21</v>
      </c>
      <c r="G74" s="57">
        <f t="shared" ref="G74:H74" si="19">+G76</f>
        <v>14269.7</v>
      </c>
      <c r="H74" s="57">
        <f t="shared" si="19"/>
        <v>14269.7</v>
      </c>
    </row>
    <row r="75" spans="1:8">
      <c r="A75" s="293"/>
      <c r="B75" s="293"/>
      <c r="C75" s="293"/>
      <c r="D75" s="293"/>
      <c r="E75" s="295"/>
      <c r="F75" s="67" t="s">
        <v>65</v>
      </c>
      <c r="G75" s="123"/>
      <c r="H75" s="123"/>
    </row>
    <row r="76" spans="1:8">
      <c r="A76" s="293"/>
      <c r="B76" s="293"/>
      <c r="C76" s="293"/>
      <c r="D76" s="293"/>
      <c r="E76" s="295"/>
      <c r="F76" s="44" t="s">
        <v>23</v>
      </c>
      <c r="G76" s="124">
        <f t="shared" ref="G76:H76" si="20">+G78</f>
        <v>14269.7</v>
      </c>
      <c r="H76" s="124">
        <f t="shared" si="20"/>
        <v>14269.7</v>
      </c>
    </row>
    <row r="77" spans="1:8" ht="33.6">
      <c r="A77" s="293"/>
      <c r="B77" s="293"/>
      <c r="C77" s="293"/>
      <c r="D77" s="293"/>
      <c r="E77" s="295"/>
      <c r="F77" s="67" t="s">
        <v>24</v>
      </c>
      <c r="G77" s="123"/>
      <c r="H77" s="123"/>
    </row>
    <row r="78" spans="1:8">
      <c r="A78" s="293"/>
      <c r="B78" s="293"/>
      <c r="C78" s="293"/>
      <c r="D78" s="293"/>
      <c r="E78" s="295"/>
      <c r="F78" s="82" t="s">
        <v>25</v>
      </c>
      <c r="G78" s="125">
        <f t="shared" ref="G78:H80" si="21">+G79</f>
        <v>14269.7</v>
      </c>
      <c r="H78" s="125">
        <f t="shared" si="21"/>
        <v>14269.7</v>
      </c>
    </row>
    <row r="79" spans="1:8">
      <c r="A79" s="293"/>
      <c r="B79" s="293"/>
      <c r="C79" s="293"/>
      <c r="D79" s="293"/>
      <c r="E79" s="295"/>
      <c r="F79" s="67" t="s">
        <v>26</v>
      </c>
      <c r="G79" s="123">
        <f t="shared" si="21"/>
        <v>14269.7</v>
      </c>
      <c r="H79" s="123">
        <f t="shared" si="21"/>
        <v>14269.7</v>
      </c>
    </row>
    <row r="80" spans="1:8">
      <c r="A80" s="293"/>
      <c r="B80" s="293"/>
      <c r="C80" s="293"/>
      <c r="D80" s="293"/>
      <c r="E80" s="295"/>
      <c r="F80" s="67" t="s">
        <v>49</v>
      </c>
      <c r="G80" s="123">
        <f t="shared" si="21"/>
        <v>14269.7</v>
      </c>
      <c r="H80" s="123">
        <f t="shared" si="21"/>
        <v>14269.7</v>
      </c>
    </row>
    <row r="81" spans="1:8">
      <c r="A81" s="293"/>
      <c r="B81" s="293"/>
      <c r="C81" s="293"/>
      <c r="D81" s="293"/>
      <c r="E81" s="295"/>
      <c r="F81" s="67" t="s">
        <v>27</v>
      </c>
      <c r="G81" s="123">
        <f>+G45</f>
        <v>14269.7</v>
      </c>
      <c r="H81" s="123">
        <f>+H45</f>
        <v>14269.7</v>
      </c>
    </row>
  </sheetData>
  <mergeCells count="30">
    <mergeCell ref="G1:H1"/>
    <mergeCell ref="G9:H9"/>
    <mergeCell ref="G8:H8"/>
    <mergeCell ref="G3:H3"/>
    <mergeCell ref="G2:H2"/>
    <mergeCell ref="D9:E9"/>
    <mergeCell ref="F9:F10"/>
    <mergeCell ref="A5:H5"/>
    <mergeCell ref="A9:C9"/>
    <mergeCell ref="A14:A53"/>
    <mergeCell ref="B14:B15"/>
    <mergeCell ref="E22:F22"/>
    <mergeCell ref="B16:B53"/>
    <mergeCell ref="E14:E15"/>
    <mergeCell ref="E37:E44"/>
    <mergeCell ref="E46:E53"/>
    <mergeCell ref="D22:D53"/>
    <mergeCell ref="C14:C17"/>
    <mergeCell ref="D14:D21"/>
    <mergeCell ref="A56:A81"/>
    <mergeCell ref="C56:C59"/>
    <mergeCell ref="B56:B57"/>
    <mergeCell ref="E64:F64"/>
    <mergeCell ref="D64:D81"/>
    <mergeCell ref="C60:C81"/>
    <mergeCell ref="B58:B81"/>
    <mergeCell ref="E75:E81"/>
    <mergeCell ref="E67:E73"/>
    <mergeCell ref="E56:E63"/>
    <mergeCell ref="D56:D63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opLeftCell="A7" zoomScale="70" zoomScaleNormal="70" workbookViewId="0">
      <selection activeCell="D19" sqref="D19"/>
    </sheetView>
  </sheetViews>
  <sheetFormatPr defaultColWidth="9.3046875" defaultRowHeight="16.8"/>
  <cols>
    <col min="1" max="2" width="9.3046875" style="32"/>
    <col min="3" max="3" width="54.3046875" style="32" customWidth="1"/>
    <col min="4" max="4" width="16.53515625" style="32" customWidth="1"/>
    <col min="5" max="5" width="18.921875" style="32" customWidth="1"/>
    <col min="6" max="6" width="20.23046875" style="32" customWidth="1"/>
    <col min="7" max="7" width="18.921875" style="32" customWidth="1"/>
    <col min="8" max="8" width="18.84375" style="32" customWidth="1"/>
    <col min="9" max="9" width="12.921875" style="32" bestFit="1" customWidth="1"/>
    <col min="10" max="10" width="17.3046875" style="32" customWidth="1"/>
    <col min="11" max="16384" width="9.3046875" style="32"/>
  </cols>
  <sheetData>
    <row r="1" spans="1:10" ht="37.549999999999997" customHeight="1">
      <c r="B1" s="126"/>
      <c r="C1" s="126"/>
      <c r="D1" s="126"/>
      <c r="E1" s="126"/>
      <c r="F1" s="314" t="s">
        <v>101</v>
      </c>
      <c r="G1" s="314"/>
      <c r="H1" s="314"/>
    </row>
    <row r="2" spans="1:10" ht="17.25" customHeight="1">
      <c r="A2" s="126"/>
      <c r="B2" s="126"/>
      <c r="C2" s="126"/>
      <c r="D2" s="126"/>
      <c r="E2" s="126"/>
      <c r="F2" s="315" t="s">
        <v>105</v>
      </c>
      <c r="G2" s="315"/>
      <c r="H2" s="315"/>
    </row>
    <row r="3" spans="1:10" ht="17.25" customHeight="1">
      <c r="A3" s="126"/>
      <c r="B3" s="126"/>
      <c r="C3" s="126"/>
      <c r="D3" s="126"/>
      <c r="E3" s="126"/>
      <c r="F3" s="315" t="s">
        <v>100</v>
      </c>
      <c r="G3" s="315"/>
      <c r="H3" s="315"/>
    </row>
    <row r="4" spans="1:10" ht="14.25" customHeight="1">
      <c r="A4" s="127"/>
      <c r="B4" s="127"/>
      <c r="C4" s="31"/>
      <c r="E4" s="128"/>
      <c r="F4" s="128"/>
      <c r="G4" s="128"/>
      <c r="H4" s="128"/>
    </row>
    <row r="5" spans="1:10">
      <c r="A5" s="316" t="s">
        <v>177</v>
      </c>
      <c r="B5" s="317"/>
      <c r="C5" s="317"/>
      <c r="D5" s="317"/>
      <c r="E5" s="317"/>
      <c r="F5" s="317"/>
      <c r="G5" s="317"/>
      <c r="H5" s="317"/>
    </row>
    <row r="6" spans="1:10" ht="33.799999999999997" customHeight="1">
      <c r="A6" s="317"/>
      <c r="B6" s="317"/>
      <c r="C6" s="317"/>
      <c r="D6" s="317"/>
      <c r="E6" s="317"/>
      <c r="F6" s="317"/>
      <c r="G6" s="317"/>
      <c r="H6" s="317"/>
    </row>
    <row r="9" spans="1:10">
      <c r="G9" s="129"/>
      <c r="H9" s="129" t="s">
        <v>29</v>
      </c>
    </row>
    <row r="10" spans="1:10" ht="40.35" customHeight="1">
      <c r="A10" s="318" t="s">
        <v>58</v>
      </c>
      <c r="B10" s="319"/>
      <c r="C10" s="320" t="s">
        <v>68</v>
      </c>
      <c r="D10" s="322" t="s">
        <v>116</v>
      </c>
      <c r="E10" s="324" t="s">
        <v>115</v>
      </c>
      <c r="F10" s="325"/>
      <c r="G10" s="325"/>
      <c r="H10" s="326"/>
    </row>
    <row r="11" spans="1:10" ht="107.25" customHeight="1">
      <c r="A11" s="5" t="s">
        <v>62</v>
      </c>
      <c r="B11" s="5" t="s">
        <v>63</v>
      </c>
      <c r="C11" s="321"/>
      <c r="D11" s="323"/>
      <c r="E11" s="130" t="s">
        <v>69</v>
      </c>
      <c r="F11" s="130" t="s">
        <v>70</v>
      </c>
      <c r="G11" s="130" t="s">
        <v>71</v>
      </c>
      <c r="H11" s="130" t="s">
        <v>72</v>
      </c>
      <c r="I11" s="132"/>
    </row>
    <row r="12" spans="1:10" ht="17.25">
      <c r="A12" s="5"/>
      <c r="B12" s="5"/>
      <c r="C12" s="6" t="s">
        <v>73</v>
      </c>
      <c r="D12" s="13">
        <f>SUM(E12:H12)</f>
        <v>4680.5</v>
      </c>
      <c r="E12" s="13">
        <f t="shared" ref="E12:H12" si="0">+E14</f>
        <v>0</v>
      </c>
      <c r="F12" s="12">
        <f t="shared" si="0"/>
        <v>0</v>
      </c>
      <c r="G12" s="12">
        <f t="shared" si="0"/>
        <v>0</v>
      </c>
      <c r="H12" s="12">
        <f t="shared" si="0"/>
        <v>4680.5</v>
      </c>
      <c r="I12" s="133"/>
      <c r="J12" s="62"/>
    </row>
    <row r="13" spans="1:10" ht="17.25">
      <c r="A13" s="5"/>
      <c r="B13" s="5"/>
      <c r="C13" s="6" t="s">
        <v>74</v>
      </c>
      <c r="D13" s="11"/>
      <c r="E13" s="7"/>
      <c r="F13" s="12"/>
      <c r="G13" s="12"/>
      <c r="H13" s="12"/>
    </row>
    <row r="14" spans="1:10" ht="34.450000000000003">
      <c r="A14" s="8"/>
      <c r="B14" s="9"/>
      <c r="C14" s="9" t="s">
        <v>66</v>
      </c>
      <c r="D14" s="13">
        <f>SUM(E14:H14)</f>
        <v>4680.5</v>
      </c>
      <c r="E14" s="13">
        <f>+E16</f>
        <v>0</v>
      </c>
      <c r="F14" s="13">
        <f t="shared" ref="F14:H14" si="1">+F16</f>
        <v>0</v>
      </c>
      <c r="G14" s="13">
        <f t="shared" si="1"/>
        <v>0</v>
      </c>
      <c r="H14" s="13">
        <f t="shared" si="1"/>
        <v>4680.5</v>
      </c>
      <c r="I14" s="134"/>
    </row>
    <row r="15" spans="1:10">
      <c r="A15" s="8"/>
      <c r="B15" s="8"/>
      <c r="C15" s="8" t="s">
        <v>75</v>
      </c>
      <c r="D15" s="10"/>
      <c r="E15" s="10"/>
      <c r="F15" s="10"/>
      <c r="G15" s="10"/>
      <c r="H15" s="10"/>
    </row>
    <row r="16" spans="1:10" ht="51.7">
      <c r="A16" s="3">
        <v>1130</v>
      </c>
      <c r="B16" s="3">
        <v>31001</v>
      </c>
      <c r="C16" s="4" t="s">
        <v>134</v>
      </c>
      <c r="D16" s="13">
        <f>+E16+F16+G16+H16</f>
        <v>4680.5</v>
      </c>
      <c r="E16" s="13">
        <v>0</v>
      </c>
      <c r="F16" s="13">
        <v>0</v>
      </c>
      <c r="G16" s="13">
        <v>0</v>
      </c>
      <c r="H16" s="13">
        <f>+'Havelvats 8'!I16</f>
        <v>4680.5</v>
      </c>
    </row>
  </sheetData>
  <mergeCells count="8">
    <mergeCell ref="F1:H1"/>
    <mergeCell ref="F2:H2"/>
    <mergeCell ref="F3:H3"/>
    <mergeCell ref="A5:H6"/>
    <mergeCell ref="A10:B10"/>
    <mergeCell ref="C10:C11"/>
    <mergeCell ref="D10:D11"/>
    <mergeCell ref="E10:H10"/>
  </mergeCells>
  <pageMargins left="0.7" right="0.7" top="0.75" bottom="0.75" header="0.3" footer="0.3"/>
  <pageSetup paperSize="9" scale="7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5"/>
  <sheetViews>
    <sheetView topLeftCell="A7" zoomScale="70" zoomScaleNormal="70" workbookViewId="0">
      <selection activeCell="E19" sqref="E19"/>
    </sheetView>
  </sheetViews>
  <sheetFormatPr defaultColWidth="9.15234375" defaultRowHeight="16.8"/>
  <cols>
    <col min="1" max="1" width="9.15234375" style="135"/>
    <col min="2" max="3" width="9.921875" style="135" customWidth="1"/>
    <col min="4" max="4" width="54.3046875" style="135" customWidth="1"/>
    <col min="5" max="6" width="17.69140625" style="135" customWidth="1"/>
    <col min="7" max="7" width="33.69140625" style="135" customWidth="1"/>
    <col min="8" max="9" width="9.15234375" style="135"/>
    <col min="10" max="10" width="12.3046875" style="135" customWidth="1"/>
    <col min="11" max="16384" width="9.15234375" style="135"/>
  </cols>
  <sheetData>
    <row r="1" spans="2:7" ht="37.549999999999997" customHeight="1">
      <c r="E1" s="327" t="s">
        <v>103</v>
      </c>
      <c r="F1" s="327"/>
    </row>
    <row r="2" spans="2:7" ht="17.25" customHeight="1">
      <c r="D2" s="136"/>
      <c r="E2" s="327" t="s">
        <v>105</v>
      </c>
      <c r="F2" s="327"/>
    </row>
    <row r="3" spans="2:7" ht="17.25" customHeight="1">
      <c r="D3" s="136"/>
      <c r="E3" s="327" t="s">
        <v>100</v>
      </c>
      <c r="F3" s="327"/>
    </row>
    <row r="4" spans="2:7" ht="13.5" customHeight="1">
      <c r="D4" s="136"/>
      <c r="E4" s="136"/>
      <c r="F4" s="136"/>
    </row>
    <row r="5" spans="2:7" ht="85.5" customHeight="1">
      <c r="B5" s="297" t="s">
        <v>176</v>
      </c>
      <c r="C5" s="297"/>
      <c r="D5" s="297"/>
      <c r="E5" s="297"/>
      <c r="F5" s="297"/>
    </row>
    <row r="7" spans="2:7">
      <c r="E7" s="137"/>
      <c r="F7" s="137" t="s">
        <v>29</v>
      </c>
    </row>
    <row r="8" spans="2:7" ht="53.45" customHeight="1">
      <c r="B8" s="318" t="s">
        <v>58</v>
      </c>
      <c r="C8" s="319"/>
      <c r="D8" s="320" t="s">
        <v>59</v>
      </c>
      <c r="E8" s="328" t="s">
        <v>115</v>
      </c>
      <c r="F8" s="329"/>
    </row>
    <row r="9" spans="2:7" ht="23.65" customHeight="1">
      <c r="B9" s="332" t="s">
        <v>62</v>
      </c>
      <c r="C9" s="331" t="s">
        <v>63</v>
      </c>
      <c r="D9" s="330"/>
      <c r="E9" s="334" t="s">
        <v>60</v>
      </c>
      <c r="F9" s="334" t="s">
        <v>61</v>
      </c>
    </row>
    <row r="10" spans="2:7" ht="59.65" customHeight="1">
      <c r="B10" s="333"/>
      <c r="C10" s="331"/>
      <c r="D10" s="321"/>
      <c r="E10" s="335"/>
      <c r="F10" s="335"/>
    </row>
    <row r="11" spans="2:7" ht="34.450000000000003">
      <c r="B11" s="5"/>
      <c r="C11" s="5"/>
      <c r="D11" s="2" t="s">
        <v>66</v>
      </c>
      <c r="E11" s="21">
        <f>+E13</f>
        <v>4680.5</v>
      </c>
      <c r="F11" s="21">
        <f>+F13</f>
        <v>4680.5</v>
      </c>
      <c r="G11" s="138"/>
    </row>
    <row r="12" spans="2:7" ht="17.25">
      <c r="B12" s="5"/>
      <c r="C12" s="5"/>
      <c r="D12" s="139" t="s">
        <v>67</v>
      </c>
      <c r="E12" s="21"/>
      <c r="F12" s="21"/>
    </row>
    <row r="13" spans="2:7" ht="51.7">
      <c r="B13" s="3">
        <v>1130</v>
      </c>
      <c r="C13" s="3">
        <v>31001</v>
      </c>
      <c r="D13" s="4" t="s">
        <v>134</v>
      </c>
      <c r="E13" s="140">
        <f>+E15</f>
        <v>4680.5</v>
      </c>
      <c r="F13" s="140">
        <f>+F15</f>
        <v>4680.5</v>
      </c>
    </row>
    <row r="14" spans="2:7" ht="17.25">
      <c r="B14" s="3"/>
      <c r="C14" s="3"/>
      <c r="D14" s="141" t="s">
        <v>64</v>
      </c>
      <c r="E14" s="142"/>
      <c r="F14" s="10"/>
    </row>
    <row r="15" spans="2:7" ht="34.450000000000003">
      <c r="B15" s="3"/>
      <c r="C15" s="3"/>
      <c r="D15" s="143" t="s">
        <v>48</v>
      </c>
      <c r="E15" s="144">
        <f>+'Havelvats 3'!D16</f>
        <v>4680.5</v>
      </c>
      <c r="F15" s="144">
        <f>+E15</f>
        <v>4680.5</v>
      </c>
    </row>
  </sheetData>
  <mergeCells count="11">
    <mergeCell ref="E3:F3"/>
    <mergeCell ref="E2:F2"/>
    <mergeCell ref="E1:F1"/>
    <mergeCell ref="E8:F8"/>
    <mergeCell ref="B5:F5"/>
    <mergeCell ref="B8:C8"/>
    <mergeCell ref="D8:D10"/>
    <mergeCell ref="C9:C10"/>
    <mergeCell ref="B9:B10"/>
    <mergeCell ref="F9:F10"/>
    <mergeCell ref="E9:E10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4"/>
  <sheetViews>
    <sheetView topLeftCell="A8" zoomScale="70" zoomScaleNormal="70" zoomScaleSheetLayoutView="100" workbookViewId="0">
      <selection activeCell="C16" sqref="C16"/>
    </sheetView>
  </sheetViews>
  <sheetFormatPr defaultColWidth="9.15234375" defaultRowHeight="16.8"/>
  <cols>
    <col min="1" max="1" width="10.15234375" style="148" customWidth="1"/>
    <col min="2" max="2" width="15.53515625" style="148" customWidth="1"/>
    <col min="3" max="3" width="8" style="148" customWidth="1"/>
    <col min="4" max="4" width="7.84375" style="164" customWidth="1"/>
    <col min="5" max="5" width="25.15234375" style="164" customWidth="1"/>
    <col min="6" max="6" width="62.3828125" style="164" customWidth="1"/>
    <col min="7" max="7" width="26.84375" style="148" customWidth="1"/>
    <col min="8" max="8" width="11.15234375" style="148" bestFit="1" customWidth="1"/>
    <col min="9" max="10" width="9.15234375" style="148"/>
    <col min="11" max="11" width="12.15234375" style="148" customWidth="1"/>
    <col min="12" max="16384" width="9.15234375" style="148"/>
  </cols>
  <sheetData>
    <row r="1" spans="1:43" s="14" customFormat="1" ht="24" customHeight="1">
      <c r="F1" s="342" t="s">
        <v>112</v>
      </c>
      <c r="G1" s="342"/>
      <c r="AB1" s="342"/>
      <c r="AC1" s="342"/>
      <c r="AD1" s="342"/>
    </row>
    <row r="2" spans="1:43" s="14" customFormat="1" ht="17.25" customHeight="1">
      <c r="A2" s="145"/>
      <c r="B2" s="145"/>
      <c r="C2" s="145"/>
      <c r="D2" s="145"/>
      <c r="E2" s="145"/>
      <c r="F2" s="342" t="s">
        <v>107</v>
      </c>
      <c r="G2" s="342"/>
      <c r="Y2" s="145"/>
      <c r="Z2" s="145"/>
      <c r="AA2" s="342"/>
      <c r="AB2" s="342"/>
      <c r="AC2" s="342"/>
      <c r="AD2" s="342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</row>
    <row r="3" spans="1:43" s="14" customFormat="1" ht="17.25" customHeight="1">
      <c r="A3" s="145"/>
      <c r="B3" s="145"/>
      <c r="C3" s="145"/>
      <c r="D3" s="145"/>
      <c r="E3" s="145"/>
      <c r="F3" s="342" t="s">
        <v>9</v>
      </c>
      <c r="G3" s="342"/>
      <c r="Y3" s="342"/>
      <c r="Z3" s="342"/>
      <c r="AA3" s="342"/>
      <c r="AB3" s="342"/>
      <c r="AC3" s="342"/>
      <c r="AD3" s="342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</row>
    <row r="4" spans="1:43" s="14" customFormat="1">
      <c r="F4" s="15"/>
      <c r="G4" s="15"/>
      <c r="H4" s="15"/>
    </row>
    <row r="5" spans="1:43" s="14" customFormat="1" ht="15.8" customHeight="1">
      <c r="F5" s="15"/>
      <c r="G5" s="15"/>
      <c r="H5" s="15"/>
    </row>
    <row r="6" spans="1:43" s="14" customFormat="1" ht="67.5" customHeight="1">
      <c r="A6" s="343" t="s">
        <v>135</v>
      </c>
      <c r="B6" s="343"/>
      <c r="C6" s="343"/>
      <c r="D6" s="343"/>
      <c r="E6" s="343"/>
      <c r="F6" s="343"/>
      <c r="G6" s="343"/>
      <c r="H6" s="30"/>
    </row>
    <row r="7" spans="1:43" s="14" customFormat="1" ht="40.549999999999997" customHeight="1">
      <c r="B7" s="30"/>
      <c r="C7" s="30"/>
      <c r="D7" s="30"/>
      <c r="E7" s="30"/>
      <c r="F7" s="30"/>
      <c r="G7" s="30" t="s">
        <v>113</v>
      </c>
      <c r="H7" s="30"/>
    </row>
    <row r="8" spans="1:43" ht="72" customHeight="1">
      <c r="A8" s="344" t="s">
        <v>14</v>
      </c>
      <c r="B8" s="344"/>
      <c r="C8" s="345" t="s">
        <v>181</v>
      </c>
      <c r="D8" s="346"/>
      <c r="E8" s="347"/>
      <c r="F8" s="351" t="s">
        <v>114</v>
      </c>
      <c r="G8" s="272" t="s">
        <v>178</v>
      </c>
    </row>
    <row r="9" spans="1:43" ht="37.549999999999997" customHeight="1">
      <c r="A9" s="147" t="s">
        <v>18</v>
      </c>
      <c r="B9" s="147" t="s">
        <v>19</v>
      </c>
      <c r="C9" s="348"/>
      <c r="D9" s="349"/>
      <c r="E9" s="350"/>
      <c r="F9" s="352"/>
      <c r="G9" s="147" t="s">
        <v>17</v>
      </c>
    </row>
    <row r="10" spans="1:43" ht="24" customHeight="1">
      <c r="A10" s="353" t="s">
        <v>48</v>
      </c>
      <c r="B10" s="354"/>
      <c r="C10" s="354"/>
      <c r="D10" s="354"/>
      <c r="E10" s="354"/>
      <c r="F10" s="355"/>
      <c r="G10" s="149">
        <f>+G11</f>
        <v>14269.7</v>
      </c>
      <c r="H10" s="150"/>
    </row>
    <row r="11" spans="1:43" ht="54.35" customHeight="1">
      <c r="A11" s="151">
        <v>1130</v>
      </c>
      <c r="B11" s="339" t="s">
        <v>137</v>
      </c>
      <c r="C11" s="340"/>
      <c r="D11" s="340"/>
      <c r="E11" s="341"/>
      <c r="F11" s="152"/>
      <c r="G11" s="153">
        <f>+G12</f>
        <v>14269.7</v>
      </c>
      <c r="H11" s="154"/>
    </row>
    <row r="12" spans="1:43" ht="100.75" customHeight="1">
      <c r="A12" s="155"/>
      <c r="B12" s="151">
        <v>32001</v>
      </c>
      <c r="C12" s="336" t="s">
        <v>179</v>
      </c>
      <c r="D12" s="337"/>
      <c r="E12" s="338"/>
      <c r="F12" s="156" t="s">
        <v>48</v>
      </c>
      <c r="G12" s="149">
        <f>+G13</f>
        <v>14269.7</v>
      </c>
      <c r="H12" s="157"/>
    </row>
    <row r="13" spans="1:43" s="163" customFormat="1" ht="36.25" customHeight="1">
      <c r="A13" s="158"/>
      <c r="B13" s="159"/>
      <c r="C13" s="160"/>
      <c r="D13" s="161"/>
      <c r="E13" s="161"/>
      <c r="F13" s="161" t="s">
        <v>138</v>
      </c>
      <c r="G13" s="162">
        <v>14269.7</v>
      </c>
    </row>
    <row r="14" spans="1:43">
      <c r="G14" s="154"/>
    </row>
  </sheetData>
  <mergeCells count="13">
    <mergeCell ref="C12:E12"/>
    <mergeCell ref="B11:E11"/>
    <mergeCell ref="F1:G1"/>
    <mergeCell ref="AB1:AD1"/>
    <mergeCell ref="F2:G2"/>
    <mergeCell ref="AA2:AD2"/>
    <mergeCell ref="F3:G3"/>
    <mergeCell ref="Y3:AD3"/>
    <mergeCell ref="A6:G6"/>
    <mergeCell ref="A8:B8"/>
    <mergeCell ref="C8:E9"/>
    <mergeCell ref="F8:F9"/>
    <mergeCell ref="A10:F10"/>
  </mergeCells>
  <pageMargins left="0.70866141732283505" right="0.70866141732283505" top="0.74803149606299202" bottom="0.74803149606299202" header="0.31496062992126" footer="0.31496062992126"/>
  <pageSetup paperSize="9" scale="18" fitToHeight="0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73"/>
  <sheetViews>
    <sheetView topLeftCell="A28" zoomScale="70" zoomScaleNormal="70" zoomScaleSheetLayoutView="100" workbookViewId="0">
      <selection activeCell="G36" sqref="G36"/>
    </sheetView>
  </sheetViews>
  <sheetFormatPr defaultColWidth="9.15234375" defaultRowHeight="16.8"/>
  <cols>
    <col min="1" max="1" width="5.3046875" style="135" customWidth="1"/>
    <col min="2" max="2" width="24.53515625" style="135" customWidth="1"/>
    <col min="3" max="3" width="65.69140625" style="135" customWidth="1"/>
    <col min="4" max="5" width="20.15234375" style="230" customWidth="1"/>
    <col min="6" max="6" width="10" style="135" customWidth="1"/>
    <col min="7" max="7" width="49.84375" style="135" customWidth="1"/>
    <col min="8" max="16384" width="9.15234375" style="135"/>
  </cols>
  <sheetData>
    <row r="1" spans="1:5" ht="37.549999999999997" customHeight="1">
      <c r="D1" s="356" t="s">
        <v>102</v>
      </c>
      <c r="E1" s="356"/>
    </row>
    <row r="2" spans="1:5" ht="17.25" customHeight="1">
      <c r="D2" s="356" t="s">
        <v>107</v>
      </c>
      <c r="E2" s="356"/>
    </row>
    <row r="3" spans="1:5" ht="17.25" customHeight="1">
      <c r="D3" s="356" t="s">
        <v>9</v>
      </c>
      <c r="E3" s="356"/>
    </row>
    <row r="5" spans="1:5" ht="59.3" customHeight="1">
      <c r="A5" s="1"/>
      <c r="B5" s="343" t="s">
        <v>127</v>
      </c>
      <c r="C5" s="343"/>
      <c r="D5" s="343"/>
      <c r="E5" s="343"/>
    </row>
    <row r="6" spans="1:5" ht="23.3" customHeight="1"/>
    <row r="7" spans="1:5" ht="21.75" customHeight="1">
      <c r="A7" s="359" t="s">
        <v>84</v>
      </c>
      <c r="B7" s="359"/>
      <c r="C7" s="359"/>
      <c r="D7" s="359"/>
      <c r="E7" s="359"/>
    </row>
    <row r="8" spans="1:5" ht="38.65" customHeight="1">
      <c r="B8" s="14"/>
      <c r="C8" s="165" t="s">
        <v>125</v>
      </c>
      <c r="D8" s="252"/>
      <c r="E8" s="253"/>
    </row>
    <row r="9" spans="1:5" ht="17.25">
      <c r="B9" s="369" t="s">
        <v>11</v>
      </c>
      <c r="C9" s="370"/>
      <c r="D9" s="370"/>
      <c r="E9" s="371"/>
    </row>
    <row r="10" spans="1:5" s="166" customFormat="1">
      <c r="B10" s="167"/>
      <c r="C10" s="167"/>
      <c r="D10" s="254"/>
      <c r="E10" s="254"/>
    </row>
    <row r="11" spans="1:5" s="166" customFormat="1">
      <c r="B11" s="167"/>
      <c r="C11" s="167"/>
      <c r="D11" s="212"/>
      <c r="E11" s="212"/>
    </row>
    <row r="12" spans="1:5" ht="17.25">
      <c r="B12" s="168" t="s">
        <v>1</v>
      </c>
      <c r="C12" s="168" t="s">
        <v>2</v>
      </c>
      <c r="D12" s="255"/>
      <c r="E12" s="255"/>
    </row>
    <row r="13" spans="1:5" ht="50.35">
      <c r="B13" s="169">
        <v>1130</v>
      </c>
      <c r="C13" s="170" t="s">
        <v>136</v>
      </c>
      <c r="D13" s="256"/>
      <c r="E13" s="256"/>
    </row>
    <row r="15" spans="1:5" s="32" customFormat="1" ht="17.25">
      <c r="B15" s="360" t="s">
        <v>3</v>
      </c>
      <c r="C15" s="361"/>
      <c r="D15" s="224"/>
      <c r="E15" s="224"/>
    </row>
    <row r="16" spans="1:5" s="32" customFormat="1" ht="58.35" customHeight="1">
      <c r="B16" s="171" t="s">
        <v>4</v>
      </c>
      <c r="C16" s="63">
        <v>1130</v>
      </c>
      <c r="D16" s="275" t="s">
        <v>47</v>
      </c>
      <c r="E16" s="276"/>
    </row>
    <row r="17" spans="2:6" s="32" customFormat="1">
      <c r="B17" s="171" t="s">
        <v>5</v>
      </c>
      <c r="C17" s="63">
        <v>11001</v>
      </c>
      <c r="D17" s="172" t="s">
        <v>12</v>
      </c>
      <c r="E17" s="172" t="s">
        <v>13</v>
      </c>
    </row>
    <row r="18" spans="2:6" s="32" customFormat="1" ht="50.35">
      <c r="B18" s="171" t="s">
        <v>6</v>
      </c>
      <c r="C18" s="173" t="s">
        <v>156</v>
      </c>
      <c r="D18" s="306"/>
      <c r="E18" s="306"/>
    </row>
    <row r="19" spans="2:6" s="32" customFormat="1" ht="50.35">
      <c r="B19" s="171" t="s">
        <v>10</v>
      </c>
      <c r="C19" s="173" t="s">
        <v>157</v>
      </c>
      <c r="D19" s="307"/>
      <c r="E19" s="307"/>
    </row>
    <row r="20" spans="2:6" s="32" customFormat="1">
      <c r="B20" s="171" t="s">
        <v>7</v>
      </c>
      <c r="C20" s="173" t="s">
        <v>124</v>
      </c>
      <c r="D20" s="307"/>
      <c r="E20" s="307"/>
    </row>
    <row r="21" spans="2:6" s="32" customFormat="1" ht="50.35">
      <c r="B21" s="40" t="s">
        <v>159</v>
      </c>
      <c r="C21" s="173" t="s">
        <v>158</v>
      </c>
      <c r="D21" s="307"/>
      <c r="E21" s="307"/>
    </row>
    <row r="22" spans="2:6" s="32" customFormat="1">
      <c r="B22" s="362" t="s">
        <v>0</v>
      </c>
      <c r="C22" s="363"/>
      <c r="D22" s="308"/>
      <c r="E22" s="308"/>
    </row>
    <row r="23" spans="2:6" s="32" customFormat="1">
      <c r="B23" s="175" t="s">
        <v>8</v>
      </c>
      <c r="C23" s="175"/>
      <c r="D23" s="257">
        <f>+'Havelvats 1'!D22</f>
        <v>-18950.2</v>
      </c>
      <c r="E23" s="257">
        <f>+'Havelvats 1'!E22</f>
        <v>-18950.2</v>
      </c>
      <c r="F23" s="134"/>
    </row>
    <row r="24" spans="2:6" s="32" customFormat="1">
      <c r="D24" s="227"/>
      <c r="E24" s="227"/>
    </row>
    <row r="25" spans="2:6" s="32" customFormat="1" ht="17.25">
      <c r="B25" s="360" t="s">
        <v>3</v>
      </c>
      <c r="C25" s="361"/>
      <c r="D25" s="224"/>
      <c r="E25" s="224"/>
    </row>
    <row r="26" spans="2:6" s="32" customFormat="1" ht="58.35" customHeight="1">
      <c r="B26" s="171" t="s">
        <v>4</v>
      </c>
      <c r="C26" s="63">
        <v>1130</v>
      </c>
      <c r="D26" s="275" t="s">
        <v>130</v>
      </c>
      <c r="E26" s="276"/>
    </row>
    <row r="27" spans="2:6" s="32" customFormat="1">
      <c r="B27" s="171" t="s">
        <v>5</v>
      </c>
      <c r="C27" s="63">
        <v>31001</v>
      </c>
      <c r="D27" s="172" t="s">
        <v>12</v>
      </c>
      <c r="E27" s="172" t="s">
        <v>13</v>
      </c>
    </row>
    <row r="28" spans="2:6" s="32" customFormat="1" ht="50.35">
      <c r="B28" s="171" t="s">
        <v>6</v>
      </c>
      <c r="C28" s="173" t="s">
        <v>160</v>
      </c>
      <c r="D28" s="306"/>
      <c r="E28" s="306"/>
    </row>
    <row r="29" spans="2:6" s="32" customFormat="1" ht="50.35">
      <c r="B29" s="171" t="s">
        <v>10</v>
      </c>
      <c r="C29" s="173" t="s">
        <v>161</v>
      </c>
      <c r="D29" s="307"/>
      <c r="E29" s="307"/>
    </row>
    <row r="30" spans="2:6" s="32" customFormat="1" ht="33.6">
      <c r="B30" s="171" t="s">
        <v>7</v>
      </c>
      <c r="C30" s="173" t="s">
        <v>162</v>
      </c>
      <c r="D30" s="307"/>
      <c r="E30" s="307"/>
    </row>
    <row r="31" spans="2:6" s="32" customFormat="1" ht="50.35">
      <c r="B31" s="40" t="s">
        <v>163</v>
      </c>
      <c r="C31" s="173" t="s">
        <v>158</v>
      </c>
      <c r="D31" s="307"/>
      <c r="E31" s="307"/>
    </row>
    <row r="32" spans="2:6" s="32" customFormat="1">
      <c r="B32" s="362" t="s">
        <v>0</v>
      </c>
      <c r="C32" s="363"/>
      <c r="D32" s="308"/>
      <c r="E32" s="308"/>
    </row>
    <row r="33" spans="2:6" s="32" customFormat="1">
      <c r="B33" s="175" t="s">
        <v>8</v>
      </c>
      <c r="C33" s="175"/>
      <c r="D33" s="257">
        <f>+'Havelvats 1'!D28</f>
        <v>4680.5</v>
      </c>
      <c r="E33" s="257">
        <f>+'Havelvats 1'!E28</f>
        <v>4680.5</v>
      </c>
      <c r="F33" s="134"/>
    </row>
    <row r="34" spans="2:6" s="32" customFormat="1">
      <c r="D34" s="227"/>
      <c r="E34" s="227"/>
    </row>
    <row r="35" spans="2:6" s="32" customFormat="1" ht="17.25">
      <c r="B35" s="360" t="s">
        <v>3</v>
      </c>
      <c r="C35" s="361"/>
      <c r="D35" s="224"/>
      <c r="E35" s="224"/>
    </row>
    <row r="36" spans="2:6" s="32" customFormat="1" ht="58.35" customHeight="1">
      <c r="B36" s="171" t="s">
        <v>4</v>
      </c>
      <c r="C36" s="63">
        <v>1130</v>
      </c>
      <c r="D36" s="275" t="s">
        <v>130</v>
      </c>
      <c r="E36" s="276"/>
    </row>
    <row r="37" spans="2:6" s="32" customFormat="1">
      <c r="B37" s="171" t="s">
        <v>5</v>
      </c>
      <c r="C37" s="63">
        <v>32001</v>
      </c>
      <c r="D37" s="172" t="s">
        <v>12</v>
      </c>
      <c r="E37" s="172" t="s">
        <v>13</v>
      </c>
    </row>
    <row r="38" spans="2:6" s="32" customFormat="1" ht="50.35">
      <c r="B38" s="171" t="s">
        <v>6</v>
      </c>
      <c r="C38" s="173" t="s">
        <v>179</v>
      </c>
      <c r="D38" s="306"/>
      <c r="E38" s="306"/>
    </row>
    <row r="39" spans="2:6" s="32" customFormat="1" ht="50.35">
      <c r="B39" s="171" t="s">
        <v>10</v>
      </c>
      <c r="C39" s="173" t="s">
        <v>180</v>
      </c>
      <c r="D39" s="307"/>
      <c r="E39" s="307"/>
    </row>
    <row r="40" spans="2:6" s="32" customFormat="1" ht="33.6">
      <c r="B40" s="171" t="s">
        <v>7</v>
      </c>
      <c r="C40" s="173" t="s">
        <v>182</v>
      </c>
      <c r="D40" s="307"/>
      <c r="E40" s="307"/>
    </row>
    <row r="41" spans="2:6" s="32" customFormat="1" ht="50.35">
      <c r="B41" s="40" t="s">
        <v>163</v>
      </c>
      <c r="C41" s="180" t="s">
        <v>164</v>
      </c>
      <c r="D41" s="307"/>
      <c r="E41" s="307"/>
    </row>
    <row r="42" spans="2:6" s="32" customFormat="1">
      <c r="B42" s="362" t="s">
        <v>0</v>
      </c>
      <c r="C42" s="363"/>
      <c r="D42" s="308"/>
      <c r="E42" s="308"/>
    </row>
    <row r="43" spans="2:6" s="32" customFormat="1">
      <c r="B43" s="357" t="s">
        <v>128</v>
      </c>
      <c r="C43" s="358"/>
      <c r="D43" s="174">
        <v>1</v>
      </c>
      <c r="E43" s="174">
        <v>1</v>
      </c>
    </row>
    <row r="44" spans="2:6" s="32" customFormat="1">
      <c r="B44" s="175" t="s">
        <v>8</v>
      </c>
      <c r="C44" s="175"/>
      <c r="D44" s="257">
        <f>+'Havelvats 1'!D34</f>
        <v>14269.7</v>
      </c>
      <c r="E44" s="257">
        <f>+'Havelvats 1'!E34</f>
        <v>14269.7</v>
      </c>
      <c r="F44" s="134"/>
    </row>
    <row r="45" spans="2:6" s="32" customFormat="1">
      <c r="D45" s="227"/>
      <c r="E45" s="227"/>
    </row>
    <row r="49" spans="1:5">
      <c r="A49" s="365" t="s">
        <v>85</v>
      </c>
      <c r="B49" s="365"/>
      <c r="C49" s="365"/>
      <c r="D49" s="365"/>
      <c r="E49" s="365"/>
    </row>
    <row r="50" spans="1:5" ht="17.25">
      <c r="B50" s="14"/>
      <c r="C50" s="181" t="s">
        <v>51</v>
      </c>
      <c r="D50" s="252"/>
      <c r="E50" s="253"/>
    </row>
    <row r="51" spans="1:5" ht="17.25">
      <c r="B51" s="182" t="s">
        <v>11</v>
      </c>
      <c r="C51" s="183"/>
      <c r="D51" s="258"/>
      <c r="E51" s="259"/>
    </row>
    <row r="52" spans="1:5">
      <c r="B52" s="131"/>
      <c r="C52" s="131"/>
      <c r="D52" s="260"/>
      <c r="E52" s="260"/>
    </row>
    <row r="53" spans="1:5">
      <c r="B53" s="131"/>
      <c r="C53" s="131"/>
      <c r="D53" s="261"/>
      <c r="E53" s="261"/>
    </row>
    <row r="54" spans="1:5" ht="17.25">
      <c r="B54" s="176" t="s">
        <v>1</v>
      </c>
      <c r="C54" s="176" t="s">
        <v>2</v>
      </c>
      <c r="D54" s="261"/>
      <c r="E54" s="261"/>
    </row>
    <row r="55" spans="1:5" ht="17.25">
      <c r="B55" s="177">
        <v>1139</v>
      </c>
      <c r="C55" s="178" t="s">
        <v>82</v>
      </c>
      <c r="D55" s="262"/>
      <c r="E55" s="262"/>
    </row>
    <row r="56" spans="1:5" ht="34.450000000000003">
      <c r="B56" s="184" t="s">
        <v>3</v>
      </c>
      <c r="C56" s="131"/>
      <c r="D56" s="261"/>
      <c r="E56" s="261"/>
    </row>
    <row r="57" spans="1:5" s="32" customFormat="1" ht="58.35" customHeight="1">
      <c r="B57" s="171" t="s">
        <v>4</v>
      </c>
      <c r="C57" s="63">
        <v>1139</v>
      </c>
      <c r="D57" s="275" t="s">
        <v>47</v>
      </c>
      <c r="E57" s="276"/>
    </row>
    <row r="58" spans="1:5">
      <c r="B58" s="185" t="s">
        <v>5</v>
      </c>
      <c r="C58" s="186">
        <v>11001</v>
      </c>
      <c r="D58" s="228" t="s">
        <v>60</v>
      </c>
      <c r="E58" s="228" t="s">
        <v>17</v>
      </c>
    </row>
    <row r="59" spans="1:5" ht="33.6">
      <c r="B59" s="185" t="s">
        <v>6</v>
      </c>
      <c r="C59" s="173" t="s">
        <v>82</v>
      </c>
      <c r="D59" s="280"/>
      <c r="E59" s="280"/>
    </row>
    <row r="60" spans="1:5" ht="67.150000000000006">
      <c r="B60" s="185" t="s">
        <v>10</v>
      </c>
      <c r="C60" s="173" t="s">
        <v>83</v>
      </c>
      <c r="D60" s="281"/>
      <c r="E60" s="281"/>
    </row>
    <row r="61" spans="1:5">
      <c r="B61" s="185" t="s">
        <v>7</v>
      </c>
      <c r="C61" s="173" t="s">
        <v>57</v>
      </c>
      <c r="D61" s="281"/>
      <c r="E61" s="281"/>
    </row>
    <row r="62" spans="1:5" ht="50.35">
      <c r="B62" s="92" t="s">
        <v>45</v>
      </c>
      <c r="C62" s="173" t="s">
        <v>51</v>
      </c>
      <c r="D62" s="281"/>
      <c r="E62" s="281"/>
    </row>
    <row r="63" spans="1:5">
      <c r="B63" s="187"/>
      <c r="C63" s="188" t="s">
        <v>0</v>
      </c>
      <c r="D63" s="282"/>
      <c r="E63" s="282"/>
    </row>
    <row r="64" spans="1:5">
      <c r="B64" s="364" t="s">
        <v>8</v>
      </c>
      <c r="C64" s="364"/>
      <c r="D64" s="121">
        <f>+'Havelvats 1'!D48</f>
        <v>-14269.7</v>
      </c>
      <c r="E64" s="121">
        <f>+'Havelvats 1'!E48</f>
        <v>-14269.7</v>
      </c>
    </row>
    <row r="65" spans="2:5">
      <c r="B65" s="366"/>
      <c r="C65" s="367"/>
      <c r="D65" s="367"/>
      <c r="E65" s="368"/>
    </row>
    <row r="66" spans="2:5" s="32" customFormat="1" ht="58.35" customHeight="1">
      <c r="B66" s="171" t="s">
        <v>4</v>
      </c>
      <c r="C66" s="63">
        <v>1139</v>
      </c>
      <c r="D66" s="275" t="s">
        <v>130</v>
      </c>
      <c r="E66" s="276"/>
    </row>
    <row r="67" spans="2:5">
      <c r="B67" s="185" t="s">
        <v>5</v>
      </c>
      <c r="C67" s="186">
        <v>11001</v>
      </c>
      <c r="D67" s="228" t="s">
        <v>60</v>
      </c>
      <c r="E67" s="228" t="s">
        <v>17</v>
      </c>
    </row>
    <row r="68" spans="2:5" ht="33.6">
      <c r="B68" s="185" t="s">
        <v>6</v>
      </c>
      <c r="C68" s="173" t="s">
        <v>82</v>
      </c>
      <c r="D68" s="280"/>
      <c r="E68" s="280"/>
    </row>
    <row r="69" spans="2:5" ht="67.150000000000006">
      <c r="B69" s="185" t="s">
        <v>10</v>
      </c>
      <c r="C69" s="173" t="s">
        <v>83</v>
      </c>
      <c r="D69" s="281"/>
      <c r="E69" s="281"/>
    </row>
    <row r="70" spans="2:5">
      <c r="B70" s="185" t="s">
        <v>7</v>
      </c>
      <c r="C70" s="173" t="s">
        <v>57</v>
      </c>
      <c r="D70" s="281"/>
      <c r="E70" s="281"/>
    </row>
    <row r="71" spans="2:5" ht="50.35">
      <c r="B71" s="92" t="s">
        <v>45</v>
      </c>
      <c r="C71" s="173" t="s">
        <v>51</v>
      </c>
      <c r="D71" s="281"/>
      <c r="E71" s="281"/>
    </row>
    <row r="72" spans="2:5">
      <c r="B72" s="187"/>
      <c r="C72" s="188" t="s">
        <v>0</v>
      </c>
      <c r="D72" s="282"/>
      <c r="E72" s="282"/>
    </row>
    <row r="73" spans="2:5">
      <c r="B73" s="364" t="s">
        <v>8</v>
      </c>
      <c r="C73" s="364"/>
      <c r="D73" s="263">
        <f>+'Havelvats 1'!D54</f>
        <v>14269.7</v>
      </c>
      <c r="E73" s="263">
        <f>+'Havelvats 1'!E54</f>
        <v>14269.7</v>
      </c>
    </row>
  </sheetData>
  <mergeCells count="32">
    <mergeCell ref="B9:E9"/>
    <mergeCell ref="B35:C35"/>
    <mergeCell ref="D36:E36"/>
    <mergeCell ref="D38:D42"/>
    <mergeCell ref="E38:E42"/>
    <mergeCell ref="B42:C42"/>
    <mergeCell ref="B73:C73"/>
    <mergeCell ref="B64:C64"/>
    <mergeCell ref="D57:E57"/>
    <mergeCell ref="A49:E49"/>
    <mergeCell ref="D68:D72"/>
    <mergeCell ref="E68:E72"/>
    <mergeCell ref="B65:E65"/>
    <mergeCell ref="D59:D63"/>
    <mergeCell ref="E59:E63"/>
    <mergeCell ref="D66:E66"/>
    <mergeCell ref="D3:E3"/>
    <mergeCell ref="D2:E2"/>
    <mergeCell ref="D1:E1"/>
    <mergeCell ref="D16:E16"/>
    <mergeCell ref="B43:C43"/>
    <mergeCell ref="A7:E7"/>
    <mergeCell ref="B5:E5"/>
    <mergeCell ref="B15:C15"/>
    <mergeCell ref="D18:D22"/>
    <mergeCell ref="E18:E22"/>
    <mergeCell ref="B22:C22"/>
    <mergeCell ref="B25:C25"/>
    <mergeCell ref="D26:E26"/>
    <mergeCell ref="D28:D32"/>
    <mergeCell ref="E28:E32"/>
    <mergeCell ref="B32:C3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3"/>
  <sheetViews>
    <sheetView topLeftCell="A37" zoomScale="70" zoomScaleNormal="70" zoomScaleSheetLayoutView="100" workbookViewId="0">
      <selection activeCell="C13" sqref="C13"/>
    </sheetView>
  </sheetViews>
  <sheetFormatPr defaultColWidth="9.15234375" defaultRowHeight="16.8"/>
  <cols>
    <col min="1" max="1" width="5.3046875" style="135" customWidth="1"/>
    <col min="2" max="2" width="24.53515625" style="135" customWidth="1"/>
    <col min="3" max="3" width="65.69140625" style="135" customWidth="1"/>
    <col min="4" max="5" width="20.15234375" style="230" customWidth="1"/>
    <col min="6" max="6" width="10" style="135" customWidth="1"/>
    <col min="7" max="7" width="49.84375" style="135" customWidth="1"/>
    <col min="8" max="16384" width="9.15234375" style="135"/>
  </cols>
  <sheetData>
    <row r="1" spans="1:5" ht="37.549999999999997" customHeight="1">
      <c r="D1" s="356" t="s">
        <v>111</v>
      </c>
      <c r="E1" s="356"/>
    </row>
    <row r="2" spans="1:5" ht="17.25" customHeight="1">
      <c r="D2" s="356" t="s">
        <v>107</v>
      </c>
      <c r="E2" s="356"/>
    </row>
    <row r="3" spans="1:5" ht="17.25" customHeight="1">
      <c r="D3" s="356" t="s">
        <v>9</v>
      </c>
      <c r="E3" s="356"/>
    </row>
    <row r="5" spans="1:5" ht="59.3" customHeight="1">
      <c r="A5" s="1"/>
      <c r="B5" s="343" t="s">
        <v>165</v>
      </c>
      <c r="C5" s="343"/>
      <c r="D5" s="343"/>
      <c r="E5" s="343"/>
    </row>
    <row r="6" spans="1:5" ht="23.3" customHeight="1"/>
    <row r="7" spans="1:5" ht="21.75" customHeight="1">
      <c r="A7" s="359" t="s">
        <v>109</v>
      </c>
      <c r="B7" s="359"/>
      <c r="C7" s="359"/>
      <c r="D7" s="359"/>
      <c r="E7" s="359"/>
    </row>
    <row r="8" spans="1:5" ht="38.65" customHeight="1">
      <c r="B8" s="14"/>
      <c r="C8" s="165" t="s">
        <v>125</v>
      </c>
      <c r="D8" s="252"/>
      <c r="E8" s="253"/>
    </row>
    <row r="9" spans="1:5" ht="17.25">
      <c r="B9" s="369" t="s">
        <v>108</v>
      </c>
      <c r="C9" s="370"/>
      <c r="D9" s="370"/>
      <c r="E9" s="371"/>
    </row>
    <row r="10" spans="1:5" s="166" customFormat="1">
      <c r="B10" s="167"/>
      <c r="C10" s="167"/>
      <c r="D10" s="254"/>
      <c r="E10" s="254"/>
    </row>
    <row r="11" spans="1:5" s="166" customFormat="1">
      <c r="B11" s="167"/>
      <c r="C11" s="167"/>
      <c r="D11" s="212"/>
      <c r="E11" s="212"/>
    </row>
    <row r="12" spans="1:5" ht="17.25">
      <c r="B12" s="168" t="s">
        <v>1</v>
      </c>
      <c r="C12" s="168" t="s">
        <v>2</v>
      </c>
      <c r="D12" s="255"/>
      <c r="E12" s="255"/>
    </row>
    <row r="13" spans="1:5" ht="50.35">
      <c r="B13" s="169">
        <v>1130</v>
      </c>
      <c r="C13" s="170" t="s">
        <v>136</v>
      </c>
      <c r="D13" s="256"/>
      <c r="E13" s="256"/>
    </row>
    <row r="15" spans="1:5" s="32" customFormat="1" ht="17.25">
      <c r="B15" s="360" t="s">
        <v>3</v>
      </c>
      <c r="C15" s="361"/>
      <c r="D15" s="224"/>
      <c r="E15" s="224"/>
    </row>
    <row r="16" spans="1:5" s="32" customFormat="1" ht="58.35" customHeight="1">
      <c r="B16" s="171" t="s">
        <v>4</v>
      </c>
      <c r="C16" s="63">
        <v>1130</v>
      </c>
      <c r="D16" s="275" t="s">
        <v>47</v>
      </c>
      <c r="E16" s="276"/>
    </row>
    <row r="17" spans="2:6" s="32" customFormat="1">
      <c r="B17" s="171" t="s">
        <v>5</v>
      </c>
      <c r="C17" s="63">
        <v>11001</v>
      </c>
      <c r="D17" s="172" t="s">
        <v>12</v>
      </c>
      <c r="E17" s="172" t="s">
        <v>13</v>
      </c>
    </row>
    <row r="18" spans="2:6" s="32" customFormat="1" ht="50.35">
      <c r="B18" s="171" t="s">
        <v>6</v>
      </c>
      <c r="C18" s="173" t="s">
        <v>156</v>
      </c>
      <c r="D18" s="306"/>
      <c r="E18" s="306"/>
    </row>
    <row r="19" spans="2:6" s="32" customFormat="1" ht="50.35">
      <c r="B19" s="171" t="s">
        <v>10</v>
      </c>
      <c r="C19" s="173" t="s">
        <v>157</v>
      </c>
      <c r="D19" s="307"/>
      <c r="E19" s="307"/>
    </row>
    <row r="20" spans="2:6" s="32" customFormat="1">
      <c r="B20" s="171" t="s">
        <v>7</v>
      </c>
      <c r="C20" s="173" t="s">
        <v>124</v>
      </c>
      <c r="D20" s="307"/>
      <c r="E20" s="307"/>
    </row>
    <row r="21" spans="2:6" s="32" customFormat="1" ht="50.35">
      <c r="B21" s="40" t="s">
        <v>159</v>
      </c>
      <c r="C21" s="173" t="s">
        <v>158</v>
      </c>
      <c r="D21" s="307"/>
      <c r="E21" s="307"/>
    </row>
    <row r="22" spans="2:6" s="32" customFormat="1">
      <c r="B22" s="362" t="s">
        <v>0</v>
      </c>
      <c r="C22" s="363"/>
      <c r="D22" s="308"/>
      <c r="E22" s="308"/>
    </row>
    <row r="23" spans="2:6" s="32" customFormat="1">
      <c r="B23" s="175" t="s">
        <v>8</v>
      </c>
      <c r="C23" s="175"/>
      <c r="D23" s="257">
        <f>+'Havelvats 2 '!G24</f>
        <v>-18950.2</v>
      </c>
      <c r="E23" s="257">
        <f>+'Havelvats 2 '!H24</f>
        <v>-18950.2</v>
      </c>
      <c r="F23" s="134"/>
    </row>
    <row r="24" spans="2:6" s="32" customFormat="1">
      <c r="D24" s="227"/>
      <c r="E24" s="227"/>
    </row>
    <row r="25" spans="2:6" s="32" customFormat="1" ht="17.25">
      <c r="B25" s="360" t="s">
        <v>3</v>
      </c>
      <c r="C25" s="361"/>
      <c r="D25" s="224"/>
      <c r="E25" s="224"/>
    </row>
    <row r="26" spans="2:6" s="32" customFormat="1" ht="58.35" customHeight="1">
      <c r="B26" s="171" t="s">
        <v>4</v>
      </c>
      <c r="C26" s="63">
        <v>1130</v>
      </c>
      <c r="D26" s="275" t="s">
        <v>130</v>
      </c>
      <c r="E26" s="276"/>
    </row>
    <row r="27" spans="2:6" s="32" customFormat="1">
      <c r="B27" s="171" t="s">
        <v>5</v>
      </c>
      <c r="C27" s="63">
        <v>31001</v>
      </c>
      <c r="D27" s="172" t="s">
        <v>12</v>
      </c>
      <c r="E27" s="172" t="s">
        <v>13</v>
      </c>
    </row>
    <row r="28" spans="2:6" s="32" customFormat="1" ht="50.35">
      <c r="B28" s="171" t="s">
        <v>6</v>
      </c>
      <c r="C28" s="173" t="s">
        <v>160</v>
      </c>
      <c r="D28" s="306"/>
      <c r="E28" s="306"/>
    </row>
    <row r="29" spans="2:6" s="32" customFormat="1" ht="50.35">
      <c r="B29" s="171" t="s">
        <v>10</v>
      </c>
      <c r="C29" s="173" t="s">
        <v>161</v>
      </c>
      <c r="D29" s="307"/>
      <c r="E29" s="307"/>
    </row>
    <row r="30" spans="2:6" s="32" customFormat="1" ht="33.6">
      <c r="B30" s="171" t="s">
        <v>7</v>
      </c>
      <c r="C30" s="173" t="s">
        <v>162</v>
      </c>
      <c r="D30" s="307"/>
      <c r="E30" s="307"/>
    </row>
    <row r="31" spans="2:6" s="32" customFormat="1" ht="50.35">
      <c r="B31" s="40" t="s">
        <v>163</v>
      </c>
      <c r="C31" s="173" t="s">
        <v>158</v>
      </c>
      <c r="D31" s="307"/>
      <c r="E31" s="307"/>
    </row>
    <row r="32" spans="2:6" s="32" customFormat="1">
      <c r="B32" s="362" t="s">
        <v>0</v>
      </c>
      <c r="C32" s="363"/>
      <c r="D32" s="308"/>
      <c r="E32" s="308"/>
    </row>
    <row r="33" spans="2:6" s="32" customFormat="1">
      <c r="B33" s="175" t="s">
        <v>8</v>
      </c>
      <c r="C33" s="175"/>
      <c r="D33" s="257">
        <f>+'Havelvats 2 '!G36</f>
        <v>4680.5</v>
      </c>
      <c r="E33" s="257">
        <f>+'Havelvats 2 '!H36</f>
        <v>4680.5</v>
      </c>
      <c r="F33" s="134"/>
    </row>
    <row r="34" spans="2:6" s="32" customFormat="1">
      <c r="D34" s="227"/>
      <c r="E34" s="227"/>
    </row>
    <row r="35" spans="2:6" s="32" customFormat="1" ht="17.25">
      <c r="B35" s="360" t="s">
        <v>3</v>
      </c>
      <c r="C35" s="361"/>
      <c r="D35" s="224"/>
      <c r="E35" s="224"/>
    </row>
    <row r="36" spans="2:6" s="32" customFormat="1" ht="58.35" customHeight="1">
      <c r="B36" s="171" t="s">
        <v>4</v>
      </c>
      <c r="C36" s="63">
        <v>1130</v>
      </c>
      <c r="D36" s="275" t="s">
        <v>130</v>
      </c>
      <c r="E36" s="276"/>
    </row>
    <row r="37" spans="2:6" s="32" customFormat="1">
      <c r="B37" s="171" t="s">
        <v>5</v>
      </c>
      <c r="C37" s="63">
        <v>32001</v>
      </c>
      <c r="D37" s="172" t="s">
        <v>12</v>
      </c>
      <c r="E37" s="172" t="s">
        <v>13</v>
      </c>
    </row>
    <row r="38" spans="2:6" s="32" customFormat="1" ht="50.35">
      <c r="B38" s="171" t="s">
        <v>6</v>
      </c>
      <c r="C38" s="173" t="s">
        <v>179</v>
      </c>
      <c r="D38" s="306"/>
      <c r="E38" s="306"/>
    </row>
    <row r="39" spans="2:6" s="32" customFormat="1" ht="50.35">
      <c r="B39" s="171" t="s">
        <v>10</v>
      </c>
      <c r="C39" s="173" t="s">
        <v>180</v>
      </c>
      <c r="D39" s="307"/>
      <c r="E39" s="307"/>
    </row>
    <row r="40" spans="2:6" s="32" customFormat="1" ht="33.6">
      <c r="B40" s="171" t="s">
        <v>7</v>
      </c>
      <c r="C40" s="173" t="s">
        <v>182</v>
      </c>
      <c r="D40" s="307"/>
      <c r="E40" s="307"/>
    </row>
    <row r="41" spans="2:6" s="32" customFormat="1" ht="50.35">
      <c r="B41" s="40" t="s">
        <v>163</v>
      </c>
      <c r="C41" s="180" t="s">
        <v>164</v>
      </c>
      <c r="D41" s="307"/>
      <c r="E41" s="307"/>
    </row>
    <row r="42" spans="2:6" s="32" customFormat="1">
      <c r="B42" s="362" t="s">
        <v>0</v>
      </c>
      <c r="C42" s="363"/>
      <c r="D42" s="308"/>
      <c r="E42" s="308"/>
    </row>
    <row r="43" spans="2:6" s="32" customFormat="1">
      <c r="B43" s="357" t="s">
        <v>128</v>
      </c>
      <c r="C43" s="358"/>
      <c r="D43" s="174">
        <v>1</v>
      </c>
      <c r="E43" s="174">
        <v>1</v>
      </c>
    </row>
    <row r="44" spans="2:6" s="32" customFormat="1">
      <c r="B44" s="175" t="s">
        <v>8</v>
      </c>
      <c r="C44" s="175"/>
      <c r="D44" s="257">
        <f>+'Havelvats 2 '!G45</f>
        <v>14269.7</v>
      </c>
      <c r="E44" s="257">
        <f>+'Havelvats 2 '!H45</f>
        <v>14269.7</v>
      </c>
      <c r="F44" s="134"/>
    </row>
    <row r="45" spans="2:6" s="32" customFormat="1">
      <c r="D45" s="227"/>
      <c r="E45" s="227"/>
    </row>
    <row r="49" spans="1:5">
      <c r="A49" s="365" t="s">
        <v>110</v>
      </c>
      <c r="B49" s="365"/>
      <c r="C49" s="365"/>
      <c r="D49" s="365"/>
      <c r="E49" s="365"/>
    </row>
    <row r="50" spans="1:5" ht="17.25">
      <c r="B50" s="14"/>
      <c r="C50" s="181" t="s">
        <v>51</v>
      </c>
      <c r="D50" s="252"/>
      <c r="E50" s="253"/>
    </row>
    <row r="51" spans="1:5" ht="17.25">
      <c r="B51" s="182" t="s">
        <v>108</v>
      </c>
      <c r="C51" s="183"/>
      <c r="D51" s="258"/>
      <c r="E51" s="259"/>
    </row>
    <row r="52" spans="1:5">
      <c r="B52" s="131"/>
      <c r="C52" s="131"/>
      <c r="D52" s="260"/>
      <c r="E52" s="260"/>
    </row>
    <row r="53" spans="1:5">
      <c r="B53" s="131"/>
      <c r="C53" s="131"/>
      <c r="D53" s="261"/>
      <c r="E53" s="261"/>
    </row>
    <row r="54" spans="1:5" ht="17.25">
      <c r="B54" s="176" t="s">
        <v>1</v>
      </c>
      <c r="C54" s="176" t="s">
        <v>2</v>
      </c>
      <c r="D54" s="261"/>
      <c r="E54" s="261"/>
    </row>
    <row r="55" spans="1:5" ht="17.25">
      <c r="B55" s="177">
        <v>1139</v>
      </c>
      <c r="C55" s="178" t="s">
        <v>82</v>
      </c>
      <c r="D55" s="262"/>
      <c r="E55" s="262"/>
    </row>
    <row r="56" spans="1:5" ht="34.450000000000003">
      <c r="B56" s="184" t="s">
        <v>3</v>
      </c>
      <c r="C56" s="131"/>
      <c r="D56" s="261"/>
      <c r="E56" s="261"/>
    </row>
    <row r="57" spans="1:5" s="32" customFormat="1" ht="58.35" customHeight="1">
      <c r="B57" s="171" t="s">
        <v>4</v>
      </c>
      <c r="C57" s="63">
        <v>1139</v>
      </c>
      <c r="D57" s="275" t="s">
        <v>47</v>
      </c>
      <c r="E57" s="276"/>
    </row>
    <row r="58" spans="1:5">
      <c r="B58" s="185" t="s">
        <v>5</v>
      </c>
      <c r="C58" s="186">
        <v>11001</v>
      </c>
      <c r="D58" s="228" t="s">
        <v>60</v>
      </c>
      <c r="E58" s="228" t="s">
        <v>17</v>
      </c>
    </row>
    <row r="59" spans="1:5" ht="33.6">
      <c r="B59" s="185" t="s">
        <v>6</v>
      </c>
      <c r="C59" s="173" t="s">
        <v>82</v>
      </c>
      <c r="D59" s="280"/>
      <c r="E59" s="280"/>
    </row>
    <row r="60" spans="1:5" ht="67.150000000000006">
      <c r="B60" s="185" t="s">
        <v>10</v>
      </c>
      <c r="C60" s="173" t="s">
        <v>83</v>
      </c>
      <c r="D60" s="281"/>
      <c r="E60" s="281"/>
    </row>
    <row r="61" spans="1:5">
      <c r="B61" s="185" t="s">
        <v>7</v>
      </c>
      <c r="C61" s="173" t="s">
        <v>57</v>
      </c>
      <c r="D61" s="281"/>
      <c r="E61" s="281"/>
    </row>
    <row r="62" spans="1:5" ht="50.35">
      <c r="B62" s="92" t="s">
        <v>45</v>
      </c>
      <c r="C62" s="173" t="s">
        <v>51</v>
      </c>
      <c r="D62" s="281"/>
      <c r="E62" s="281"/>
    </row>
    <row r="63" spans="1:5">
      <c r="B63" s="187"/>
      <c r="C63" s="188" t="s">
        <v>0</v>
      </c>
      <c r="D63" s="282"/>
      <c r="E63" s="282"/>
    </row>
    <row r="64" spans="1:5">
      <c r="B64" s="364" t="s">
        <v>8</v>
      </c>
      <c r="C64" s="364"/>
      <c r="D64" s="121">
        <f>+'Havelvats 2 '!G66</f>
        <v>-14269.7</v>
      </c>
      <c r="E64" s="121">
        <f>+'Havelvats 2 '!H66</f>
        <v>-14269.7</v>
      </c>
    </row>
    <row r="65" spans="2:5">
      <c r="B65" s="366"/>
      <c r="C65" s="367"/>
      <c r="D65" s="367"/>
      <c r="E65" s="368"/>
    </row>
    <row r="66" spans="2:5" s="32" customFormat="1" ht="58.35" customHeight="1">
      <c r="B66" s="171" t="s">
        <v>4</v>
      </c>
      <c r="C66" s="63">
        <v>1139</v>
      </c>
      <c r="D66" s="275" t="s">
        <v>130</v>
      </c>
      <c r="E66" s="276"/>
    </row>
    <row r="67" spans="2:5">
      <c r="B67" s="185" t="s">
        <v>5</v>
      </c>
      <c r="C67" s="186">
        <v>11001</v>
      </c>
      <c r="D67" s="228" t="s">
        <v>60</v>
      </c>
      <c r="E67" s="228" t="s">
        <v>17</v>
      </c>
    </row>
    <row r="68" spans="2:5" ht="33.6">
      <c r="B68" s="185" t="s">
        <v>6</v>
      </c>
      <c r="C68" s="173" t="s">
        <v>82</v>
      </c>
      <c r="D68" s="280"/>
      <c r="E68" s="280"/>
    </row>
    <row r="69" spans="2:5" ht="67.150000000000006">
      <c r="B69" s="185" t="s">
        <v>10</v>
      </c>
      <c r="C69" s="173" t="s">
        <v>83</v>
      </c>
      <c r="D69" s="281"/>
      <c r="E69" s="281"/>
    </row>
    <row r="70" spans="2:5">
      <c r="B70" s="185" t="s">
        <v>7</v>
      </c>
      <c r="C70" s="173" t="s">
        <v>57</v>
      </c>
      <c r="D70" s="281"/>
      <c r="E70" s="281"/>
    </row>
    <row r="71" spans="2:5" ht="50.35">
      <c r="B71" s="92" t="s">
        <v>45</v>
      </c>
      <c r="C71" s="173" t="s">
        <v>51</v>
      </c>
      <c r="D71" s="281"/>
      <c r="E71" s="281"/>
    </row>
    <row r="72" spans="2:5">
      <c r="B72" s="187"/>
      <c r="C72" s="188" t="s">
        <v>0</v>
      </c>
      <c r="D72" s="282"/>
      <c r="E72" s="282"/>
    </row>
    <row r="73" spans="2:5">
      <c r="B73" s="364" t="s">
        <v>8</v>
      </c>
      <c r="C73" s="364"/>
      <c r="D73" s="263">
        <f>+'Havelvats 2 '!G74</f>
        <v>14269.7</v>
      </c>
      <c r="E73" s="263">
        <f>+'Havelvats 2 '!H74</f>
        <v>14269.7</v>
      </c>
    </row>
  </sheetData>
  <mergeCells count="32">
    <mergeCell ref="B9:E9"/>
    <mergeCell ref="D1:E1"/>
    <mergeCell ref="D2:E2"/>
    <mergeCell ref="D3:E3"/>
    <mergeCell ref="B5:E5"/>
    <mergeCell ref="A7:E7"/>
    <mergeCell ref="D36:E36"/>
    <mergeCell ref="B15:C15"/>
    <mergeCell ref="D16:E16"/>
    <mergeCell ref="D18:D22"/>
    <mergeCell ref="E18:E22"/>
    <mergeCell ref="B22:C22"/>
    <mergeCell ref="B25:C25"/>
    <mergeCell ref="D26:E26"/>
    <mergeCell ref="D28:D32"/>
    <mergeCell ref="E28:E32"/>
    <mergeCell ref="B32:C32"/>
    <mergeCell ref="B35:C35"/>
    <mergeCell ref="A49:E49"/>
    <mergeCell ref="D38:D42"/>
    <mergeCell ref="E38:E42"/>
    <mergeCell ref="B42:C42"/>
    <mergeCell ref="B43:C43"/>
    <mergeCell ref="D68:D72"/>
    <mergeCell ref="E68:E72"/>
    <mergeCell ref="B73:C73"/>
    <mergeCell ref="D57:E57"/>
    <mergeCell ref="D59:D63"/>
    <mergeCell ref="E59:E63"/>
    <mergeCell ref="B64:C64"/>
    <mergeCell ref="B65:E65"/>
    <mergeCell ref="D66:E6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opLeftCell="A8" zoomScale="70" zoomScaleNormal="70" workbookViewId="0">
      <selection activeCell="I16" sqref="I16"/>
    </sheetView>
  </sheetViews>
  <sheetFormatPr defaultColWidth="9.3046875" defaultRowHeight="16.8"/>
  <cols>
    <col min="1" max="4" width="18.3046875" style="135" customWidth="1"/>
    <col min="5" max="6" width="14.3828125" style="135" customWidth="1"/>
    <col min="7" max="7" width="16.53515625" style="135" customWidth="1"/>
    <col min="8" max="8" width="14.3828125" style="135" customWidth="1"/>
    <col min="9" max="9" width="30.3046875" style="135" customWidth="1"/>
    <col min="10" max="10" width="15.69140625" style="135" customWidth="1"/>
    <col min="11" max="11" width="11.53515625" style="135" customWidth="1"/>
    <col min="12" max="12" width="9.3046875" style="135"/>
    <col min="13" max="14" width="11" style="135" bestFit="1" customWidth="1"/>
    <col min="15" max="16384" width="9.3046875" style="135"/>
  </cols>
  <sheetData>
    <row r="1" spans="1:12" ht="37.549999999999997" customHeight="1">
      <c r="H1" s="356" t="s">
        <v>104</v>
      </c>
      <c r="I1" s="356"/>
    </row>
    <row r="2" spans="1:12" ht="17.25" customHeight="1">
      <c r="H2" s="356" t="s">
        <v>107</v>
      </c>
      <c r="I2" s="356"/>
    </row>
    <row r="3" spans="1:12" ht="17.25" customHeight="1">
      <c r="H3" s="356" t="s">
        <v>9</v>
      </c>
      <c r="I3" s="356"/>
    </row>
    <row r="4" spans="1:12" ht="13.5" customHeight="1">
      <c r="I4" s="189"/>
      <c r="J4" s="190"/>
      <c r="K4" s="190"/>
      <c r="L4" s="190"/>
    </row>
    <row r="5" spans="1:12" ht="42.75" customHeight="1">
      <c r="A5" s="343" t="s">
        <v>186</v>
      </c>
      <c r="B5" s="343"/>
      <c r="C5" s="343"/>
      <c r="D5" s="343"/>
      <c r="E5" s="343"/>
      <c r="F5" s="343"/>
      <c r="G5" s="343"/>
      <c r="H5" s="343"/>
      <c r="I5" s="343"/>
    </row>
    <row r="6" spans="1:12" ht="15.8" customHeight="1">
      <c r="A6" s="384"/>
      <c r="B6" s="384"/>
      <c r="C6" s="384"/>
      <c r="D6" s="384"/>
      <c r="E6" s="384"/>
      <c r="F6" s="384"/>
      <c r="G6" s="384"/>
      <c r="H6" s="384"/>
      <c r="I6" s="384"/>
    </row>
    <row r="7" spans="1:12" ht="101.3" customHeight="1">
      <c r="A7" s="385" t="s">
        <v>87</v>
      </c>
      <c r="B7" s="375" t="s">
        <v>88</v>
      </c>
      <c r="C7" s="376"/>
      <c r="D7" s="377"/>
      <c r="E7" s="385" t="s">
        <v>89</v>
      </c>
      <c r="F7" s="385" t="s">
        <v>90</v>
      </c>
      <c r="G7" s="385" t="s">
        <v>91</v>
      </c>
      <c r="H7" s="386" t="s">
        <v>31</v>
      </c>
      <c r="I7" s="387"/>
    </row>
    <row r="8" spans="1:12" ht="35.25" customHeight="1">
      <c r="A8" s="385"/>
      <c r="B8" s="378"/>
      <c r="C8" s="379"/>
      <c r="D8" s="380"/>
      <c r="E8" s="385"/>
      <c r="F8" s="385"/>
      <c r="G8" s="385"/>
      <c r="H8" s="191" t="s">
        <v>92</v>
      </c>
      <c r="I8" s="192" t="s">
        <v>93</v>
      </c>
    </row>
    <row r="9" spans="1:12">
      <c r="A9" s="193">
        <v>1</v>
      </c>
      <c r="B9" s="381">
        <v>2</v>
      </c>
      <c r="C9" s="382"/>
      <c r="D9" s="383"/>
      <c r="E9" s="194">
        <v>3</v>
      </c>
      <c r="F9" s="194">
        <v>4</v>
      </c>
      <c r="G9" s="194">
        <v>5</v>
      </c>
      <c r="H9" s="194">
        <v>6</v>
      </c>
      <c r="I9" s="195">
        <v>7</v>
      </c>
    </row>
    <row r="10" spans="1:12" s="196" customFormat="1" ht="45.05" customHeight="1">
      <c r="A10" s="388" t="s">
        <v>48</v>
      </c>
      <c r="B10" s="388"/>
      <c r="C10" s="388"/>
      <c r="D10" s="388"/>
      <c r="E10" s="388"/>
      <c r="F10" s="388"/>
      <c r="G10" s="388"/>
      <c r="H10" s="388"/>
      <c r="I10" s="265">
        <f>+I11</f>
        <v>3985.2</v>
      </c>
    </row>
    <row r="11" spans="1:12" s="196" customFormat="1">
      <c r="A11" s="197" t="s">
        <v>94</v>
      </c>
      <c r="B11" s="197" t="s">
        <v>166</v>
      </c>
      <c r="C11" s="197" t="s">
        <v>95</v>
      </c>
      <c r="D11" s="389" t="s">
        <v>145</v>
      </c>
      <c r="E11" s="390"/>
      <c r="F11" s="390"/>
      <c r="G11" s="390"/>
      <c r="H11" s="391"/>
      <c r="I11" s="198">
        <f>+I12+I15</f>
        <v>3985.2</v>
      </c>
    </row>
    <row r="12" spans="1:12" s="201" customFormat="1" ht="54.8" customHeight="1">
      <c r="A12" s="199" t="s">
        <v>167</v>
      </c>
      <c r="B12" s="373" t="s">
        <v>139</v>
      </c>
      <c r="C12" s="373"/>
      <c r="D12" s="373"/>
      <c r="E12" s="373"/>
      <c r="F12" s="373"/>
      <c r="G12" s="373"/>
      <c r="H12" s="373"/>
      <c r="I12" s="200">
        <f>+I13</f>
        <v>-695.3</v>
      </c>
    </row>
    <row r="13" spans="1:12" s="205" customFormat="1" ht="20.65" customHeight="1">
      <c r="A13" s="19"/>
      <c r="B13" s="374" t="s">
        <v>97</v>
      </c>
      <c r="C13" s="374"/>
      <c r="D13" s="374"/>
      <c r="E13" s="202"/>
      <c r="F13" s="202"/>
      <c r="G13" s="202"/>
      <c r="H13" s="203"/>
      <c r="I13" s="204">
        <f>+I14</f>
        <v>-695.3</v>
      </c>
    </row>
    <row r="14" spans="1:12" s="211" customFormat="1" ht="16.350000000000001" customHeight="1">
      <c r="A14" s="273" t="s">
        <v>168</v>
      </c>
      <c r="B14" s="372" t="s">
        <v>169</v>
      </c>
      <c r="C14" s="372"/>
      <c r="D14" s="372"/>
      <c r="E14" s="206" t="s">
        <v>170</v>
      </c>
      <c r="F14" s="207" t="s">
        <v>96</v>
      </c>
      <c r="G14" s="208">
        <v>695300</v>
      </c>
      <c r="H14" s="209">
        <v>-1</v>
      </c>
      <c r="I14" s="210">
        <v>-695.3</v>
      </c>
    </row>
    <row r="15" spans="1:12" s="201" customFormat="1" ht="54.8" customHeight="1">
      <c r="A15" s="199" t="s">
        <v>171</v>
      </c>
      <c r="B15" s="373" t="s">
        <v>134</v>
      </c>
      <c r="C15" s="373"/>
      <c r="D15" s="373"/>
      <c r="E15" s="373"/>
      <c r="F15" s="373"/>
      <c r="G15" s="373"/>
      <c r="H15" s="373"/>
      <c r="I15" s="200">
        <f>+I16</f>
        <v>4680.5</v>
      </c>
    </row>
    <row r="16" spans="1:12" s="205" customFormat="1" ht="20.65" customHeight="1">
      <c r="A16" s="19"/>
      <c r="B16" s="374" t="s">
        <v>172</v>
      </c>
      <c r="C16" s="374"/>
      <c r="D16" s="374"/>
      <c r="E16" s="202"/>
      <c r="F16" s="202"/>
      <c r="G16" s="202"/>
      <c r="H16" s="203"/>
      <c r="I16" s="204">
        <f>SUM(I17:I19)</f>
        <v>4680.5</v>
      </c>
    </row>
    <row r="17" spans="1:9" s="211" customFormat="1" ht="16.350000000000001" customHeight="1">
      <c r="A17" s="264" t="s">
        <v>188</v>
      </c>
      <c r="B17" s="372" t="s">
        <v>174</v>
      </c>
      <c r="C17" s="372"/>
      <c r="D17" s="372"/>
      <c r="E17" s="206" t="s">
        <v>170</v>
      </c>
      <c r="F17" s="207" t="s">
        <v>175</v>
      </c>
      <c r="G17" s="208">
        <v>163200</v>
      </c>
      <c r="H17" s="209">
        <v>2</v>
      </c>
      <c r="I17" s="210">
        <f>+H17*G17/1000</f>
        <v>326.39999999999998</v>
      </c>
    </row>
    <row r="18" spans="1:9" s="211" customFormat="1" ht="16.350000000000001" customHeight="1">
      <c r="A18" s="264" t="s">
        <v>173</v>
      </c>
      <c r="B18" s="372" t="s">
        <v>174</v>
      </c>
      <c r="C18" s="372"/>
      <c r="D18" s="372"/>
      <c r="E18" s="206" t="s">
        <v>170</v>
      </c>
      <c r="F18" s="207" t="s">
        <v>175</v>
      </c>
      <c r="G18" s="208">
        <v>368900</v>
      </c>
      <c r="H18" s="209">
        <v>1</v>
      </c>
      <c r="I18" s="210">
        <f>+H18*G18/1000</f>
        <v>368.9</v>
      </c>
    </row>
    <row r="19" spans="1:9" s="211" customFormat="1" ht="16.350000000000001" customHeight="1">
      <c r="A19" s="264" t="s">
        <v>183</v>
      </c>
      <c r="B19" s="372" t="s">
        <v>184</v>
      </c>
      <c r="C19" s="372"/>
      <c r="D19" s="372"/>
      <c r="E19" s="206" t="s">
        <v>170</v>
      </c>
      <c r="F19" s="207" t="s">
        <v>175</v>
      </c>
      <c r="G19" s="208">
        <v>442800</v>
      </c>
      <c r="H19" s="209">
        <v>9</v>
      </c>
      <c r="I19" s="210">
        <f>+H19*G19/1000</f>
        <v>3985.2</v>
      </c>
    </row>
  </sheetData>
  <mergeCells count="21">
    <mergeCell ref="H2:I2"/>
    <mergeCell ref="H3:I3"/>
    <mergeCell ref="H1:I1"/>
    <mergeCell ref="B7:D8"/>
    <mergeCell ref="B14:D14"/>
    <mergeCell ref="B9:D9"/>
    <mergeCell ref="A5:I6"/>
    <mergeCell ref="A7:A8"/>
    <mergeCell ref="E7:E8"/>
    <mergeCell ref="F7:F8"/>
    <mergeCell ref="G7:G8"/>
    <mergeCell ref="H7:I7"/>
    <mergeCell ref="A10:H10"/>
    <mergeCell ref="D11:H11"/>
    <mergeCell ref="B12:H12"/>
    <mergeCell ref="B13:D13"/>
    <mergeCell ref="B19:D19"/>
    <mergeCell ref="B15:H15"/>
    <mergeCell ref="B16:D16"/>
    <mergeCell ref="B17:D17"/>
    <mergeCell ref="B18:D18"/>
  </mergeCells>
  <pageMargins left="0.25" right="0.25" top="0.75" bottom="0.75" header="0.3" footer="0.3"/>
  <pageSetup paperSize="9" scale="7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A14" zoomScale="70" zoomScaleNormal="70" zoomScaleSheetLayoutView="100" workbookViewId="0">
      <selection activeCell="F29" sqref="F29"/>
    </sheetView>
  </sheetViews>
  <sheetFormatPr defaultColWidth="9.15234375" defaultRowHeight="16.8"/>
  <cols>
    <col min="1" max="1" width="8.921875" style="135" customWidth="1"/>
    <col min="2" max="3" width="8.84375" style="135" customWidth="1"/>
    <col min="4" max="4" width="10.4609375" style="135" customWidth="1"/>
    <col min="5" max="5" width="14.53515625" style="135" customWidth="1"/>
    <col min="6" max="6" width="62.15234375" style="135" customWidth="1"/>
    <col min="7" max="8" width="20.15234375" style="135" customWidth="1"/>
    <col min="9" max="9" width="9.15234375" style="135"/>
    <col min="10" max="10" width="49.84375" style="135" customWidth="1"/>
    <col min="11" max="11" width="14.4609375" style="135" customWidth="1"/>
    <col min="12" max="16384" width="9.15234375" style="135"/>
  </cols>
  <sheetData>
    <row r="1" spans="1:8" ht="18" customHeight="1">
      <c r="G1" s="356" t="s">
        <v>117</v>
      </c>
      <c r="H1" s="356"/>
    </row>
    <row r="2" spans="1:8" ht="17.25" customHeight="1">
      <c r="G2" s="356" t="s">
        <v>107</v>
      </c>
      <c r="H2" s="356"/>
    </row>
    <row r="3" spans="1:8" ht="17.25" customHeight="1">
      <c r="G3" s="356" t="s">
        <v>9</v>
      </c>
      <c r="H3" s="356"/>
    </row>
    <row r="6" spans="1:8" ht="52.45" customHeight="1">
      <c r="A6" s="395" t="s">
        <v>131</v>
      </c>
      <c r="B6" s="395"/>
      <c r="C6" s="395"/>
      <c r="D6" s="395"/>
      <c r="E6" s="395"/>
      <c r="F6" s="395"/>
      <c r="G6" s="395"/>
      <c r="H6" s="395"/>
    </row>
    <row r="8" spans="1:8">
      <c r="G8" s="398" t="s">
        <v>29</v>
      </c>
      <c r="H8" s="398"/>
    </row>
    <row r="9" spans="1:8" s="29" customFormat="1" ht="73.8" customHeight="1">
      <c r="A9" s="396" t="s">
        <v>30</v>
      </c>
      <c r="B9" s="396"/>
      <c r="C9" s="396"/>
      <c r="D9" s="396" t="s">
        <v>14</v>
      </c>
      <c r="E9" s="396"/>
      <c r="F9" s="396" t="s">
        <v>20</v>
      </c>
      <c r="G9" s="392" t="s">
        <v>31</v>
      </c>
      <c r="H9" s="393"/>
    </row>
    <row r="10" spans="1:8" s="29" customFormat="1" ht="45.05" customHeight="1">
      <c r="A10" s="26" t="s">
        <v>32</v>
      </c>
      <c r="B10" s="26" t="s">
        <v>33</v>
      </c>
      <c r="C10" s="26" t="s">
        <v>34</v>
      </c>
      <c r="D10" s="26" t="s">
        <v>18</v>
      </c>
      <c r="E10" s="26" t="s">
        <v>19</v>
      </c>
      <c r="F10" s="396"/>
      <c r="G10" s="26" t="s">
        <v>16</v>
      </c>
      <c r="H10" s="26" t="s">
        <v>17</v>
      </c>
    </row>
    <row r="11" spans="1:8" s="29" customFormat="1" ht="17.25">
      <c r="A11" s="27"/>
      <c r="B11" s="27"/>
      <c r="C11" s="27"/>
      <c r="D11" s="26"/>
      <c r="E11" s="26"/>
      <c r="F11" s="28" t="s">
        <v>28</v>
      </c>
      <c r="G11" s="24">
        <f t="shared" ref="G11:H11" si="0">+G13+G32</f>
        <v>0</v>
      </c>
      <c r="H11" s="24">
        <f t="shared" si="0"/>
        <v>0</v>
      </c>
    </row>
    <row r="12" spans="1:8" s="29" customFormat="1" ht="22.55" customHeight="1">
      <c r="A12" s="27"/>
      <c r="B12" s="27"/>
      <c r="C12" s="27"/>
      <c r="D12" s="26"/>
      <c r="E12" s="26"/>
      <c r="F12" s="213" t="s">
        <v>46</v>
      </c>
      <c r="G12" s="24"/>
      <c r="H12" s="24"/>
    </row>
    <row r="13" spans="1:8" s="25" customFormat="1" ht="34.450000000000003" customHeight="1">
      <c r="A13" s="22"/>
      <c r="B13" s="22"/>
      <c r="C13" s="22"/>
      <c r="D13" s="26"/>
      <c r="E13" s="26"/>
      <c r="F13" s="16" t="s">
        <v>118</v>
      </c>
      <c r="G13" s="24">
        <f t="shared" ref="G13:H13" si="1">+G14</f>
        <v>-14269.7</v>
      </c>
      <c r="H13" s="24">
        <f t="shared" si="1"/>
        <v>-14269.7</v>
      </c>
    </row>
    <row r="14" spans="1:8" ht="34.450000000000003">
      <c r="A14" s="399" t="s">
        <v>80</v>
      </c>
      <c r="B14" s="399"/>
      <c r="C14" s="399"/>
      <c r="D14" s="399"/>
      <c r="E14" s="399"/>
      <c r="F14" s="23" t="s">
        <v>35</v>
      </c>
      <c r="G14" s="24">
        <f t="shared" ref="G14:H14" si="2">+G16</f>
        <v>-14269.7</v>
      </c>
      <c r="H14" s="24">
        <f t="shared" si="2"/>
        <v>-14269.7</v>
      </c>
    </row>
    <row r="15" spans="1:8" ht="17.25">
      <c r="A15" s="399"/>
      <c r="B15" s="399"/>
      <c r="C15" s="399"/>
      <c r="D15" s="399"/>
      <c r="E15" s="399"/>
      <c r="F15" s="213" t="s">
        <v>22</v>
      </c>
      <c r="G15" s="24"/>
      <c r="H15" s="24"/>
    </row>
    <row r="16" spans="1:8" ht="17.25">
      <c r="A16" s="399"/>
      <c r="B16" s="399" t="s">
        <v>36</v>
      </c>
      <c r="C16" s="399"/>
      <c r="D16" s="399"/>
      <c r="E16" s="399"/>
      <c r="F16" s="23" t="s">
        <v>37</v>
      </c>
      <c r="G16" s="267">
        <f t="shared" ref="G16:H16" si="3">+G18</f>
        <v>-14269.7</v>
      </c>
      <c r="H16" s="267">
        <f t="shared" si="3"/>
        <v>-14269.7</v>
      </c>
    </row>
    <row r="17" spans="1:8" ht="17.25">
      <c r="A17" s="399"/>
      <c r="B17" s="399"/>
      <c r="C17" s="399"/>
      <c r="D17" s="399"/>
      <c r="E17" s="399"/>
      <c r="F17" s="213" t="s">
        <v>22</v>
      </c>
      <c r="G17" s="267"/>
      <c r="H17" s="267"/>
    </row>
    <row r="18" spans="1:8" ht="17.25">
      <c r="A18" s="399"/>
      <c r="B18" s="399"/>
      <c r="C18" s="399" t="s">
        <v>36</v>
      </c>
      <c r="D18" s="399"/>
      <c r="E18" s="399"/>
      <c r="F18" s="28" t="s">
        <v>21</v>
      </c>
      <c r="G18" s="267">
        <f t="shared" ref="G18:H18" si="4">+G20</f>
        <v>-14269.7</v>
      </c>
      <c r="H18" s="267">
        <f t="shared" si="4"/>
        <v>-14269.7</v>
      </c>
    </row>
    <row r="19" spans="1:8" ht="18" customHeight="1">
      <c r="A19" s="399"/>
      <c r="B19" s="399"/>
      <c r="C19" s="399"/>
      <c r="D19" s="399"/>
      <c r="E19" s="399"/>
      <c r="F19" s="213" t="s">
        <v>22</v>
      </c>
      <c r="G19" s="118"/>
      <c r="H19" s="118"/>
    </row>
    <row r="20" spans="1:8">
      <c r="A20" s="399"/>
      <c r="B20" s="399"/>
      <c r="C20" s="399"/>
      <c r="D20" s="399"/>
      <c r="E20" s="399"/>
      <c r="F20" s="213" t="s">
        <v>23</v>
      </c>
      <c r="G20" s="268">
        <f t="shared" ref="G20:H20" si="5">+G22</f>
        <v>-14269.7</v>
      </c>
      <c r="H20" s="268">
        <f t="shared" si="5"/>
        <v>-14269.7</v>
      </c>
    </row>
    <row r="21" spans="1:8" ht="17.25">
      <c r="A21" s="399"/>
      <c r="B21" s="399"/>
      <c r="C21" s="399"/>
      <c r="D21" s="399"/>
      <c r="E21" s="399"/>
      <c r="F21" s="213" t="s">
        <v>22</v>
      </c>
      <c r="G21" s="73"/>
      <c r="H21" s="73"/>
    </row>
    <row r="22" spans="1:8" s="179" customFormat="1" ht="22.55" customHeight="1">
      <c r="A22" s="399"/>
      <c r="B22" s="399"/>
      <c r="C22" s="399"/>
      <c r="D22" s="399" t="s">
        <v>76</v>
      </c>
      <c r="E22" s="400" t="s">
        <v>82</v>
      </c>
      <c r="F22" s="400" t="s">
        <v>21</v>
      </c>
      <c r="G22" s="24">
        <f t="shared" ref="G22:H22" si="6">+G24</f>
        <v>-14269.7</v>
      </c>
      <c r="H22" s="24">
        <f t="shared" si="6"/>
        <v>-14269.7</v>
      </c>
    </row>
    <row r="23" spans="1:8" ht="17.600000000000001" customHeight="1">
      <c r="A23" s="399"/>
      <c r="B23" s="399"/>
      <c r="C23" s="399"/>
      <c r="D23" s="399"/>
      <c r="E23" s="214"/>
      <c r="F23" s="215" t="s">
        <v>22</v>
      </c>
      <c r="G23" s="121"/>
      <c r="H23" s="121"/>
    </row>
    <row r="24" spans="1:8" ht="20.100000000000001" customHeight="1">
      <c r="A24" s="399"/>
      <c r="B24" s="399"/>
      <c r="C24" s="399"/>
      <c r="D24" s="399"/>
      <c r="E24" s="216" t="s">
        <v>78</v>
      </c>
      <c r="F24" s="28" t="s">
        <v>21</v>
      </c>
      <c r="G24" s="95">
        <f t="shared" ref="G24:H24" si="7">+G26</f>
        <v>-14269.7</v>
      </c>
      <c r="H24" s="95">
        <f t="shared" si="7"/>
        <v>-14269.7</v>
      </c>
    </row>
    <row r="25" spans="1:8" ht="17.600000000000001" customHeight="1">
      <c r="A25" s="399"/>
      <c r="B25" s="399"/>
      <c r="C25" s="399"/>
      <c r="D25" s="399"/>
      <c r="E25" s="401"/>
      <c r="F25" s="27" t="s">
        <v>65</v>
      </c>
      <c r="G25" s="217"/>
      <c r="H25" s="217"/>
    </row>
    <row r="26" spans="1:8" ht="19.350000000000001" customHeight="1">
      <c r="A26" s="399"/>
      <c r="B26" s="399"/>
      <c r="C26" s="399"/>
      <c r="D26" s="399"/>
      <c r="E26" s="401"/>
      <c r="F26" s="218" t="s">
        <v>23</v>
      </c>
      <c r="G26" s="219">
        <f t="shared" ref="G26:H26" si="8">+G28</f>
        <v>-14269.7</v>
      </c>
      <c r="H26" s="219">
        <f t="shared" si="8"/>
        <v>-14269.7</v>
      </c>
    </row>
    <row r="27" spans="1:8" ht="50.35">
      <c r="A27" s="399"/>
      <c r="B27" s="399"/>
      <c r="C27" s="399"/>
      <c r="D27" s="399"/>
      <c r="E27" s="401"/>
      <c r="F27" s="67" t="s">
        <v>53</v>
      </c>
      <c r="G27" s="217"/>
      <c r="H27" s="217"/>
    </row>
    <row r="28" spans="1:8" ht="17.600000000000001" customHeight="1">
      <c r="A28" s="399"/>
      <c r="B28" s="399"/>
      <c r="C28" s="399"/>
      <c r="D28" s="399"/>
      <c r="E28" s="401"/>
      <c r="F28" s="220" t="s">
        <v>25</v>
      </c>
      <c r="G28" s="221">
        <f t="shared" ref="G28:H30" si="9">+G29</f>
        <v>-14269.7</v>
      </c>
      <c r="H28" s="221">
        <f t="shared" si="9"/>
        <v>-14269.7</v>
      </c>
    </row>
    <row r="29" spans="1:8" ht="17.600000000000001" customHeight="1">
      <c r="A29" s="399"/>
      <c r="B29" s="399"/>
      <c r="C29" s="399"/>
      <c r="D29" s="399"/>
      <c r="E29" s="401"/>
      <c r="F29" s="222" t="s">
        <v>26</v>
      </c>
      <c r="G29" s="217">
        <f t="shared" si="9"/>
        <v>-14269.7</v>
      </c>
      <c r="H29" s="217">
        <f t="shared" si="9"/>
        <v>-14269.7</v>
      </c>
    </row>
    <row r="30" spans="1:8" ht="17.600000000000001" customHeight="1">
      <c r="A30" s="399"/>
      <c r="B30" s="399"/>
      <c r="C30" s="399"/>
      <c r="D30" s="399"/>
      <c r="E30" s="401"/>
      <c r="F30" s="222" t="s">
        <v>49</v>
      </c>
      <c r="G30" s="217">
        <f t="shared" si="9"/>
        <v>-14269.7</v>
      </c>
      <c r="H30" s="217">
        <f t="shared" si="9"/>
        <v>-14269.7</v>
      </c>
    </row>
    <row r="31" spans="1:8" ht="17.600000000000001" customHeight="1">
      <c r="A31" s="399"/>
      <c r="B31" s="399"/>
      <c r="C31" s="399"/>
      <c r="D31" s="399"/>
      <c r="E31" s="401"/>
      <c r="F31" s="213" t="s">
        <v>27</v>
      </c>
      <c r="G31" s="217">
        <f>+'Havelvats 2 '!G73</f>
        <v>-14269.7</v>
      </c>
      <c r="H31" s="217">
        <f>+'Havelvats 2 '!H73</f>
        <v>-14269.7</v>
      </c>
    </row>
    <row r="32" spans="1:8" s="25" customFormat="1" ht="34.450000000000003">
      <c r="A32" s="22"/>
      <c r="B32" s="22"/>
      <c r="C32" s="22"/>
      <c r="D32" s="22"/>
      <c r="E32" s="22"/>
      <c r="F32" s="226" t="s">
        <v>66</v>
      </c>
      <c r="G32" s="24">
        <f>+G33</f>
        <v>14269.7</v>
      </c>
      <c r="H32" s="24">
        <f>+H33</f>
        <v>14269.7</v>
      </c>
    </row>
    <row r="33" spans="1:16" s="81" customFormat="1" ht="17.25">
      <c r="A33" s="394" t="s">
        <v>52</v>
      </c>
      <c r="B33" s="397"/>
      <c r="C33" s="410"/>
      <c r="D33" s="410"/>
      <c r="E33" s="410"/>
      <c r="F33" s="83" t="s">
        <v>50</v>
      </c>
      <c r="G33" s="18">
        <f t="shared" ref="G33" si="10">+G35</f>
        <v>14269.7</v>
      </c>
      <c r="H33" s="18">
        <f t="shared" ref="H33" si="11">+H35</f>
        <v>14269.7</v>
      </c>
    </row>
    <row r="34" spans="1:16" s="81" customFormat="1" ht="17.25">
      <c r="A34" s="394"/>
      <c r="B34" s="397"/>
      <c r="C34" s="410"/>
      <c r="D34" s="410"/>
      <c r="E34" s="410"/>
      <c r="F34" s="68" t="s">
        <v>22</v>
      </c>
      <c r="G34" s="223"/>
      <c r="H34" s="223"/>
    </row>
    <row r="35" spans="1:16" s="81" customFormat="1" ht="17.25">
      <c r="A35" s="394"/>
      <c r="B35" s="402" t="s">
        <v>119</v>
      </c>
      <c r="C35" s="410"/>
      <c r="D35" s="410"/>
      <c r="E35" s="410"/>
      <c r="F35" s="106" t="s">
        <v>145</v>
      </c>
      <c r="G35" s="241">
        <f>+G37</f>
        <v>14269.7</v>
      </c>
      <c r="H35" s="241">
        <f>+H37</f>
        <v>14269.7</v>
      </c>
    </row>
    <row r="36" spans="1:16" s="81" customFormat="1" ht="17.25">
      <c r="A36" s="394"/>
      <c r="B36" s="402"/>
      <c r="C36" s="410"/>
      <c r="D36" s="410"/>
      <c r="E36" s="410"/>
      <c r="F36" s="68" t="s">
        <v>22</v>
      </c>
      <c r="G36" s="241"/>
      <c r="H36" s="269"/>
    </row>
    <row r="37" spans="1:16" s="89" customFormat="1" ht="17.25">
      <c r="A37" s="394"/>
      <c r="B37" s="402"/>
      <c r="C37" s="402" t="s">
        <v>106</v>
      </c>
      <c r="D37" s="410"/>
      <c r="E37" s="410"/>
      <c r="F37" s="106" t="s">
        <v>145</v>
      </c>
      <c r="G37" s="95">
        <f t="shared" ref="G37:H37" si="12">+G39</f>
        <v>14269.7</v>
      </c>
      <c r="H37" s="95">
        <f t="shared" si="12"/>
        <v>14269.7</v>
      </c>
      <c r="I37" s="88"/>
      <c r="J37" s="88"/>
      <c r="K37" s="88"/>
      <c r="L37" s="88"/>
      <c r="M37" s="88"/>
      <c r="N37" s="88"/>
      <c r="O37" s="88"/>
      <c r="P37" s="88"/>
    </row>
    <row r="38" spans="1:16" s="89" customFormat="1">
      <c r="A38" s="394"/>
      <c r="B38" s="402"/>
      <c r="C38" s="402"/>
      <c r="D38" s="410"/>
      <c r="E38" s="410"/>
      <c r="F38" s="90" t="s">
        <v>22</v>
      </c>
      <c r="G38" s="270"/>
      <c r="H38" s="271"/>
      <c r="I38" s="88"/>
      <c r="J38" s="88"/>
      <c r="K38" s="88"/>
      <c r="L38" s="88"/>
      <c r="M38" s="88"/>
      <c r="N38" s="88"/>
      <c r="O38" s="88"/>
      <c r="P38" s="88"/>
    </row>
    <row r="39" spans="1:16" s="89" customFormat="1" ht="33.6">
      <c r="A39" s="394"/>
      <c r="B39" s="402"/>
      <c r="C39" s="402"/>
      <c r="D39" s="410"/>
      <c r="E39" s="410"/>
      <c r="F39" s="92" t="s">
        <v>48</v>
      </c>
      <c r="G39" s="270">
        <f t="shared" ref="G39:H39" si="13">+G41</f>
        <v>14269.7</v>
      </c>
      <c r="H39" s="271">
        <f t="shared" si="13"/>
        <v>14269.7</v>
      </c>
      <c r="I39" s="88"/>
      <c r="J39" s="88"/>
      <c r="K39" s="88"/>
      <c r="L39" s="88"/>
      <c r="M39" s="88"/>
      <c r="N39" s="88"/>
      <c r="O39" s="88"/>
      <c r="P39" s="88"/>
    </row>
    <row r="40" spans="1:16" s="89" customFormat="1">
      <c r="A40" s="394"/>
      <c r="B40" s="402"/>
      <c r="C40" s="402"/>
      <c r="D40" s="410"/>
      <c r="E40" s="410"/>
      <c r="F40" s="90" t="s">
        <v>22</v>
      </c>
      <c r="G40" s="86"/>
      <c r="H40" s="91"/>
      <c r="I40" s="88"/>
      <c r="J40" s="88"/>
      <c r="K40" s="88"/>
      <c r="L40" s="88"/>
      <c r="M40" s="88"/>
      <c r="N40" s="88"/>
      <c r="O40" s="88"/>
      <c r="P40" s="88"/>
    </row>
    <row r="41" spans="1:16" s="89" customFormat="1" ht="37.1" customHeight="1">
      <c r="A41" s="394"/>
      <c r="B41" s="402"/>
      <c r="C41" s="402"/>
      <c r="D41" s="403">
        <v>1130</v>
      </c>
      <c r="E41" s="406" t="s">
        <v>137</v>
      </c>
      <c r="F41" s="407"/>
      <c r="G41" s="18">
        <f t="shared" ref="G41:H41" si="14">+G43</f>
        <v>14269.7</v>
      </c>
      <c r="H41" s="18">
        <f t="shared" si="14"/>
        <v>14269.7</v>
      </c>
      <c r="I41" s="88"/>
      <c r="J41" s="88"/>
      <c r="K41" s="88"/>
      <c r="L41" s="88"/>
      <c r="M41" s="88"/>
      <c r="N41" s="88"/>
      <c r="O41" s="88"/>
      <c r="P41" s="88"/>
    </row>
    <row r="42" spans="1:16" s="89" customFormat="1" ht="16.8" customHeight="1">
      <c r="A42" s="394"/>
      <c r="B42" s="402"/>
      <c r="C42" s="402"/>
      <c r="D42" s="404"/>
      <c r="E42" s="240"/>
      <c r="F42" s="90" t="s">
        <v>22</v>
      </c>
      <c r="G42" s="91"/>
      <c r="H42" s="91"/>
      <c r="I42" s="88"/>
      <c r="J42" s="88"/>
      <c r="K42" s="88"/>
      <c r="L42" s="88"/>
      <c r="M42" s="88"/>
      <c r="N42" s="88"/>
      <c r="O42" s="88"/>
      <c r="P42" s="88"/>
    </row>
    <row r="43" spans="1:16" s="89" customFormat="1" ht="54.35" customHeight="1">
      <c r="A43" s="394"/>
      <c r="B43" s="402"/>
      <c r="C43" s="402"/>
      <c r="D43" s="404"/>
      <c r="E43" s="240">
        <v>32001</v>
      </c>
      <c r="F43" s="60" t="s">
        <v>187</v>
      </c>
      <c r="G43" s="94">
        <f t="shared" ref="G43:H43" si="15">+G45</f>
        <v>14269.7</v>
      </c>
      <c r="H43" s="94">
        <f t="shared" si="15"/>
        <v>14269.7</v>
      </c>
      <c r="I43" s="87"/>
      <c r="J43" s="88"/>
      <c r="K43" s="88"/>
      <c r="L43" s="88"/>
      <c r="M43" s="88"/>
      <c r="N43" s="88"/>
      <c r="O43" s="88"/>
      <c r="P43" s="88"/>
    </row>
    <row r="44" spans="1:16" s="81" customFormat="1">
      <c r="A44" s="394"/>
      <c r="B44" s="402"/>
      <c r="C44" s="402"/>
      <c r="D44" s="404"/>
      <c r="E44" s="408"/>
      <c r="F44" s="67" t="s">
        <v>65</v>
      </c>
      <c r="G44" s="84"/>
      <c r="H44" s="84"/>
    </row>
    <row r="45" spans="1:16" s="99" customFormat="1" ht="33.6">
      <c r="A45" s="394"/>
      <c r="B45" s="402"/>
      <c r="C45" s="402"/>
      <c r="D45" s="404"/>
      <c r="E45" s="409"/>
      <c r="F45" s="96" t="s">
        <v>120</v>
      </c>
      <c r="G45" s="97">
        <f t="shared" ref="G45:H45" si="16">+G47</f>
        <v>14269.7</v>
      </c>
      <c r="H45" s="97">
        <f t="shared" si="16"/>
        <v>14269.7</v>
      </c>
      <c r="I45" s="107"/>
    </row>
    <row r="46" spans="1:16" s="81" customFormat="1" ht="50.35">
      <c r="A46" s="394"/>
      <c r="B46" s="402"/>
      <c r="C46" s="402"/>
      <c r="D46" s="404"/>
      <c r="E46" s="409"/>
      <c r="F46" s="67" t="s">
        <v>53</v>
      </c>
      <c r="G46" s="84"/>
      <c r="H46" s="84"/>
    </row>
    <row r="47" spans="1:16" s="81" customFormat="1">
      <c r="A47" s="394"/>
      <c r="B47" s="402"/>
      <c r="C47" s="402"/>
      <c r="D47" s="404"/>
      <c r="E47" s="409"/>
      <c r="F47" s="82" t="s">
        <v>25</v>
      </c>
      <c r="G47" s="100">
        <f t="shared" ref="G47:H50" si="17">+G48</f>
        <v>14269.7</v>
      </c>
      <c r="H47" s="100">
        <f t="shared" si="17"/>
        <v>14269.7</v>
      </c>
    </row>
    <row r="48" spans="1:16" s="81" customFormat="1">
      <c r="A48" s="394"/>
      <c r="B48" s="402"/>
      <c r="C48" s="402"/>
      <c r="D48" s="404"/>
      <c r="E48" s="409"/>
      <c r="F48" s="67" t="s">
        <v>55</v>
      </c>
      <c r="G48" s="101">
        <f t="shared" si="17"/>
        <v>14269.7</v>
      </c>
      <c r="H48" s="101">
        <f t="shared" si="17"/>
        <v>14269.7</v>
      </c>
    </row>
    <row r="49" spans="1:9" s="81" customFormat="1">
      <c r="A49" s="394"/>
      <c r="B49" s="402"/>
      <c r="C49" s="402"/>
      <c r="D49" s="404"/>
      <c r="E49" s="409"/>
      <c r="F49" s="67" t="s">
        <v>142</v>
      </c>
      <c r="G49" s="101">
        <f t="shared" si="17"/>
        <v>14269.7</v>
      </c>
      <c r="H49" s="101">
        <f t="shared" si="17"/>
        <v>14269.7</v>
      </c>
    </row>
    <row r="50" spans="1:9" s="81" customFormat="1" ht="33.6">
      <c r="A50" s="394"/>
      <c r="B50" s="402"/>
      <c r="C50" s="402"/>
      <c r="D50" s="404"/>
      <c r="E50" s="409"/>
      <c r="F50" s="67" t="s">
        <v>143</v>
      </c>
      <c r="G50" s="101">
        <f t="shared" si="17"/>
        <v>14269.7</v>
      </c>
      <c r="H50" s="101">
        <f t="shared" si="17"/>
        <v>14269.7</v>
      </c>
      <c r="I50" s="102"/>
    </row>
    <row r="51" spans="1:9" s="81" customFormat="1">
      <c r="A51" s="394"/>
      <c r="B51" s="402"/>
      <c r="C51" s="402"/>
      <c r="D51" s="405"/>
      <c r="E51" s="409"/>
      <c r="F51" s="67" t="s">
        <v>144</v>
      </c>
      <c r="G51" s="101">
        <f>+'Havelvats 2 '!G53</f>
        <v>14269.7</v>
      </c>
      <c r="H51" s="101">
        <f>+'Havelvats 2 '!H53</f>
        <v>14269.7</v>
      </c>
      <c r="I51" s="103"/>
    </row>
  </sheetData>
  <mergeCells count="29">
    <mergeCell ref="B35:B51"/>
    <mergeCell ref="C37:C51"/>
    <mergeCell ref="D41:D51"/>
    <mergeCell ref="E41:F41"/>
    <mergeCell ref="E44:E51"/>
    <mergeCell ref="C33:C36"/>
    <mergeCell ref="D33:D40"/>
    <mergeCell ref="E33:E40"/>
    <mergeCell ref="B16:B31"/>
    <mergeCell ref="C18:C31"/>
    <mergeCell ref="D22:D31"/>
    <mergeCell ref="E22:F22"/>
    <mergeCell ref="E25:E31"/>
    <mergeCell ref="G3:H3"/>
    <mergeCell ref="G2:H2"/>
    <mergeCell ref="G1:H1"/>
    <mergeCell ref="G9:H9"/>
    <mergeCell ref="A33:A51"/>
    <mergeCell ref="A6:H6"/>
    <mergeCell ref="A9:C9"/>
    <mergeCell ref="D9:E9"/>
    <mergeCell ref="F9:F10"/>
    <mergeCell ref="B33:B34"/>
    <mergeCell ref="G8:H8"/>
    <mergeCell ref="A14:A31"/>
    <mergeCell ref="B14:B15"/>
    <mergeCell ref="C14:C17"/>
    <mergeCell ref="D14:D21"/>
    <mergeCell ref="E14:E2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Havelvats 1</vt:lpstr>
      <vt:lpstr>Havelvats 2 </vt:lpstr>
      <vt:lpstr>Havelvats 3</vt:lpstr>
      <vt:lpstr>Havelvats 4</vt:lpstr>
      <vt:lpstr>Havelvats 5</vt:lpstr>
      <vt:lpstr>Havelvats 6</vt:lpstr>
      <vt:lpstr>Havelvats 7</vt:lpstr>
      <vt:lpstr>Havelvats 8</vt:lpstr>
      <vt:lpstr>Havelvats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https://mul-edu.gov.am/tasks/docs/attachment.php?id=336010&amp;fn=havelvacner+%282%29.xlsx&amp;out=1&amp;token=</cp:keywords>
  <cp:lastModifiedBy>User</cp:lastModifiedBy>
  <cp:lastPrinted>2021-03-22T15:51:36Z</cp:lastPrinted>
  <dcterms:modified xsi:type="dcterms:W3CDTF">2021-08-17T07:55:33Z</dcterms:modified>
</cp:coreProperties>
</file>