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5200" windowHeight="12030" activeTab="4"/>
  </bookViews>
  <sheets>
    <sheet name="Havelvac 1 (5)" sheetId="1" r:id="rId1"/>
    <sheet name="Havelvac 2 (3,4)" sheetId="2" r:id="rId2"/>
    <sheet name="Հավելված 3 (5-7)" sheetId="7" r:id="rId3"/>
    <sheet name="Havelvac 4 (9)" sheetId="3" r:id="rId4"/>
    <sheet name="Havelvac 5 (9.1)" sheetId="5" r:id="rId5"/>
    <sheet name="Havelvac 6 (10)" sheetId="6" r:id="rId6"/>
  </sheets>
  <externalReferences>
    <externalReference r:id="rId7"/>
  </externalReferences>
  <definedNames>
    <definedName name="_xlnm.Print_Area" localSheetId="3">'Havelvac 4 (9)'!$A$1:$D$48</definedName>
    <definedName name="_xlnm.Print_Area" localSheetId="5">'Havelvac 6 (10)'!$A$1:$I$22</definedName>
    <definedName name="_xlnm.Print_Titles" localSheetId="0">'Havelvac 1 (5)'!$5:$6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6" l="1"/>
  <c r="H25" i="2" l="1"/>
  <c r="H24" i="2" s="1"/>
  <c r="H23" i="2" s="1"/>
  <c r="H22" i="2" s="1"/>
  <c r="H21" i="2" s="1"/>
  <c r="H19" i="2" s="1"/>
  <c r="H17" i="2" s="1"/>
  <c r="H15" i="2" s="1"/>
  <c r="H13" i="2" s="1"/>
  <c r="H11" i="2" s="1"/>
  <c r="H26" i="2"/>
  <c r="G26" i="2"/>
  <c r="G25" i="2"/>
  <c r="G24" i="2" s="1"/>
  <c r="G23" i="2" s="1"/>
  <c r="G22" i="2" s="1"/>
  <c r="G21" i="2" s="1"/>
  <c r="G19" i="2" s="1"/>
  <c r="G17" i="2" s="1"/>
  <c r="G15" i="2" s="1"/>
  <c r="G13" i="2" s="1"/>
  <c r="G11" i="2" s="1"/>
  <c r="D64" i="1"/>
  <c r="D8" i="1"/>
  <c r="D9" i="1"/>
  <c r="D16" i="1"/>
  <c r="I9" i="6"/>
  <c r="I10" i="6"/>
  <c r="I15" i="6"/>
  <c r="I16" i="6"/>
  <c r="I8" i="6" l="1"/>
  <c r="I7" i="6" s="1"/>
  <c r="I6" i="6" s="1"/>
  <c r="I5" i="6" s="1"/>
  <c r="G77" i="2"/>
  <c r="C64" i="3" s="1"/>
  <c r="C64" i="5" s="1"/>
  <c r="G85" i="2"/>
  <c r="G84" i="2" s="1"/>
  <c r="G83" i="2" s="1"/>
  <c r="G82" i="2" s="1"/>
  <c r="G80" i="2" s="1"/>
  <c r="G79" i="2" s="1"/>
  <c r="G78" i="2" s="1"/>
  <c r="G102" i="2"/>
  <c r="G101" i="2" s="1"/>
  <c r="G100" i="2" s="1"/>
  <c r="G99" i="2" s="1"/>
  <c r="G98" i="2" s="1"/>
  <c r="G96" i="2" s="1"/>
  <c r="G94" i="2" s="1"/>
  <c r="G92" i="2" s="1"/>
  <c r="G90" i="2" s="1"/>
  <c r="G88" i="2" s="1"/>
  <c r="G86" i="2" s="1"/>
  <c r="D71" i="1"/>
  <c r="D50" i="1"/>
  <c r="G60" i="2"/>
  <c r="G59" i="2" s="1"/>
  <c r="G58" i="2" s="1"/>
  <c r="G57" i="2" s="1"/>
  <c r="G55" i="2" s="1"/>
  <c r="G53" i="2" s="1"/>
  <c r="C16" i="3"/>
  <c r="C16" i="5" s="1"/>
  <c r="D16" i="3"/>
  <c r="D16" i="5" s="1"/>
  <c r="C77" i="3"/>
  <c r="C77" i="5" s="1"/>
  <c r="C92" i="3"/>
  <c r="C92" i="5" s="1"/>
  <c r="D92" i="3"/>
  <c r="D92" i="5" s="1"/>
  <c r="D23" i="1"/>
  <c r="D22" i="1" s="1"/>
  <c r="E10" i="7"/>
  <c r="H102" i="2"/>
  <c r="H77" i="2"/>
  <c r="D64" i="3" s="1"/>
  <c r="D64" i="5" s="1"/>
  <c r="H59" i="2"/>
  <c r="H58" i="2" s="1"/>
  <c r="H57" i="2" s="1"/>
  <c r="H55" i="2" s="1"/>
  <c r="H53" i="2" s="1"/>
  <c r="H51" i="2" s="1"/>
  <c r="H49" i="2" s="1"/>
  <c r="H47" i="2" s="1"/>
  <c r="H45" i="2" s="1"/>
  <c r="H43" i="2" s="1"/>
  <c r="H60" i="2"/>
  <c r="E64" i="1"/>
  <c r="E50" i="1" s="1"/>
  <c r="E9" i="1"/>
  <c r="E8" i="1" s="1"/>
  <c r="E16" i="1"/>
  <c r="D48" i="3" l="1"/>
  <c r="H85" i="2"/>
  <c r="D77" i="3" s="1"/>
  <c r="D77" i="5" s="1"/>
  <c r="G76" i="2"/>
  <c r="G75" i="2" s="1"/>
  <c r="G51" i="2"/>
  <c r="G49" i="2" s="1"/>
  <c r="G47" i="2" s="1"/>
  <c r="G45" i="2" s="1"/>
  <c r="G43" i="2" s="1"/>
  <c r="C48" i="5"/>
  <c r="C48" i="3"/>
  <c r="G74" i="2"/>
  <c r="G72" i="2" s="1"/>
  <c r="G70" i="2" s="1"/>
  <c r="G69" i="2" s="1"/>
  <c r="G67" i="2" s="1"/>
  <c r="G65" i="2" s="1"/>
  <c r="G63" i="2" s="1"/>
  <c r="E30" i="1"/>
  <c r="H40" i="2" l="1"/>
  <c r="H39" i="2" s="1"/>
  <c r="H38" i="2" s="1"/>
  <c r="H37" i="2" s="1"/>
  <c r="H35" i="2" s="1"/>
  <c r="H33" i="2" s="1"/>
  <c r="G40" i="2"/>
  <c r="G39" i="2" s="1"/>
  <c r="G38" i="2" s="1"/>
  <c r="G37" i="2" s="1"/>
  <c r="G35" i="2" s="1"/>
  <c r="G33" i="2" s="1"/>
  <c r="G31" i="2" s="1"/>
  <c r="G29" i="2" s="1"/>
  <c r="G27" i="2" s="1"/>
  <c r="E44" i="1"/>
  <c r="D44" i="1"/>
  <c r="G9" i="2" l="1"/>
  <c r="G7" i="2" s="1"/>
  <c r="I14" i="6" l="1"/>
  <c r="I13" i="6" s="1"/>
  <c r="I12" i="6" s="1"/>
  <c r="I11" i="6" s="1"/>
  <c r="D32" i="5"/>
  <c r="C32" i="5"/>
  <c r="D32" i="3"/>
  <c r="C32" i="3"/>
  <c r="E37" i="1"/>
  <c r="E36" i="1" s="1"/>
  <c r="D37" i="1"/>
  <c r="D36" i="1" s="1"/>
  <c r="D7" i="1" s="1"/>
  <c r="H101" i="2"/>
  <c r="H84" i="2" l="1"/>
  <c r="H83" i="2" s="1"/>
  <c r="H82" i="2" s="1"/>
  <c r="H80" i="2" s="1"/>
  <c r="H79" i="2" s="1"/>
  <c r="H78" i="2" s="1"/>
  <c r="H76" i="2"/>
  <c r="H74" i="2" s="1"/>
  <c r="H72" i="2" s="1"/>
  <c r="H70" i="2" s="1"/>
  <c r="E71" i="1"/>
  <c r="E70" i="1" s="1"/>
  <c r="H69" i="2" l="1"/>
  <c r="H67" i="2" s="1"/>
  <c r="H65" i="2" s="1"/>
  <c r="H63" i="2" s="1"/>
  <c r="H75" i="2"/>
  <c r="E9" i="7"/>
  <c r="E8" i="7" s="1"/>
  <c r="E7" i="7" s="1"/>
  <c r="H100" i="2"/>
  <c r="H99" i="2" s="1"/>
  <c r="H98" i="2" s="1"/>
  <c r="H96" i="2" s="1"/>
  <c r="H94" i="2" s="1"/>
  <c r="H92" i="2" s="1"/>
  <c r="H90" i="2" s="1"/>
  <c r="H88" i="2" s="1"/>
  <c r="H86" i="2" s="1"/>
  <c r="H31" i="2" l="1"/>
  <c r="H29" i="2" l="1"/>
  <c r="H27" i="2" s="1"/>
  <c r="I22" i="6"/>
  <c r="I20" i="6" s="1"/>
  <c r="H9" i="2" l="1"/>
  <c r="H7" i="2" s="1"/>
  <c r="I19" i="6"/>
  <c r="I18" i="6" s="1"/>
  <c r="I17" i="6" s="1"/>
  <c r="D48" i="5" l="1"/>
  <c r="E23" i="1" l="1"/>
  <c r="E22" i="1" s="1"/>
  <c r="E7" i="1" s="1"/>
</calcChain>
</file>

<file path=xl/sharedStrings.xml><?xml version="1.0" encoding="utf-8"?>
<sst xmlns="http://schemas.openxmlformats.org/spreadsheetml/2006/main" count="588" uniqueCount="217">
  <si>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</si>
  <si>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</si>
  <si>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</si>
  <si>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Ծրագիր</t>
  </si>
  <si>
    <t xml:space="preserve"> Միջոցառում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</si>
  <si>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</si>
  <si>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</si>
  <si>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</si>
  <si>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</si>
  <si>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</si>
  <si>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</si>
  <si>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</si>
  <si>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</si>
  <si>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</si>
  <si>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Բարձրագույն դատական խորհուրդ</t>
  </si>
  <si>
    <t xml:space="preserve"> 1080</t>
  </si>
  <si>
    <t xml:space="preserve"> Դատական իշխանության գործունեության ապահովում և իրականացում</t>
  </si>
  <si>
    <t xml:space="preserve"> Դատական իշխանության անկախության երաշխավորում, բնականոն գործունեության և դատական պաշտպանության իրավունքի ապահովում</t>
  </si>
  <si>
    <t xml:space="preserve"> Դատական իշխանության գուծունեության և դատական պաշտպանության իրավունքի ապահովման արդյունավետության բարձրացում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</si>
  <si>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</si>
  <si>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 xml:space="preserve"> 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</si>
  <si>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</si>
  <si>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</si>
  <si>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</si>
  <si>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</si>
  <si>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</si>
  <si>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03</t>
  </si>
  <si>
    <t xml:space="preserve"> 01</t>
  </si>
  <si>
    <t xml:space="preserve"> այդ թվում`</t>
  </si>
  <si>
    <t xml:space="preserve"> այդ թվում` ըստ կատարողների</t>
  </si>
  <si>
    <t xml:space="preserve"> ՀՀ դատական դեպարտամենտ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</si>
  <si>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</si>
  <si>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</si>
  <si>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</si>
  <si>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>Բարձրագույն դատական խորհուրդ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</si>
  <si>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</si>
  <si>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</si>
  <si>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</si>
  <si>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1080 </t>
  </si>
  <si>
    <t xml:space="preserve"> Դատական իշխանության գործունեության ապահովում և իրականացում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</si>
  <si>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</si>
  <si>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</si>
  <si>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</si>
  <si>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</si>
  <si>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Տարի </t>
  </si>
  <si>
    <t xml:space="preserve"> Միջոցառման անվանումը` 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</si>
  <si>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 </t>
  </si>
  <si>
    <t xml:space="preserve"> Նկարագրությունը` </t>
  </si>
  <si>
    <t xml:space="preserve"> 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 </t>
  </si>
  <si>
    <t xml:space="preserve"> Միջոցառման տեսակը` </t>
  </si>
  <si>
    <t xml:space="preserve"> Ծառայությունների մատուցում </t>
  </si>
  <si>
    <t xml:space="preserve"> Ծառայությունը մատուցող կազմակերպության անվանումը </t>
  </si>
  <si>
    <t xml:space="preserve"> Դատական դեպարտամենտ </t>
  </si>
  <si>
    <t xml:space="preserve"> Արդյունքի չափորոշիչներ </t>
  </si>
  <si>
    <t xml:space="preserve"> Միջոցառման վրա կատարվող ծախսը (հազար դրամ) 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</si>
  <si>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</si>
  <si>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</si>
  <si>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</si>
  <si>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</si>
  <si>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</si>
  <si>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</si>
  <si>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 xml:space="preserve"> Գումարը  (հազար դրամով)</t>
  </si>
  <si>
    <t xml:space="preserve"> Բաժին N 03</t>
  </si>
  <si>
    <t xml:space="preserve"> Խումբ N 03</t>
  </si>
  <si>
    <t xml:space="preserve"> Դաս N 01</t>
  </si>
  <si>
    <t xml:space="preserve"> Դատարաններ</t>
  </si>
  <si>
    <t xml:space="preserve"> 1080  11001</t>
  </si>
  <si>
    <t xml:space="preserve"> </t>
  </si>
  <si>
    <t xml:space="preserve"> ՄԱ</t>
  </si>
  <si>
    <t xml:space="preserve"> դրամ</t>
  </si>
  <si>
    <t xml:space="preserve"> ՄԱՍ III. ԾԱՌԱՅՈՒԹՅՈՒՆՆԵՐ</t>
  </si>
  <si>
    <t>Ցուցանիշների փոփոխությունը (ավելացումները նշված են դրական նշանով, իսկ նվազեցումները` փակագծերում)</t>
  </si>
  <si>
    <t>ԾԱՌԱՅՈՒԹՅՈՒՆՆԵՐԻ ԵՎ ԱՊՐԱՆՔՆԵՐԻ ՁԵՌՔԲԵՐՈՒՄ</t>
  </si>
  <si>
    <t>Շարունակական ծախսեր</t>
  </si>
  <si>
    <t>- Էներգետիկ ծառայություններ</t>
  </si>
  <si>
    <t>Խմելու ջրի բաշխում</t>
  </si>
  <si>
    <t>65111100-1</t>
  </si>
  <si>
    <t>65211100-1</t>
  </si>
  <si>
    <t>Գազի բաշխում</t>
  </si>
  <si>
    <t>- Կոմունալ ծառայություններ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</si>
  <si>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</si>
  <si>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</si>
  <si>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</si>
  <si>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</si>
  <si>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</si>
  <si>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>Ծրագրի միջոցառումներ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</si>
  <si>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</si>
  <si>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ԸՆԴԱՄԵՆԸ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</si>
  <si>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</si>
  <si>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</si>
  <si>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>ԱՅԼ ԾԱԽՍԵՐ</t>
  </si>
  <si>
    <t xml:space="preserve"> Պահուստային միջոցներ</t>
  </si>
  <si>
    <t>Ծրագրի դասիչը</t>
  </si>
  <si>
    <t>Ծրագրի անվանումը</t>
  </si>
  <si>
    <t xml:space="preserve"> 1139 </t>
  </si>
  <si>
    <t xml:space="preserve"> ՀՀ կառավարության պահուստային ֆոնդ 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</si>
  <si>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</si>
  <si>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</si>
  <si>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</si>
  <si>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</si>
  <si>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</si>
  <si>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</si>
  <si>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>Միջոցառման տեսակը՝</t>
  </si>
  <si>
    <t xml:space="preserve">Միջոցառումն իրականացնողի անվանումը </t>
  </si>
  <si>
    <t xml:space="preserve"> ՀՀ կառավարություն </t>
  </si>
  <si>
    <t>Արդյունքի չափորոշիչներ</t>
  </si>
  <si>
    <t>Միջոցառման վրա կատարվող ծախսը (հազար դրամ)</t>
  </si>
  <si>
    <t>ՄԱՍ 2. ՊԵՏԱԿԱՆ ՄԱՐՄՆԻ ԳԾՈՎ ԱՐԴՅՈՒՆՔԱՅԻՆ (ԿԱՏԱՐՈՂԱԿԱՆ) ՑՈՒՑԱՆԻՇՆԵՐԸ</t>
  </si>
  <si>
    <t>ՄԱՍ 1. ՊԵՏԱԿԱՆ ՄԱՐՄՆԻ ԳԾՈՎ ԱՐԴՅՈՒՆՔԱՅԻՆ (ԿԱՏԱՐՈՂԱԿԱՆ) ՑՈՒՑԱՆԻՇՆԵՐԸ</t>
  </si>
  <si>
    <t xml:space="preserve"> ՀՀ կրթության, գիտության, մշակույթի և սպորտի նախարարություն</t>
  </si>
  <si>
    <t>Բարձրագույն և հետբուհական մասնագիտական կրթության ծրագիր</t>
  </si>
  <si>
    <t>Ապահովել մատչելի, որակյալ և մրցունակ բարձրագույն և հետբուհական մասնագիտական կրթություն</t>
  </si>
  <si>
    <t>Վերջնական արդյունքի նկարագրությունը`</t>
  </si>
  <si>
    <t>Գիտելիքների տնտեսության և գիտության զարգացման արդի պահանջներին համապատասխան բարձրագույն և հետբուհական մասնագիտական որակավորում ունեցող մասնագետների պատրաստում</t>
  </si>
  <si>
    <t xml:space="preserve">Ընդամենը </t>
  </si>
  <si>
    <t>09</t>
  </si>
  <si>
    <t>ԿՐԹՈՒԹՅՈՒՆ</t>
  </si>
  <si>
    <t>06</t>
  </si>
  <si>
    <t>ՀՀ կրթության, գիտության, մշակույթի և սպորտի նախարարություն</t>
  </si>
  <si>
    <t>ԸՆԴԱՄԵՆԸ ԾԱԽՍԵՐ</t>
  </si>
  <si>
    <t>ԸՆԹԱՑԻԿ ԾԱԽՍԵՐ</t>
  </si>
  <si>
    <t>ԴՐԱՄԱՇՆՈՐՀՆԵՐ</t>
  </si>
  <si>
    <t>Ընթացիկ դրամաշնորհներ պետական հատվածի այլ մակարդակներին</t>
  </si>
  <si>
    <t xml:space="preserve"> - Այլ ընթացիկ դրամաշնորհներ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</si>
  <si>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</si>
  <si>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Միջոցառումը կատարող պետական մարմինների և դևամաշնորհ ստացող տնտեսվարող սուբյեկտների անվանումները</t>
  </si>
  <si>
    <t>«Հայաստանի ազգային ագրարային համալսարան» հիմնադրամ</t>
  </si>
  <si>
    <t>ՀՀ կառավարություն</t>
  </si>
  <si>
    <t>Ցուցանիշների փոփոխությունը (նվազեցումները նշված են փակագծերում)</t>
  </si>
  <si>
    <t>Ցուցանիշների փոփոխությունը (ավելացումները նշված են դրական նշանով)</t>
  </si>
  <si>
    <t>Ցուցանիշների փոփոխությունը (նվազեցումները նշված են փակագծերում)</t>
  </si>
  <si>
    <t>ԲՈՒՀ-ի տարածքում տեղակայված պետական մարմինների բնականոն գործունեության ապահովում</t>
  </si>
  <si>
    <t xml:space="preserve"> ՄԱՍ 1. ՊԵՏԱԿԱՆ ՄԱՐՄՆԻ ԳԾՈՎ ԱՐԴՅՈՒՆՔԱՅԻՆ (ԿԱՏԱՐՈՂԱԿԱՆ) ՑՈՒՑԱՆԻՇՆԵՐԸ </t>
  </si>
  <si>
    <t>Հավելված N1
ՀՀ կառավարության 2021 թվականի __________-ի ____-ի N _____-Ն որոշման</t>
  </si>
  <si>
    <t>Հավելված N2
ՀՀ կառավարության 2021 թվականի __________-ի ____-ի N _____-Ն որոշման</t>
  </si>
  <si>
    <t>ՀԱՅԱՍՏԱՆԻ ՀԱՆՐԱՊԵՏՈՒԹՅԱՆ ԿԱՌԱՎԱՐՈՒԹՅԱՆ 2020 ԹՎԱԿԱՆԻ ԴԵԿՏԵՄԲԵՐԻ 30-Ի N2215-Ն ՈՐՈՇՄԱՆ NN 3 և 4 ՀԱՎԵԼՎԱԾՆԵՐՈՒՄ ԿԱՏԱՐՎՈՂ  ՓՈՓՈԽՈՒԹՅՈՒՆՆԵՐԸ ԵՎ ԼՐԱՑՈՒՄՆԵՐԸ</t>
  </si>
  <si>
    <t>Հավելված N 3
ՀՀ կառավարության 2021 թվականի __________-ի ____-ի N _____-Ն որոշման</t>
  </si>
  <si>
    <t xml:space="preserve">ՀԱՅԱՍՏԱՆԻ ՀԱՆՐԱՊԵՏՈՒԹՅԱՆ ԿԱՌԱՎԱՐՈՒԹՅԱՆ 2020 ԹՎԱԿԱՆԻ ԴԵԿՏԵՄԲԵՐԻ 30-Ի ԹԻՎ 2215-Ն ՈՐՈՇՄԱՆ N 5  ՀԱՎԵԼՎԱԾԻ   N 7  ԱՂՅՈՒՍԱԿՈՒՄ ԿԱՏԱՐՎՈՂ  ԼՐԱՑՈՒՄՆԵՐԸ </t>
  </si>
  <si>
    <t>Հավելված N 4
ՀՀ կառավարության 2021 թվականի __________-ի ____-ի N _____-Ն որոշման</t>
  </si>
  <si>
    <t>ՀԱՅԱՍՏԱՆԻ ՀԱՆՐԱՊԵՏՈՒԹՅԱՆ ԿԱՌԱՎԱՐՈՒԹՅԱՆ 2020 ԹՎԱԿԱՆԻ ԴԵԿՏԵՄԲԵՐԻ 30-Ի N2215-Ն ՈՐՈՇՄԱՆ N9 ՀԱՎԵԼՎԱԾԻ N9.47 ԱՂՅՈՒՍԱԿՈՒՄ ԿԱՏԱՐՎՈՂ  ՓՈՓՈԽՈՒԹՅՈՒՆՆԵՐԸ</t>
  </si>
  <si>
    <t>Հավելված N 5
ՀՀ կառավարության 2021 թվականի __________-ի ____-ի N _____-Ն որոշման</t>
  </si>
  <si>
    <t>Հավելված N 6
ՀՀ կառավարության 2021 թվականի
 __________-ի ____-ի N _____-Ն որոշման</t>
  </si>
  <si>
    <t>ՀԱՅԱՍՏԱՆԻ ՀԱՆՐԱՊԵՏՈՒԹՅԱՆ ԿԱՌԱՎԱՐՈՒԹՅԱՆ 2020 ԹՎԱԿԱՆԻ ԴԵԿՏԵՄԲԵՐԻ 30-Ի N2215-Ն ՈՐՈՇՄԱՆ N10 ՀԱՎԵԼՎԱԾՈՒՄ ԿԱՏԱՐՎՈՂ  ՓՈՓՈԽՈՒԹՅՈՒՆՆԵՐԸ</t>
  </si>
  <si>
    <t>ՀԱՅԱՍՏԱՆԻ ՀԱՆՐԱՊԵՏՈՒԹՅԱՆ ԿԱՌԱՎԱՐՈՒԹՅԱՆ 2020 ԹՎԱԿԱՆԻ ԴԵԿՏԵՄԲԵՐԻ 30-Ի N2215-Ն ՈՐՈՇՄԱՆ N9 ՀԱՎԵԼՎԱԾԻ N9.5 ԱՂՅՈՒՍԱԿՈՒՄ ԿԱՏԱՐՎՈՂ  ՓՈՓՈԽՈՒԹՅՈՒՆՆԵՐԸ</t>
  </si>
  <si>
    <t>ՀԱՅԱՍՏԱՆԻ ՀԱՆՐԱՊԵՏՈՒԹՅԱՆ ԿԱՌԱՎԱՐՈՒԹՅԱՆ 2020 ԹՎԱԿԱՆԻ ԴԵԿՏԵՄԲԵՐԻ 30-Ի N2215-Ն ՈՐՈՇՄԱՆ N9 ՀԱՎԵԼՎԱԾԻ N9.14 ԱՂՅՈՒՍԱԿՈՒՄ ԿԱՏԱՐՎՈՂ  ԼՐԱՑՈՒՄՆԵՐԸ</t>
  </si>
  <si>
    <t>ՀԱՅԱՍՏԱՆԻ ՀԱՆՐԱՊԵՏՈՒԹՅԱՆ ԿԱՌԱՎԱՐՈՒԹՅԱՆ 2020 ԹՎԱԿԱՆԻ ԴԵԿՏԵՄԲԵՐԻ 30-Ի N2215-Ն ՈՐՈՇՄԱՆ N9.1 ՀԱՎԵԼՎԱԾԻ N9.1.58 ԱՂՅՈՒՍԱԿՈՒՄ ԿԱՏԱՐՎՈՂ  ՓՈՓՈԽՈՒԹՅՈՒՆՆԵՐԸ</t>
  </si>
  <si>
    <t>ՀԱՅԱՍՏԱՆԻ ՀԱՆՐԱՊԵՏՈՒԹՅԱՆ ԿԱՌԱՎԱՐՈՒԹՅԱՆ 2020 ԹՎԱԿԱՆԻ ԴԵԿՏԵՄԲԵՐԻ 30-Ի N2215-Ն ՈՐՈՇՄԱՆ N9 ՀԱՎԵԼՎԱԾԻ N9.1.5 ԱՂՅՈՒՍԱԿՈՒՄ ԿԱՏԱՐՎՈՂ  ՓՈՓՈԽՈՒԹՅՈՒՆՆԵՐԸ</t>
  </si>
  <si>
    <t>ՀԱՅԱՍՏԱՆԻ ՀԱՆՐԱՊԵՏՈՒԹՅԱՆ ԿԱՌԱՎԱՐՈՒԹՅԱՆ 2020 ԹՎԱԿԱՆԻ ԴԵԿՏԵՄԲԵՐԻ 30-Ի N2215-Ն ՈՐՈՇՄԱՆ N9 ՀԱՎԵԼՎԱԾԻ N9.1.14 ԱՂՅՈՒՍԱԿՈՒՄ ԿԱՏԱՐՎՈՂ  ԼՐԱՑՈՒՄՆԵՐԸ</t>
  </si>
  <si>
    <t>11</t>
  </si>
  <si>
    <t>01</t>
  </si>
  <si>
    <t>Երևան քաղաքի Կորյունի 15, 17, 19 հասցեներում տեղակայված պետական  մարմինների ջեռուցման և ջրամատակարարման ծառայությունների   գծով ծախսերի փոխհատուցում</t>
  </si>
  <si>
    <t>Երևան քաղաքի Կորյունի 15, 17, 19 հասցեներում տեղակայված պետական  մարմինների ջեռուցման և ջրամատակարարման ծառայությունների  գծով ծախսերի փոխհատուցում</t>
  </si>
  <si>
    <t xml:space="preserve"> ՀԱՍԱՐԱԿԱԿԱՆ ԿԱՐԳ,  ԱՆՎՏԱՆԳՈՒԹՅՈՒՆ ԵՎ ԴԱՏԱԿԱՆ ԳՈՐԾՈՒՆԵՈՒԹՅՈՒՆ</t>
  </si>
  <si>
    <t xml:space="preserve"> Դատական գործունեություն և իրավական պաշտպանություն</t>
  </si>
  <si>
    <t>&lt;&lt;ՀԱՅԱUՏԱՆԻ ՀԱՆՐԱՊԵՏՈՒԹՅԱՆ 2021 ԹՎԱԿԱՆԻ ՊԵՏԱԿԱՆ ԲՅՈՒՋԵԻ ՄԱUԻՆ&gt;&gt;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N5  ՀԱՎԵԼՎԱԾԻ  N1  ԱՂՅՈՒՍԱԿՈՒՄ ԿԱՏԱՐՎՈՂ ՓՈՓՈԽՈՒԹՅՈՒՆՆԵՐԸ ԵՎ ԼՐԱՑՈՒՄՆԵՐԸ</t>
  </si>
  <si>
    <t>Կոռուպցիայի կանխարգելման հանձնաժողով</t>
  </si>
  <si>
    <t xml:space="preserve">  Կոռուպցիայի կանխարգելման համակարգի զարգացման ապահովում</t>
  </si>
  <si>
    <t xml:space="preserve"> Նպաստել կոռուպցիայի կանխարգելման համակարգի զարգացմանը և հանրային ինստիտուտների նկատմամբ հասարակության վստահության բարձրացմանը</t>
  </si>
  <si>
    <t xml:space="preserve">  Բարձրաստիճան պաշտոնատար անձանց գործունեության թափանցիկության և հրապարակայնության բարելավում</t>
  </si>
  <si>
    <t>Կոռուպցիայի կանխարգելում և բարեվարքության համակարգի զարգացում</t>
  </si>
  <si>
    <t xml:space="preserve"> Հայտարարագրման համակարգի բարելավման, բարեվարքության ստանդարտների սահմանման և պահպանման հսկողության, հակակոռուպցիոն իրազեկման, հայտարարագրերի ստուգման ու վերլուծության, օրենքով սահմանված պահանջների կիրառման ծառայություններ</t>
  </si>
  <si>
    <t>Ինն ամիս</t>
  </si>
  <si>
    <r>
      <t>Երևան քաղաքի Կորյունի 15, 17, 19 հասցեներում տեղակայված պետական  մարմինների ջեռուցման և ջրամատակարարման</t>
    </r>
    <r>
      <rPr>
        <sz val="12"/>
        <color rgb="FFFF0000"/>
        <rFont val="GHEA Grapalat"/>
        <family val="3"/>
      </rPr>
      <t xml:space="preserve"> </t>
    </r>
    <r>
      <rPr>
        <sz val="12"/>
        <rFont val="GHEA Grapalat"/>
        <family val="3"/>
      </rPr>
      <t>ծառայությունների  գծով ծախսերի փոխհատուցում</t>
    </r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</si>
  <si>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</si>
  <si>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</si>
  <si>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Ընդհանուր բնույթի հանրային ծառայություններ (այլ դասերին չպատկանող)</t>
  </si>
  <si>
    <t xml:space="preserve"> Կոռուպցիայի կանխարգելման համակարգի զարգացման ապահովում</t>
  </si>
  <si>
    <t xml:space="preserve">  Կոռուպցիայի կանխարգելման հանձնաժողով</t>
  </si>
  <si>
    <t>ՀԱՅԱՍՏԱՆԻ ՀԱՆՐԱՊԵՏՈՒԹՅԱՆ ԿԱՌԱՎԱՐՈՒԹՅԱՆ 2020 ԹՎԱԿԱՆԻ ԴԵԿՏԵՄԲԵՐԻ 30-Ի N2215-Ն ՈՐՈՇՄԱՆ N9 ՀԱՎԵԼՎԱԾԻ N9.35 ԱՂՅՈՒՍԱԿՈՒՄ ԿԱՏԱՐՎՈՂ  ՓՈՓՈԽՈՒԹՅՈՒՆՆԵՐԸ</t>
  </si>
  <si>
    <t xml:space="preserve"> Կոռուպցիայի կանխարգելման համակարգի զարգացման ապահովում </t>
  </si>
  <si>
    <t xml:space="preserve"> Կոռուպցիայի կանխարգելում և բարեվարքության համակարգի զարգացում </t>
  </si>
  <si>
    <t xml:space="preserve"> Հայտարարագրման համակարգի բարելավման, բարեվարքության ստանդարտների սահմանման և պահպանման հսկողության, հակակոռուպցիոն իրազեկման, հայտարարագրերի ստուգման ու վերլուծության, օրենքով սահմանված պահանջների կիրառման ծառայություններ </t>
  </si>
  <si>
    <t xml:space="preserve"> Կոռուպցիայի կանխարգելման հանձնաժողով </t>
  </si>
  <si>
    <t xml:space="preserve">              Ցուցանիշների փոփոխությունը (ավելացումները նշված են դրական նշանով)</t>
  </si>
  <si>
    <t>ՀԱՅԱՍՏԱՆԻ ՀԱՆՐԱՊԵՏՈՒԹՅԱՆ ԿԱՌԱՎԱՐՈՒԹՅԱՆ 2020 ԹՎԱԿԱՆԻ ԴԵԿՏԵՄԲԵՐԻ 30-Ի N2215-Ն ՈՐՈՇՄԱՆ N9.1 ՀԱՎԵԼՎԱԾԻ N9.1.45 ԱՂՅՈՒՍԱԿՈՒՄ ԿԱՏԱՐՎՈՂ  ՓՈՓՈԽՈՒԹՅՈՒՆՆԵՐԸ</t>
  </si>
  <si>
    <t xml:space="preserve"> Կոռուպցիայի կանխարգելման հանձնաժողով</t>
  </si>
  <si>
    <t xml:space="preserve"> Խումբ N 01</t>
  </si>
  <si>
    <t xml:space="preserve"> 1181 11001</t>
  </si>
  <si>
    <t xml:space="preserve">  Կոռուպցիայի կանխարգելում և բարեվարքության համակարգի զարգացում</t>
  </si>
  <si>
    <t xml:space="preserve"> 65111100-1</t>
  </si>
  <si>
    <t xml:space="preserve"> 65211100-1</t>
  </si>
  <si>
    <t xml:space="preserve"> ՀՀ վարչապետի աշխատակազմ</t>
  </si>
  <si>
    <t xml:space="preserve"> 1213</t>
  </si>
  <si>
    <t xml:space="preserve"> Տեսչական վերահսկողության ծրագիր</t>
  </si>
  <si>
    <t xml:space="preserve"> Տեսչական վերահսկողության ապահովում</t>
  </si>
  <si>
    <t xml:space="preserve"> Տեխնիկական կանոնակարգերին համապատասխանության գնահատում և պահանջների պահպանում</t>
  </si>
  <si>
    <t xml:space="preserve"> 11002</t>
  </si>
  <si>
    <t xml:space="preserve"> Բնապահպանության ոլորտում վերահսկողության ծառայություններ</t>
  </si>
  <si>
    <t xml:space="preserve"> Շրջակա միջավայրի վրա վնասակար ներգործությունների և բնական ռեսուրսների գերշահագործման վերահսկողության իրականացում</t>
  </si>
  <si>
    <t xml:space="preserve"> Օրենսդիր և  գործադիր մարմիններ, պետական կառավարում</t>
  </si>
  <si>
    <t xml:space="preserve"> ԾԱՌԱՅՈՒԹՅՈՒՆՆԵՐԻ  ԵՎ   ԱՊՐԱՆՔՆԵՐԻ  ՁԵՌՔԲԵՐՈՒՄ</t>
  </si>
  <si>
    <t xml:space="preserve"> Շարունակական ծախսեր</t>
  </si>
  <si>
    <t xml:space="preserve"> - Էներգետիկ ծառայություններ</t>
  </si>
  <si>
    <t xml:space="preserve"> - Կոմունալ ծառայություններ</t>
  </si>
  <si>
    <t>ՀԱՅԱՍՏԱՆԻ ՀԱՆՐԱՊԵՏՈՒԹՅԱՆ ԿԱՌԱՎԱՐՈՒԹՅԱՆ 2020 ԹՎԱԿԱՆԻ ԴԵԿՏԵՄԲԵՐԻ 30-Ի N2215-Ն ՈՐՈՇՄԱՆ N9 ՀԱՎԵԼՎԱԾԻ N9.3 ԱՂՅՈՒՍԱԿՈՒՄ ԿԱՏԱՐՎՈՂ  ՓՈՓՈԽՈՒԹՅՈՒՆՆԵՐԸ</t>
  </si>
  <si>
    <t xml:space="preserve"> ՀՀ վարչապետի աշխատակազմ </t>
  </si>
  <si>
    <t xml:space="preserve"> 1213 </t>
  </si>
  <si>
    <t xml:space="preserve"> Տեսչական վերահսկողության ծրագիր </t>
  </si>
  <si>
    <t xml:space="preserve"> 11002 </t>
  </si>
  <si>
    <t xml:space="preserve"> Բնապահպանության ոլորտում վերահսկողության ծառայություններ </t>
  </si>
  <si>
    <t xml:space="preserve"> Շրջակա միջավայրի վրա վնասակար ներգործությունների և բնական ռեսուրսների գերշահագործման վերահսկողության իրականացում </t>
  </si>
  <si>
    <t xml:space="preserve"> Միջոցառումն իրականացնողի անվանումը </t>
  </si>
  <si>
    <t xml:space="preserve"> ՀՀ բնապահպանության և ընդերքի տեսչական մարմին </t>
  </si>
  <si>
    <t>ՀԱՅԱՍՏԱՆԻ ՀԱՆՐԱՊԵՏՈՒԹՅԱՆ ԿԱՌԱՎԱՐՈՒԹՅԱՆ 2020 ԹՎԱԿԱՆԻ ԴԵԿՏԵՄԲԵՐԻ 30-Ի N2215-Ն ՈՐՈՇՄԱՆ N9.1 ՀԱՎԵԼՎԱԾԻ N9.1.3 ԱՂՅՈՒՍԱԿՈՒՄ ԿԱՏԱՐՎՈՂ  ՓՈՓՈԽՈՒԹՅՈՒՆՆԵՐԸ</t>
  </si>
  <si>
    <t>հազար դրամներով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</si>
  <si>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հազար դրամ</t>
  </si>
  <si>
    <t xml:space="preserve"> Բաժին N 01</t>
  </si>
  <si>
    <t xml:space="preserve"> Խումբ N 06</t>
  </si>
  <si>
    <t>Օրենսդիր և  գործադիր մարմիններ, պետական կառավարում</t>
  </si>
  <si>
    <t>1213   11002</t>
  </si>
  <si>
    <t>ՀՀ դատական դեպարտամենտ</t>
  </si>
  <si>
    <t xml:space="preserve">Ծառայությունը մատուցող կազմակերպության անվանումը </t>
  </si>
  <si>
    <t>Մասնագիտացված կազմակերպություն</t>
  </si>
  <si>
    <t>04</t>
  </si>
  <si>
    <t xml:space="preserve"> Բարձրագույն կրթություն</t>
  </si>
  <si>
    <t xml:space="preserve"> Բարձրագույն մասնագիտական կրթություն</t>
  </si>
  <si>
    <t xml:space="preserve">Ցուցանիշների փոփոխությունը (նվազեցումները նշվաշ են փակագծերում)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</si>
</sst>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,##0.0;\(##,##0.0\);\-"/>
    <numFmt numFmtId="165" formatCode="#,##0.0"/>
    <numFmt numFmtId="166" formatCode="#,##0.0_);\(#,##0.0\)"/>
    <numFmt numFmtId="167" formatCode="0.0_);\(0.0\)"/>
    <numFmt numFmtId="168" formatCode="0.0"/>
  </numFmts>
  <fonts count="44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0"/>
      <name val="Arial"/>
      <family val="2"/>
      <charset val="204"/>
    </font>
    <font>
      <sz val="11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2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indexed="8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2"/>
    </font>
    <font>
      <b/>
      <sz val="12"/>
      <name val="GHEA Grapalat"/>
      <family val="2"/>
    </font>
    <font>
      <i/>
      <sz val="12"/>
      <name val="GHEA Grapalat"/>
      <family val="2"/>
    </font>
    <font>
      <sz val="12"/>
      <color theme="1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i/>
      <sz val="12"/>
      <color indexed="8"/>
      <name val="GHEA Grapalat"/>
      <family val="3"/>
    </font>
    <font>
      <sz val="12"/>
      <color rgb="FFFF0000"/>
      <name val="GHEA Grapalat"/>
      <family val="2"/>
    </font>
    <font>
      <b/>
      <i/>
      <sz val="12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0">
    <xf numFmtId="0" fontId="0" fillId="0" borderId="0">
      <alignment horizontal="left"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 applyFill="0" applyBorder="0" applyProtection="0">
      <alignment horizontal="right" vertical="top"/>
    </xf>
    <xf numFmtId="164" fontId="20" fillId="0" borderId="0" applyFill="0" applyBorder="0" applyProtection="0">
      <alignment horizontal="right" vertical="top"/>
    </xf>
    <xf numFmtId="0" fontId="19" fillId="0" borderId="0">
      <alignment horizontal="left" vertical="top" wrapText="1"/>
    </xf>
    <xf numFmtId="164" fontId="21" fillId="0" borderId="0" applyFill="0" applyBorder="0" applyProtection="0">
      <alignment horizontal="right" vertical="top"/>
    </xf>
    <xf numFmtId="0" fontId="24" fillId="0" borderId="0"/>
    <xf numFmtId="0" fontId="24" fillId="0" borderId="0"/>
    <xf numFmtId="0" fontId="1" fillId="0" borderId="0"/>
    <xf numFmtId="0" fontId="26" fillId="0" borderId="0"/>
  </cellStyleXfs>
  <cellXfs count="298">
    <xf numFmtId="0" fontId="0" fillId="0" borderId="0" xfId="0">
      <alignment horizontal="left" vertical="top" wrapText="1"/>
    </xf>
    <xf numFmtId="0" fontId="27" fillId="0" borderId="0" xfId="49" applyFont="1" applyAlignment="1">
      <alignment horizontal="left" vertical="top" wrapText="1"/>
    </xf>
    <xf numFmtId="0" fontId="25" fillId="0" borderId="0" xfId="49" applyFont="1"/>
    <xf numFmtId="0" fontId="22" fillId="0" borderId="0" xfId="49" applyFont="1" applyFill="1" applyAlignment="1">
      <alignment horizontal="center" vertical="center" wrapText="1"/>
    </xf>
    <xf numFmtId="0" fontId="25" fillId="0" borderId="11" xfId="49" applyFont="1" applyBorder="1" applyAlignment="1">
      <alignment horizontal="center" vertical="top" wrapText="1"/>
    </xf>
    <xf numFmtId="0" fontId="23" fillId="0" borderId="14" xfId="49" applyFont="1" applyBorder="1" applyAlignment="1">
      <alignment horizontal="center" vertical="center"/>
    </xf>
    <xf numFmtId="0" fontId="25" fillId="0" borderId="14" xfId="49" applyFont="1" applyBorder="1" applyAlignment="1">
      <alignment horizontal="center"/>
    </xf>
    <xf numFmtId="0" fontId="23" fillId="0" borderId="11" xfId="49" applyFont="1" applyBorder="1" applyAlignment="1">
      <alignment horizontal="center" vertical="center"/>
    </xf>
    <xf numFmtId="0" fontId="25" fillId="0" borderId="11" xfId="49" applyFont="1" applyBorder="1"/>
    <xf numFmtId="0" fontId="23" fillId="0" borderId="11" xfId="49" applyFont="1" applyBorder="1" applyAlignment="1">
      <alignment horizontal="center"/>
    </xf>
    <xf numFmtId="0" fontId="23" fillId="0" borderId="11" xfId="49" applyFont="1" applyFill="1" applyBorder="1" applyAlignment="1">
      <alignment horizontal="left" vertical="center" wrapText="1"/>
    </xf>
    <xf numFmtId="0" fontId="25" fillId="0" borderId="13" xfId="49" applyFont="1" applyBorder="1" applyAlignment="1">
      <alignment horizontal="left" vertical="center" wrapText="1"/>
    </xf>
    <xf numFmtId="0" fontId="25" fillId="0" borderId="11" xfId="49" applyFont="1" applyBorder="1" applyAlignment="1">
      <alignment vertical="center"/>
    </xf>
    <xf numFmtId="49" fontId="25" fillId="33" borderId="11" xfId="49" applyNumberFormat="1" applyFont="1" applyFill="1" applyBorder="1" applyAlignment="1">
      <alignment wrapText="1"/>
    </xf>
    <xf numFmtId="168" fontId="25" fillId="33" borderId="11" xfId="49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/>
    <xf numFmtId="0" fontId="29" fillId="33" borderId="0" xfId="0" applyFont="1" applyFill="1">
      <alignment horizontal="left" vertical="top" wrapText="1"/>
    </xf>
    <xf numFmtId="0" fontId="29" fillId="33" borderId="0" xfId="0" applyFont="1" applyFill="1" applyAlignment="1">
      <alignment horizontal="left" vertical="top" wrapText="1"/>
    </xf>
    <xf numFmtId="0" fontId="29" fillId="33" borderId="11" xfId="0" applyFont="1" applyFill="1" applyBorder="1" applyAlignment="1">
      <alignment vertical="center" wrapText="1"/>
    </xf>
    <xf numFmtId="0" fontId="29" fillId="33" borderId="12" xfId="0" applyFont="1" applyFill="1" applyBorder="1" applyAlignment="1">
      <alignment vertical="center" wrapText="1"/>
    </xf>
    <xf numFmtId="0" fontId="30" fillId="33" borderId="13" xfId="0" applyFont="1" applyFill="1" applyBorder="1" applyAlignment="1">
      <alignment vertical="center" wrapText="1"/>
    </xf>
    <xf numFmtId="166" fontId="29" fillId="33" borderId="15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64" fontId="30" fillId="33" borderId="11" xfId="43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top" wrapText="1"/>
    </xf>
    <xf numFmtId="0" fontId="31" fillId="33" borderId="11" xfId="0" applyFont="1" applyFill="1" applyBorder="1" applyAlignment="1">
      <alignment horizontal="left" vertical="top" wrapText="1"/>
    </xf>
    <xf numFmtId="164" fontId="29" fillId="33" borderId="11" xfId="42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top" wrapText="1" indent="30"/>
    </xf>
    <xf numFmtId="0" fontId="28" fillId="0" borderId="11" xfId="0" applyFont="1" applyBorder="1" applyAlignment="1">
      <alignment horizontal="center" vertical="center"/>
    </xf>
    <xf numFmtId="167" fontId="29" fillId="33" borderId="11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>
      <alignment horizontal="left" vertical="top" wrapText="1"/>
    </xf>
    <xf numFmtId="0" fontId="31" fillId="33" borderId="11" xfId="0" applyFont="1" applyFill="1" applyBorder="1">
      <alignment horizontal="left" vertical="top" wrapText="1"/>
    </xf>
    <xf numFmtId="0" fontId="28" fillId="0" borderId="15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0" fillId="0" borderId="13" xfId="0" applyFont="1" applyBorder="1" applyAlignment="1">
      <alignment vertical="center"/>
    </xf>
    <xf numFmtId="0" fontId="28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33" borderId="0" xfId="0" applyFont="1" applyFill="1" applyAlignment="1">
      <alignment horizontal="center" vertical="center" wrapText="1"/>
    </xf>
    <xf numFmtId="0" fontId="29" fillId="33" borderId="11" xfId="0" applyFont="1" applyFill="1" applyBorder="1" applyAlignment="1">
      <alignment wrapText="1"/>
    </xf>
    <xf numFmtId="164" fontId="29" fillId="0" borderId="11" xfId="43" applyFont="1" applyBorder="1" applyAlignment="1">
      <alignment horizontal="center" vertical="center"/>
    </xf>
    <xf numFmtId="164" fontId="30" fillId="0" borderId="11" xfId="43" applyFont="1" applyBorder="1" applyAlignment="1">
      <alignment horizontal="center" vertical="center"/>
    </xf>
    <xf numFmtId="0" fontId="29" fillId="33" borderId="11" xfId="0" applyFont="1" applyFill="1" applyBorder="1" applyAlignment="1">
      <alignment vertical="center" wrapText="1"/>
    </xf>
    <xf numFmtId="0" fontId="30" fillId="33" borderId="21" xfId="0" applyFont="1" applyFill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164" fontId="29" fillId="0" borderId="11" xfId="43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49" fontId="28" fillId="33" borderId="0" xfId="0" applyNumberFormat="1" applyFont="1" applyFill="1" applyAlignment="1"/>
    <xf numFmtId="0" fontId="36" fillId="33" borderId="0" xfId="0" applyFont="1" applyFill="1">
      <alignment horizontal="left" vertical="top" wrapText="1"/>
    </xf>
    <xf numFmtId="0" fontId="36" fillId="33" borderId="0" xfId="0" applyFont="1" applyFill="1" applyAlignment="1">
      <alignment horizontal="left" vertical="top" wrapText="1"/>
    </xf>
    <xf numFmtId="0" fontId="36" fillId="33" borderId="0" xfId="0" applyFont="1" applyFill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left" vertical="top"/>
    </xf>
    <xf numFmtId="166" fontId="30" fillId="0" borderId="11" xfId="42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49" fontId="37" fillId="33" borderId="11" xfId="0" applyNumberFormat="1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horizontal="left" vertical="top" wrapText="1"/>
    </xf>
    <xf numFmtId="0" fontId="28" fillId="33" borderId="11" xfId="0" applyFont="1" applyFill="1" applyBorder="1" applyAlignment="1">
      <alignment vertical="top"/>
    </xf>
    <xf numFmtId="0" fontId="36" fillId="0" borderId="11" xfId="0" applyFont="1" applyBorder="1" applyAlignment="1">
      <alignment vertical="top" wrapText="1"/>
    </xf>
    <xf numFmtId="0" fontId="37" fillId="0" borderId="11" xfId="0" applyFont="1" applyBorder="1" applyAlignment="1">
      <alignment horizontal="left" vertical="top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vertical="top" wrapText="1"/>
    </xf>
    <xf numFmtId="166" fontId="29" fillId="0" borderId="11" xfId="42" applyNumberFormat="1" applyFont="1" applyBorder="1" applyAlignment="1">
      <alignment horizontal="center" vertical="center"/>
    </xf>
    <xf numFmtId="0" fontId="36" fillId="33" borderId="11" xfId="0" applyFont="1" applyFill="1" applyBorder="1">
      <alignment horizontal="left" vertical="top" wrapText="1"/>
    </xf>
    <xf numFmtId="0" fontId="38" fillId="33" borderId="11" xfId="0" applyFont="1" applyFill="1" applyBorder="1" applyAlignment="1">
      <alignment horizontal="left" vertical="top" wrapText="1"/>
    </xf>
    <xf numFmtId="49" fontId="36" fillId="33" borderId="11" xfId="0" applyNumberFormat="1" applyFont="1" applyFill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49" fontId="28" fillId="33" borderId="11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 applyProtection="1">
      <alignment horizontal="left" vertical="top"/>
    </xf>
    <xf numFmtId="0" fontId="28" fillId="33" borderId="11" xfId="0" applyFont="1" applyFill="1" applyBorder="1" applyAlignment="1">
      <alignment horizontal="right"/>
    </xf>
    <xf numFmtId="49" fontId="28" fillId="33" borderId="11" xfId="0" applyNumberFormat="1" applyFont="1" applyFill="1" applyBorder="1" applyAlignment="1">
      <alignment horizontal="left" vertical="center" wrapText="1"/>
    </xf>
    <xf numFmtId="49" fontId="37" fillId="33" borderId="14" xfId="0" applyNumberFormat="1" applyFont="1" applyFill="1" applyBorder="1" applyAlignment="1">
      <alignment vertical="top" wrapText="1"/>
    </xf>
    <xf numFmtId="49" fontId="37" fillId="33" borderId="17" xfId="0" applyNumberFormat="1" applyFont="1" applyFill="1" applyBorder="1" applyAlignment="1">
      <alignment vertical="top" wrapText="1"/>
    </xf>
    <xf numFmtId="0" fontId="37" fillId="33" borderId="14" xfId="0" applyFont="1" applyFill="1" applyBorder="1" applyAlignment="1">
      <alignment vertical="top" wrapText="1"/>
    </xf>
    <xf numFmtId="0" fontId="37" fillId="33" borderId="17" xfId="0" applyFont="1" applyFill="1" applyBorder="1" applyAlignment="1">
      <alignment vertical="top" wrapText="1"/>
    </xf>
    <xf numFmtId="49" fontId="36" fillId="33" borderId="17" xfId="0" applyNumberFormat="1" applyFont="1" applyFill="1" applyBorder="1" applyAlignment="1">
      <alignment vertical="top" wrapText="1"/>
    </xf>
    <xf numFmtId="0" fontId="36" fillId="33" borderId="17" xfId="0" applyFont="1" applyFill="1" applyBorder="1" applyAlignment="1">
      <alignment vertical="top" wrapText="1"/>
    </xf>
    <xf numFmtId="0" fontId="28" fillId="0" borderId="11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36" fillId="33" borderId="15" xfId="0" applyNumberFormat="1" applyFont="1" applyFill="1" applyBorder="1" applyAlignment="1">
      <alignment vertical="top" wrapText="1"/>
    </xf>
    <xf numFmtId="0" fontId="36" fillId="33" borderId="15" xfId="0" applyFont="1" applyFill="1" applyBorder="1" applyAlignment="1">
      <alignment vertical="top" wrapText="1"/>
    </xf>
    <xf numFmtId="0" fontId="30" fillId="0" borderId="13" xfId="0" applyFont="1" applyBorder="1" applyAlignment="1">
      <alignment vertical="center" wrapText="1"/>
    </xf>
    <xf numFmtId="0" fontId="30" fillId="0" borderId="11" xfId="0" applyNumberFormat="1" applyFont="1" applyFill="1" applyBorder="1" applyAlignment="1" applyProtection="1">
      <alignment horizontal="left" vertical="top"/>
    </xf>
    <xf numFmtId="0" fontId="29" fillId="0" borderId="11" xfId="0" applyNumberFormat="1" applyFont="1" applyFill="1" applyBorder="1" applyAlignment="1" applyProtection="1">
      <alignment horizontal="left" vertical="top"/>
    </xf>
    <xf numFmtId="49" fontId="33" fillId="33" borderId="15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 applyProtection="1">
      <alignment horizontal="left" vertical="top" wrapText="1"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 horizontal="left" vertical="center"/>
    </xf>
    <xf numFmtId="0" fontId="28" fillId="0" borderId="0" xfId="49" applyFont="1" applyFill="1" applyAlignment="1">
      <alignment horizontal="center" vertical="center" wrapText="1"/>
    </xf>
    <xf numFmtId="0" fontId="28" fillId="0" borderId="0" xfId="0" applyFont="1" applyAlignment="1"/>
    <xf numFmtId="0" fontId="30" fillId="33" borderId="11" xfId="0" applyFont="1" applyFill="1" applyBorder="1" applyAlignment="1">
      <alignment horizontal="left" vertical="top" wrapText="1"/>
    </xf>
    <xf numFmtId="0" fontId="29" fillId="33" borderId="11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horizontal="left" vertical="top"/>
    </xf>
    <xf numFmtId="0" fontId="28" fillId="33" borderId="11" xfId="0" applyFont="1" applyFill="1" applyBorder="1" applyAlignment="1">
      <alignment horizontal="left" vertical="top"/>
    </xf>
    <xf numFmtId="0" fontId="28" fillId="33" borderId="11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center" vertical="top"/>
    </xf>
    <xf numFmtId="0" fontId="33" fillId="33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justify"/>
    </xf>
    <xf numFmtId="0" fontId="30" fillId="0" borderId="11" xfId="0" applyFont="1" applyFill="1" applyBorder="1" applyAlignment="1">
      <alignment vertical="top" wrapText="1"/>
    </xf>
    <xf numFmtId="0" fontId="28" fillId="0" borderId="11" xfId="0" applyFont="1" applyBorder="1" applyAlignment="1"/>
    <xf numFmtId="0" fontId="34" fillId="34" borderId="11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left" vertical="top" wrapText="1"/>
    </xf>
    <xf numFmtId="0" fontId="28" fillId="33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vertical="center" wrapText="1"/>
    </xf>
    <xf numFmtId="166" fontId="29" fillId="33" borderId="0" xfId="0" applyNumberFormat="1" applyFont="1" applyFill="1" applyAlignment="1">
      <alignment horizontal="center" vertical="center" wrapText="1"/>
    </xf>
    <xf numFmtId="0" fontId="28" fillId="33" borderId="11" xfId="0" applyFont="1" applyFill="1" applyBorder="1" applyAlignment="1">
      <alignment vertical="top" wrapText="1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 wrapText="1"/>
    </xf>
    <xf numFmtId="0" fontId="36" fillId="33" borderId="0" xfId="0" applyFont="1" applyFill="1" applyAlignment="1">
      <alignment horizontal="center" vertical="center"/>
    </xf>
    <xf numFmtId="165" fontId="36" fillId="33" borderId="0" xfId="0" applyNumberFormat="1" applyFont="1" applyFill="1" applyAlignment="1">
      <alignment horizontal="center" vertical="center"/>
    </xf>
    <xf numFmtId="164" fontId="36" fillId="33" borderId="0" xfId="0" applyNumberFormat="1" applyFont="1" applyFill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wrapText="1"/>
    </xf>
    <xf numFmtId="164" fontId="36" fillId="33" borderId="0" xfId="0" applyNumberFormat="1" applyFont="1" applyFill="1" applyBorder="1" applyAlignment="1">
      <alignment horizontal="center" vertical="top" wrapText="1"/>
    </xf>
    <xf numFmtId="164" fontId="36" fillId="33" borderId="11" xfId="0" applyNumberFormat="1" applyFont="1" applyFill="1" applyBorder="1" applyAlignment="1">
      <alignment horizontal="center" vertical="top" wrapText="1"/>
    </xf>
    <xf numFmtId="164" fontId="37" fillId="33" borderId="11" xfId="42" applyNumberFormat="1" applyFont="1" applyFill="1" applyBorder="1" applyAlignment="1">
      <alignment horizontal="right" vertical="top"/>
    </xf>
    <xf numFmtId="164" fontId="36" fillId="33" borderId="11" xfId="42" applyNumberFormat="1" applyFont="1" applyFill="1" applyBorder="1" applyAlignment="1">
      <alignment horizontal="right" vertical="top"/>
    </xf>
    <xf numFmtId="164" fontId="36" fillId="33" borderId="11" xfId="0" applyNumberFormat="1" applyFont="1" applyFill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164" fontId="37" fillId="33" borderId="0" xfId="42" applyNumberFormat="1" applyFont="1" applyFill="1" applyBorder="1" applyAlignment="1">
      <alignment horizontal="right" vertical="top"/>
    </xf>
    <xf numFmtId="0" fontId="37" fillId="33" borderId="0" xfId="0" applyFont="1" applyFill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164" fontId="36" fillId="33" borderId="0" xfId="42" applyNumberFormat="1" applyFont="1" applyFill="1" applyBorder="1" applyAlignment="1">
      <alignment horizontal="right" vertical="top"/>
    </xf>
    <xf numFmtId="0" fontId="42" fillId="33" borderId="11" xfId="0" applyFont="1" applyFill="1" applyBorder="1" applyAlignment="1">
      <alignment horizontal="center" vertical="top" wrapText="1"/>
    </xf>
    <xf numFmtId="164" fontId="42" fillId="33" borderId="11" xfId="0" applyNumberFormat="1" applyFont="1" applyFill="1" applyBorder="1" applyAlignment="1">
      <alignment horizontal="left" vertical="top" wrapText="1"/>
    </xf>
    <xf numFmtId="164" fontId="36" fillId="33" borderId="0" xfId="0" applyNumberFormat="1" applyFont="1" applyFill="1">
      <alignment horizontal="left" vertical="top" wrapText="1"/>
    </xf>
    <xf numFmtId="0" fontId="0" fillId="0" borderId="11" xfId="0" applyBorder="1">
      <alignment horizontal="left" vertical="top" wrapText="1"/>
    </xf>
    <xf numFmtId="0" fontId="38" fillId="0" borderId="11" xfId="0" applyFont="1" applyBorder="1">
      <alignment horizontal="left" vertical="top" wrapText="1"/>
    </xf>
    <xf numFmtId="0" fontId="36" fillId="0" borderId="11" xfId="0" applyFont="1" applyBorder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28" fillId="33" borderId="11" xfId="0" applyFont="1" applyFill="1" applyBorder="1" applyAlignment="1">
      <alignment horizontal="left" vertical="center"/>
    </xf>
    <xf numFmtId="0" fontId="28" fillId="0" borderId="11" xfId="49" applyFont="1" applyFill="1" applyBorder="1" applyAlignment="1">
      <alignment horizontal="center" vertical="center" wrapText="1"/>
    </xf>
    <xf numFmtId="0" fontId="29" fillId="33" borderId="0" xfId="0" applyFont="1" applyFill="1" applyBorder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33" borderId="0" xfId="0" applyFont="1" applyFill="1" applyAlignment="1">
      <alignment horizontal="center" wrapText="1"/>
    </xf>
    <xf numFmtId="0" fontId="36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horizontal="left" vertical="top" wrapText="1"/>
    </xf>
    <xf numFmtId="0" fontId="36" fillId="33" borderId="11" xfId="0" applyFont="1" applyFill="1" applyBorder="1" applyAlignment="1">
      <alignment horizontal="left" vertical="top" wrapText="1"/>
    </xf>
    <xf numFmtId="164" fontId="36" fillId="33" borderId="11" xfId="0" applyNumberFormat="1" applyFont="1" applyFill="1" applyBorder="1" applyAlignment="1">
      <alignment horizontal="center" vertical="center" wrapText="1"/>
    </xf>
    <xf numFmtId="164" fontId="30" fillId="33" borderId="11" xfId="42" applyNumberFormat="1" applyFont="1" applyFill="1" applyBorder="1" applyAlignment="1">
      <alignment horizontal="center" vertical="center"/>
    </xf>
    <xf numFmtId="164" fontId="30" fillId="33" borderId="11" xfId="0" applyNumberFormat="1" applyFont="1" applyFill="1" applyBorder="1" applyAlignment="1">
      <alignment horizontal="center" vertical="center" wrapText="1"/>
    </xf>
    <xf numFmtId="0" fontId="25" fillId="0" borderId="11" xfId="49" applyFont="1" applyBorder="1" applyAlignment="1">
      <alignment vertical="top" wrapText="1"/>
    </xf>
    <xf numFmtId="164" fontId="36" fillId="33" borderId="11" xfId="0" applyNumberFormat="1" applyFont="1" applyFill="1" applyBorder="1" applyAlignment="1">
      <alignment horizontal="right" vertical="top" wrapText="1"/>
    </xf>
    <xf numFmtId="164" fontId="30" fillId="33" borderId="11" xfId="0" applyNumberFormat="1" applyFont="1" applyFill="1" applyBorder="1" applyAlignment="1">
      <alignment horizontal="right" vertical="top" wrapText="1"/>
    </xf>
    <xf numFmtId="164" fontId="29" fillId="33" borderId="11" xfId="42" applyNumberFormat="1" applyFont="1" applyFill="1" applyBorder="1" applyAlignment="1">
      <alignment horizontal="right" vertical="top"/>
    </xf>
    <xf numFmtId="0" fontId="36" fillId="33" borderId="11" xfId="0" applyFont="1" applyFill="1" applyBorder="1" applyAlignment="1">
      <alignment horizontal="left" vertical="top" wrapText="1"/>
    </xf>
    <xf numFmtId="166" fontId="30" fillId="33" borderId="15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 horizontal="left" vertical="top" wrapText="1"/>
    </xf>
    <xf numFmtId="166" fontId="37" fillId="33" borderId="11" xfId="43" applyNumberFormat="1" applyFont="1" applyFill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 horizontal="center" vertical="center" wrapText="1"/>
    </xf>
    <xf numFmtId="166" fontId="29" fillId="33" borderId="11" xfId="0" applyNumberFormat="1" applyFont="1" applyFill="1" applyBorder="1" applyAlignment="1">
      <alignment horizontal="center" vertical="center" wrapText="1"/>
    </xf>
    <xf numFmtId="166" fontId="30" fillId="33" borderId="11" xfId="42" applyNumberFormat="1" applyFont="1" applyFill="1" applyBorder="1" applyAlignment="1">
      <alignment horizontal="center" vertical="center"/>
    </xf>
    <xf numFmtId="166" fontId="29" fillId="0" borderId="11" xfId="0" applyNumberFormat="1" applyFont="1" applyBorder="1" applyAlignment="1">
      <alignment horizontal="left" vertical="top" wrapText="1"/>
    </xf>
    <xf numFmtId="166" fontId="30" fillId="33" borderId="11" xfId="0" applyNumberFormat="1" applyFont="1" applyFill="1" applyBorder="1" applyAlignment="1">
      <alignment horizontal="center" vertical="center" wrapText="1"/>
    </xf>
    <xf numFmtId="166" fontId="29" fillId="33" borderId="11" xfId="0" applyNumberFormat="1" applyFont="1" applyFill="1" applyBorder="1" applyAlignment="1">
      <alignment horizontal="center" vertical="top" wrapText="1"/>
    </xf>
    <xf numFmtId="166" fontId="31" fillId="33" borderId="11" xfId="0" applyNumberFormat="1" applyFont="1" applyFill="1" applyBorder="1" applyAlignment="1">
      <alignment horizontal="center" vertical="top" wrapText="1"/>
    </xf>
    <xf numFmtId="166" fontId="29" fillId="33" borderId="11" xfId="42" applyNumberFormat="1" applyFont="1" applyFill="1" applyBorder="1" applyAlignment="1">
      <alignment horizontal="center" vertical="center"/>
    </xf>
    <xf numFmtId="166" fontId="36" fillId="33" borderId="11" xfId="0" applyNumberFormat="1" applyFont="1" applyFill="1" applyBorder="1" applyAlignment="1">
      <alignment horizontal="center" vertical="top" wrapText="1"/>
    </xf>
    <xf numFmtId="166" fontId="36" fillId="0" borderId="11" xfId="0" applyNumberFormat="1" applyFont="1" applyBorder="1" applyAlignment="1">
      <alignment horizontal="center" vertical="top" wrapText="1"/>
    </xf>
    <xf numFmtId="166" fontId="36" fillId="33" borderId="11" xfId="42" applyNumberFormat="1" applyFont="1" applyFill="1" applyBorder="1" applyAlignment="1">
      <alignment horizontal="center" vertical="center"/>
    </xf>
    <xf numFmtId="166" fontId="29" fillId="33" borderId="11" xfId="45" applyNumberFormat="1" applyFont="1" applyFill="1" applyBorder="1" applyAlignment="1">
      <alignment horizontal="center" vertical="center"/>
    </xf>
    <xf numFmtId="166" fontId="28" fillId="33" borderId="11" xfId="0" applyNumberFormat="1" applyFont="1" applyFill="1" applyBorder="1" applyAlignment="1">
      <alignment horizontal="left" vertical="center"/>
    </xf>
    <xf numFmtId="166" fontId="30" fillId="0" borderId="11" xfId="43" applyNumberFormat="1" applyFont="1" applyBorder="1" applyAlignment="1">
      <alignment horizontal="center" vertical="center"/>
    </xf>
    <xf numFmtId="166" fontId="28" fillId="0" borderId="11" xfId="0" applyNumberFormat="1" applyFont="1" applyBorder="1" applyAlignment="1">
      <alignment horizontal="left" vertical="top" wrapText="1"/>
    </xf>
    <xf numFmtId="166" fontId="28" fillId="0" borderId="11" xfId="0" applyNumberFormat="1" applyFont="1" applyBorder="1" applyAlignment="1">
      <alignment horizontal="left" vertical="center" wrapText="1"/>
    </xf>
    <xf numFmtId="166" fontId="29" fillId="0" borderId="11" xfId="0" applyNumberFormat="1" applyFont="1" applyBorder="1" applyAlignment="1">
      <alignment horizontal="left" vertical="center" wrapText="1"/>
    </xf>
    <xf numFmtId="166" fontId="29" fillId="0" borderId="11" xfId="43" applyNumberFormat="1" applyFont="1" applyBorder="1" applyAlignment="1">
      <alignment horizontal="center" vertical="center"/>
    </xf>
    <xf numFmtId="166" fontId="29" fillId="0" borderId="13" xfId="0" applyNumberFormat="1" applyFont="1" applyBorder="1" applyAlignment="1">
      <alignment horizontal="left" vertical="center" wrapText="1"/>
    </xf>
    <xf numFmtId="37" fontId="30" fillId="0" borderId="11" xfId="42" applyNumberFormat="1" applyFont="1" applyBorder="1" applyAlignment="1">
      <alignment horizontal="center" vertical="center"/>
    </xf>
    <xf numFmtId="37" fontId="36" fillId="33" borderId="11" xfId="0" applyNumberFormat="1" applyFont="1" applyFill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166" fontId="43" fillId="33" borderId="11" xfId="45" applyNumberFormat="1" applyFont="1" applyFill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 wrapText="1"/>
    </xf>
    <xf numFmtId="166" fontId="29" fillId="0" borderId="11" xfId="48" applyNumberFormat="1" applyFont="1" applyFill="1" applyBorder="1" applyAlignment="1">
      <alignment horizontal="center" vertical="center"/>
    </xf>
    <xf numFmtId="166" fontId="29" fillId="0" borderId="11" xfId="0" applyNumberFormat="1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1" fontId="32" fillId="33" borderId="11" xfId="0" applyNumberFormat="1" applyFont="1" applyFill="1" applyBorder="1" applyAlignment="1">
      <alignment horizontal="left" vertical="top" indent="2" shrinkToFit="1"/>
    </xf>
    <xf numFmtId="0" fontId="33" fillId="0" borderId="1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8" fillId="33" borderId="0" xfId="0" applyFont="1" applyFill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top" wrapText="1"/>
    </xf>
    <xf numFmtId="0" fontId="29" fillId="33" borderId="15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 horizontal="center" wrapText="1"/>
    </xf>
    <xf numFmtId="0" fontId="29" fillId="33" borderId="11" xfId="0" applyFont="1" applyFill="1" applyBorder="1" applyAlignment="1">
      <alignment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top" wrapText="1"/>
    </xf>
    <xf numFmtId="0" fontId="29" fillId="33" borderId="12" xfId="44" applyFont="1" applyFill="1" applyBorder="1" applyAlignment="1">
      <alignment horizontal="center" vertical="center" wrapText="1"/>
    </xf>
    <xf numFmtId="0" fontId="29" fillId="33" borderId="13" xfId="44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9" fillId="33" borderId="12" xfId="0" applyFont="1" applyFill="1" applyBorder="1" applyAlignment="1">
      <alignment horizontal="center" vertical="top" wrapText="1"/>
    </xf>
    <xf numFmtId="0" fontId="29" fillId="33" borderId="16" xfId="0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top" wrapText="1"/>
    </xf>
    <xf numFmtId="1" fontId="32" fillId="33" borderId="14" xfId="0" applyNumberFormat="1" applyFont="1" applyFill="1" applyBorder="1" applyAlignment="1">
      <alignment horizontal="center" vertical="top" shrinkToFit="1"/>
    </xf>
    <xf numFmtId="1" fontId="32" fillId="33" borderId="17" xfId="0" applyNumberFormat="1" applyFont="1" applyFill="1" applyBorder="1" applyAlignment="1">
      <alignment horizontal="center" vertical="top" shrinkToFit="1"/>
    </xf>
    <xf numFmtId="1" fontId="32" fillId="33" borderId="15" xfId="0" applyNumberFormat="1" applyFont="1" applyFill="1" applyBorder="1" applyAlignment="1">
      <alignment horizontal="center" vertical="top" shrinkToFi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wrapText="1"/>
    </xf>
    <xf numFmtId="0" fontId="36" fillId="33" borderId="11" xfId="0" applyFont="1" applyFill="1" applyBorder="1" applyAlignment="1">
      <alignment vertical="center" wrapText="1"/>
    </xf>
    <xf numFmtId="49" fontId="33" fillId="0" borderId="14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49" fontId="33" fillId="0" borderId="14" xfId="0" applyNumberFormat="1" applyFont="1" applyBorder="1" applyAlignment="1">
      <alignment horizontal="center" vertical="top"/>
    </xf>
    <xf numFmtId="49" fontId="33" fillId="0" borderId="17" xfId="0" applyNumberFormat="1" applyFont="1" applyBorder="1" applyAlignment="1">
      <alignment horizontal="center" vertical="top"/>
    </xf>
    <xf numFmtId="49" fontId="33" fillId="0" borderId="15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3" fillId="0" borderId="12" xfId="49" applyFont="1" applyFill="1" applyBorder="1" applyAlignment="1">
      <alignment horizontal="center" vertical="center"/>
    </xf>
    <xf numFmtId="0" fontId="23" fillId="0" borderId="16" xfId="49" applyFont="1" applyFill="1" applyBorder="1" applyAlignment="1">
      <alignment horizontal="center" vertical="center"/>
    </xf>
    <xf numFmtId="0" fontId="23" fillId="0" borderId="13" xfId="49" applyFont="1" applyFill="1" applyBorder="1" applyAlignment="1">
      <alignment horizontal="center" vertical="center"/>
    </xf>
    <xf numFmtId="0" fontId="25" fillId="0" borderId="0" xfId="49" applyFont="1" applyAlignment="1">
      <alignment horizontal="center" wrapText="1"/>
    </xf>
    <xf numFmtId="0" fontId="25" fillId="0" borderId="10" xfId="49" applyFont="1" applyBorder="1" applyAlignment="1">
      <alignment horizontal="right"/>
    </xf>
    <xf numFmtId="0" fontId="25" fillId="0" borderId="11" xfId="49" applyFont="1" applyBorder="1" applyAlignment="1">
      <alignment horizontal="center" vertical="top" wrapText="1"/>
    </xf>
    <xf numFmtId="0" fontId="29" fillId="33" borderId="12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33" fillId="33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left"/>
    </xf>
    <xf numFmtId="0" fontId="29" fillId="33" borderId="11" xfId="0" applyFont="1" applyFill="1" applyBorder="1" applyAlignment="1">
      <alignment horizontal="center" vertical="top" wrapText="1"/>
    </xf>
    <xf numFmtId="0" fontId="30" fillId="33" borderId="20" xfId="0" applyFont="1" applyFill="1" applyBorder="1" applyAlignment="1">
      <alignment horizontal="center" vertical="top"/>
    </xf>
    <xf numFmtId="0" fontId="30" fillId="33" borderId="0" xfId="0" applyFont="1" applyFill="1" applyBorder="1" applyAlignment="1">
      <alignment horizontal="center" vertical="top"/>
    </xf>
    <xf numFmtId="0" fontId="30" fillId="33" borderId="2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top" wrapText="1"/>
    </xf>
    <xf numFmtId="0" fontId="30" fillId="33" borderId="11" xfId="0" applyFont="1" applyFill="1" applyBorder="1" applyAlignment="1">
      <alignment horizontal="left" vertical="top" wrapText="1"/>
    </xf>
    <xf numFmtId="0" fontId="31" fillId="33" borderId="11" xfId="0" applyFont="1" applyFill="1" applyBorder="1" applyAlignment="1">
      <alignment horizontal="left" vertical="top" wrapText="1"/>
    </xf>
    <xf numFmtId="0" fontId="30" fillId="33" borderId="11" xfId="0" applyFont="1" applyFill="1" applyBorder="1" applyAlignment="1">
      <alignment horizontal="left" vertical="top"/>
    </xf>
    <xf numFmtId="0" fontId="31" fillId="33" borderId="11" xfId="0" applyFont="1" applyFill="1" applyBorder="1" applyAlignment="1">
      <alignment horizontal="left" vertical="top"/>
    </xf>
    <xf numFmtId="0" fontId="28" fillId="33" borderId="11" xfId="0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horizontal="center" vertical="top"/>
    </xf>
    <xf numFmtId="0" fontId="30" fillId="33" borderId="0" xfId="0" applyFont="1" applyFill="1" applyAlignment="1">
      <alignment horizontal="left" vertical="top" wrapText="1"/>
    </xf>
    <xf numFmtId="0" fontId="29" fillId="33" borderId="12" xfId="0" applyFont="1" applyFill="1" applyBorder="1" applyAlignment="1">
      <alignment horizontal="center" vertical="top"/>
    </xf>
    <xf numFmtId="0" fontId="29" fillId="33" borderId="13" xfId="0" applyFont="1" applyFill="1" applyBorder="1" applyAlignment="1">
      <alignment horizontal="center" vertical="top"/>
    </xf>
    <xf numFmtId="0" fontId="30" fillId="33" borderId="16" xfId="0" applyFont="1" applyFill="1" applyBorder="1" applyAlignment="1">
      <alignment horizontal="left" vertical="top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164" fontId="36" fillId="33" borderId="0" xfId="0" applyNumberFormat="1" applyFont="1" applyFill="1" applyAlignment="1">
      <alignment horizontal="center" vertical="center" wrapText="1"/>
    </xf>
    <xf numFmtId="164" fontId="36" fillId="33" borderId="11" xfId="0" applyNumberFormat="1" applyFont="1" applyFill="1" applyBorder="1" applyAlignment="1">
      <alignment horizontal="center" vertical="center" wrapText="1"/>
    </xf>
    <xf numFmtId="164" fontId="36" fillId="33" borderId="12" xfId="0" applyNumberFormat="1" applyFont="1" applyFill="1" applyBorder="1" applyAlignment="1">
      <alignment horizontal="center" vertical="top" wrapText="1"/>
    </xf>
    <xf numFmtId="164" fontId="36" fillId="33" borderId="13" xfId="0" applyNumberFormat="1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left" vertical="top" wrapText="1"/>
    </xf>
    <xf numFmtId="0" fontId="36" fillId="33" borderId="11" xfId="0" applyFont="1" applyFill="1" applyBorder="1" applyAlignment="1">
      <alignment horizontal="left" vertical="top" wrapText="1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6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6"/>
    <cellStyle name="Normal 3" xfId="47"/>
    <cellStyle name="Normal 4" xfId="44"/>
    <cellStyle name="Normal 5" xfId="49"/>
    <cellStyle name="Normal 6" xfId="48"/>
    <cellStyle name="Note" xfId="15" builtinId="10" customBuiltin="1"/>
    <cellStyle name="Output" xfId="10" builtinId="21" customBuiltin="1"/>
    <cellStyle name="SN_241" xfId="42"/>
    <cellStyle name="SN_b" xfId="43"/>
    <cellStyle name="SN_it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Desktop\agrarayin\Havelvacner%20korup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c 1 (5)"/>
      <sheetName val="Havelvac 2 (3,4)"/>
      <sheetName val="Havelvac 3 (9)"/>
      <sheetName val="Havelvac 4 (9.1)"/>
      <sheetName val="Havelvac 5 (10)"/>
    </sheetNames>
    <sheetDataSet>
      <sheetData sheetId="0" refreshError="1"/>
      <sheetData sheetId="1">
        <row r="12">
          <cell r="G12">
            <v>-846.15</v>
          </cell>
          <cell r="H12">
            <v>-846.15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Normal="100" zoomScaleSheetLayoutView="100" workbookViewId="0">
      <selection activeCell="C86" sqref="C86"/>
    </sheetView>
  </sheetViews>
  <sheetFormatPr defaultColWidth="9.140625" defaultRowHeight="17.25" x14ac:dyDescent="0.25"/>
  <cols>
    <col min="1" max="1" width="10.7109375" style="16" customWidth="1"/>
    <col min="2" max="2" width="18" style="16" customWidth="1"/>
    <col min="3" max="3" width="93" style="17" customWidth="1"/>
    <col min="4" max="4" width="31.28515625" style="17" customWidth="1"/>
    <col min="5" max="5" width="35.85546875" style="43" customWidth="1"/>
    <col min="6" max="16384" width="9.140625" style="16"/>
  </cols>
  <sheetData>
    <row r="1" spans="1:6" ht="66.599999999999994" customHeight="1" x14ac:dyDescent="0.3">
      <c r="A1" s="15"/>
      <c r="B1" s="15"/>
      <c r="C1" s="15"/>
      <c r="D1" s="15"/>
      <c r="E1" s="206" t="s">
        <v>133</v>
      </c>
      <c r="F1" s="206"/>
    </row>
    <row r="2" spans="1:6" ht="78.599999999999994" customHeight="1" x14ac:dyDescent="0.3">
      <c r="A2" s="210" t="s">
        <v>154</v>
      </c>
      <c r="B2" s="210"/>
      <c r="C2" s="210"/>
      <c r="D2" s="210"/>
      <c r="E2" s="210"/>
    </row>
    <row r="3" spans="1:6" ht="33" customHeight="1" x14ac:dyDescent="0.3">
      <c r="A3" s="17"/>
      <c r="B3" s="17"/>
      <c r="E3" s="146" t="s">
        <v>205</v>
      </c>
    </row>
    <row r="4" spans="1:6" ht="75" customHeight="1" x14ac:dyDescent="0.25">
      <c r="A4" s="211" t="s">
        <v>0</v>
      </c>
      <c r="B4" s="211"/>
      <c r="C4" s="211" t="s">
        <v>1</v>
      </c>
      <c r="D4" s="216" t="s">
        <v>71</v>
      </c>
      <c r="E4" s="217"/>
    </row>
    <row r="5" spans="1:6" ht="13.9" customHeight="1" x14ac:dyDescent="0.25">
      <c r="A5" s="211"/>
      <c r="B5" s="211"/>
      <c r="C5" s="211"/>
      <c r="D5" s="212" t="s">
        <v>161</v>
      </c>
      <c r="E5" s="212" t="s">
        <v>2</v>
      </c>
    </row>
    <row r="6" spans="1:6" ht="30" customHeight="1" x14ac:dyDescent="0.3">
      <c r="A6" s="44" t="s">
        <v>3</v>
      </c>
      <c r="B6" s="18" t="s">
        <v>4</v>
      </c>
      <c r="C6" s="211"/>
      <c r="D6" s="213"/>
      <c r="E6" s="213"/>
    </row>
    <row r="7" spans="1:6" x14ac:dyDescent="0.25">
      <c r="A7" s="18"/>
      <c r="B7" s="19"/>
      <c r="C7" s="20" t="s">
        <v>114</v>
      </c>
      <c r="D7" s="23">
        <f>D8+D22+D36+D50+D70</f>
        <v>0</v>
      </c>
      <c r="E7" s="23">
        <f>E8+E22+E36+E50+E70</f>
        <v>0</v>
      </c>
    </row>
    <row r="8" spans="1:6" ht="22.9" customHeight="1" x14ac:dyDescent="0.25">
      <c r="A8" s="47"/>
      <c r="B8" s="214" t="s">
        <v>181</v>
      </c>
      <c r="C8" s="215"/>
      <c r="D8" s="159">
        <f>D9</f>
        <v>-1000.6</v>
      </c>
      <c r="E8" s="159">
        <f>E9</f>
        <v>-1000.6</v>
      </c>
    </row>
    <row r="9" spans="1:6" x14ac:dyDescent="0.25">
      <c r="A9" s="24" t="s">
        <v>182</v>
      </c>
      <c r="B9" s="138"/>
      <c r="C9" s="32" t="s">
        <v>5</v>
      </c>
      <c r="D9" s="21">
        <f>D16</f>
        <v>-1000.6</v>
      </c>
      <c r="E9" s="21">
        <f>E16</f>
        <v>-1000.6</v>
      </c>
    </row>
    <row r="10" spans="1:6" x14ac:dyDescent="0.25">
      <c r="A10" s="138"/>
      <c r="B10" s="218"/>
      <c r="C10" s="32" t="s">
        <v>183</v>
      </c>
      <c r="D10" s="48"/>
      <c r="E10" s="21"/>
    </row>
    <row r="11" spans="1:6" x14ac:dyDescent="0.25">
      <c r="A11" s="138"/>
      <c r="B11" s="219"/>
      <c r="C11" s="32" t="s">
        <v>6</v>
      </c>
      <c r="D11" s="48"/>
      <c r="E11" s="21"/>
    </row>
    <row r="12" spans="1:6" x14ac:dyDescent="0.25">
      <c r="A12" s="138"/>
      <c r="B12" s="219"/>
      <c r="C12" s="32" t="s">
        <v>184</v>
      </c>
      <c r="D12" s="48"/>
      <c r="E12" s="21"/>
    </row>
    <row r="13" spans="1:6" x14ac:dyDescent="0.25">
      <c r="A13" s="138"/>
      <c r="B13" s="219"/>
      <c r="C13" s="32" t="s">
        <v>7</v>
      </c>
      <c r="D13" s="48"/>
      <c r="E13" s="21"/>
    </row>
    <row r="14" spans="1:6" ht="34.5" x14ac:dyDescent="0.25">
      <c r="A14" s="138"/>
      <c r="B14" s="220"/>
      <c r="C14" s="32" t="s">
        <v>185</v>
      </c>
      <c r="D14" s="48"/>
      <c r="E14" s="21"/>
    </row>
    <row r="15" spans="1:6" x14ac:dyDescent="0.25">
      <c r="A15" s="221" t="s">
        <v>8</v>
      </c>
      <c r="B15" s="222"/>
      <c r="C15" s="222"/>
      <c r="D15" s="222"/>
      <c r="E15" s="223"/>
    </row>
    <row r="16" spans="1:6" x14ac:dyDescent="0.25">
      <c r="A16" s="47"/>
      <c r="B16" s="57" t="s">
        <v>186</v>
      </c>
      <c r="C16" s="139" t="s">
        <v>10</v>
      </c>
      <c r="D16" s="26">
        <f>-1000.6</f>
        <v>-1000.6</v>
      </c>
      <c r="E16" s="26">
        <f>-1000.6</f>
        <v>-1000.6</v>
      </c>
    </row>
    <row r="17" spans="1:5" x14ac:dyDescent="0.25">
      <c r="A17" s="47"/>
      <c r="B17" s="140"/>
      <c r="C17" s="57" t="s">
        <v>187</v>
      </c>
      <c r="D17" s="48"/>
      <c r="E17" s="21"/>
    </row>
    <row r="18" spans="1:5" x14ac:dyDescent="0.25">
      <c r="A18" s="47"/>
      <c r="B18" s="140"/>
      <c r="C18" s="139" t="s">
        <v>11</v>
      </c>
      <c r="D18" s="48"/>
      <c r="E18" s="21"/>
    </row>
    <row r="19" spans="1:5" ht="34.5" x14ac:dyDescent="0.25">
      <c r="A19" s="47"/>
      <c r="B19" s="140"/>
      <c r="C19" s="57" t="s">
        <v>188</v>
      </c>
      <c r="D19" s="48"/>
      <c r="E19" s="21"/>
    </row>
    <row r="20" spans="1:5" x14ac:dyDescent="0.25">
      <c r="A20" s="47"/>
      <c r="B20" s="140"/>
      <c r="C20" s="139" t="s">
        <v>12</v>
      </c>
      <c r="D20" s="48"/>
      <c r="E20" s="21"/>
    </row>
    <row r="21" spans="1:5" x14ac:dyDescent="0.25">
      <c r="A21" s="47"/>
      <c r="B21" s="140"/>
      <c r="C21" s="57" t="s">
        <v>13</v>
      </c>
      <c r="D21" s="48"/>
      <c r="E21" s="21"/>
    </row>
    <row r="22" spans="1:5" x14ac:dyDescent="0.25">
      <c r="A22" s="31"/>
      <c r="B22" s="214" t="s">
        <v>14</v>
      </c>
      <c r="C22" s="215"/>
      <c r="D22" s="23">
        <f>+D23</f>
        <v>0</v>
      </c>
      <c r="E22" s="23">
        <f>+E23</f>
        <v>-4525.3</v>
      </c>
    </row>
    <row r="23" spans="1:5" x14ac:dyDescent="0.25">
      <c r="A23" s="24" t="s">
        <v>15</v>
      </c>
      <c r="B23" s="31"/>
      <c r="C23" s="32" t="s">
        <v>5</v>
      </c>
      <c r="D23" s="26">
        <f>+D30</f>
        <v>0</v>
      </c>
      <c r="E23" s="26">
        <f>+E30</f>
        <v>-4525.3</v>
      </c>
    </row>
    <row r="24" spans="1:5" x14ac:dyDescent="0.25">
      <c r="A24" s="207"/>
      <c r="B24" s="207"/>
      <c r="C24" s="24" t="s">
        <v>16</v>
      </c>
      <c r="D24" s="24"/>
      <c r="E24" s="27"/>
    </row>
    <row r="25" spans="1:5" x14ac:dyDescent="0.25">
      <c r="A25" s="208"/>
      <c r="B25" s="208"/>
      <c r="C25" s="32" t="s">
        <v>6</v>
      </c>
      <c r="D25" s="32"/>
      <c r="E25" s="27"/>
    </row>
    <row r="26" spans="1:5" ht="33.6" customHeight="1" x14ac:dyDescent="0.25">
      <c r="A26" s="208"/>
      <c r="B26" s="208"/>
      <c r="C26" s="24" t="s">
        <v>17</v>
      </c>
      <c r="D26" s="24"/>
      <c r="E26" s="27"/>
    </row>
    <row r="27" spans="1:5" x14ac:dyDescent="0.25">
      <c r="A27" s="208"/>
      <c r="B27" s="208"/>
      <c r="C27" s="32" t="s">
        <v>7</v>
      </c>
      <c r="D27" s="32"/>
      <c r="E27" s="27"/>
    </row>
    <row r="28" spans="1:5" ht="48" customHeight="1" x14ac:dyDescent="0.25">
      <c r="A28" s="209"/>
      <c r="B28" s="209"/>
      <c r="C28" s="24" t="s">
        <v>18</v>
      </c>
      <c r="D28" s="24"/>
      <c r="E28" s="27"/>
    </row>
    <row r="29" spans="1:5" x14ac:dyDescent="0.25">
      <c r="A29" s="221" t="s">
        <v>8</v>
      </c>
      <c r="B29" s="222"/>
      <c r="C29" s="222"/>
      <c r="D29" s="222"/>
      <c r="E29" s="223"/>
    </row>
    <row r="30" spans="1:5" x14ac:dyDescent="0.25">
      <c r="A30" s="207"/>
      <c r="B30" s="207" t="s">
        <v>9</v>
      </c>
      <c r="C30" s="32" t="s">
        <v>10</v>
      </c>
      <c r="D30" s="26">
        <v>0</v>
      </c>
      <c r="E30" s="26">
        <f>-4525.3</f>
        <v>-4525.3</v>
      </c>
    </row>
    <row r="31" spans="1:5" ht="49.9" customHeight="1" x14ac:dyDescent="0.25">
      <c r="A31" s="208"/>
      <c r="B31" s="208"/>
      <c r="C31" s="24" t="s">
        <v>19</v>
      </c>
      <c r="D31" s="24"/>
      <c r="E31" s="27"/>
    </row>
    <row r="32" spans="1:5" x14ac:dyDescent="0.25">
      <c r="A32" s="208"/>
      <c r="B32" s="208"/>
      <c r="C32" s="32" t="s">
        <v>11</v>
      </c>
      <c r="D32" s="32"/>
      <c r="E32" s="27"/>
    </row>
    <row r="33" spans="1:5" ht="70.900000000000006" customHeight="1" x14ac:dyDescent="0.25">
      <c r="A33" s="208"/>
      <c r="B33" s="208"/>
      <c r="C33" s="24" t="s">
        <v>20</v>
      </c>
      <c r="D33" s="24"/>
      <c r="E33" s="27"/>
    </row>
    <row r="34" spans="1:5" x14ac:dyDescent="0.25">
      <c r="A34" s="208"/>
      <c r="B34" s="208"/>
      <c r="C34" s="32" t="s">
        <v>12</v>
      </c>
      <c r="D34" s="32"/>
      <c r="E34" s="27"/>
    </row>
    <row r="35" spans="1:5" x14ac:dyDescent="0.25">
      <c r="A35" s="209"/>
      <c r="B35" s="209"/>
      <c r="C35" s="24" t="s">
        <v>13</v>
      </c>
      <c r="D35" s="24"/>
      <c r="E35" s="26"/>
    </row>
    <row r="36" spans="1:5" x14ac:dyDescent="0.25">
      <c r="A36" s="31"/>
      <c r="B36" s="214" t="s">
        <v>155</v>
      </c>
      <c r="C36" s="215"/>
      <c r="D36" s="23">
        <f>+D37</f>
        <v>-846.2</v>
      </c>
      <c r="E36" s="23">
        <f>+E37</f>
        <v>-846.2</v>
      </c>
    </row>
    <row r="37" spans="1:5" x14ac:dyDescent="0.25">
      <c r="A37" s="24">
        <v>1181</v>
      </c>
      <c r="B37" s="31"/>
      <c r="C37" s="32" t="s">
        <v>5</v>
      </c>
      <c r="D37" s="26">
        <f>+D44</f>
        <v>-846.2</v>
      </c>
      <c r="E37" s="26">
        <f>+E44</f>
        <v>-846.2</v>
      </c>
    </row>
    <row r="38" spans="1:5" x14ac:dyDescent="0.25">
      <c r="A38" s="207"/>
      <c r="B38" s="207"/>
      <c r="C38" s="24" t="s">
        <v>156</v>
      </c>
      <c r="D38" s="27"/>
      <c r="E38" s="27"/>
    </row>
    <row r="39" spans="1:5" x14ac:dyDescent="0.25">
      <c r="A39" s="208"/>
      <c r="B39" s="208"/>
      <c r="C39" s="32" t="s">
        <v>6</v>
      </c>
      <c r="D39" s="27"/>
      <c r="E39" s="27"/>
    </row>
    <row r="40" spans="1:5" ht="34.5" x14ac:dyDescent="0.25">
      <c r="A40" s="208"/>
      <c r="B40" s="208"/>
      <c r="C40" s="24" t="s">
        <v>157</v>
      </c>
      <c r="D40" s="27"/>
      <c r="E40" s="27"/>
    </row>
    <row r="41" spans="1:5" x14ac:dyDescent="0.25">
      <c r="A41" s="208"/>
      <c r="B41" s="208"/>
      <c r="C41" s="32" t="s">
        <v>7</v>
      </c>
      <c r="D41" s="27"/>
      <c r="E41" s="27"/>
    </row>
    <row r="42" spans="1:5" ht="34.5" x14ac:dyDescent="0.25">
      <c r="A42" s="209"/>
      <c r="B42" s="209"/>
      <c r="C42" s="24" t="s">
        <v>158</v>
      </c>
      <c r="D42" s="27"/>
      <c r="E42" s="27"/>
    </row>
    <row r="43" spans="1:5" x14ac:dyDescent="0.25">
      <c r="A43" s="221" t="s">
        <v>8</v>
      </c>
      <c r="B43" s="222"/>
      <c r="C43" s="222"/>
      <c r="D43" s="222"/>
      <c r="E43" s="223"/>
    </row>
    <row r="44" spans="1:5" x14ac:dyDescent="0.25">
      <c r="A44" s="207"/>
      <c r="B44" s="207" t="s">
        <v>9</v>
      </c>
      <c r="C44" s="32" t="s">
        <v>10</v>
      </c>
      <c r="D44" s="26">
        <f>-846.2</f>
        <v>-846.2</v>
      </c>
      <c r="E44" s="26">
        <f>-846.2</f>
        <v>-846.2</v>
      </c>
    </row>
    <row r="45" spans="1:5" x14ac:dyDescent="0.25">
      <c r="A45" s="208"/>
      <c r="B45" s="208"/>
      <c r="C45" s="24" t="s">
        <v>159</v>
      </c>
      <c r="D45" s="27"/>
      <c r="E45" s="27"/>
    </row>
    <row r="46" spans="1:5" x14ac:dyDescent="0.25">
      <c r="A46" s="208"/>
      <c r="B46" s="208"/>
      <c r="C46" s="32" t="s">
        <v>11</v>
      </c>
      <c r="D46" s="27"/>
      <c r="E46" s="27"/>
    </row>
    <row r="47" spans="1:5" ht="73.900000000000006" customHeight="1" x14ac:dyDescent="0.25">
      <c r="A47" s="208"/>
      <c r="B47" s="208"/>
      <c r="C47" s="24" t="s">
        <v>160</v>
      </c>
      <c r="D47" s="27"/>
      <c r="E47" s="27"/>
    </row>
    <row r="48" spans="1:5" x14ac:dyDescent="0.25">
      <c r="A48" s="208"/>
      <c r="B48" s="208"/>
      <c r="C48" s="32" t="s">
        <v>12</v>
      </c>
      <c r="D48" s="27"/>
      <c r="E48" s="27"/>
    </row>
    <row r="49" spans="1:5" x14ac:dyDescent="0.25">
      <c r="A49" s="209"/>
      <c r="B49" s="209"/>
      <c r="C49" s="24" t="s">
        <v>13</v>
      </c>
      <c r="D49" s="27"/>
      <c r="E49" s="27"/>
    </row>
    <row r="50" spans="1:5" x14ac:dyDescent="0.25">
      <c r="A50" s="22"/>
      <c r="B50" s="224" t="s">
        <v>80</v>
      </c>
      <c r="C50" s="225"/>
      <c r="D50" s="23">
        <f>D58+D64</f>
        <v>0</v>
      </c>
      <c r="E50" s="23">
        <f>E58+E64</f>
        <v>0</v>
      </c>
    </row>
    <row r="51" spans="1:5" x14ac:dyDescent="0.25">
      <c r="A51" s="24" t="s">
        <v>81</v>
      </c>
      <c r="B51" s="226"/>
      <c r="C51" s="25" t="s">
        <v>5</v>
      </c>
      <c r="D51" s="25"/>
      <c r="E51" s="26"/>
    </row>
    <row r="52" spans="1:5" x14ac:dyDescent="0.25">
      <c r="A52" s="227"/>
      <c r="B52" s="226"/>
      <c r="C52" s="24" t="s">
        <v>82</v>
      </c>
      <c r="D52" s="24"/>
      <c r="E52" s="27"/>
    </row>
    <row r="53" spans="1:5" x14ac:dyDescent="0.25">
      <c r="A53" s="228"/>
      <c r="B53" s="226"/>
      <c r="C53" s="25" t="s">
        <v>6</v>
      </c>
      <c r="D53" s="25"/>
      <c r="E53" s="27"/>
    </row>
    <row r="54" spans="1:5" ht="34.5" x14ac:dyDescent="0.25">
      <c r="A54" s="228"/>
      <c r="B54" s="226"/>
      <c r="C54" s="24" t="s">
        <v>83</v>
      </c>
      <c r="D54" s="24"/>
      <c r="E54" s="27"/>
    </row>
    <row r="55" spans="1:5" x14ac:dyDescent="0.25">
      <c r="A55" s="228"/>
      <c r="B55" s="226"/>
      <c r="C55" s="25" t="s">
        <v>7</v>
      </c>
      <c r="D55" s="25"/>
      <c r="E55" s="27"/>
    </row>
    <row r="56" spans="1:5" x14ac:dyDescent="0.25">
      <c r="A56" s="229"/>
      <c r="B56" s="226"/>
      <c r="C56" s="24" t="s">
        <v>84</v>
      </c>
      <c r="D56" s="24"/>
      <c r="E56" s="27"/>
    </row>
    <row r="57" spans="1:5" x14ac:dyDescent="0.3">
      <c r="A57" s="192"/>
      <c r="B57" s="193"/>
      <c r="C57" s="28" t="s">
        <v>85</v>
      </c>
      <c r="D57" s="28"/>
      <c r="E57" s="29"/>
    </row>
    <row r="58" spans="1:5" x14ac:dyDescent="0.25">
      <c r="A58" s="194"/>
      <c r="B58" s="197" t="s">
        <v>9</v>
      </c>
      <c r="C58" s="25" t="s">
        <v>10</v>
      </c>
      <c r="D58" s="27">
        <v>1846.8</v>
      </c>
      <c r="E58" s="26">
        <v>6372.1</v>
      </c>
    </row>
    <row r="59" spans="1:5" x14ac:dyDescent="0.25">
      <c r="A59" s="195"/>
      <c r="B59" s="197"/>
      <c r="C59" s="24" t="s">
        <v>82</v>
      </c>
      <c r="D59" s="24"/>
      <c r="E59" s="30"/>
    </row>
    <row r="60" spans="1:5" x14ac:dyDescent="0.25">
      <c r="A60" s="195"/>
      <c r="B60" s="197"/>
      <c r="C60" s="25" t="s">
        <v>11</v>
      </c>
      <c r="D60" s="25"/>
      <c r="E60" s="30"/>
    </row>
    <row r="61" spans="1:5" ht="51.75" x14ac:dyDescent="0.25">
      <c r="A61" s="195"/>
      <c r="B61" s="197"/>
      <c r="C61" s="24" t="s">
        <v>86</v>
      </c>
      <c r="D61" s="24"/>
      <c r="E61" s="30"/>
    </row>
    <row r="62" spans="1:5" x14ac:dyDescent="0.25">
      <c r="A62" s="195"/>
      <c r="B62" s="197"/>
      <c r="C62" s="25" t="s">
        <v>12</v>
      </c>
      <c r="D62" s="25"/>
      <c r="E62" s="30"/>
    </row>
    <row r="63" spans="1:5" x14ac:dyDescent="0.25">
      <c r="A63" s="196"/>
      <c r="B63" s="197"/>
      <c r="C63" s="24" t="s">
        <v>13</v>
      </c>
      <c r="D63" s="24"/>
      <c r="E63" s="30"/>
    </row>
    <row r="64" spans="1:5" x14ac:dyDescent="0.25">
      <c r="A64" s="194"/>
      <c r="B64" s="197" t="s">
        <v>9</v>
      </c>
      <c r="C64" s="25" t="s">
        <v>10</v>
      </c>
      <c r="D64" s="26">
        <f>-1846.8</f>
        <v>-1846.8</v>
      </c>
      <c r="E64" s="26">
        <f>-6372.1</f>
        <v>-6372.1</v>
      </c>
    </row>
    <row r="65" spans="1:5" x14ac:dyDescent="0.25">
      <c r="A65" s="195"/>
      <c r="B65" s="197"/>
      <c r="C65" s="24" t="s">
        <v>82</v>
      </c>
      <c r="D65" s="24"/>
      <c r="E65" s="30"/>
    </row>
    <row r="66" spans="1:5" x14ac:dyDescent="0.25">
      <c r="A66" s="195"/>
      <c r="B66" s="197"/>
      <c r="C66" s="25" t="s">
        <v>11</v>
      </c>
      <c r="D66" s="25"/>
      <c r="E66" s="30"/>
    </row>
    <row r="67" spans="1:5" ht="51.75" x14ac:dyDescent="0.25">
      <c r="A67" s="195"/>
      <c r="B67" s="197"/>
      <c r="C67" s="24" t="s">
        <v>86</v>
      </c>
      <c r="D67" s="24"/>
      <c r="E67" s="30"/>
    </row>
    <row r="68" spans="1:5" x14ac:dyDescent="0.25">
      <c r="A68" s="195"/>
      <c r="B68" s="197"/>
      <c r="C68" s="25" t="s">
        <v>12</v>
      </c>
      <c r="D68" s="25"/>
      <c r="E68" s="30"/>
    </row>
    <row r="69" spans="1:5" x14ac:dyDescent="0.25">
      <c r="A69" s="196"/>
      <c r="B69" s="197"/>
      <c r="C69" s="24" t="s">
        <v>13</v>
      </c>
      <c r="D69" s="24"/>
      <c r="E69" s="30"/>
    </row>
    <row r="70" spans="1:5" ht="18" customHeight="1" x14ac:dyDescent="0.25">
      <c r="A70" s="33"/>
      <c r="B70" s="198" t="s">
        <v>109</v>
      </c>
      <c r="C70" s="199"/>
      <c r="D70" s="23">
        <v>1846.8</v>
      </c>
      <c r="E70" s="23">
        <f>E71</f>
        <v>6372.1</v>
      </c>
    </row>
    <row r="71" spans="1:5" x14ac:dyDescent="0.25">
      <c r="A71" s="34">
        <v>1111</v>
      </c>
      <c r="B71" s="194"/>
      <c r="C71" s="35" t="s">
        <v>5</v>
      </c>
      <c r="D71" s="45">
        <f>D77</f>
        <v>1846.8</v>
      </c>
      <c r="E71" s="45">
        <f>E77</f>
        <v>6372.1</v>
      </c>
    </row>
    <row r="72" spans="1:5" x14ac:dyDescent="0.25">
      <c r="A72" s="200"/>
      <c r="B72" s="195"/>
      <c r="C72" s="36" t="s">
        <v>110</v>
      </c>
      <c r="D72" s="51"/>
      <c r="E72" s="50"/>
    </row>
    <row r="73" spans="1:5" ht="17.45" customHeight="1" x14ac:dyDescent="0.25">
      <c r="A73" s="201"/>
      <c r="B73" s="195"/>
      <c r="C73" s="35" t="s">
        <v>6</v>
      </c>
      <c r="D73" s="35"/>
      <c r="E73" s="50"/>
    </row>
    <row r="74" spans="1:5" ht="33" customHeight="1" x14ac:dyDescent="0.25">
      <c r="A74" s="201"/>
      <c r="B74" s="195"/>
      <c r="C74" s="37" t="s">
        <v>111</v>
      </c>
      <c r="D74" s="145"/>
      <c r="E74" s="50"/>
    </row>
    <row r="75" spans="1:5" ht="17.45" customHeight="1" x14ac:dyDescent="0.25">
      <c r="A75" s="201"/>
      <c r="B75" s="195"/>
      <c r="C75" s="35" t="s">
        <v>112</v>
      </c>
      <c r="D75" s="35"/>
      <c r="E75" s="50"/>
    </row>
    <row r="76" spans="1:5" ht="55.9" customHeight="1" x14ac:dyDescent="0.25">
      <c r="A76" s="201"/>
      <c r="B76" s="196"/>
      <c r="C76" s="38" t="s">
        <v>113</v>
      </c>
      <c r="D76" s="160"/>
      <c r="E76" s="50"/>
    </row>
    <row r="77" spans="1:5" ht="17.45" customHeight="1" x14ac:dyDescent="0.25">
      <c r="A77" s="201"/>
      <c r="B77" s="203">
        <v>11005</v>
      </c>
      <c r="C77" s="39" t="s">
        <v>10</v>
      </c>
      <c r="D77" s="161">
        <v>1846.8</v>
      </c>
      <c r="E77" s="45">
        <v>6372.1</v>
      </c>
    </row>
    <row r="78" spans="1:5" ht="34.5" x14ac:dyDescent="0.25">
      <c r="A78" s="201"/>
      <c r="B78" s="204"/>
      <c r="C78" s="40" t="s">
        <v>131</v>
      </c>
      <c r="D78" s="40"/>
      <c r="E78" s="50"/>
    </row>
    <row r="79" spans="1:5" ht="17.45" customHeight="1" x14ac:dyDescent="0.25">
      <c r="A79" s="201"/>
      <c r="B79" s="204"/>
      <c r="C79" s="39" t="s">
        <v>11</v>
      </c>
      <c r="D79" s="39"/>
      <c r="E79" s="50"/>
    </row>
    <row r="80" spans="1:5" ht="52.15" customHeight="1" x14ac:dyDescent="0.25">
      <c r="A80" s="201"/>
      <c r="B80" s="204"/>
      <c r="C80" s="41" t="s">
        <v>162</v>
      </c>
      <c r="D80" s="41"/>
      <c r="E80" s="50"/>
    </row>
    <row r="81" spans="1:5" ht="17.45" customHeight="1" x14ac:dyDescent="0.25">
      <c r="A81" s="201"/>
      <c r="B81" s="204"/>
      <c r="C81" s="39" t="s">
        <v>12</v>
      </c>
      <c r="D81" s="39"/>
      <c r="E81" s="50"/>
    </row>
    <row r="82" spans="1:5" ht="17.45" customHeight="1" x14ac:dyDescent="0.25">
      <c r="A82" s="202"/>
      <c r="B82" s="205"/>
      <c r="C82" s="42" t="s">
        <v>13</v>
      </c>
      <c r="D82" s="49"/>
      <c r="E82" s="50"/>
    </row>
  </sheetData>
  <mergeCells count="34">
    <mergeCell ref="A38:A42"/>
    <mergeCell ref="B38:B42"/>
    <mergeCell ref="A30:A35"/>
    <mergeCell ref="B30:B35"/>
    <mergeCell ref="A29:E29"/>
    <mergeCell ref="B36:C36"/>
    <mergeCell ref="A43:E43"/>
    <mergeCell ref="A44:A49"/>
    <mergeCell ref="B44:B49"/>
    <mergeCell ref="B50:C50"/>
    <mergeCell ref="B51:B56"/>
    <mergeCell ref="A52:A56"/>
    <mergeCell ref="E1:F1"/>
    <mergeCell ref="A24:A28"/>
    <mergeCell ref="B24:B28"/>
    <mergeCell ref="A2:E2"/>
    <mergeCell ref="C4:C6"/>
    <mergeCell ref="A4:B5"/>
    <mergeCell ref="E5:E6"/>
    <mergeCell ref="B22:C22"/>
    <mergeCell ref="D4:E4"/>
    <mergeCell ref="D5:D6"/>
    <mergeCell ref="B8:C8"/>
    <mergeCell ref="B10:B14"/>
    <mergeCell ref="A15:E15"/>
    <mergeCell ref="A57:B57"/>
    <mergeCell ref="A58:A63"/>
    <mergeCell ref="B58:B63"/>
    <mergeCell ref="B70:C70"/>
    <mergeCell ref="B71:B76"/>
    <mergeCell ref="A72:A82"/>
    <mergeCell ref="B77:B82"/>
    <mergeCell ref="A64:A69"/>
    <mergeCell ref="B64:B69"/>
  </mergeCells>
  <printOptions horizontalCentered="1"/>
  <pageMargins left="0.15748031496062992" right="0.19685039370078741" top="0.39370078740157483" bottom="0.19685039370078741" header="0.31496062992125984" footer="7.874015748031496E-2"/>
  <pageSetup scale="88" firstPageNumber="401" orientation="portrait" useFirstPageNumber="1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Normal="100" workbookViewId="0">
      <selection activeCell="G93" sqref="G93"/>
    </sheetView>
  </sheetViews>
  <sheetFormatPr defaultColWidth="9.140625" defaultRowHeight="17.25" x14ac:dyDescent="0.25"/>
  <cols>
    <col min="1" max="1" width="7.5703125" style="53" customWidth="1"/>
    <col min="2" max="2" width="6.7109375" style="53" customWidth="1"/>
    <col min="3" max="3" width="5.5703125" style="53" customWidth="1"/>
    <col min="4" max="4" width="9.42578125" style="53" customWidth="1"/>
    <col min="5" max="5" width="11.5703125" style="53" customWidth="1"/>
    <col min="6" max="6" width="62.140625" style="54" customWidth="1"/>
    <col min="7" max="7" width="22.42578125" style="54" customWidth="1"/>
    <col min="8" max="8" width="24.28515625" style="55" customWidth="1"/>
    <col min="9" max="16384" width="9.140625" style="53"/>
  </cols>
  <sheetData>
    <row r="1" spans="1:9" ht="72.75" customHeight="1" x14ac:dyDescent="0.3">
      <c r="A1" s="15"/>
      <c r="B1" s="15"/>
      <c r="C1" s="15"/>
      <c r="D1" s="15"/>
      <c r="E1" s="15"/>
      <c r="F1" s="52"/>
      <c r="G1" s="52"/>
      <c r="H1" s="206" t="s">
        <v>134</v>
      </c>
      <c r="I1" s="206"/>
    </row>
    <row r="2" spans="1:9" ht="33" customHeight="1" x14ac:dyDescent="0.3">
      <c r="A2" s="239" t="s">
        <v>135</v>
      </c>
      <c r="B2" s="239"/>
      <c r="C2" s="239"/>
      <c r="D2" s="239"/>
      <c r="E2" s="239"/>
      <c r="F2" s="239"/>
      <c r="G2" s="239"/>
      <c r="H2" s="239"/>
    </row>
    <row r="3" spans="1:9" ht="40.9" customHeight="1" x14ac:dyDescent="0.25">
      <c r="H3" s="55" t="s">
        <v>205</v>
      </c>
    </row>
    <row r="4" spans="1:9" ht="76.900000000000006" customHeight="1" x14ac:dyDescent="0.25">
      <c r="A4" s="240" t="s">
        <v>21</v>
      </c>
      <c r="B4" s="240"/>
      <c r="C4" s="240"/>
      <c r="D4" s="240" t="s">
        <v>0</v>
      </c>
      <c r="E4" s="240"/>
      <c r="F4" s="238" t="s">
        <v>22</v>
      </c>
      <c r="G4" s="216" t="s">
        <v>71</v>
      </c>
      <c r="H4" s="217"/>
    </row>
    <row r="5" spans="1:9" ht="12.6" customHeight="1" x14ac:dyDescent="0.25">
      <c r="A5" s="240"/>
      <c r="B5" s="240"/>
      <c r="C5" s="240"/>
      <c r="D5" s="240"/>
      <c r="E5" s="240"/>
      <c r="F5" s="238"/>
      <c r="G5" s="212" t="s">
        <v>161</v>
      </c>
      <c r="H5" s="238" t="s">
        <v>2</v>
      </c>
    </row>
    <row r="6" spans="1:9" ht="21" customHeight="1" x14ac:dyDescent="0.25">
      <c r="A6" s="56" t="s">
        <v>23</v>
      </c>
      <c r="B6" s="56" t="s">
        <v>24</v>
      </c>
      <c r="C6" s="56" t="s">
        <v>25</v>
      </c>
      <c r="D6" s="56" t="s">
        <v>3</v>
      </c>
      <c r="E6" s="56" t="s">
        <v>4</v>
      </c>
      <c r="F6" s="238"/>
      <c r="G6" s="213"/>
      <c r="H6" s="238"/>
    </row>
    <row r="7" spans="1:9" s="61" customFormat="1" x14ac:dyDescent="0.25">
      <c r="A7" s="57"/>
      <c r="B7" s="57"/>
      <c r="C7" s="57"/>
      <c r="D7" s="58"/>
      <c r="E7" s="58"/>
      <c r="F7" s="59" t="s">
        <v>87</v>
      </c>
      <c r="G7" s="23">
        <f>G9+G43+G63+G86</f>
        <v>0</v>
      </c>
      <c r="H7" s="23">
        <f>H9+H43+H63+H86</f>
        <v>0</v>
      </c>
    </row>
    <row r="8" spans="1:9" s="61" customFormat="1" x14ac:dyDescent="0.25">
      <c r="A8" s="57"/>
      <c r="B8" s="57"/>
      <c r="C8" s="57"/>
      <c r="D8" s="58"/>
      <c r="E8" s="58"/>
      <c r="F8" s="57" t="s">
        <v>28</v>
      </c>
      <c r="G8" s="162"/>
      <c r="H8" s="184"/>
    </row>
    <row r="9" spans="1:9" s="61" customFormat="1" ht="34.5" x14ac:dyDescent="0.25">
      <c r="A9" s="62" t="s">
        <v>149</v>
      </c>
      <c r="B9" s="63"/>
      <c r="C9" s="63"/>
      <c r="D9" s="64"/>
      <c r="E9" s="65"/>
      <c r="F9" s="66" t="s">
        <v>163</v>
      </c>
      <c r="G9" s="163">
        <f>G11+G27</f>
        <v>-1846.8</v>
      </c>
      <c r="H9" s="163">
        <f>H11+H27</f>
        <v>-1846.8</v>
      </c>
    </row>
    <row r="10" spans="1:9" s="61" customFormat="1" x14ac:dyDescent="0.25">
      <c r="A10" s="63"/>
      <c r="B10" s="63"/>
      <c r="C10" s="63"/>
      <c r="D10" s="64"/>
      <c r="E10" s="65"/>
      <c r="F10" s="57" t="s">
        <v>28</v>
      </c>
      <c r="G10" s="162"/>
      <c r="H10" s="185"/>
    </row>
    <row r="11" spans="1:9" s="61" customFormat="1" ht="51.75" x14ac:dyDescent="0.25">
      <c r="A11" s="63"/>
      <c r="B11" s="66" t="s">
        <v>27</v>
      </c>
      <c r="C11" s="140"/>
      <c r="D11" s="140"/>
      <c r="E11" s="140"/>
      <c r="F11" s="66" t="s">
        <v>164</v>
      </c>
      <c r="G11" s="164">
        <f>G13</f>
        <v>-1000.6</v>
      </c>
      <c r="H11" s="164">
        <f>H13</f>
        <v>-1000.6</v>
      </c>
    </row>
    <row r="12" spans="1:9" s="61" customFormat="1" x14ac:dyDescent="0.25">
      <c r="A12" s="63"/>
      <c r="B12" s="63"/>
      <c r="C12" s="140"/>
      <c r="D12" s="140"/>
      <c r="E12" s="140"/>
      <c r="F12" s="57" t="s">
        <v>28</v>
      </c>
      <c r="G12" s="165"/>
      <c r="H12" s="186"/>
    </row>
    <row r="13" spans="1:9" s="61" customFormat="1" ht="34.5" x14ac:dyDescent="0.25">
      <c r="A13" s="63"/>
      <c r="B13" s="63"/>
      <c r="C13" s="66" t="s">
        <v>27</v>
      </c>
      <c r="D13" s="140"/>
      <c r="E13" s="140"/>
      <c r="F13" s="66" t="s">
        <v>189</v>
      </c>
      <c r="G13" s="164">
        <f>G15</f>
        <v>-1000.6</v>
      </c>
      <c r="H13" s="164">
        <f>H15</f>
        <v>-1000.6</v>
      </c>
    </row>
    <row r="14" spans="1:9" s="61" customFormat="1" x14ac:dyDescent="0.25">
      <c r="A14" s="63"/>
      <c r="B14" s="63"/>
      <c r="C14" s="140"/>
      <c r="D14" s="140"/>
      <c r="E14" s="140"/>
      <c r="F14" s="57" t="s">
        <v>28</v>
      </c>
      <c r="G14" s="165"/>
      <c r="H14" s="186"/>
    </row>
    <row r="15" spans="1:9" s="61" customFormat="1" x14ac:dyDescent="0.25">
      <c r="A15" s="63"/>
      <c r="B15" s="63"/>
      <c r="C15" s="63"/>
      <c r="D15" s="57" t="s">
        <v>182</v>
      </c>
      <c r="E15" s="140"/>
      <c r="F15" s="57" t="s">
        <v>183</v>
      </c>
      <c r="G15" s="164">
        <f>G17</f>
        <v>-1000.6</v>
      </c>
      <c r="H15" s="164">
        <f>H17</f>
        <v>-1000.6</v>
      </c>
    </row>
    <row r="16" spans="1:9" s="61" customFormat="1" x14ac:dyDescent="0.25">
      <c r="A16" s="63"/>
      <c r="B16" s="63"/>
      <c r="C16" s="63"/>
      <c r="D16" s="140"/>
      <c r="E16" s="140"/>
      <c r="F16" s="57" t="s">
        <v>28</v>
      </c>
      <c r="G16" s="165"/>
      <c r="H16" s="186"/>
    </row>
    <row r="17" spans="1:8" s="61" customFormat="1" ht="34.5" x14ac:dyDescent="0.25">
      <c r="A17" s="63"/>
      <c r="B17" s="63"/>
      <c r="C17" s="63"/>
      <c r="D17" s="64"/>
      <c r="E17" s="57" t="s">
        <v>186</v>
      </c>
      <c r="F17" s="57" t="s">
        <v>187</v>
      </c>
      <c r="G17" s="165">
        <f>G19</f>
        <v>-1000.6</v>
      </c>
      <c r="H17" s="165">
        <f>H19</f>
        <v>-1000.6</v>
      </c>
    </row>
    <row r="18" spans="1:8" s="61" customFormat="1" x14ac:dyDescent="0.25">
      <c r="A18" s="63"/>
      <c r="B18" s="63"/>
      <c r="C18" s="63"/>
      <c r="D18" s="64"/>
      <c r="E18" s="140"/>
      <c r="F18" s="57" t="s">
        <v>29</v>
      </c>
      <c r="G18" s="165"/>
      <c r="H18" s="186"/>
    </row>
    <row r="19" spans="1:8" s="61" customFormat="1" x14ac:dyDescent="0.25">
      <c r="A19" s="63"/>
      <c r="B19" s="63"/>
      <c r="C19" s="63"/>
      <c r="D19" s="64"/>
      <c r="E19" s="140"/>
      <c r="F19" s="141" t="s">
        <v>181</v>
      </c>
      <c r="G19" s="165">
        <f>G21</f>
        <v>-1000.6</v>
      </c>
      <c r="H19" s="165">
        <f>H21</f>
        <v>-1000.6</v>
      </c>
    </row>
    <row r="20" spans="1:8" s="61" customFormat="1" ht="34.5" x14ac:dyDescent="0.25">
      <c r="A20" s="63"/>
      <c r="B20" s="63"/>
      <c r="C20" s="63"/>
      <c r="D20" s="64"/>
      <c r="E20" s="140"/>
      <c r="F20" s="57" t="s">
        <v>31</v>
      </c>
      <c r="G20" s="165"/>
      <c r="H20" s="186"/>
    </row>
    <row r="21" spans="1:8" s="61" customFormat="1" x14ac:dyDescent="0.25">
      <c r="A21" s="63"/>
      <c r="B21" s="63"/>
      <c r="C21" s="63"/>
      <c r="D21" s="64"/>
      <c r="E21" s="140"/>
      <c r="F21" s="57" t="s">
        <v>32</v>
      </c>
      <c r="G21" s="165">
        <f t="shared" ref="G21:H23" si="0">G22</f>
        <v>-1000.6</v>
      </c>
      <c r="H21" s="165">
        <f t="shared" si="0"/>
        <v>-1000.6</v>
      </c>
    </row>
    <row r="22" spans="1:8" s="61" customFormat="1" x14ac:dyDescent="0.25">
      <c r="A22" s="63"/>
      <c r="B22" s="63"/>
      <c r="C22" s="63"/>
      <c r="D22" s="64"/>
      <c r="E22" s="140"/>
      <c r="F22" s="57" t="s">
        <v>33</v>
      </c>
      <c r="G22" s="165">
        <f t="shared" si="0"/>
        <v>-1000.6</v>
      </c>
      <c r="H22" s="165">
        <f t="shared" si="0"/>
        <v>-1000.6</v>
      </c>
    </row>
    <row r="23" spans="1:8" s="61" customFormat="1" ht="34.5" x14ac:dyDescent="0.25">
      <c r="A23" s="63"/>
      <c r="B23" s="63"/>
      <c r="C23" s="63"/>
      <c r="D23" s="64"/>
      <c r="E23" s="140"/>
      <c r="F23" s="57" t="s">
        <v>190</v>
      </c>
      <c r="G23" s="165">
        <f t="shared" si="0"/>
        <v>-1000.6</v>
      </c>
      <c r="H23" s="165">
        <f t="shared" si="0"/>
        <v>-1000.6</v>
      </c>
    </row>
    <row r="24" spans="1:8" s="61" customFormat="1" x14ac:dyDescent="0.25">
      <c r="A24" s="63"/>
      <c r="B24" s="63"/>
      <c r="C24" s="63"/>
      <c r="D24" s="64"/>
      <c r="E24" s="140"/>
      <c r="F24" s="57" t="s">
        <v>191</v>
      </c>
      <c r="G24" s="165">
        <f>G25+G26</f>
        <v>-1000.6</v>
      </c>
      <c r="H24" s="186">
        <f>H25+H26</f>
        <v>-1000.6</v>
      </c>
    </row>
    <row r="25" spans="1:8" s="61" customFormat="1" x14ac:dyDescent="0.25">
      <c r="A25" s="63"/>
      <c r="B25" s="63"/>
      <c r="C25" s="63"/>
      <c r="D25" s="64"/>
      <c r="E25" s="140"/>
      <c r="F25" s="57" t="s">
        <v>192</v>
      </c>
      <c r="G25" s="166">
        <f>-834</f>
        <v>-834</v>
      </c>
      <c r="H25" s="166">
        <f>-834</f>
        <v>-834</v>
      </c>
    </row>
    <row r="26" spans="1:8" s="61" customFormat="1" x14ac:dyDescent="0.25">
      <c r="A26" s="63"/>
      <c r="B26" s="63"/>
      <c r="C26" s="63"/>
      <c r="D26" s="64"/>
      <c r="E26" s="140"/>
      <c r="F26" s="57" t="s">
        <v>193</v>
      </c>
      <c r="G26" s="166">
        <f>-166.6</f>
        <v>-166.6</v>
      </c>
      <c r="H26" s="166">
        <f>-166.6</f>
        <v>-166.6</v>
      </c>
    </row>
    <row r="27" spans="1:8" s="61" customFormat="1" ht="34.5" x14ac:dyDescent="0.25">
      <c r="A27" s="63"/>
      <c r="B27" s="62" t="s">
        <v>117</v>
      </c>
      <c r="C27" s="63"/>
      <c r="D27" s="64"/>
      <c r="E27" s="65"/>
      <c r="F27" s="66" t="s">
        <v>165</v>
      </c>
      <c r="G27" s="167">
        <f t="shared" ref="G27:H27" si="1">+G29</f>
        <v>-846.19999999999993</v>
      </c>
      <c r="H27" s="167">
        <f t="shared" si="1"/>
        <v>-846.19999999999993</v>
      </c>
    </row>
    <row r="28" spans="1:8" s="61" customFormat="1" x14ac:dyDescent="0.25">
      <c r="A28" s="63"/>
      <c r="B28" s="63"/>
      <c r="C28" s="63"/>
      <c r="D28" s="64"/>
      <c r="E28" s="65"/>
      <c r="F28" s="57" t="s">
        <v>28</v>
      </c>
      <c r="G28" s="168"/>
      <c r="H28" s="166"/>
    </row>
    <row r="29" spans="1:8" s="61" customFormat="1" ht="34.5" x14ac:dyDescent="0.25">
      <c r="A29" s="63"/>
      <c r="B29" s="63"/>
      <c r="C29" s="62" t="s">
        <v>149</v>
      </c>
      <c r="D29" s="64"/>
      <c r="E29" s="65"/>
      <c r="F29" s="66" t="s">
        <v>165</v>
      </c>
      <c r="G29" s="167">
        <f t="shared" ref="G29:H29" si="2">+G31</f>
        <v>-846.19999999999993</v>
      </c>
      <c r="H29" s="167">
        <f t="shared" si="2"/>
        <v>-846.19999999999993</v>
      </c>
    </row>
    <row r="30" spans="1:8" s="61" customFormat="1" x14ac:dyDescent="0.25">
      <c r="A30" s="63"/>
      <c r="B30" s="63"/>
      <c r="C30" s="63"/>
      <c r="D30" s="64"/>
      <c r="E30" s="65"/>
      <c r="F30" s="57" t="s">
        <v>28</v>
      </c>
      <c r="G30" s="168"/>
      <c r="H30" s="166"/>
    </row>
    <row r="31" spans="1:8" s="61" customFormat="1" ht="34.5" x14ac:dyDescent="0.25">
      <c r="A31" s="63"/>
      <c r="B31" s="63"/>
      <c r="C31" s="63"/>
      <c r="D31" s="56">
        <v>1181</v>
      </c>
      <c r="E31" s="56"/>
      <c r="F31" s="68" t="s">
        <v>166</v>
      </c>
      <c r="G31" s="169">
        <f>G33</f>
        <v>-846.19999999999993</v>
      </c>
      <c r="H31" s="187">
        <f>H32+H40</f>
        <v>-846.19999999999993</v>
      </c>
    </row>
    <row r="32" spans="1:8" s="61" customFormat="1" x14ac:dyDescent="0.25">
      <c r="A32" s="69"/>
      <c r="B32" s="69"/>
      <c r="C32" s="70"/>
      <c r="D32" s="56"/>
      <c r="E32" s="56"/>
      <c r="F32" s="68" t="s">
        <v>28</v>
      </c>
      <c r="G32" s="166"/>
      <c r="H32" s="71"/>
    </row>
    <row r="33" spans="1:14" s="61" customFormat="1" ht="34.5" x14ac:dyDescent="0.25">
      <c r="A33" s="69"/>
      <c r="B33" s="69"/>
      <c r="C33" s="70"/>
      <c r="D33" s="65"/>
      <c r="E33" s="56" t="s">
        <v>9</v>
      </c>
      <c r="F33" s="68" t="s">
        <v>159</v>
      </c>
      <c r="G33" s="166">
        <f>G35</f>
        <v>-846.19999999999993</v>
      </c>
      <c r="H33" s="166">
        <f>H35</f>
        <v>-846.19999999999993</v>
      </c>
    </row>
    <row r="34" spans="1:14" s="61" customFormat="1" x14ac:dyDescent="0.25">
      <c r="A34" s="69"/>
      <c r="B34" s="69"/>
      <c r="C34" s="70"/>
      <c r="D34" s="65"/>
      <c r="E34" s="72"/>
      <c r="F34" s="68" t="s">
        <v>29</v>
      </c>
      <c r="G34" s="170"/>
      <c r="H34" s="71"/>
    </row>
    <row r="35" spans="1:14" s="61" customFormat="1" x14ac:dyDescent="0.25">
      <c r="A35" s="69"/>
      <c r="B35" s="69"/>
      <c r="C35" s="70"/>
      <c r="D35" s="65"/>
      <c r="E35" s="72"/>
      <c r="F35" s="73" t="s">
        <v>167</v>
      </c>
      <c r="G35" s="171">
        <f>G37</f>
        <v>-846.19999999999993</v>
      </c>
      <c r="H35" s="171">
        <f>H37</f>
        <v>-846.19999999999993</v>
      </c>
    </row>
    <row r="36" spans="1:14" s="61" customFormat="1" ht="34.15" customHeight="1" x14ac:dyDescent="0.25">
      <c r="A36" s="69"/>
      <c r="B36" s="69"/>
      <c r="C36" s="70"/>
      <c r="D36" s="65"/>
      <c r="E36" s="72"/>
      <c r="F36" s="68" t="s">
        <v>31</v>
      </c>
      <c r="G36" s="170"/>
      <c r="H36" s="71"/>
    </row>
    <row r="37" spans="1:14" s="61" customFormat="1" x14ac:dyDescent="0.25">
      <c r="A37" s="69"/>
      <c r="B37" s="69"/>
      <c r="C37" s="70"/>
      <c r="D37" s="65"/>
      <c r="E37" s="72"/>
      <c r="F37" s="68" t="s">
        <v>32</v>
      </c>
      <c r="G37" s="170">
        <f t="shared" ref="G37:H39" si="3">G38</f>
        <v>-846.19999999999993</v>
      </c>
      <c r="H37" s="170">
        <f t="shared" si="3"/>
        <v>-846.19999999999993</v>
      </c>
    </row>
    <row r="38" spans="1:14" s="61" customFormat="1" x14ac:dyDescent="0.25">
      <c r="A38" s="69"/>
      <c r="B38" s="69"/>
      <c r="C38" s="70"/>
      <c r="D38" s="65"/>
      <c r="E38" s="72"/>
      <c r="F38" s="68" t="s">
        <v>33</v>
      </c>
      <c r="G38" s="170">
        <f t="shared" si="3"/>
        <v>-846.19999999999993</v>
      </c>
      <c r="H38" s="170">
        <f t="shared" si="3"/>
        <v>-846.19999999999993</v>
      </c>
    </row>
    <row r="39" spans="1:14" s="61" customFormat="1" ht="34.5" x14ac:dyDescent="0.25">
      <c r="A39" s="69"/>
      <c r="B39" s="69"/>
      <c r="C39" s="70"/>
      <c r="D39" s="65"/>
      <c r="E39" s="72"/>
      <c r="F39" s="68" t="s">
        <v>72</v>
      </c>
      <c r="G39" s="170">
        <f t="shared" si="3"/>
        <v>-846.19999999999993</v>
      </c>
      <c r="H39" s="170">
        <f t="shared" si="3"/>
        <v>-846.19999999999993</v>
      </c>
    </row>
    <row r="40" spans="1:14" s="61" customFormat="1" x14ac:dyDescent="0.25">
      <c r="A40" s="69"/>
      <c r="B40" s="69"/>
      <c r="C40" s="70"/>
      <c r="D40" s="65"/>
      <c r="E40" s="72"/>
      <c r="F40" s="68" t="s">
        <v>73</v>
      </c>
      <c r="G40" s="170">
        <f>G41+G42</f>
        <v>-846.19999999999993</v>
      </c>
      <c r="H40" s="170">
        <f>H41+H42</f>
        <v>-846.19999999999993</v>
      </c>
    </row>
    <row r="41" spans="1:14" s="61" customFormat="1" x14ac:dyDescent="0.25">
      <c r="A41" s="69"/>
      <c r="B41" s="69"/>
      <c r="C41" s="70"/>
      <c r="D41" s="65"/>
      <c r="E41" s="72"/>
      <c r="F41" s="68" t="s">
        <v>74</v>
      </c>
      <c r="G41" s="172">
        <v>-806.8</v>
      </c>
      <c r="H41" s="172">
        <v>-806.8</v>
      </c>
    </row>
    <row r="42" spans="1:14" s="61" customFormat="1" x14ac:dyDescent="0.25">
      <c r="A42" s="69"/>
      <c r="B42" s="69"/>
      <c r="C42" s="70"/>
      <c r="D42" s="65"/>
      <c r="E42" s="72"/>
      <c r="F42" s="74" t="s">
        <v>79</v>
      </c>
      <c r="G42" s="172">
        <v>-39.4</v>
      </c>
      <c r="H42" s="172">
        <v>-39.4</v>
      </c>
    </row>
    <row r="43" spans="1:14" s="61" customFormat="1" ht="37.15" customHeight="1" x14ac:dyDescent="0.25">
      <c r="A43" s="63" t="s">
        <v>26</v>
      </c>
      <c r="B43" s="69"/>
      <c r="C43" s="70"/>
      <c r="D43" s="65"/>
      <c r="E43" s="75"/>
      <c r="F43" s="66" t="s">
        <v>152</v>
      </c>
      <c r="G43" s="23">
        <f>G45</f>
        <v>0</v>
      </c>
      <c r="H43" s="60">
        <f>H45</f>
        <v>-4525.3</v>
      </c>
    </row>
    <row r="44" spans="1:14" s="61" customFormat="1" ht="15.6" customHeight="1" x14ac:dyDescent="0.25">
      <c r="A44" s="69"/>
      <c r="B44" s="69"/>
      <c r="C44" s="70"/>
      <c r="D44" s="65"/>
      <c r="E44" s="75"/>
      <c r="F44" s="68" t="s">
        <v>28</v>
      </c>
      <c r="G44" s="173"/>
      <c r="H44" s="71"/>
    </row>
    <row r="45" spans="1:14" s="61" customFormat="1" ht="35.450000000000003" customHeight="1" x14ac:dyDescent="0.25">
      <c r="A45" s="69"/>
      <c r="B45" s="63" t="s">
        <v>26</v>
      </c>
      <c r="C45" s="70"/>
      <c r="D45" s="65"/>
      <c r="E45" s="75"/>
      <c r="F45" s="66" t="s">
        <v>153</v>
      </c>
      <c r="G45" s="23">
        <f>G47</f>
        <v>0</v>
      </c>
      <c r="H45" s="60">
        <f>H47</f>
        <v>-4525.3</v>
      </c>
    </row>
    <row r="46" spans="1:14" s="61" customFormat="1" ht="15.6" customHeight="1" x14ac:dyDescent="0.25">
      <c r="A46" s="69"/>
      <c r="B46" s="63"/>
      <c r="C46" s="70"/>
      <c r="D46" s="65"/>
      <c r="E46" s="75"/>
      <c r="F46" s="68" t="s">
        <v>28</v>
      </c>
      <c r="G46" s="173"/>
      <c r="H46" s="71"/>
    </row>
    <row r="47" spans="1:14" s="61" customFormat="1" x14ac:dyDescent="0.25">
      <c r="A47" s="69"/>
      <c r="B47" s="63"/>
      <c r="C47" s="63" t="s">
        <v>27</v>
      </c>
      <c r="D47" s="65"/>
      <c r="E47" s="75"/>
      <c r="F47" s="66" t="s">
        <v>65</v>
      </c>
      <c r="G47" s="23">
        <f>G49</f>
        <v>0</v>
      </c>
      <c r="H47" s="60">
        <f>H49</f>
        <v>-4525.3</v>
      </c>
      <c r="N47" s="60"/>
    </row>
    <row r="48" spans="1:14" s="61" customFormat="1" x14ac:dyDescent="0.25">
      <c r="A48" s="69"/>
      <c r="B48" s="69"/>
      <c r="C48" s="70"/>
      <c r="D48" s="65"/>
      <c r="E48" s="75"/>
      <c r="F48" s="57" t="s">
        <v>28</v>
      </c>
      <c r="G48" s="174"/>
      <c r="H48" s="71"/>
    </row>
    <row r="49" spans="1:8" x14ac:dyDescent="0.25">
      <c r="A49" s="63"/>
      <c r="B49" s="63"/>
      <c r="C49" s="63"/>
      <c r="D49" s="72"/>
      <c r="E49" s="72"/>
      <c r="F49" s="63" t="s">
        <v>14</v>
      </c>
      <c r="G49" s="23">
        <f>G51</f>
        <v>0</v>
      </c>
      <c r="H49" s="163">
        <f>H51</f>
        <v>-4525.3</v>
      </c>
    </row>
    <row r="50" spans="1:8" x14ac:dyDescent="0.25">
      <c r="A50" s="72"/>
      <c r="B50" s="72"/>
      <c r="C50" s="72"/>
      <c r="D50" s="72"/>
      <c r="E50" s="72"/>
      <c r="F50" s="68" t="s">
        <v>28</v>
      </c>
      <c r="G50" s="173"/>
      <c r="H50" s="186"/>
    </row>
    <row r="51" spans="1:8" ht="34.5" x14ac:dyDescent="0.25">
      <c r="A51" s="72"/>
      <c r="B51" s="72"/>
      <c r="C51" s="72"/>
      <c r="D51" s="68" t="s">
        <v>15</v>
      </c>
      <c r="E51" s="72"/>
      <c r="F51" s="68" t="s">
        <v>16</v>
      </c>
      <c r="G51" s="23">
        <f>G53</f>
        <v>0</v>
      </c>
      <c r="H51" s="175">
        <f>H53</f>
        <v>-4525.3</v>
      </c>
    </row>
    <row r="52" spans="1:8" x14ac:dyDescent="0.25">
      <c r="A52" s="72"/>
      <c r="B52" s="72"/>
      <c r="C52" s="72"/>
      <c r="D52" s="72"/>
      <c r="E52" s="72"/>
      <c r="F52" s="68" t="s">
        <v>28</v>
      </c>
      <c r="G52" s="173"/>
      <c r="H52" s="186"/>
    </row>
    <row r="53" spans="1:8" ht="86.25" x14ac:dyDescent="0.25">
      <c r="A53" s="72"/>
      <c r="B53" s="72"/>
      <c r="C53" s="72"/>
      <c r="D53" s="72"/>
      <c r="E53" s="68" t="s">
        <v>9</v>
      </c>
      <c r="F53" s="68" t="s">
        <v>19</v>
      </c>
      <c r="G53" s="23">
        <f>G55</f>
        <v>0</v>
      </c>
      <c r="H53" s="175">
        <f>H55</f>
        <v>-4525.3</v>
      </c>
    </row>
    <row r="54" spans="1:8" x14ac:dyDescent="0.25">
      <c r="A54" s="72"/>
      <c r="B54" s="72"/>
      <c r="C54" s="72"/>
      <c r="D54" s="72"/>
      <c r="E54" s="72"/>
      <c r="F54" s="68" t="s">
        <v>29</v>
      </c>
      <c r="G54" s="23"/>
      <c r="H54" s="186"/>
    </row>
    <row r="55" spans="1:8" x14ac:dyDescent="0.25">
      <c r="A55" s="72"/>
      <c r="B55" s="72"/>
      <c r="C55" s="72"/>
      <c r="D55" s="72"/>
      <c r="E55" s="72"/>
      <c r="F55" s="73" t="s">
        <v>30</v>
      </c>
      <c r="G55" s="23">
        <f>G57</f>
        <v>0</v>
      </c>
      <c r="H55" s="176">
        <f>H57</f>
        <v>-4525.3</v>
      </c>
    </row>
    <row r="56" spans="1:8" ht="34.5" x14ac:dyDescent="0.25">
      <c r="A56" s="72"/>
      <c r="B56" s="72"/>
      <c r="C56" s="72"/>
      <c r="D56" s="72"/>
      <c r="E56" s="72"/>
      <c r="F56" s="68" t="s">
        <v>31</v>
      </c>
      <c r="G56" s="23"/>
      <c r="H56" s="186"/>
    </row>
    <row r="57" spans="1:8" x14ac:dyDescent="0.25">
      <c r="A57" s="72"/>
      <c r="B57" s="72"/>
      <c r="C57" s="72"/>
      <c r="D57" s="72"/>
      <c r="E57" s="72"/>
      <c r="F57" s="68" t="s">
        <v>32</v>
      </c>
      <c r="G57" s="23">
        <f t="shared" ref="G57:H59" si="4">G58</f>
        <v>0</v>
      </c>
      <c r="H57" s="175">
        <f t="shared" si="4"/>
        <v>-4525.3</v>
      </c>
    </row>
    <row r="58" spans="1:8" x14ac:dyDescent="0.25">
      <c r="A58" s="72"/>
      <c r="B58" s="72"/>
      <c r="C58" s="72"/>
      <c r="D58" s="72"/>
      <c r="E58" s="72"/>
      <c r="F58" s="68" t="s">
        <v>33</v>
      </c>
      <c r="G58" s="23">
        <f t="shared" si="4"/>
        <v>0</v>
      </c>
      <c r="H58" s="175">
        <f t="shared" si="4"/>
        <v>-4525.3</v>
      </c>
    </row>
    <row r="59" spans="1:8" ht="34.5" x14ac:dyDescent="0.25">
      <c r="A59" s="72"/>
      <c r="B59" s="72"/>
      <c r="C59" s="72"/>
      <c r="D59" s="72"/>
      <c r="E59" s="72"/>
      <c r="F59" s="68" t="s">
        <v>72</v>
      </c>
      <c r="G59" s="23">
        <f t="shared" si="4"/>
        <v>0</v>
      </c>
      <c r="H59" s="175">
        <f t="shared" si="4"/>
        <v>-4525.3</v>
      </c>
    </row>
    <row r="60" spans="1:8" x14ac:dyDescent="0.25">
      <c r="A60" s="72"/>
      <c r="B60" s="72"/>
      <c r="C60" s="72"/>
      <c r="D60" s="72"/>
      <c r="E60" s="72"/>
      <c r="F60" s="68" t="s">
        <v>73</v>
      </c>
      <c r="G60" s="23">
        <f>G61+G62</f>
        <v>0</v>
      </c>
      <c r="H60" s="175">
        <f>H61+H62</f>
        <v>-4525.3</v>
      </c>
    </row>
    <row r="61" spans="1:8" x14ac:dyDescent="0.25">
      <c r="A61" s="72"/>
      <c r="B61" s="72"/>
      <c r="C61" s="72"/>
      <c r="D61" s="72"/>
      <c r="E61" s="72"/>
      <c r="F61" s="68" t="s">
        <v>74</v>
      </c>
      <c r="G61" s="23">
        <v>0</v>
      </c>
      <c r="H61" s="172">
        <v>-3759.6</v>
      </c>
    </row>
    <row r="62" spans="1:8" x14ac:dyDescent="0.25">
      <c r="A62" s="72"/>
      <c r="B62" s="72"/>
      <c r="C62" s="72"/>
      <c r="D62" s="72"/>
      <c r="E62" s="72"/>
      <c r="F62" s="74" t="s">
        <v>79</v>
      </c>
      <c r="G62" s="23">
        <v>0</v>
      </c>
      <c r="H62" s="172">
        <v>-765.7</v>
      </c>
    </row>
    <row r="63" spans="1:8" ht="34.5" x14ac:dyDescent="0.25">
      <c r="A63" s="246" t="s">
        <v>148</v>
      </c>
      <c r="B63" s="241"/>
      <c r="C63" s="241"/>
      <c r="D63" s="244"/>
      <c r="E63" s="65"/>
      <c r="F63" s="95" t="s">
        <v>88</v>
      </c>
      <c r="G63" s="23">
        <f t="shared" ref="G63:H63" si="5">+G65</f>
        <v>0</v>
      </c>
      <c r="H63" s="23">
        <f t="shared" si="5"/>
        <v>0</v>
      </c>
    </row>
    <row r="64" spans="1:8" ht="18" customHeight="1" x14ac:dyDescent="0.25">
      <c r="A64" s="247"/>
      <c r="B64" s="242"/>
      <c r="C64" s="243"/>
      <c r="D64" s="245"/>
      <c r="E64" s="65"/>
      <c r="F64" s="93" t="s">
        <v>28</v>
      </c>
      <c r="G64" s="23"/>
      <c r="H64" s="23"/>
    </row>
    <row r="65" spans="1:8" ht="34.5" x14ac:dyDescent="0.25">
      <c r="A65" s="247"/>
      <c r="B65" s="246" t="s">
        <v>149</v>
      </c>
      <c r="C65" s="243"/>
      <c r="D65" s="245"/>
      <c r="E65" s="65"/>
      <c r="F65" s="94" t="s">
        <v>89</v>
      </c>
      <c r="G65" s="23">
        <f t="shared" ref="G65:H65" si="6">+G67</f>
        <v>0</v>
      </c>
      <c r="H65" s="23">
        <f t="shared" si="6"/>
        <v>0</v>
      </c>
    </row>
    <row r="66" spans="1:8" ht="19.149999999999999" customHeight="1" x14ac:dyDescent="0.25">
      <c r="A66" s="247"/>
      <c r="B66" s="247"/>
      <c r="C66" s="242"/>
      <c r="D66" s="245"/>
      <c r="E66" s="65"/>
      <c r="F66" s="76" t="s">
        <v>28</v>
      </c>
      <c r="G66" s="23"/>
      <c r="H66" s="23"/>
    </row>
    <row r="67" spans="1:8" x14ac:dyDescent="0.25">
      <c r="A67" s="247"/>
      <c r="B67" s="247"/>
      <c r="C67" s="246" t="s">
        <v>149</v>
      </c>
      <c r="D67" s="245"/>
      <c r="E67" s="65"/>
      <c r="F67" s="92" t="s">
        <v>82</v>
      </c>
      <c r="G67" s="23">
        <f t="shared" ref="G67:H67" si="7">+G69</f>
        <v>0</v>
      </c>
      <c r="H67" s="23">
        <f t="shared" si="7"/>
        <v>0</v>
      </c>
    </row>
    <row r="68" spans="1:8" ht="16.899999999999999" customHeight="1" x14ac:dyDescent="0.25">
      <c r="A68" s="247"/>
      <c r="B68" s="247"/>
      <c r="C68" s="247"/>
      <c r="D68" s="245"/>
      <c r="E68" s="65"/>
      <c r="F68" s="93" t="s">
        <v>28</v>
      </c>
      <c r="G68" s="23"/>
      <c r="H68" s="23"/>
    </row>
    <row r="69" spans="1:8" ht="15" customHeight="1" x14ac:dyDescent="0.25">
      <c r="A69" s="247"/>
      <c r="B69" s="247"/>
      <c r="C69" s="247"/>
      <c r="D69" s="249">
        <v>1139</v>
      </c>
      <c r="E69" s="65"/>
      <c r="F69" s="77" t="s">
        <v>82</v>
      </c>
      <c r="G69" s="23">
        <f>G70+G78</f>
        <v>0</v>
      </c>
      <c r="H69" s="23">
        <f>H70+H78</f>
        <v>0</v>
      </c>
    </row>
    <row r="70" spans="1:8" ht="17.45" customHeight="1" x14ac:dyDescent="0.3">
      <c r="A70" s="247"/>
      <c r="B70" s="247"/>
      <c r="C70" s="247"/>
      <c r="D70" s="250"/>
      <c r="E70" s="78" t="s">
        <v>9</v>
      </c>
      <c r="F70" s="79" t="s">
        <v>82</v>
      </c>
      <c r="G70" s="60">
        <f>+G72</f>
        <v>1846.8</v>
      </c>
      <c r="H70" s="60">
        <f>+H72</f>
        <v>6372.1</v>
      </c>
    </row>
    <row r="71" spans="1:8" ht="14.45" customHeight="1" x14ac:dyDescent="0.25">
      <c r="A71" s="247"/>
      <c r="B71" s="247"/>
      <c r="C71" s="247"/>
      <c r="D71" s="250"/>
      <c r="E71" s="75"/>
      <c r="F71" s="76" t="s">
        <v>29</v>
      </c>
      <c r="G71" s="177"/>
      <c r="H71" s="175"/>
    </row>
    <row r="72" spans="1:8" ht="15" customHeight="1" x14ac:dyDescent="0.25">
      <c r="A72" s="247"/>
      <c r="B72" s="247"/>
      <c r="C72" s="247"/>
      <c r="D72" s="250"/>
      <c r="E72" s="75"/>
      <c r="F72" s="76" t="s">
        <v>80</v>
      </c>
      <c r="G72" s="71">
        <f>+G74</f>
        <v>1846.8</v>
      </c>
      <c r="H72" s="71">
        <f>+H74</f>
        <v>6372.1</v>
      </c>
    </row>
    <row r="73" spans="1:8" ht="36.6" customHeight="1" x14ac:dyDescent="0.25">
      <c r="A73" s="247"/>
      <c r="B73" s="247"/>
      <c r="C73" s="247"/>
      <c r="D73" s="250"/>
      <c r="E73" s="75"/>
      <c r="F73" s="79" t="s">
        <v>31</v>
      </c>
      <c r="G73" s="177"/>
      <c r="H73" s="175"/>
    </row>
    <row r="74" spans="1:8" ht="16.149999999999999" customHeight="1" x14ac:dyDescent="0.25">
      <c r="A74" s="247"/>
      <c r="B74" s="247"/>
      <c r="C74" s="247"/>
      <c r="D74" s="250"/>
      <c r="E74" s="75"/>
      <c r="F74" s="76" t="s">
        <v>32</v>
      </c>
      <c r="G74" s="71">
        <f>+G76</f>
        <v>1846.8</v>
      </c>
      <c r="H74" s="71">
        <f>+H76</f>
        <v>6372.1</v>
      </c>
    </row>
    <row r="75" spans="1:8" ht="15" customHeight="1" x14ac:dyDescent="0.25">
      <c r="A75" s="247"/>
      <c r="B75" s="247"/>
      <c r="C75" s="247"/>
      <c r="D75" s="250"/>
      <c r="E75" s="75"/>
      <c r="F75" s="76" t="s">
        <v>33</v>
      </c>
      <c r="G75" s="71">
        <f>+G76</f>
        <v>1846.8</v>
      </c>
      <c r="H75" s="71">
        <f>+H76</f>
        <v>6372.1</v>
      </c>
    </row>
    <row r="76" spans="1:8" ht="14.45" customHeight="1" x14ac:dyDescent="0.25">
      <c r="A76" s="247"/>
      <c r="B76" s="247"/>
      <c r="C76" s="247"/>
      <c r="D76" s="250"/>
      <c r="E76" s="75"/>
      <c r="F76" s="76" t="s">
        <v>90</v>
      </c>
      <c r="G76" s="71">
        <f>G77</f>
        <v>1846.8</v>
      </c>
      <c r="H76" s="71">
        <f>H77</f>
        <v>6372.1</v>
      </c>
    </row>
    <row r="77" spans="1:8" ht="18.600000000000001" customHeight="1" x14ac:dyDescent="0.25">
      <c r="A77" s="247"/>
      <c r="B77" s="247"/>
      <c r="C77" s="247"/>
      <c r="D77" s="250"/>
      <c r="E77" s="75"/>
      <c r="F77" s="76" t="s">
        <v>91</v>
      </c>
      <c r="G77" s="71">
        <f>'Havelvac 1 (5)'!D58</f>
        <v>1846.8</v>
      </c>
      <c r="H77" s="71">
        <f>'Havelvac 1 (5)'!E58</f>
        <v>6372.1</v>
      </c>
    </row>
    <row r="78" spans="1:8" ht="19.899999999999999" customHeight="1" x14ac:dyDescent="0.3">
      <c r="A78" s="247"/>
      <c r="B78" s="247"/>
      <c r="C78" s="247"/>
      <c r="D78" s="250"/>
      <c r="E78" s="78" t="s">
        <v>9</v>
      </c>
      <c r="F78" s="79" t="s">
        <v>82</v>
      </c>
      <c r="G78" s="71">
        <f>G79</f>
        <v>-1846.8</v>
      </c>
      <c r="H78" s="71">
        <f>H79</f>
        <v>-6372.1</v>
      </c>
    </row>
    <row r="79" spans="1:8" ht="18" customHeight="1" x14ac:dyDescent="0.25">
      <c r="A79" s="247"/>
      <c r="B79" s="247"/>
      <c r="C79" s="247"/>
      <c r="D79" s="250"/>
      <c r="E79" s="75"/>
      <c r="F79" s="76" t="s">
        <v>29</v>
      </c>
      <c r="G79" s="71">
        <f>G80</f>
        <v>-1846.8</v>
      </c>
      <c r="H79" s="71">
        <f>H80</f>
        <v>-6372.1</v>
      </c>
    </row>
    <row r="80" spans="1:8" ht="18.600000000000001" customHeight="1" x14ac:dyDescent="0.25">
      <c r="A80" s="247"/>
      <c r="B80" s="247"/>
      <c r="C80" s="247"/>
      <c r="D80" s="250"/>
      <c r="E80" s="75"/>
      <c r="F80" s="76" t="s">
        <v>80</v>
      </c>
      <c r="G80" s="71">
        <f>G82</f>
        <v>-1846.8</v>
      </c>
      <c r="H80" s="71">
        <f>H82</f>
        <v>-6372.1</v>
      </c>
    </row>
    <row r="81" spans="1:8" ht="36.6" customHeight="1" x14ac:dyDescent="0.25">
      <c r="A81" s="247"/>
      <c r="B81" s="247"/>
      <c r="C81" s="247"/>
      <c r="D81" s="250"/>
      <c r="E81" s="75"/>
      <c r="F81" s="79" t="s">
        <v>31</v>
      </c>
      <c r="G81" s="177"/>
      <c r="H81" s="71"/>
    </row>
    <row r="82" spans="1:8" ht="14.45" customHeight="1" x14ac:dyDescent="0.25">
      <c r="A82" s="247"/>
      <c r="B82" s="247"/>
      <c r="C82" s="247"/>
      <c r="D82" s="250"/>
      <c r="E82" s="75"/>
      <c r="F82" s="76" t="s">
        <v>32</v>
      </c>
      <c r="G82" s="71">
        <f t="shared" ref="G82:H84" si="8">G83</f>
        <v>-1846.8</v>
      </c>
      <c r="H82" s="71">
        <f t="shared" si="8"/>
        <v>-6372.1</v>
      </c>
    </row>
    <row r="83" spans="1:8" ht="15.6" customHeight="1" x14ac:dyDescent="0.25">
      <c r="A83" s="247"/>
      <c r="B83" s="247"/>
      <c r="C83" s="247"/>
      <c r="D83" s="250"/>
      <c r="E83" s="75"/>
      <c r="F83" s="76" t="s">
        <v>33</v>
      </c>
      <c r="G83" s="71">
        <f t="shared" si="8"/>
        <v>-1846.8</v>
      </c>
      <c r="H83" s="71">
        <f t="shared" si="8"/>
        <v>-6372.1</v>
      </c>
    </row>
    <row r="84" spans="1:8" ht="16.899999999999999" customHeight="1" x14ac:dyDescent="0.25">
      <c r="A84" s="247"/>
      <c r="B84" s="247"/>
      <c r="C84" s="247"/>
      <c r="D84" s="250"/>
      <c r="E84" s="75"/>
      <c r="F84" s="76" t="s">
        <v>90</v>
      </c>
      <c r="G84" s="71">
        <f t="shared" si="8"/>
        <v>-1846.8</v>
      </c>
      <c r="H84" s="71">
        <f t="shared" si="8"/>
        <v>-6372.1</v>
      </c>
    </row>
    <row r="85" spans="1:8" ht="17.45" customHeight="1" x14ac:dyDescent="0.25">
      <c r="A85" s="248"/>
      <c r="B85" s="248"/>
      <c r="C85" s="248"/>
      <c r="D85" s="251"/>
      <c r="E85" s="75"/>
      <c r="F85" s="76" t="s">
        <v>91</v>
      </c>
      <c r="G85" s="71">
        <f>'Havelvac 1 (5)'!D64</f>
        <v>-1846.8</v>
      </c>
      <c r="H85" s="71">
        <f>'Havelvac 1 (5)'!E64</f>
        <v>-6372.1</v>
      </c>
    </row>
    <row r="86" spans="1:8" x14ac:dyDescent="0.25">
      <c r="A86" s="80" t="s">
        <v>115</v>
      </c>
      <c r="B86" s="230"/>
      <c r="C86" s="230"/>
      <c r="D86" s="233"/>
      <c r="E86" s="233"/>
      <c r="F86" s="66" t="s">
        <v>116</v>
      </c>
      <c r="G86" s="178">
        <f t="shared" ref="G86:H86" si="9">G88</f>
        <v>1846.8</v>
      </c>
      <c r="H86" s="178">
        <f t="shared" si="9"/>
        <v>6372.1</v>
      </c>
    </row>
    <row r="87" spans="1:8" x14ac:dyDescent="0.25">
      <c r="A87" s="81"/>
      <c r="B87" s="231"/>
      <c r="C87" s="232"/>
      <c r="D87" s="234"/>
      <c r="E87" s="234"/>
      <c r="F87" s="37" t="s">
        <v>28</v>
      </c>
      <c r="G87" s="179"/>
      <c r="H87" s="188"/>
    </row>
    <row r="88" spans="1:8" x14ac:dyDescent="0.25">
      <c r="A88" s="81"/>
      <c r="B88" s="80" t="s">
        <v>213</v>
      </c>
      <c r="C88" s="232"/>
      <c r="D88" s="234"/>
      <c r="E88" s="234"/>
      <c r="F88" s="66" t="s">
        <v>214</v>
      </c>
      <c r="G88" s="178">
        <f t="shared" ref="G88:H88" si="10">G90</f>
        <v>1846.8</v>
      </c>
      <c r="H88" s="178">
        <f t="shared" si="10"/>
        <v>6372.1</v>
      </c>
    </row>
    <row r="89" spans="1:8" x14ac:dyDescent="0.25">
      <c r="A89" s="81"/>
      <c r="B89" s="81"/>
      <c r="C89" s="231"/>
      <c r="D89" s="234"/>
      <c r="E89" s="234"/>
      <c r="F89" s="37" t="s">
        <v>28</v>
      </c>
      <c r="G89" s="179"/>
      <c r="H89" s="188"/>
    </row>
    <row r="90" spans="1:8" x14ac:dyDescent="0.25">
      <c r="A90" s="81"/>
      <c r="B90" s="81"/>
      <c r="C90" s="82" t="s">
        <v>27</v>
      </c>
      <c r="D90" s="234"/>
      <c r="E90" s="234"/>
      <c r="F90" s="66" t="s">
        <v>215</v>
      </c>
      <c r="G90" s="178">
        <f>G92</f>
        <v>1846.8</v>
      </c>
      <c r="H90" s="178">
        <f>H92</f>
        <v>6372.1</v>
      </c>
    </row>
    <row r="91" spans="1:8" x14ac:dyDescent="0.25">
      <c r="A91" s="81"/>
      <c r="B91" s="81"/>
      <c r="C91" s="83"/>
      <c r="D91" s="235"/>
      <c r="E91" s="235"/>
      <c r="F91" s="37" t="s">
        <v>28</v>
      </c>
      <c r="G91" s="179"/>
      <c r="H91" s="188"/>
    </row>
    <row r="92" spans="1:8" ht="34.5" x14ac:dyDescent="0.25">
      <c r="A92" s="84"/>
      <c r="B92" s="84"/>
      <c r="C92" s="85"/>
      <c r="D92" s="194">
        <v>1111</v>
      </c>
      <c r="E92" s="236"/>
      <c r="F92" s="91" t="s">
        <v>110</v>
      </c>
      <c r="G92" s="178">
        <f>G94</f>
        <v>1846.8</v>
      </c>
      <c r="H92" s="178">
        <f>H94</f>
        <v>6372.1</v>
      </c>
    </row>
    <row r="93" spans="1:8" x14ac:dyDescent="0.25">
      <c r="A93" s="84"/>
      <c r="B93" s="84"/>
      <c r="C93" s="85"/>
      <c r="D93" s="195"/>
      <c r="E93" s="237"/>
      <c r="F93" s="86" t="s">
        <v>28</v>
      </c>
      <c r="G93" s="180"/>
      <c r="H93" s="189"/>
    </row>
    <row r="94" spans="1:8" ht="34.5" x14ac:dyDescent="0.25">
      <c r="A94" s="84"/>
      <c r="B94" s="84"/>
      <c r="C94" s="85"/>
      <c r="D94" s="195"/>
      <c r="E94" s="203">
        <v>11005</v>
      </c>
      <c r="F94" s="87" t="s">
        <v>131</v>
      </c>
      <c r="G94" s="178">
        <f>G96</f>
        <v>1846.8</v>
      </c>
      <c r="H94" s="178">
        <f>H96</f>
        <v>6372.1</v>
      </c>
    </row>
    <row r="95" spans="1:8" x14ac:dyDescent="0.25">
      <c r="A95" s="84"/>
      <c r="B95" s="84"/>
      <c r="C95" s="85"/>
      <c r="D95" s="195"/>
      <c r="E95" s="204"/>
      <c r="F95" s="42" t="s">
        <v>29</v>
      </c>
      <c r="G95" s="181"/>
      <c r="H95" s="164"/>
    </row>
    <row r="96" spans="1:8" ht="34.5" x14ac:dyDescent="0.25">
      <c r="A96" s="84"/>
      <c r="B96" s="84"/>
      <c r="C96" s="85"/>
      <c r="D96" s="195"/>
      <c r="E96" s="204"/>
      <c r="F96" s="88" t="s">
        <v>118</v>
      </c>
      <c r="G96" s="182">
        <f>G98</f>
        <v>1846.8</v>
      </c>
      <c r="H96" s="182">
        <f>H98</f>
        <v>6372.1</v>
      </c>
    </row>
    <row r="97" spans="1:8" ht="34.5" x14ac:dyDescent="0.25">
      <c r="A97" s="84"/>
      <c r="B97" s="84"/>
      <c r="C97" s="85"/>
      <c r="D97" s="195"/>
      <c r="E97" s="204"/>
      <c r="F97" s="88" t="s">
        <v>31</v>
      </c>
      <c r="G97" s="183"/>
      <c r="H97" s="190"/>
    </row>
    <row r="98" spans="1:8" x14ac:dyDescent="0.25">
      <c r="A98" s="84"/>
      <c r="B98" s="84"/>
      <c r="C98" s="85"/>
      <c r="D98" s="195"/>
      <c r="E98" s="204"/>
      <c r="F98" s="88" t="s">
        <v>119</v>
      </c>
      <c r="G98" s="182">
        <f t="shared" ref="G98:H100" si="11">G99</f>
        <v>1846.8</v>
      </c>
      <c r="H98" s="182">
        <f t="shared" si="11"/>
        <v>6372.1</v>
      </c>
    </row>
    <row r="99" spans="1:8" x14ac:dyDescent="0.25">
      <c r="A99" s="84"/>
      <c r="B99" s="84"/>
      <c r="C99" s="85"/>
      <c r="D99" s="195"/>
      <c r="E99" s="204"/>
      <c r="F99" s="88" t="s">
        <v>120</v>
      </c>
      <c r="G99" s="182">
        <f t="shared" si="11"/>
        <v>1846.8</v>
      </c>
      <c r="H99" s="182">
        <f t="shared" si="11"/>
        <v>6372.1</v>
      </c>
    </row>
    <row r="100" spans="1:8" x14ac:dyDescent="0.25">
      <c r="A100" s="84"/>
      <c r="B100" s="84"/>
      <c r="C100" s="85"/>
      <c r="D100" s="195"/>
      <c r="E100" s="204"/>
      <c r="F100" s="88" t="s">
        <v>121</v>
      </c>
      <c r="G100" s="182">
        <f t="shared" si="11"/>
        <v>1846.8</v>
      </c>
      <c r="H100" s="182">
        <f t="shared" si="11"/>
        <v>6372.1</v>
      </c>
    </row>
    <row r="101" spans="1:8" ht="34.5" x14ac:dyDescent="0.25">
      <c r="A101" s="84"/>
      <c r="B101" s="84"/>
      <c r="C101" s="85"/>
      <c r="D101" s="195"/>
      <c r="E101" s="204"/>
      <c r="F101" s="88" t="s">
        <v>122</v>
      </c>
      <c r="G101" s="182">
        <f>G102</f>
        <v>1846.8</v>
      </c>
      <c r="H101" s="182">
        <f>H102</f>
        <v>6372.1</v>
      </c>
    </row>
    <row r="102" spans="1:8" ht="19.149999999999999" customHeight="1" x14ac:dyDescent="0.25">
      <c r="A102" s="89"/>
      <c r="B102" s="89"/>
      <c r="C102" s="90"/>
      <c r="D102" s="196"/>
      <c r="E102" s="205"/>
      <c r="F102" s="88" t="s">
        <v>123</v>
      </c>
      <c r="G102" s="182">
        <f>'Havelvac 1 (5)'!D77</f>
        <v>1846.8</v>
      </c>
      <c r="H102" s="182">
        <f>'Havelvac 1 (5)'!E77</f>
        <v>6372.1</v>
      </c>
    </row>
  </sheetData>
  <mergeCells count="22">
    <mergeCell ref="B63:B64"/>
    <mergeCell ref="C63:C66"/>
    <mergeCell ref="D63:D68"/>
    <mergeCell ref="A63:A85"/>
    <mergeCell ref="B65:B85"/>
    <mergeCell ref="C67:C85"/>
    <mergeCell ref="D69:D85"/>
    <mergeCell ref="H1:I1"/>
    <mergeCell ref="H5:H6"/>
    <mergeCell ref="A2:H2"/>
    <mergeCell ref="A4:C5"/>
    <mergeCell ref="D4:E5"/>
    <mergeCell ref="F4:F6"/>
    <mergeCell ref="G4:H4"/>
    <mergeCell ref="G5:G6"/>
    <mergeCell ref="B86:B87"/>
    <mergeCell ref="C86:C89"/>
    <mergeCell ref="D86:D91"/>
    <mergeCell ref="E86:E91"/>
    <mergeCell ref="D92:D102"/>
    <mergeCell ref="E92:E93"/>
    <mergeCell ref="E94:E10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21" sqref="F21"/>
    </sheetView>
  </sheetViews>
  <sheetFormatPr defaultColWidth="9.140625" defaultRowHeight="16.5" x14ac:dyDescent="0.3"/>
  <cols>
    <col min="1" max="1" width="11.5703125" style="2" customWidth="1"/>
    <col min="2" max="2" width="22.7109375" style="2" customWidth="1"/>
    <col min="3" max="3" width="47.140625" style="2" customWidth="1"/>
    <col min="4" max="4" width="36.140625" style="2" customWidth="1"/>
    <col min="5" max="5" width="49.7109375" style="2" customWidth="1"/>
    <col min="6" max="6" width="9.140625" style="2"/>
    <col min="7" max="7" width="49.85546875" style="2" customWidth="1"/>
    <col min="8" max="16384" width="9.140625" style="2"/>
  </cols>
  <sheetData>
    <row r="1" spans="1:5" ht="49.5" x14ac:dyDescent="0.3">
      <c r="E1" s="3" t="s">
        <v>136</v>
      </c>
    </row>
    <row r="2" spans="1:5" ht="37.15" customHeight="1" x14ac:dyDescent="0.3">
      <c r="A2" s="255" t="s">
        <v>137</v>
      </c>
      <c r="B2" s="255"/>
      <c r="C2" s="255"/>
      <c r="D2" s="255"/>
      <c r="E2" s="255"/>
    </row>
    <row r="3" spans="1:5" ht="18" customHeight="1" x14ac:dyDescent="0.3"/>
    <row r="4" spans="1:5" ht="28.9" customHeight="1" x14ac:dyDescent="0.3">
      <c r="D4" s="256" t="s">
        <v>204</v>
      </c>
      <c r="E4" s="256"/>
    </row>
    <row r="5" spans="1:5" s="1" customFormat="1" ht="37.9" customHeight="1" x14ac:dyDescent="0.25">
      <c r="A5" s="257" t="s">
        <v>0</v>
      </c>
      <c r="B5" s="257"/>
      <c r="C5" s="257" t="s">
        <v>124</v>
      </c>
      <c r="D5" s="257" t="s">
        <v>125</v>
      </c>
      <c r="E5" s="154" t="s">
        <v>173</v>
      </c>
    </row>
    <row r="6" spans="1:5" s="1" customFormat="1" ht="62.45" customHeight="1" x14ac:dyDescent="0.25">
      <c r="A6" s="4" t="s">
        <v>3</v>
      </c>
      <c r="B6" s="4" t="s">
        <v>4</v>
      </c>
      <c r="C6" s="257"/>
      <c r="D6" s="257"/>
      <c r="E6" s="67" t="s">
        <v>2</v>
      </c>
    </row>
    <row r="7" spans="1:5" ht="27.6" customHeight="1" x14ac:dyDescent="0.3">
      <c r="A7" s="252" t="s">
        <v>118</v>
      </c>
      <c r="B7" s="253"/>
      <c r="C7" s="253"/>
      <c r="D7" s="254"/>
      <c r="E7" s="153">
        <f>E8</f>
        <v>6372.1</v>
      </c>
    </row>
    <row r="8" spans="1:5" ht="22.9" customHeight="1" x14ac:dyDescent="0.3">
      <c r="A8" s="5">
        <v>1111</v>
      </c>
      <c r="B8" s="6"/>
      <c r="C8" s="7" t="s">
        <v>110</v>
      </c>
      <c r="D8" s="8"/>
      <c r="E8" s="46">
        <f>E9</f>
        <v>6372.1</v>
      </c>
    </row>
    <row r="9" spans="1:5" ht="49.5" x14ac:dyDescent="0.3">
      <c r="A9" s="9"/>
      <c r="B9" s="7">
        <v>11005</v>
      </c>
      <c r="C9" s="10" t="s">
        <v>131</v>
      </c>
      <c r="D9" s="11" t="s">
        <v>118</v>
      </c>
      <c r="E9" s="46">
        <f>E10</f>
        <v>6372.1</v>
      </c>
    </row>
    <row r="10" spans="1:5" ht="49.5" x14ac:dyDescent="0.3">
      <c r="A10" s="9"/>
      <c r="B10" s="12"/>
      <c r="C10" s="13"/>
      <c r="D10" s="14" t="s">
        <v>126</v>
      </c>
      <c r="E10" s="45">
        <f>'Havelvac 2 (3,4)'!H102</f>
        <v>6372.1</v>
      </c>
    </row>
    <row r="18" ht="15.6" customHeight="1" x14ac:dyDescent="0.3"/>
  </sheetData>
  <mergeCells count="6">
    <mergeCell ref="A7:D7"/>
    <mergeCell ref="A2:E2"/>
    <mergeCell ref="D4:E4"/>
    <mergeCell ref="A5:B5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workbookViewId="0">
      <selection activeCell="B67" sqref="B67:D67"/>
    </sheetView>
  </sheetViews>
  <sheetFormatPr defaultColWidth="9.140625" defaultRowHeight="17.25" x14ac:dyDescent="0.25"/>
  <cols>
    <col min="1" max="1" width="32.5703125" style="16" customWidth="1"/>
    <col min="2" max="2" width="71.28515625" style="16" customWidth="1"/>
    <col min="3" max="3" width="31.5703125" style="16" customWidth="1"/>
    <col min="4" max="4" width="41.7109375" style="43" customWidth="1"/>
    <col min="5" max="114" width="9.140625" style="16"/>
    <col min="115" max="115" width="28.5703125" style="16" customWidth="1"/>
    <col min="116" max="116" width="47.5703125" style="16" customWidth="1"/>
    <col min="117" max="120" width="15.28515625" style="16" customWidth="1"/>
    <col min="121" max="370" width="9.140625" style="16"/>
    <col min="371" max="371" width="28.5703125" style="16" customWidth="1"/>
    <col min="372" max="372" width="47.5703125" style="16" customWidth="1"/>
    <col min="373" max="376" width="15.28515625" style="16" customWidth="1"/>
    <col min="377" max="626" width="9.140625" style="16"/>
    <col min="627" max="627" width="28.5703125" style="16" customWidth="1"/>
    <col min="628" max="628" width="47.5703125" style="16" customWidth="1"/>
    <col min="629" max="632" width="15.28515625" style="16" customWidth="1"/>
    <col min="633" max="16384" width="9.140625" style="16"/>
  </cols>
  <sheetData>
    <row r="1" spans="1:6" ht="66.75" customHeight="1" x14ac:dyDescent="0.25">
      <c r="A1" s="96"/>
      <c r="B1" s="97"/>
      <c r="C1" s="97"/>
      <c r="D1" s="98" t="s">
        <v>138</v>
      </c>
    </row>
    <row r="2" spans="1:6" ht="31.9" customHeight="1" x14ac:dyDescent="0.3">
      <c r="A2" s="239" t="s">
        <v>194</v>
      </c>
      <c r="B2" s="239"/>
      <c r="C2" s="239"/>
      <c r="D2" s="239"/>
    </row>
    <row r="3" spans="1:6" ht="21" customHeight="1" x14ac:dyDescent="0.25">
      <c r="A3" s="265" t="s">
        <v>195</v>
      </c>
      <c r="B3" s="275"/>
      <c r="C3" s="275"/>
      <c r="D3" s="275"/>
    </row>
    <row r="4" spans="1:6" ht="21" customHeight="1" x14ac:dyDescent="0.25">
      <c r="A4" s="276" t="s">
        <v>35</v>
      </c>
      <c r="B4" s="276"/>
      <c r="C4" s="276"/>
      <c r="D4" s="276"/>
    </row>
    <row r="5" spans="1:6" ht="24.6" customHeight="1" x14ac:dyDescent="0.25">
      <c r="A5" s="100" t="s">
        <v>36</v>
      </c>
      <c r="B5" s="214" t="s">
        <v>37</v>
      </c>
      <c r="C5" s="279"/>
      <c r="D5" s="215"/>
    </row>
    <row r="6" spans="1:6" ht="21.6" customHeight="1" x14ac:dyDescent="0.25">
      <c r="A6" s="25" t="s">
        <v>196</v>
      </c>
      <c r="B6" s="270" t="s">
        <v>197</v>
      </c>
      <c r="C6" s="270"/>
      <c r="D6" s="270"/>
    </row>
    <row r="7" spans="1:6" ht="14.45" customHeight="1" x14ac:dyDescent="0.25">
      <c r="A7" s="64"/>
      <c r="B7" s="280"/>
      <c r="C7" s="281"/>
      <c r="D7" s="282"/>
    </row>
    <row r="8" spans="1:6" ht="23.45" customHeight="1" x14ac:dyDescent="0.25">
      <c r="A8" s="269" t="s">
        <v>40</v>
      </c>
      <c r="B8" s="269"/>
      <c r="C8" s="269"/>
      <c r="D8" s="269"/>
    </row>
    <row r="9" spans="1:6" ht="35.450000000000003" customHeight="1" x14ac:dyDescent="0.25">
      <c r="A9" s="24" t="s">
        <v>41</v>
      </c>
      <c r="B9" s="25" t="s">
        <v>196</v>
      </c>
      <c r="C9" s="216" t="s">
        <v>130</v>
      </c>
      <c r="D9" s="217"/>
    </row>
    <row r="10" spans="1:6" ht="21.6" customHeight="1" x14ac:dyDescent="0.25">
      <c r="A10" s="57" t="s">
        <v>42</v>
      </c>
      <c r="B10" s="141" t="s">
        <v>198</v>
      </c>
      <c r="C10" s="142"/>
      <c r="D10" s="143"/>
    </row>
    <row r="11" spans="1:6" ht="35.450000000000003" customHeight="1" x14ac:dyDescent="0.25">
      <c r="A11" s="57" t="s">
        <v>45</v>
      </c>
      <c r="B11" s="141" t="s">
        <v>199</v>
      </c>
      <c r="C11" s="142"/>
      <c r="D11" s="143"/>
    </row>
    <row r="12" spans="1:6" ht="55.9" customHeight="1" x14ac:dyDescent="0.25">
      <c r="A12" s="57" t="s">
        <v>47</v>
      </c>
      <c r="B12" s="141" t="s">
        <v>200</v>
      </c>
      <c r="C12" s="142"/>
      <c r="D12" s="143"/>
    </row>
    <row r="13" spans="1:6" ht="16.899999999999999" customHeight="1" x14ac:dyDescent="0.25">
      <c r="A13" s="57" t="s">
        <v>49</v>
      </c>
      <c r="B13" s="141" t="s">
        <v>50</v>
      </c>
      <c r="C13" s="142"/>
      <c r="D13" s="143"/>
      <c r="F13" s="144"/>
    </row>
    <row r="14" spans="1:6" ht="50.45" customHeight="1" x14ac:dyDescent="0.25">
      <c r="A14" s="57" t="s">
        <v>201</v>
      </c>
      <c r="B14" s="141" t="s">
        <v>202</v>
      </c>
      <c r="C14" s="142"/>
      <c r="D14" s="143"/>
    </row>
    <row r="15" spans="1:6" ht="18.600000000000001" customHeight="1" x14ac:dyDescent="0.25">
      <c r="A15" s="263" t="s">
        <v>53</v>
      </c>
      <c r="B15" s="263"/>
      <c r="C15" s="142"/>
      <c r="D15" s="143"/>
    </row>
    <row r="16" spans="1:6" ht="21.6" customHeight="1" x14ac:dyDescent="0.25">
      <c r="A16" s="268" t="s">
        <v>54</v>
      </c>
      <c r="B16" s="268"/>
      <c r="C16" s="152">
        <f>'Havelvac 2 (3,4)'!G17</f>
        <v>-1000.6</v>
      </c>
      <c r="D16" s="152">
        <f>'Havelvac 2 (3,4)'!H17</f>
        <v>-1000.6</v>
      </c>
    </row>
    <row r="17" spans="1:4" ht="44.25" customHeight="1" x14ac:dyDescent="0.3">
      <c r="A17" s="239" t="s">
        <v>168</v>
      </c>
      <c r="B17" s="239"/>
      <c r="C17" s="239"/>
      <c r="D17" s="239"/>
    </row>
    <row r="18" spans="1:4" s="99" customFormat="1" x14ac:dyDescent="0.3">
      <c r="A18" s="265" t="s">
        <v>155</v>
      </c>
      <c r="B18" s="275"/>
      <c r="C18" s="275"/>
      <c r="D18" s="275"/>
    </row>
    <row r="19" spans="1:4" s="99" customFormat="1" x14ac:dyDescent="0.3">
      <c r="A19" s="276" t="s">
        <v>35</v>
      </c>
      <c r="B19" s="276"/>
      <c r="C19" s="276"/>
      <c r="D19" s="276"/>
    </row>
    <row r="20" spans="1:4" s="99" customFormat="1" x14ac:dyDescent="0.3">
      <c r="A20" s="100" t="s">
        <v>36</v>
      </c>
      <c r="B20" s="269" t="s">
        <v>37</v>
      </c>
      <c r="C20" s="269"/>
      <c r="D20" s="269"/>
    </row>
    <row r="21" spans="1:4" s="99" customFormat="1" x14ac:dyDescent="0.3">
      <c r="A21" s="25">
        <v>1181</v>
      </c>
      <c r="B21" s="270" t="s">
        <v>169</v>
      </c>
      <c r="C21" s="270"/>
      <c r="D21" s="270"/>
    </row>
    <row r="22" spans="1:4" s="99" customFormat="1" x14ac:dyDescent="0.3">
      <c r="A22" s="31"/>
      <c r="B22" s="31"/>
      <c r="C22" s="31"/>
      <c r="D22" s="27"/>
    </row>
    <row r="23" spans="1:4" s="99" customFormat="1" x14ac:dyDescent="0.3">
      <c r="A23" s="269" t="s">
        <v>40</v>
      </c>
      <c r="B23" s="269"/>
      <c r="C23" s="269"/>
      <c r="D23" s="269"/>
    </row>
    <row r="24" spans="1:4" s="99" customFormat="1" x14ac:dyDescent="0.3">
      <c r="A24" s="31"/>
      <c r="B24" s="221"/>
      <c r="C24" s="222"/>
      <c r="D24" s="223"/>
    </row>
    <row r="25" spans="1:4" s="99" customFormat="1" ht="36.6" customHeight="1" x14ac:dyDescent="0.3">
      <c r="A25" s="24" t="s">
        <v>41</v>
      </c>
      <c r="B25" s="25">
        <v>1181</v>
      </c>
      <c r="C25" s="216" t="s">
        <v>130</v>
      </c>
      <c r="D25" s="217"/>
    </row>
    <row r="26" spans="1:4" s="99" customFormat="1" ht="25.15" customHeight="1" x14ac:dyDescent="0.3">
      <c r="A26" s="24" t="s">
        <v>42</v>
      </c>
      <c r="B26" s="25" t="s">
        <v>43</v>
      </c>
      <c r="C26" s="27" t="s">
        <v>161</v>
      </c>
      <c r="D26" s="27" t="s">
        <v>44</v>
      </c>
    </row>
    <row r="27" spans="1:4" s="99" customFormat="1" ht="36.6" customHeight="1" x14ac:dyDescent="0.3">
      <c r="A27" s="24" t="s">
        <v>45</v>
      </c>
      <c r="B27" s="25" t="s">
        <v>170</v>
      </c>
      <c r="C27" s="25"/>
      <c r="D27" s="27"/>
    </row>
    <row r="28" spans="1:4" s="99" customFormat="1" ht="91.15" customHeight="1" x14ac:dyDescent="0.3">
      <c r="A28" s="24" t="s">
        <v>47</v>
      </c>
      <c r="B28" s="25" t="s">
        <v>171</v>
      </c>
      <c r="C28" s="25"/>
      <c r="D28" s="27"/>
    </row>
    <row r="29" spans="1:4" s="99" customFormat="1" x14ac:dyDescent="0.3">
      <c r="A29" s="24" t="s">
        <v>49</v>
      </c>
      <c r="B29" s="25" t="s">
        <v>50</v>
      </c>
      <c r="C29" s="25"/>
      <c r="D29" s="27"/>
    </row>
    <row r="30" spans="1:4" s="99" customFormat="1" ht="21" customHeight="1" x14ac:dyDescent="0.3">
      <c r="A30" s="24" t="s">
        <v>51</v>
      </c>
      <c r="B30" s="25" t="s">
        <v>172</v>
      </c>
      <c r="C30" s="25"/>
      <c r="D30" s="27"/>
    </row>
    <row r="31" spans="1:4" s="99" customFormat="1" x14ac:dyDescent="0.3">
      <c r="A31" s="263" t="s">
        <v>53</v>
      </c>
      <c r="B31" s="263"/>
      <c r="C31" s="101"/>
      <c r="D31" s="27"/>
    </row>
    <row r="32" spans="1:4" s="99" customFormat="1" x14ac:dyDescent="0.3">
      <c r="A32" s="268" t="s">
        <v>54</v>
      </c>
      <c r="B32" s="268"/>
      <c r="C32" s="152">
        <f>+'[1]Havelvac 2 (3,4)'!G12</f>
        <v>-846.15</v>
      </c>
      <c r="D32" s="152">
        <f>+'[1]Havelvac 2 (3,4)'!H12</f>
        <v>-846.15</v>
      </c>
    </row>
    <row r="33" spans="1:4" ht="45" customHeight="1" x14ac:dyDescent="0.3">
      <c r="A33" s="239" t="s">
        <v>143</v>
      </c>
      <c r="B33" s="239"/>
      <c r="C33" s="239"/>
      <c r="D33" s="239"/>
    </row>
    <row r="34" spans="1:4" x14ac:dyDescent="0.25">
      <c r="A34" s="265" t="s">
        <v>34</v>
      </c>
      <c r="B34" s="275"/>
      <c r="C34" s="275"/>
      <c r="D34" s="275"/>
    </row>
    <row r="35" spans="1:4" x14ac:dyDescent="0.25">
      <c r="A35" s="276" t="s">
        <v>35</v>
      </c>
      <c r="B35" s="276"/>
      <c r="C35" s="276"/>
      <c r="D35" s="276"/>
    </row>
    <row r="36" spans="1:4" x14ac:dyDescent="0.25">
      <c r="A36" s="100" t="s">
        <v>36</v>
      </c>
      <c r="B36" s="269" t="s">
        <v>37</v>
      </c>
      <c r="C36" s="269"/>
      <c r="D36" s="269"/>
    </row>
    <row r="37" spans="1:4" x14ac:dyDescent="0.25">
      <c r="A37" s="25" t="s">
        <v>38</v>
      </c>
      <c r="B37" s="270" t="s">
        <v>39</v>
      </c>
      <c r="C37" s="270"/>
      <c r="D37" s="270"/>
    </row>
    <row r="38" spans="1:4" x14ac:dyDescent="0.25">
      <c r="A38" s="31"/>
      <c r="B38" s="221"/>
      <c r="C38" s="222"/>
      <c r="D38" s="223"/>
    </row>
    <row r="39" spans="1:4" x14ac:dyDescent="0.25">
      <c r="A39" s="269" t="s">
        <v>40</v>
      </c>
      <c r="B39" s="269"/>
      <c r="C39" s="269"/>
      <c r="D39" s="269"/>
    </row>
    <row r="40" spans="1:4" x14ac:dyDescent="0.25">
      <c r="A40" s="31"/>
      <c r="B40" s="31"/>
      <c r="C40" s="31"/>
      <c r="D40" s="27"/>
    </row>
    <row r="41" spans="1:4" ht="48" customHeight="1" x14ac:dyDescent="0.25">
      <c r="A41" s="24" t="s">
        <v>41</v>
      </c>
      <c r="B41" s="25" t="s">
        <v>38</v>
      </c>
      <c r="C41" s="216" t="s">
        <v>128</v>
      </c>
      <c r="D41" s="217"/>
    </row>
    <row r="42" spans="1:4" ht="19.899999999999999" customHeight="1" x14ac:dyDescent="0.25">
      <c r="A42" s="24" t="s">
        <v>42</v>
      </c>
      <c r="B42" s="25" t="s">
        <v>43</v>
      </c>
      <c r="C42" s="27" t="s">
        <v>161</v>
      </c>
      <c r="D42" s="27" t="s">
        <v>44</v>
      </c>
    </row>
    <row r="43" spans="1:4" ht="70.900000000000006" customHeight="1" x14ac:dyDescent="0.25">
      <c r="A43" s="24" t="s">
        <v>45</v>
      </c>
      <c r="B43" s="25" t="s">
        <v>46</v>
      </c>
      <c r="C43" s="25"/>
      <c r="D43" s="27"/>
    </row>
    <row r="44" spans="1:4" ht="108.6" customHeight="1" x14ac:dyDescent="0.25">
      <c r="A44" s="24" t="s">
        <v>47</v>
      </c>
      <c r="B44" s="25" t="s">
        <v>48</v>
      </c>
      <c r="C44" s="25"/>
      <c r="D44" s="27"/>
    </row>
    <row r="45" spans="1:4" x14ac:dyDescent="0.25">
      <c r="A45" s="24" t="s">
        <v>49</v>
      </c>
      <c r="B45" s="25" t="s">
        <v>50</v>
      </c>
      <c r="C45" s="25"/>
      <c r="D45" s="27"/>
    </row>
    <row r="46" spans="1:4" ht="51.75" x14ac:dyDescent="0.25">
      <c r="A46" s="24" t="s">
        <v>51</v>
      </c>
      <c r="B46" s="25" t="s">
        <v>52</v>
      </c>
      <c r="C46" s="25"/>
      <c r="D46" s="27"/>
    </row>
    <row r="47" spans="1:4" x14ac:dyDescent="0.25">
      <c r="A47" s="263" t="s">
        <v>53</v>
      </c>
      <c r="B47" s="263"/>
      <c r="C47" s="101"/>
      <c r="D47" s="27"/>
    </row>
    <row r="48" spans="1:4" x14ac:dyDescent="0.25">
      <c r="A48" s="268" t="s">
        <v>54</v>
      </c>
      <c r="B48" s="268"/>
      <c r="C48" s="152">
        <f>'Havelvac 2 (3,4)'!G53</f>
        <v>0</v>
      </c>
      <c r="D48" s="152">
        <f>'Havelvac 2 (3,4)'!H53</f>
        <v>-4525.3</v>
      </c>
    </row>
    <row r="49" spans="1:4" ht="53.45" customHeight="1" x14ac:dyDescent="0.3">
      <c r="A49" s="239" t="s">
        <v>139</v>
      </c>
      <c r="B49" s="239"/>
      <c r="C49" s="239"/>
      <c r="D49" s="239"/>
    </row>
    <row r="50" spans="1:4" x14ac:dyDescent="0.25">
      <c r="A50" s="264" t="s">
        <v>127</v>
      </c>
      <c r="B50" s="265"/>
      <c r="C50" s="265"/>
      <c r="D50" s="265"/>
    </row>
    <row r="51" spans="1:4" x14ac:dyDescent="0.25">
      <c r="A51" s="266" t="s">
        <v>107</v>
      </c>
      <c r="B51" s="267"/>
      <c r="C51" s="267"/>
      <c r="D51" s="267"/>
    </row>
    <row r="52" spans="1:4" x14ac:dyDescent="0.25">
      <c r="A52" s="102" t="s">
        <v>92</v>
      </c>
      <c r="B52" s="271" t="s">
        <v>93</v>
      </c>
      <c r="C52" s="271"/>
      <c r="D52" s="271"/>
    </row>
    <row r="53" spans="1:4" x14ac:dyDescent="0.25">
      <c r="A53" s="103" t="s">
        <v>94</v>
      </c>
      <c r="B53" s="272" t="s">
        <v>95</v>
      </c>
      <c r="C53" s="272"/>
      <c r="D53" s="272"/>
    </row>
    <row r="54" spans="1:4" x14ac:dyDescent="0.25">
      <c r="A54" s="103"/>
      <c r="B54" s="273"/>
      <c r="C54" s="273"/>
      <c r="D54" s="273"/>
    </row>
    <row r="55" spans="1:4" x14ac:dyDescent="0.25">
      <c r="A55" s="102" t="s">
        <v>96</v>
      </c>
      <c r="B55" s="273"/>
      <c r="C55" s="273"/>
      <c r="D55" s="273"/>
    </row>
    <row r="56" spans="1:4" x14ac:dyDescent="0.25">
      <c r="A56" s="103"/>
      <c r="B56" s="273"/>
      <c r="C56" s="273"/>
      <c r="D56" s="273"/>
    </row>
    <row r="57" spans="1:4" ht="39" customHeight="1" x14ac:dyDescent="0.25">
      <c r="A57" s="103" t="s">
        <v>97</v>
      </c>
      <c r="B57" s="103">
        <v>1139</v>
      </c>
      <c r="C57" s="216" t="s">
        <v>129</v>
      </c>
      <c r="D57" s="217"/>
    </row>
    <row r="58" spans="1:4" x14ac:dyDescent="0.25">
      <c r="A58" s="103" t="s">
        <v>98</v>
      </c>
      <c r="B58" s="103" t="s">
        <v>43</v>
      </c>
      <c r="C58" s="27" t="s">
        <v>161</v>
      </c>
      <c r="D58" s="27" t="s">
        <v>44</v>
      </c>
    </row>
    <row r="59" spans="1:4" x14ac:dyDescent="0.25">
      <c r="A59" s="103" t="s">
        <v>99</v>
      </c>
      <c r="B59" s="104" t="s">
        <v>95</v>
      </c>
      <c r="C59" s="104"/>
      <c r="D59" s="47"/>
    </row>
    <row r="60" spans="1:4" ht="69" x14ac:dyDescent="0.25">
      <c r="A60" s="103" t="s">
        <v>100</v>
      </c>
      <c r="B60" s="25" t="s">
        <v>101</v>
      </c>
      <c r="C60" s="104"/>
      <c r="D60" s="47"/>
    </row>
    <row r="61" spans="1:4" x14ac:dyDescent="0.25">
      <c r="A61" s="103" t="s">
        <v>102</v>
      </c>
      <c r="B61" s="103" t="s">
        <v>50</v>
      </c>
      <c r="C61" s="103"/>
      <c r="D61" s="47"/>
    </row>
    <row r="62" spans="1:4" ht="34.5" x14ac:dyDescent="0.25">
      <c r="A62" s="104" t="s">
        <v>103</v>
      </c>
      <c r="B62" s="25" t="s">
        <v>104</v>
      </c>
      <c r="C62" s="103"/>
      <c r="D62" s="47"/>
    </row>
    <row r="63" spans="1:4" x14ac:dyDescent="0.25">
      <c r="A63" s="277" t="s">
        <v>105</v>
      </c>
      <c r="B63" s="278"/>
      <c r="C63" s="105"/>
      <c r="D63" s="47"/>
    </row>
    <row r="64" spans="1:4" x14ac:dyDescent="0.25">
      <c r="A64" s="274" t="s">
        <v>106</v>
      </c>
      <c r="B64" s="274"/>
      <c r="C64" s="152">
        <f>'Havelvac 2 (3,4)'!G77</f>
        <v>1846.8</v>
      </c>
      <c r="D64" s="152">
        <f>'Havelvac 2 (3,4)'!H77</f>
        <v>6372.1</v>
      </c>
    </row>
    <row r="65" spans="1:4" x14ac:dyDescent="0.25">
      <c r="A65" s="102" t="s">
        <v>92</v>
      </c>
      <c r="B65" s="271" t="s">
        <v>93</v>
      </c>
      <c r="C65" s="271"/>
      <c r="D65" s="271"/>
    </row>
    <row r="66" spans="1:4" x14ac:dyDescent="0.25">
      <c r="A66" s="103" t="s">
        <v>94</v>
      </c>
      <c r="B66" s="272" t="s">
        <v>95</v>
      </c>
      <c r="C66" s="272"/>
      <c r="D66" s="272"/>
    </row>
    <row r="67" spans="1:4" x14ac:dyDescent="0.25">
      <c r="A67" s="103"/>
      <c r="B67" s="273"/>
      <c r="C67" s="273"/>
      <c r="D67" s="273"/>
    </row>
    <row r="68" spans="1:4" x14ac:dyDescent="0.25">
      <c r="A68" s="102" t="s">
        <v>96</v>
      </c>
      <c r="B68" s="273"/>
      <c r="C68" s="273"/>
      <c r="D68" s="273"/>
    </row>
    <row r="69" spans="1:4" x14ac:dyDescent="0.25">
      <c r="A69" s="103"/>
      <c r="B69" s="273"/>
      <c r="C69" s="273"/>
      <c r="D69" s="273"/>
    </row>
    <row r="70" spans="1:4" ht="32.450000000000003" customHeight="1" x14ac:dyDescent="0.25">
      <c r="A70" s="103" t="s">
        <v>97</v>
      </c>
      <c r="B70" s="103">
        <v>1139</v>
      </c>
      <c r="C70" s="216" t="s">
        <v>130</v>
      </c>
      <c r="D70" s="217"/>
    </row>
    <row r="71" spans="1:4" x14ac:dyDescent="0.25">
      <c r="A71" s="103" t="s">
        <v>98</v>
      </c>
      <c r="B71" s="103" t="s">
        <v>43</v>
      </c>
      <c r="C71" s="27" t="s">
        <v>161</v>
      </c>
      <c r="D71" s="27" t="s">
        <v>44</v>
      </c>
    </row>
    <row r="72" spans="1:4" x14ac:dyDescent="0.25">
      <c r="A72" s="103" t="s">
        <v>99</v>
      </c>
      <c r="B72" s="104" t="s">
        <v>95</v>
      </c>
      <c r="C72" s="104"/>
      <c r="D72" s="47"/>
    </row>
    <row r="73" spans="1:4" ht="69" x14ac:dyDescent="0.25">
      <c r="A73" s="103" t="s">
        <v>100</v>
      </c>
      <c r="B73" s="25" t="s">
        <v>101</v>
      </c>
      <c r="C73" s="104"/>
      <c r="D73" s="47"/>
    </row>
    <row r="74" spans="1:4" x14ac:dyDescent="0.25">
      <c r="A74" s="103" t="s">
        <v>102</v>
      </c>
      <c r="B74" s="103" t="s">
        <v>50</v>
      </c>
      <c r="C74" s="103"/>
      <c r="D74" s="47"/>
    </row>
    <row r="75" spans="1:4" ht="34.5" x14ac:dyDescent="0.25">
      <c r="A75" s="104" t="s">
        <v>103</v>
      </c>
      <c r="B75" s="25" t="s">
        <v>104</v>
      </c>
      <c r="C75" s="103"/>
      <c r="D75" s="47"/>
    </row>
    <row r="76" spans="1:4" x14ac:dyDescent="0.25">
      <c r="A76" s="277" t="s">
        <v>105</v>
      </c>
      <c r="B76" s="278"/>
      <c r="C76" s="105"/>
      <c r="D76" s="47"/>
    </row>
    <row r="77" spans="1:4" x14ac:dyDescent="0.25">
      <c r="A77" s="274" t="s">
        <v>106</v>
      </c>
      <c r="B77" s="274"/>
      <c r="C77" s="152">
        <f>'Havelvac 2 (3,4)'!G85</f>
        <v>-1846.8</v>
      </c>
      <c r="D77" s="152">
        <f>'Havelvac 2 (3,4)'!H85</f>
        <v>-6372.1</v>
      </c>
    </row>
    <row r="78" spans="1:4" ht="44.25" customHeight="1" x14ac:dyDescent="0.3">
      <c r="A78" s="239" t="s">
        <v>144</v>
      </c>
      <c r="B78" s="239"/>
      <c r="C78" s="239"/>
      <c r="D78" s="239"/>
    </row>
    <row r="79" spans="1:4" s="99" customFormat="1" x14ac:dyDescent="0.3">
      <c r="A79" s="264" t="s">
        <v>118</v>
      </c>
      <c r="B79" s="265"/>
      <c r="C79" s="265"/>
      <c r="D79" s="265"/>
    </row>
    <row r="80" spans="1:4" s="99" customFormat="1" ht="18" customHeight="1" x14ac:dyDescent="0.3">
      <c r="A80" s="266" t="s">
        <v>107</v>
      </c>
      <c r="B80" s="267"/>
      <c r="C80" s="267"/>
      <c r="D80" s="267"/>
    </row>
    <row r="81" spans="1:4" s="15" customFormat="1" x14ac:dyDescent="0.3">
      <c r="A81" s="106" t="s">
        <v>92</v>
      </c>
      <c r="B81" s="261" t="s">
        <v>93</v>
      </c>
      <c r="C81" s="261"/>
      <c r="D81" s="261"/>
    </row>
    <row r="82" spans="1:4" s="15" customFormat="1" x14ac:dyDescent="0.3">
      <c r="A82" s="107">
        <v>1111</v>
      </c>
      <c r="B82" s="262" t="s">
        <v>110</v>
      </c>
      <c r="C82" s="262"/>
      <c r="D82" s="262"/>
    </row>
    <row r="83" spans="1:4" s="15" customFormat="1" x14ac:dyDescent="0.3">
      <c r="A83" s="108"/>
      <c r="B83" s="260"/>
      <c r="C83" s="260"/>
      <c r="D83" s="260"/>
    </row>
    <row r="84" spans="1:4" s="15" customFormat="1" x14ac:dyDescent="0.3">
      <c r="A84" s="109" t="s">
        <v>96</v>
      </c>
      <c r="B84" s="110"/>
      <c r="C84" s="110"/>
      <c r="D84" s="27"/>
    </row>
    <row r="85" spans="1:4" s="15" customFormat="1" ht="67.5" customHeight="1" x14ac:dyDescent="0.3">
      <c r="A85" s="111" t="s">
        <v>97</v>
      </c>
      <c r="B85" s="112">
        <v>1111</v>
      </c>
      <c r="C85" s="216" t="s">
        <v>129</v>
      </c>
      <c r="D85" s="217"/>
    </row>
    <row r="86" spans="1:4" s="15" customFormat="1" x14ac:dyDescent="0.3">
      <c r="A86" s="111" t="s">
        <v>98</v>
      </c>
      <c r="B86" s="113">
        <v>11005</v>
      </c>
      <c r="C86" s="27" t="s">
        <v>161</v>
      </c>
      <c r="D86" s="114" t="s">
        <v>44</v>
      </c>
    </row>
    <row r="87" spans="1:4" s="15" customFormat="1" ht="34.5" x14ac:dyDescent="0.3">
      <c r="A87" s="47" t="s">
        <v>99</v>
      </c>
      <c r="B87" s="115" t="s">
        <v>131</v>
      </c>
      <c r="C87" s="115"/>
      <c r="D87" s="118"/>
    </row>
    <row r="88" spans="1:4" s="15" customFormat="1" ht="68.45" customHeight="1" x14ac:dyDescent="0.3">
      <c r="A88" s="47" t="s">
        <v>100</v>
      </c>
      <c r="B88" s="25" t="s">
        <v>150</v>
      </c>
      <c r="C88" s="25"/>
      <c r="D88" s="118"/>
    </row>
    <row r="89" spans="1:4" s="15" customFormat="1" x14ac:dyDescent="0.3">
      <c r="A89" s="47" t="s">
        <v>102</v>
      </c>
      <c r="B89" s="25" t="s">
        <v>13</v>
      </c>
      <c r="C89" s="25"/>
      <c r="D89" s="118"/>
    </row>
    <row r="90" spans="1:4" s="15" customFormat="1" ht="51.75" x14ac:dyDescent="0.3">
      <c r="A90" s="116" t="s">
        <v>211</v>
      </c>
      <c r="B90" s="25" t="s">
        <v>212</v>
      </c>
      <c r="C90" s="25"/>
      <c r="D90" s="118"/>
    </row>
    <row r="91" spans="1:4" s="15" customFormat="1" x14ac:dyDescent="0.3">
      <c r="A91" s="263" t="s">
        <v>105</v>
      </c>
      <c r="B91" s="263"/>
      <c r="C91" s="101"/>
      <c r="D91" s="118"/>
    </row>
    <row r="92" spans="1:4" s="15" customFormat="1" x14ac:dyDescent="0.3">
      <c r="A92" s="258" t="s">
        <v>106</v>
      </c>
      <c r="B92" s="259"/>
      <c r="C92" s="152">
        <f>'Havelvac 2 (3,4)'!G102</f>
        <v>1846.8</v>
      </c>
      <c r="D92" s="152">
        <f>'Havelvac 2 (3,4)'!H102</f>
        <v>6372.1</v>
      </c>
    </row>
    <row r="94" spans="1:4" x14ac:dyDescent="0.25">
      <c r="D94" s="117"/>
    </row>
  </sheetData>
  <mergeCells count="58">
    <mergeCell ref="A3:D3"/>
    <mergeCell ref="A2:D2"/>
    <mergeCell ref="A4:D4"/>
    <mergeCell ref="A32:B32"/>
    <mergeCell ref="C41:D41"/>
    <mergeCell ref="C25:D25"/>
    <mergeCell ref="B5:D5"/>
    <mergeCell ref="B6:D6"/>
    <mergeCell ref="A8:D8"/>
    <mergeCell ref="C9:D9"/>
    <mergeCell ref="A15:B15"/>
    <mergeCell ref="A16:B16"/>
    <mergeCell ref="B7:D7"/>
    <mergeCell ref="A17:D17"/>
    <mergeCell ref="A76:B76"/>
    <mergeCell ref="C70:D70"/>
    <mergeCell ref="C57:D57"/>
    <mergeCell ref="B38:D38"/>
    <mergeCell ref="A19:D19"/>
    <mergeCell ref="A23:D23"/>
    <mergeCell ref="A33:D33"/>
    <mergeCell ref="A34:D34"/>
    <mergeCell ref="B24:D24"/>
    <mergeCell ref="B66:D66"/>
    <mergeCell ref="B67:D67"/>
    <mergeCell ref="B68:D68"/>
    <mergeCell ref="B69:D69"/>
    <mergeCell ref="B55:D55"/>
    <mergeCell ref="B56:D56"/>
    <mergeCell ref="A63:B63"/>
    <mergeCell ref="A64:B64"/>
    <mergeCell ref="A18:D18"/>
    <mergeCell ref="A31:B31"/>
    <mergeCell ref="B20:D20"/>
    <mergeCell ref="B21:D21"/>
    <mergeCell ref="A35:D35"/>
    <mergeCell ref="A79:D79"/>
    <mergeCell ref="A80:D80"/>
    <mergeCell ref="A47:B47"/>
    <mergeCell ref="A48:B48"/>
    <mergeCell ref="B36:D36"/>
    <mergeCell ref="B37:D37"/>
    <mergeCell ref="A39:D39"/>
    <mergeCell ref="A50:D50"/>
    <mergeCell ref="A51:D51"/>
    <mergeCell ref="B52:D52"/>
    <mergeCell ref="B53:D53"/>
    <mergeCell ref="B54:D54"/>
    <mergeCell ref="A78:D78"/>
    <mergeCell ref="A77:B77"/>
    <mergeCell ref="A49:D49"/>
    <mergeCell ref="B65:D65"/>
    <mergeCell ref="A92:B92"/>
    <mergeCell ref="B83:D83"/>
    <mergeCell ref="B81:D81"/>
    <mergeCell ref="B82:D82"/>
    <mergeCell ref="A91:B91"/>
    <mergeCell ref="C85:D8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topLeftCell="A79" zoomScaleNormal="100" workbookViewId="0">
      <selection activeCell="I53" sqref="I53"/>
    </sheetView>
  </sheetViews>
  <sheetFormatPr defaultRowHeight="17.25" x14ac:dyDescent="0.25"/>
  <cols>
    <col min="1" max="1" width="39.5703125" style="16" customWidth="1"/>
    <col min="2" max="2" width="67.42578125" style="16" customWidth="1"/>
    <col min="3" max="3" width="22.85546875" style="16" customWidth="1"/>
    <col min="4" max="4" width="30.42578125" style="43" customWidth="1"/>
    <col min="5" max="230" width="9.140625" style="16"/>
    <col min="231" max="231" width="28.5703125" style="16" customWidth="1"/>
    <col min="232" max="232" width="47.5703125" style="16" customWidth="1"/>
    <col min="233" max="236" width="15.28515625" style="16" customWidth="1"/>
    <col min="237" max="486" width="9.140625" style="16"/>
    <col min="487" max="487" width="28.5703125" style="16" customWidth="1"/>
    <col min="488" max="488" width="47.5703125" style="16" customWidth="1"/>
    <col min="489" max="492" width="15.28515625" style="16" customWidth="1"/>
    <col min="493" max="742" width="9.140625" style="16"/>
    <col min="743" max="743" width="28.5703125" style="16" customWidth="1"/>
    <col min="744" max="744" width="47.5703125" style="16" customWidth="1"/>
    <col min="745" max="748" width="15.28515625" style="16" customWidth="1"/>
    <col min="749" max="998" width="9.140625" style="16"/>
    <col min="999" max="999" width="28.5703125" style="16" customWidth="1"/>
    <col min="1000" max="1000" width="47.5703125" style="16" customWidth="1"/>
    <col min="1001" max="1004" width="15.28515625" style="16" customWidth="1"/>
    <col min="1005" max="1254" width="9.140625" style="16"/>
    <col min="1255" max="1255" width="28.5703125" style="16" customWidth="1"/>
    <col min="1256" max="1256" width="47.5703125" style="16" customWidth="1"/>
    <col min="1257" max="1260" width="15.28515625" style="16" customWidth="1"/>
    <col min="1261" max="1510" width="9.140625" style="16"/>
    <col min="1511" max="1511" width="28.5703125" style="16" customWidth="1"/>
    <col min="1512" max="1512" width="47.5703125" style="16" customWidth="1"/>
    <col min="1513" max="1516" width="15.28515625" style="16" customWidth="1"/>
    <col min="1517" max="1766" width="9.140625" style="16"/>
    <col min="1767" max="1767" width="28.5703125" style="16" customWidth="1"/>
    <col min="1768" max="1768" width="47.5703125" style="16" customWidth="1"/>
    <col min="1769" max="1772" width="15.28515625" style="16" customWidth="1"/>
    <col min="1773" max="2022" width="9.140625" style="16"/>
    <col min="2023" max="2023" width="28.5703125" style="16" customWidth="1"/>
    <col min="2024" max="2024" width="47.5703125" style="16" customWidth="1"/>
    <col min="2025" max="2028" width="15.28515625" style="16" customWidth="1"/>
    <col min="2029" max="2278" width="9.140625" style="16"/>
    <col min="2279" max="2279" width="28.5703125" style="16" customWidth="1"/>
    <col min="2280" max="2280" width="47.5703125" style="16" customWidth="1"/>
    <col min="2281" max="2284" width="15.28515625" style="16" customWidth="1"/>
    <col min="2285" max="2534" width="9.140625" style="16"/>
    <col min="2535" max="2535" width="28.5703125" style="16" customWidth="1"/>
    <col min="2536" max="2536" width="47.5703125" style="16" customWidth="1"/>
    <col min="2537" max="2540" width="15.28515625" style="16" customWidth="1"/>
    <col min="2541" max="2790" width="9.140625" style="16"/>
    <col min="2791" max="2791" width="28.5703125" style="16" customWidth="1"/>
    <col min="2792" max="2792" width="47.5703125" style="16" customWidth="1"/>
    <col min="2793" max="2796" width="15.28515625" style="16" customWidth="1"/>
    <col min="2797" max="3046" width="9.140625" style="16"/>
    <col min="3047" max="3047" width="28.5703125" style="16" customWidth="1"/>
    <col min="3048" max="3048" width="47.5703125" style="16" customWidth="1"/>
    <col min="3049" max="3052" width="15.28515625" style="16" customWidth="1"/>
    <col min="3053" max="3302" width="9.140625" style="16"/>
    <col min="3303" max="3303" width="28.5703125" style="16" customWidth="1"/>
    <col min="3304" max="3304" width="47.5703125" style="16" customWidth="1"/>
    <col min="3305" max="3308" width="15.28515625" style="16" customWidth="1"/>
    <col min="3309" max="3558" width="9.140625" style="16"/>
    <col min="3559" max="3559" width="28.5703125" style="16" customWidth="1"/>
    <col min="3560" max="3560" width="47.5703125" style="16" customWidth="1"/>
    <col min="3561" max="3564" width="15.28515625" style="16" customWidth="1"/>
    <col min="3565" max="3814" width="9.140625" style="16"/>
    <col min="3815" max="3815" width="28.5703125" style="16" customWidth="1"/>
    <col min="3816" max="3816" width="47.5703125" style="16" customWidth="1"/>
    <col min="3817" max="3820" width="15.28515625" style="16" customWidth="1"/>
    <col min="3821" max="4070" width="9.140625" style="16"/>
    <col min="4071" max="4071" width="28.5703125" style="16" customWidth="1"/>
    <col min="4072" max="4072" width="47.5703125" style="16" customWidth="1"/>
    <col min="4073" max="4076" width="15.28515625" style="16" customWidth="1"/>
    <col min="4077" max="4326" width="9.140625" style="16"/>
    <col min="4327" max="4327" width="28.5703125" style="16" customWidth="1"/>
    <col min="4328" max="4328" width="47.5703125" style="16" customWidth="1"/>
    <col min="4329" max="4332" width="15.28515625" style="16" customWidth="1"/>
    <col min="4333" max="4582" width="9.140625" style="16"/>
    <col min="4583" max="4583" width="28.5703125" style="16" customWidth="1"/>
    <col min="4584" max="4584" width="47.5703125" style="16" customWidth="1"/>
    <col min="4585" max="4588" width="15.28515625" style="16" customWidth="1"/>
    <col min="4589" max="4838" width="9.140625" style="16"/>
    <col min="4839" max="4839" width="28.5703125" style="16" customWidth="1"/>
    <col min="4840" max="4840" width="47.5703125" style="16" customWidth="1"/>
    <col min="4841" max="4844" width="15.28515625" style="16" customWidth="1"/>
    <col min="4845" max="5094" width="9.140625" style="16"/>
    <col min="5095" max="5095" width="28.5703125" style="16" customWidth="1"/>
    <col min="5096" max="5096" width="47.5703125" style="16" customWidth="1"/>
    <col min="5097" max="5100" width="15.28515625" style="16" customWidth="1"/>
    <col min="5101" max="5350" width="9.140625" style="16"/>
    <col min="5351" max="5351" width="28.5703125" style="16" customWidth="1"/>
    <col min="5352" max="5352" width="47.5703125" style="16" customWidth="1"/>
    <col min="5353" max="5356" width="15.28515625" style="16" customWidth="1"/>
    <col min="5357" max="5606" width="9.140625" style="16"/>
    <col min="5607" max="5607" width="28.5703125" style="16" customWidth="1"/>
    <col min="5608" max="5608" width="47.5703125" style="16" customWidth="1"/>
    <col min="5609" max="5612" width="15.28515625" style="16" customWidth="1"/>
    <col min="5613" max="5862" width="9.140625" style="16"/>
    <col min="5863" max="5863" width="28.5703125" style="16" customWidth="1"/>
    <col min="5864" max="5864" width="47.5703125" style="16" customWidth="1"/>
    <col min="5865" max="5868" width="15.28515625" style="16" customWidth="1"/>
    <col min="5869" max="6118" width="9.140625" style="16"/>
    <col min="6119" max="6119" width="28.5703125" style="16" customWidth="1"/>
    <col min="6120" max="6120" width="47.5703125" style="16" customWidth="1"/>
    <col min="6121" max="6124" width="15.28515625" style="16" customWidth="1"/>
    <col min="6125" max="6374" width="9.140625" style="16"/>
    <col min="6375" max="6375" width="28.5703125" style="16" customWidth="1"/>
    <col min="6376" max="6376" width="47.5703125" style="16" customWidth="1"/>
    <col min="6377" max="6380" width="15.28515625" style="16" customWidth="1"/>
    <col min="6381" max="6630" width="9.140625" style="16"/>
    <col min="6631" max="6631" width="28.5703125" style="16" customWidth="1"/>
    <col min="6632" max="6632" width="47.5703125" style="16" customWidth="1"/>
    <col min="6633" max="6636" width="15.28515625" style="16" customWidth="1"/>
    <col min="6637" max="6886" width="9.140625" style="16"/>
    <col min="6887" max="6887" width="28.5703125" style="16" customWidth="1"/>
    <col min="6888" max="6888" width="47.5703125" style="16" customWidth="1"/>
    <col min="6889" max="6892" width="15.28515625" style="16" customWidth="1"/>
    <col min="6893" max="7142" width="9.140625" style="16"/>
    <col min="7143" max="7143" width="28.5703125" style="16" customWidth="1"/>
    <col min="7144" max="7144" width="47.5703125" style="16" customWidth="1"/>
    <col min="7145" max="7148" width="15.28515625" style="16" customWidth="1"/>
    <col min="7149" max="7398" width="9.140625" style="16"/>
    <col min="7399" max="7399" width="28.5703125" style="16" customWidth="1"/>
    <col min="7400" max="7400" width="47.5703125" style="16" customWidth="1"/>
    <col min="7401" max="7404" width="15.28515625" style="16" customWidth="1"/>
    <col min="7405" max="7654" width="9.140625" style="16"/>
    <col min="7655" max="7655" width="28.5703125" style="16" customWidth="1"/>
    <col min="7656" max="7656" width="47.5703125" style="16" customWidth="1"/>
    <col min="7657" max="7660" width="15.28515625" style="16" customWidth="1"/>
    <col min="7661" max="7910" width="9.140625" style="16"/>
    <col min="7911" max="7911" width="28.5703125" style="16" customWidth="1"/>
    <col min="7912" max="7912" width="47.5703125" style="16" customWidth="1"/>
    <col min="7913" max="7916" width="15.28515625" style="16" customWidth="1"/>
    <col min="7917" max="8166" width="9.140625" style="16"/>
    <col min="8167" max="8167" width="28.5703125" style="16" customWidth="1"/>
    <col min="8168" max="8168" width="47.5703125" style="16" customWidth="1"/>
    <col min="8169" max="8172" width="15.28515625" style="16" customWidth="1"/>
    <col min="8173" max="8422" width="9.140625" style="16"/>
    <col min="8423" max="8423" width="28.5703125" style="16" customWidth="1"/>
    <col min="8424" max="8424" width="47.5703125" style="16" customWidth="1"/>
    <col min="8425" max="8428" width="15.28515625" style="16" customWidth="1"/>
    <col min="8429" max="8678" width="9.140625" style="16"/>
    <col min="8679" max="8679" width="28.5703125" style="16" customWidth="1"/>
    <col min="8680" max="8680" width="47.5703125" style="16" customWidth="1"/>
    <col min="8681" max="8684" width="15.28515625" style="16" customWidth="1"/>
    <col min="8685" max="8934" width="9.140625" style="16"/>
    <col min="8935" max="8935" width="28.5703125" style="16" customWidth="1"/>
    <col min="8936" max="8936" width="47.5703125" style="16" customWidth="1"/>
    <col min="8937" max="8940" width="15.28515625" style="16" customWidth="1"/>
    <col min="8941" max="9190" width="9.140625" style="16"/>
    <col min="9191" max="9191" width="28.5703125" style="16" customWidth="1"/>
    <col min="9192" max="9192" width="47.5703125" style="16" customWidth="1"/>
    <col min="9193" max="9196" width="15.28515625" style="16" customWidth="1"/>
    <col min="9197" max="9446" width="9.140625" style="16"/>
    <col min="9447" max="9447" width="28.5703125" style="16" customWidth="1"/>
    <col min="9448" max="9448" width="47.5703125" style="16" customWidth="1"/>
    <col min="9449" max="9452" width="15.28515625" style="16" customWidth="1"/>
    <col min="9453" max="9702" width="9.140625" style="16"/>
    <col min="9703" max="9703" width="28.5703125" style="16" customWidth="1"/>
    <col min="9704" max="9704" width="47.5703125" style="16" customWidth="1"/>
    <col min="9705" max="9708" width="15.28515625" style="16" customWidth="1"/>
    <col min="9709" max="9958" width="9.140625" style="16"/>
    <col min="9959" max="9959" width="28.5703125" style="16" customWidth="1"/>
    <col min="9960" max="9960" width="47.5703125" style="16" customWidth="1"/>
    <col min="9961" max="9964" width="15.28515625" style="16" customWidth="1"/>
    <col min="9965" max="10214" width="9.140625" style="16"/>
    <col min="10215" max="10215" width="28.5703125" style="16" customWidth="1"/>
    <col min="10216" max="10216" width="47.5703125" style="16" customWidth="1"/>
    <col min="10217" max="10220" width="15.28515625" style="16" customWidth="1"/>
    <col min="10221" max="10470" width="9.140625" style="16"/>
    <col min="10471" max="10471" width="28.5703125" style="16" customWidth="1"/>
    <col min="10472" max="10472" width="47.5703125" style="16" customWidth="1"/>
    <col min="10473" max="10476" width="15.28515625" style="16" customWidth="1"/>
    <col min="10477" max="10726" width="9.140625" style="16"/>
    <col min="10727" max="10727" width="28.5703125" style="16" customWidth="1"/>
    <col min="10728" max="10728" width="47.5703125" style="16" customWidth="1"/>
    <col min="10729" max="10732" width="15.28515625" style="16" customWidth="1"/>
    <col min="10733" max="10982" width="9.140625" style="16"/>
    <col min="10983" max="10983" width="28.5703125" style="16" customWidth="1"/>
    <col min="10984" max="10984" width="47.5703125" style="16" customWidth="1"/>
    <col min="10985" max="10988" width="15.28515625" style="16" customWidth="1"/>
    <col min="10989" max="11238" width="9.140625" style="16"/>
    <col min="11239" max="11239" width="28.5703125" style="16" customWidth="1"/>
    <col min="11240" max="11240" width="47.5703125" style="16" customWidth="1"/>
    <col min="11241" max="11244" width="15.28515625" style="16" customWidth="1"/>
    <col min="11245" max="11494" width="9.140625" style="16"/>
    <col min="11495" max="11495" width="28.5703125" style="16" customWidth="1"/>
    <col min="11496" max="11496" width="47.5703125" style="16" customWidth="1"/>
    <col min="11497" max="11500" width="15.28515625" style="16" customWidth="1"/>
    <col min="11501" max="11750" width="9.140625" style="16"/>
    <col min="11751" max="11751" width="28.5703125" style="16" customWidth="1"/>
    <col min="11752" max="11752" width="47.5703125" style="16" customWidth="1"/>
    <col min="11753" max="11756" width="15.28515625" style="16" customWidth="1"/>
    <col min="11757" max="12006" width="9.140625" style="16"/>
    <col min="12007" max="12007" width="28.5703125" style="16" customWidth="1"/>
    <col min="12008" max="12008" width="47.5703125" style="16" customWidth="1"/>
    <col min="12009" max="12012" width="15.28515625" style="16" customWidth="1"/>
    <col min="12013" max="12262" width="9.140625" style="16"/>
    <col min="12263" max="12263" width="28.5703125" style="16" customWidth="1"/>
    <col min="12264" max="12264" width="47.5703125" style="16" customWidth="1"/>
    <col min="12265" max="12268" width="15.28515625" style="16" customWidth="1"/>
    <col min="12269" max="12518" width="9.140625" style="16"/>
    <col min="12519" max="12519" width="28.5703125" style="16" customWidth="1"/>
    <col min="12520" max="12520" width="47.5703125" style="16" customWidth="1"/>
    <col min="12521" max="12524" width="15.28515625" style="16" customWidth="1"/>
    <col min="12525" max="12774" width="9.140625" style="16"/>
    <col min="12775" max="12775" width="28.5703125" style="16" customWidth="1"/>
    <col min="12776" max="12776" width="47.5703125" style="16" customWidth="1"/>
    <col min="12777" max="12780" width="15.28515625" style="16" customWidth="1"/>
    <col min="12781" max="13030" width="9.140625" style="16"/>
    <col min="13031" max="13031" width="28.5703125" style="16" customWidth="1"/>
    <col min="13032" max="13032" width="47.5703125" style="16" customWidth="1"/>
    <col min="13033" max="13036" width="15.28515625" style="16" customWidth="1"/>
    <col min="13037" max="13286" width="9.140625" style="16"/>
    <col min="13287" max="13287" width="28.5703125" style="16" customWidth="1"/>
    <col min="13288" max="13288" width="47.5703125" style="16" customWidth="1"/>
    <col min="13289" max="13292" width="15.28515625" style="16" customWidth="1"/>
    <col min="13293" max="13542" width="9.140625" style="16"/>
    <col min="13543" max="13543" width="28.5703125" style="16" customWidth="1"/>
    <col min="13544" max="13544" width="47.5703125" style="16" customWidth="1"/>
    <col min="13545" max="13548" width="15.28515625" style="16" customWidth="1"/>
    <col min="13549" max="13798" width="9.140625" style="16"/>
    <col min="13799" max="13799" width="28.5703125" style="16" customWidth="1"/>
    <col min="13800" max="13800" width="47.5703125" style="16" customWidth="1"/>
    <col min="13801" max="13804" width="15.28515625" style="16" customWidth="1"/>
    <col min="13805" max="14054" width="9.140625" style="16"/>
    <col min="14055" max="14055" width="28.5703125" style="16" customWidth="1"/>
    <col min="14056" max="14056" width="47.5703125" style="16" customWidth="1"/>
    <col min="14057" max="14060" width="15.28515625" style="16" customWidth="1"/>
    <col min="14061" max="14310" width="9.140625" style="16"/>
    <col min="14311" max="14311" width="28.5703125" style="16" customWidth="1"/>
    <col min="14312" max="14312" width="47.5703125" style="16" customWidth="1"/>
    <col min="14313" max="14316" width="15.28515625" style="16" customWidth="1"/>
    <col min="14317" max="14566" width="9.140625" style="16"/>
    <col min="14567" max="14567" width="28.5703125" style="16" customWidth="1"/>
    <col min="14568" max="14568" width="47.5703125" style="16" customWidth="1"/>
    <col min="14569" max="14572" width="15.28515625" style="16" customWidth="1"/>
    <col min="14573" max="14822" width="9.140625" style="16"/>
    <col min="14823" max="14823" width="28.5703125" style="16" customWidth="1"/>
    <col min="14824" max="14824" width="47.5703125" style="16" customWidth="1"/>
    <col min="14825" max="14828" width="15.28515625" style="16" customWidth="1"/>
    <col min="14829" max="15078" width="9.140625" style="16"/>
    <col min="15079" max="15079" width="28.5703125" style="16" customWidth="1"/>
    <col min="15080" max="15080" width="47.5703125" style="16" customWidth="1"/>
    <col min="15081" max="15084" width="15.28515625" style="16" customWidth="1"/>
    <col min="15085" max="15334" width="9.140625" style="16"/>
    <col min="15335" max="15335" width="28.5703125" style="16" customWidth="1"/>
    <col min="15336" max="15336" width="47.5703125" style="16" customWidth="1"/>
    <col min="15337" max="15340" width="15.28515625" style="16" customWidth="1"/>
    <col min="15341" max="15590" width="9.140625" style="16"/>
    <col min="15591" max="15591" width="28.5703125" style="16" customWidth="1"/>
    <col min="15592" max="15592" width="47.5703125" style="16" customWidth="1"/>
    <col min="15593" max="15596" width="15.28515625" style="16" customWidth="1"/>
    <col min="15597" max="15846" width="9.140625" style="16"/>
    <col min="15847" max="15847" width="28.5703125" style="16" customWidth="1"/>
    <col min="15848" max="15848" width="47.5703125" style="16" customWidth="1"/>
    <col min="15849" max="15852" width="15.28515625" style="16" customWidth="1"/>
    <col min="15853" max="16102" width="9.140625" style="16"/>
    <col min="16103" max="16103" width="28.5703125" style="16" customWidth="1"/>
    <col min="16104" max="16104" width="47.5703125" style="16" customWidth="1"/>
    <col min="16105" max="16108" width="15.28515625" style="16" customWidth="1"/>
    <col min="16109" max="16384" width="9.140625" style="16"/>
  </cols>
  <sheetData>
    <row r="1" spans="1:4" ht="88.9" customHeight="1" x14ac:dyDescent="0.25">
      <c r="A1" s="96"/>
      <c r="B1" s="97"/>
      <c r="C1" s="97"/>
      <c r="D1" s="98" t="s">
        <v>140</v>
      </c>
    </row>
    <row r="2" spans="1:4" ht="48" customHeight="1" x14ac:dyDescent="0.3">
      <c r="A2" s="239" t="s">
        <v>203</v>
      </c>
      <c r="B2" s="239"/>
      <c r="C2" s="239"/>
      <c r="D2" s="239"/>
    </row>
    <row r="3" spans="1:4" ht="21" customHeight="1" x14ac:dyDescent="0.25">
      <c r="A3" s="265" t="s">
        <v>195</v>
      </c>
      <c r="B3" s="275"/>
      <c r="C3" s="275"/>
      <c r="D3" s="275"/>
    </row>
    <row r="4" spans="1:4" ht="21" customHeight="1" x14ac:dyDescent="0.25">
      <c r="A4" s="276" t="s">
        <v>132</v>
      </c>
      <c r="B4" s="276"/>
      <c r="C4" s="276"/>
      <c r="D4" s="276"/>
    </row>
    <row r="5" spans="1:4" ht="21" customHeight="1" x14ac:dyDescent="0.25">
      <c r="A5" s="100" t="s">
        <v>36</v>
      </c>
      <c r="B5" s="214" t="s">
        <v>37</v>
      </c>
      <c r="C5" s="279"/>
      <c r="D5" s="215"/>
    </row>
    <row r="6" spans="1:4" ht="21" customHeight="1" x14ac:dyDescent="0.25">
      <c r="A6" s="25" t="s">
        <v>196</v>
      </c>
      <c r="B6" s="270" t="s">
        <v>197</v>
      </c>
      <c r="C6" s="270"/>
      <c r="D6" s="270"/>
    </row>
    <row r="7" spans="1:4" ht="21" customHeight="1" x14ac:dyDescent="0.25">
      <c r="A7" s="64"/>
      <c r="B7" s="280"/>
      <c r="C7" s="281"/>
      <c r="D7" s="282"/>
    </row>
    <row r="8" spans="1:4" ht="21" customHeight="1" x14ac:dyDescent="0.25">
      <c r="A8" s="269" t="s">
        <v>40</v>
      </c>
      <c r="B8" s="269"/>
      <c r="C8" s="269"/>
      <c r="D8" s="269"/>
    </row>
    <row r="9" spans="1:4" ht="43.9" customHeight="1" x14ac:dyDescent="0.25">
      <c r="A9" s="24" t="s">
        <v>41</v>
      </c>
      <c r="B9" s="25" t="s">
        <v>196</v>
      </c>
      <c r="C9" s="216" t="s">
        <v>130</v>
      </c>
      <c r="D9" s="217"/>
    </row>
    <row r="10" spans="1:4" ht="21" customHeight="1" x14ac:dyDescent="0.25">
      <c r="A10" s="57" t="s">
        <v>42</v>
      </c>
      <c r="B10" s="141" t="s">
        <v>198</v>
      </c>
      <c r="C10" s="27" t="s">
        <v>161</v>
      </c>
      <c r="D10" s="27" t="s">
        <v>44</v>
      </c>
    </row>
    <row r="11" spans="1:4" ht="38.450000000000003" customHeight="1" x14ac:dyDescent="0.25">
      <c r="A11" s="57" t="s">
        <v>45</v>
      </c>
      <c r="B11" s="141" t="s">
        <v>199</v>
      </c>
      <c r="C11" s="142"/>
      <c r="D11" s="143"/>
    </row>
    <row r="12" spans="1:4" ht="58.9" customHeight="1" x14ac:dyDescent="0.25">
      <c r="A12" s="57" t="s">
        <v>47</v>
      </c>
      <c r="B12" s="141" t="s">
        <v>200</v>
      </c>
      <c r="C12" s="142"/>
      <c r="D12" s="143"/>
    </row>
    <row r="13" spans="1:4" ht="21" customHeight="1" x14ac:dyDescent="0.25">
      <c r="A13" s="57" t="s">
        <v>49</v>
      </c>
      <c r="B13" s="141" t="s">
        <v>50</v>
      </c>
      <c r="C13" s="142"/>
      <c r="D13" s="143"/>
    </row>
    <row r="14" spans="1:4" ht="21" customHeight="1" x14ac:dyDescent="0.25">
      <c r="A14" s="57" t="s">
        <v>201</v>
      </c>
      <c r="B14" s="141" t="s">
        <v>202</v>
      </c>
      <c r="C14" s="142"/>
      <c r="D14" s="143"/>
    </row>
    <row r="15" spans="1:4" ht="21" customHeight="1" x14ac:dyDescent="0.25">
      <c r="A15" s="263" t="s">
        <v>53</v>
      </c>
      <c r="B15" s="263"/>
      <c r="C15" s="142"/>
      <c r="D15" s="143"/>
    </row>
    <row r="16" spans="1:4" ht="21" customHeight="1" x14ac:dyDescent="0.25">
      <c r="A16" s="268" t="s">
        <v>54</v>
      </c>
      <c r="B16" s="268"/>
      <c r="C16" s="152">
        <f>'Havelvac 4 (9)'!C16</f>
        <v>-1000.6</v>
      </c>
      <c r="D16" s="152">
        <f>'Havelvac 4 (9)'!D16</f>
        <v>-1000.6</v>
      </c>
    </row>
    <row r="17" spans="1:4" ht="45" customHeight="1" x14ac:dyDescent="0.3">
      <c r="A17" s="239" t="s">
        <v>174</v>
      </c>
      <c r="B17" s="239"/>
      <c r="C17" s="239"/>
      <c r="D17" s="239"/>
    </row>
    <row r="18" spans="1:4" s="99" customFormat="1" ht="21.75" customHeight="1" x14ac:dyDescent="0.3">
      <c r="A18" s="265" t="s">
        <v>172</v>
      </c>
      <c r="B18" s="275"/>
      <c r="C18" s="275"/>
      <c r="D18" s="275"/>
    </row>
    <row r="19" spans="1:4" s="99" customFormat="1" ht="22.9" customHeight="1" x14ac:dyDescent="0.3">
      <c r="A19" s="276" t="s">
        <v>132</v>
      </c>
      <c r="B19" s="276"/>
      <c r="C19" s="276"/>
      <c r="D19" s="276"/>
    </row>
    <row r="20" spans="1:4" s="99" customFormat="1" x14ac:dyDescent="0.3">
      <c r="A20" s="100" t="s">
        <v>36</v>
      </c>
      <c r="B20" s="269" t="s">
        <v>37</v>
      </c>
      <c r="C20" s="269"/>
      <c r="D20" s="269"/>
    </row>
    <row r="21" spans="1:4" s="99" customFormat="1" x14ac:dyDescent="0.3">
      <c r="A21" s="25">
        <v>1181</v>
      </c>
      <c r="B21" s="268" t="s">
        <v>169</v>
      </c>
      <c r="C21" s="268"/>
      <c r="D21" s="268"/>
    </row>
    <row r="22" spans="1:4" s="99" customFormat="1" x14ac:dyDescent="0.3">
      <c r="A22" s="31"/>
      <c r="B22" s="31"/>
      <c r="C22" s="31"/>
      <c r="D22" s="27"/>
    </row>
    <row r="23" spans="1:4" s="99" customFormat="1" x14ac:dyDescent="0.3">
      <c r="A23" s="269" t="s">
        <v>40</v>
      </c>
      <c r="B23" s="269"/>
      <c r="C23" s="269"/>
      <c r="D23" s="269"/>
    </row>
    <row r="24" spans="1:4" s="99" customFormat="1" ht="20.25" customHeight="1" x14ac:dyDescent="0.3">
      <c r="A24" s="31"/>
      <c r="B24" s="31"/>
      <c r="C24" s="31"/>
      <c r="D24" s="27"/>
    </row>
    <row r="25" spans="1:4" s="99" customFormat="1" ht="40.5" customHeight="1" x14ac:dyDescent="0.3">
      <c r="A25" s="24" t="s">
        <v>41</v>
      </c>
      <c r="B25" s="25">
        <v>1181</v>
      </c>
      <c r="C25" s="221" t="s">
        <v>130</v>
      </c>
      <c r="D25" s="223"/>
    </row>
    <row r="26" spans="1:4" s="99" customFormat="1" x14ac:dyDescent="0.3">
      <c r="A26" s="24" t="s">
        <v>42</v>
      </c>
      <c r="B26" s="25" t="s">
        <v>43</v>
      </c>
      <c r="C26" s="27" t="s">
        <v>161</v>
      </c>
      <c r="D26" s="27" t="s">
        <v>44</v>
      </c>
    </row>
    <row r="27" spans="1:4" s="99" customFormat="1" ht="34.5" x14ac:dyDescent="0.3">
      <c r="A27" s="24" t="s">
        <v>45</v>
      </c>
      <c r="B27" s="24" t="s">
        <v>170</v>
      </c>
      <c r="C27" s="25"/>
      <c r="D27" s="27"/>
    </row>
    <row r="28" spans="1:4" s="99" customFormat="1" ht="86.25" x14ac:dyDescent="0.3">
      <c r="A28" s="24" t="s">
        <v>47</v>
      </c>
      <c r="B28" s="24" t="s">
        <v>171</v>
      </c>
      <c r="C28" s="25"/>
      <c r="D28" s="27"/>
    </row>
    <row r="29" spans="1:4" s="99" customFormat="1" ht="19.899999999999999" customHeight="1" x14ac:dyDescent="0.3">
      <c r="A29" s="24" t="s">
        <v>49</v>
      </c>
      <c r="B29" s="25" t="s">
        <v>50</v>
      </c>
      <c r="C29" s="25"/>
      <c r="D29" s="27"/>
    </row>
    <row r="30" spans="1:4" s="99" customFormat="1" ht="34.5" x14ac:dyDescent="0.3">
      <c r="A30" s="24" t="s">
        <v>51</v>
      </c>
      <c r="B30" s="24" t="s">
        <v>172</v>
      </c>
      <c r="C30" s="25"/>
      <c r="D30" s="27"/>
    </row>
    <row r="31" spans="1:4" s="99" customFormat="1" x14ac:dyDescent="0.3">
      <c r="A31" s="263" t="s">
        <v>53</v>
      </c>
      <c r="B31" s="263"/>
      <c r="C31" s="101"/>
      <c r="D31" s="27"/>
    </row>
    <row r="32" spans="1:4" s="99" customFormat="1" x14ac:dyDescent="0.3">
      <c r="A32" s="268" t="s">
        <v>54</v>
      </c>
      <c r="B32" s="268"/>
      <c r="C32" s="152">
        <f>+'[1]Havelvac 2 (3,4)'!G12</f>
        <v>-846.15</v>
      </c>
      <c r="D32" s="152">
        <f>+'[1]Havelvac 2 (3,4)'!H12</f>
        <v>-846.15</v>
      </c>
    </row>
    <row r="33" spans="1:4" ht="38.450000000000003" customHeight="1" x14ac:dyDescent="0.3">
      <c r="A33" s="239" t="s">
        <v>146</v>
      </c>
      <c r="B33" s="239"/>
      <c r="C33" s="239"/>
      <c r="D33" s="239"/>
    </row>
    <row r="34" spans="1:4" x14ac:dyDescent="0.25">
      <c r="A34" s="265" t="s">
        <v>210</v>
      </c>
      <c r="B34" s="275"/>
      <c r="C34" s="275"/>
      <c r="D34" s="275"/>
    </row>
    <row r="35" spans="1:4" x14ac:dyDescent="0.25">
      <c r="A35" s="276" t="s">
        <v>132</v>
      </c>
      <c r="B35" s="276"/>
      <c r="C35" s="276"/>
      <c r="D35" s="276"/>
    </row>
    <row r="36" spans="1:4" x14ac:dyDescent="0.25">
      <c r="A36" s="100" t="s">
        <v>36</v>
      </c>
      <c r="B36" s="269" t="s">
        <v>37</v>
      </c>
      <c r="C36" s="269"/>
      <c r="D36" s="269"/>
    </row>
    <row r="37" spans="1:4" x14ac:dyDescent="0.25">
      <c r="A37" s="25" t="s">
        <v>38</v>
      </c>
      <c r="B37" s="270" t="s">
        <v>39</v>
      </c>
      <c r="C37" s="270"/>
      <c r="D37" s="270"/>
    </row>
    <row r="38" spans="1:4" x14ac:dyDescent="0.25">
      <c r="A38" s="31"/>
      <c r="B38" s="31"/>
      <c r="C38" s="31"/>
      <c r="D38" s="27"/>
    </row>
    <row r="39" spans="1:4" x14ac:dyDescent="0.25">
      <c r="A39" s="269" t="s">
        <v>40</v>
      </c>
      <c r="B39" s="269"/>
      <c r="C39" s="269"/>
      <c r="D39" s="269"/>
    </row>
    <row r="40" spans="1:4" x14ac:dyDescent="0.25">
      <c r="A40" s="31"/>
      <c r="B40" s="31"/>
      <c r="C40" s="31"/>
      <c r="D40" s="27"/>
    </row>
    <row r="41" spans="1:4" ht="43.15" customHeight="1" x14ac:dyDescent="0.25">
      <c r="A41" s="24" t="s">
        <v>41</v>
      </c>
      <c r="B41" s="25" t="s">
        <v>38</v>
      </c>
      <c r="C41" s="216" t="s">
        <v>130</v>
      </c>
      <c r="D41" s="217"/>
    </row>
    <row r="42" spans="1:4" ht="18" customHeight="1" x14ac:dyDescent="0.25">
      <c r="A42" s="24" t="s">
        <v>42</v>
      </c>
      <c r="B42" s="25" t="s">
        <v>43</v>
      </c>
      <c r="C42" s="27" t="s">
        <v>161</v>
      </c>
      <c r="D42" s="27" t="s">
        <v>44</v>
      </c>
    </row>
    <row r="43" spans="1:4" ht="88.9" customHeight="1" x14ac:dyDescent="0.25">
      <c r="A43" s="24" t="s">
        <v>45</v>
      </c>
      <c r="B43" s="25" t="s">
        <v>46</v>
      </c>
      <c r="C43" s="25"/>
      <c r="D43" s="27"/>
    </row>
    <row r="44" spans="1:4" ht="90" customHeight="1" x14ac:dyDescent="0.25">
      <c r="A44" s="24" t="s">
        <v>47</v>
      </c>
      <c r="B44" s="25" t="s">
        <v>48</v>
      </c>
      <c r="C44" s="25"/>
      <c r="D44" s="27"/>
    </row>
    <row r="45" spans="1:4" x14ac:dyDescent="0.25">
      <c r="A45" s="24" t="s">
        <v>49</v>
      </c>
      <c r="B45" s="25" t="s">
        <v>50</v>
      </c>
      <c r="C45" s="25"/>
      <c r="D45" s="27"/>
    </row>
    <row r="46" spans="1:4" ht="37.9" customHeight="1" x14ac:dyDescent="0.25">
      <c r="A46" s="24" t="s">
        <v>51</v>
      </c>
      <c r="B46" s="25" t="s">
        <v>52</v>
      </c>
      <c r="C46" s="25"/>
      <c r="D46" s="27"/>
    </row>
    <row r="47" spans="1:4" x14ac:dyDescent="0.25">
      <c r="A47" s="263" t="s">
        <v>53</v>
      </c>
      <c r="B47" s="263"/>
      <c r="C47" s="101"/>
      <c r="D47" s="27"/>
    </row>
    <row r="48" spans="1:4" x14ac:dyDescent="0.25">
      <c r="A48" s="268" t="s">
        <v>54</v>
      </c>
      <c r="B48" s="268"/>
      <c r="C48" s="152">
        <f>+'Havelvac 2 (3,4)'!G53</f>
        <v>0</v>
      </c>
      <c r="D48" s="152">
        <f>+'Havelvac 2 (3,4)'!H53</f>
        <v>-4525.3</v>
      </c>
    </row>
    <row r="49" spans="1:4" ht="21" customHeight="1" x14ac:dyDescent="0.25">
      <c r="A49" s="265" t="s">
        <v>80</v>
      </c>
      <c r="B49" s="275"/>
      <c r="C49" s="275"/>
      <c r="D49" s="275"/>
    </row>
    <row r="50" spans="1:4" ht="37.15" customHeight="1" x14ac:dyDescent="0.3">
      <c r="A50" s="239" t="s">
        <v>145</v>
      </c>
      <c r="B50" s="239"/>
      <c r="C50" s="239"/>
      <c r="D50" s="239"/>
    </row>
    <row r="51" spans="1:4" x14ac:dyDescent="0.25">
      <c r="A51" s="276" t="s">
        <v>108</v>
      </c>
      <c r="B51" s="276"/>
      <c r="C51" s="276"/>
      <c r="D51" s="276"/>
    </row>
    <row r="52" spans="1:4" x14ac:dyDescent="0.25">
      <c r="A52" s="102" t="s">
        <v>92</v>
      </c>
      <c r="B52" s="271" t="s">
        <v>93</v>
      </c>
      <c r="C52" s="271"/>
      <c r="D52" s="271"/>
    </row>
    <row r="53" spans="1:4" x14ac:dyDescent="0.25">
      <c r="A53" s="103" t="s">
        <v>94</v>
      </c>
      <c r="B53" s="272" t="s">
        <v>95</v>
      </c>
      <c r="C53" s="272"/>
      <c r="D53" s="272"/>
    </row>
    <row r="54" spans="1:4" x14ac:dyDescent="0.25">
      <c r="A54" s="103"/>
      <c r="B54" s="273"/>
      <c r="C54" s="273"/>
      <c r="D54" s="273"/>
    </row>
    <row r="55" spans="1:4" x14ac:dyDescent="0.25">
      <c r="A55" s="102" t="s">
        <v>96</v>
      </c>
      <c r="B55" s="273"/>
      <c r="C55" s="273"/>
      <c r="D55" s="273"/>
    </row>
    <row r="56" spans="1:4" x14ac:dyDescent="0.25">
      <c r="A56" s="103"/>
      <c r="B56" s="273"/>
      <c r="C56" s="273"/>
      <c r="D56" s="273"/>
    </row>
    <row r="57" spans="1:4" ht="53.45" customHeight="1" x14ac:dyDescent="0.25">
      <c r="A57" s="103" t="s">
        <v>97</v>
      </c>
      <c r="B57" s="103">
        <v>1139</v>
      </c>
      <c r="C57" s="216" t="s">
        <v>129</v>
      </c>
      <c r="D57" s="217"/>
    </row>
    <row r="58" spans="1:4" x14ac:dyDescent="0.25">
      <c r="A58" s="103" t="s">
        <v>98</v>
      </c>
      <c r="B58" s="103" t="s">
        <v>43</v>
      </c>
      <c r="C58" s="27" t="s">
        <v>161</v>
      </c>
      <c r="D58" s="27" t="s">
        <v>44</v>
      </c>
    </row>
    <row r="59" spans="1:4" x14ac:dyDescent="0.25">
      <c r="A59" s="103" t="s">
        <v>99</v>
      </c>
      <c r="B59" s="104" t="s">
        <v>95</v>
      </c>
      <c r="C59" s="104"/>
      <c r="D59" s="47"/>
    </row>
    <row r="60" spans="1:4" ht="69" x14ac:dyDescent="0.25">
      <c r="A60" s="103" t="s">
        <v>100</v>
      </c>
      <c r="B60" s="104" t="s">
        <v>101</v>
      </c>
      <c r="C60" s="104"/>
      <c r="D60" s="47"/>
    </row>
    <row r="61" spans="1:4" x14ac:dyDescent="0.25">
      <c r="A61" s="103" t="s">
        <v>102</v>
      </c>
      <c r="B61" s="103" t="s">
        <v>50</v>
      </c>
      <c r="C61" s="103"/>
      <c r="D61" s="47"/>
    </row>
    <row r="62" spans="1:4" ht="34.5" x14ac:dyDescent="0.25">
      <c r="A62" s="104" t="s">
        <v>103</v>
      </c>
      <c r="B62" s="103" t="s">
        <v>104</v>
      </c>
      <c r="C62" s="103"/>
      <c r="D62" s="47"/>
    </row>
    <row r="63" spans="1:4" x14ac:dyDescent="0.25">
      <c r="A63" s="277" t="s">
        <v>105</v>
      </c>
      <c r="B63" s="278"/>
      <c r="C63" s="105"/>
      <c r="D63" s="47"/>
    </row>
    <row r="64" spans="1:4" x14ac:dyDescent="0.25">
      <c r="A64" s="274" t="s">
        <v>106</v>
      </c>
      <c r="B64" s="274"/>
      <c r="C64" s="152">
        <f>'Havelvac 4 (9)'!C64</f>
        <v>1846.8</v>
      </c>
      <c r="D64" s="152">
        <f>'Havelvac 4 (9)'!D64</f>
        <v>6372.1</v>
      </c>
    </row>
    <row r="65" spans="1:4" x14ac:dyDescent="0.25">
      <c r="A65" s="102" t="s">
        <v>92</v>
      </c>
      <c r="B65" s="271" t="s">
        <v>93</v>
      </c>
      <c r="C65" s="271"/>
      <c r="D65" s="271"/>
    </row>
    <row r="66" spans="1:4" x14ac:dyDescent="0.25">
      <c r="A66" s="103" t="s">
        <v>94</v>
      </c>
      <c r="B66" s="272" t="s">
        <v>95</v>
      </c>
      <c r="C66" s="272"/>
      <c r="D66" s="272"/>
    </row>
    <row r="67" spans="1:4" x14ac:dyDescent="0.25">
      <c r="A67" s="103"/>
      <c r="B67" s="273"/>
      <c r="C67" s="273"/>
      <c r="D67" s="273"/>
    </row>
    <row r="68" spans="1:4" x14ac:dyDescent="0.25">
      <c r="A68" s="102" t="s">
        <v>96</v>
      </c>
      <c r="B68" s="273"/>
      <c r="C68" s="273"/>
      <c r="D68" s="273"/>
    </row>
    <row r="69" spans="1:4" x14ac:dyDescent="0.25">
      <c r="A69" s="103"/>
      <c r="B69" s="273"/>
      <c r="C69" s="273"/>
      <c r="D69" s="273"/>
    </row>
    <row r="70" spans="1:4" ht="43.15" customHeight="1" x14ac:dyDescent="0.25">
      <c r="A70" s="103" t="s">
        <v>97</v>
      </c>
      <c r="B70" s="103">
        <v>1139</v>
      </c>
      <c r="C70" s="216" t="s">
        <v>130</v>
      </c>
      <c r="D70" s="217"/>
    </row>
    <row r="71" spans="1:4" x14ac:dyDescent="0.25">
      <c r="A71" s="103" t="s">
        <v>98</v>
      </c>
      <c r="B71" s="103" t="s">
        <v>43</v>
      </c>
      <c r="C71" s="27" t="s">
        <v>161</v>
      </c>
      <c r="D71" s="27" t="s">
        <v>44</v>
      </c>
    </row>
    <row r="72" spans="1:4" x14ac:dyDescent="0.25">
      <c r="A72" s="103" t="s">
        <v>99</v>
      </c>
      <c r="B72" s="104" t="s">
        <v>95</v>
      </c>
      <c r="C72" s="104"/>
      <c r="D72" s="47"/>
    </row>
    <row r="73" spans="1:4" ht="69" x14ac:dyDescent="0.25">
      <c r="A73" s="103" t="s">
        <v>100</v>
      </c>
      <c r="B73" s="104" t="s">
        <v>101</v>
      </c>
      <c r="C73" s="104"/>
      <c r="D73" s="47"/>
    </row>
    <row r="74" spans="1:4" x14ac:dyDescent="0.25">
      <c r="A74" s="103" t="s">
        <v>102</v>
      </c>
      <c r="B74" s="103" t="s">
        <v>50</v>
      </c>
      <c r="C74" s="103"/>
      <c r="D74" s="47"/>
    </row>
    <row r="75" spans="1:4" ht="34.5" x14ac:dyDescent="0.25">
      <c r="A75" s="104" t="s">
        <v>103</v>
      </c>
      <c r="B75" s="103" t="s">
        <v>104</v>
      </c>
      <c r="C75" s="103"/>
      <c r="D75" s="47"/>
    </row>
    <row r="76" spans="1:4" x14ac:dyDescent="0.25">
      <c r="A76" s="277" t="s">
        <v>105</v>
      </c>
      <c r="B76" s="278"/>
      <c r="C76" s="105"/>
      <c r="D76" s="47"/>
    </row>
    <row r="77" spans="1:4" x14ac:dyDescent="0.25">
      <c r="A77" s="274" t="s">
        <v>106</v>
      </c>
      <c r="B77" s="274"/>
      <c r="C77" s="152">
        <f>'Havelvac 4 (9)'!C77</f>
        <v>-1846.8</v>
      </c>
      <c r="D77" s="152">
        <f>'Havelvac 4 (9)'!D77</f>
        <v>-6372.1</v>
      </c>
    </row>
    <row r="78" spans="1:4" ht="36" customHeight="1" x14ac:dyDescent="0.3">
      <c r="A78" s="239" t="s">
        <v>147</v>
      </c>
      <c r="B78" s="239"/>
      <c r="C78" s="239"/>
      <c r="D78" s="239"/>
    </row>
    <row r="79" spans="1:4" s="99" customFormat="1" ht="28.15" customHeight="1" x14ac:dyDescent="0.3">
      <c r="A79" s="283" t="s">
        <v>118</v>
      </c>
      <c r="B79" s="284"/>
      <c r="C79" s="284"/>
      <c r="D79" s="284"/>
    </row>
    <row r="80" spans="1:4" s="99" customFormat="1" ht="23.45" customHeight="1" x14ac:dyDescent="0.3">
      <c r="A80" s="266" t="s">
        <v>108</v>
      </c>
      <c r="B80" s="267"/>
      <c r="C80" s="267"/>
      <c r="D80" s="267"/>
    </row>
    <row r="81" spans="1:4" s="15" customFormat="1" x14ac:dyDescent="0.3">
      <c r="A81" s="106" t="s">
        <v>92</v>
      </c>
      <c r="B81" s="261" t="s">
        <v>93</v>
      </c>
      <c r="C81" s="261"/>
      <c r="D81" s="261"/>
    </row>
    <row r="82" spans="1:4" s="15" customFormat="1" x14ac:dyDescent="0.3">
      <c r="A82" s="107">
        <v>1111</v>
      </c>
      <c r="B82" s="262" t="s">
        <v>110</v>
      </c>
      <c r="C82" s="262"/>
      <c r="D82" s="262"/>
    </row>
    <row r="83" spans="1:4" s="15" customFormat="1" x14ac:dyDescent="0.3">
      <c r="A83" s="108"/>
      <c r="B83" s="260"/>
      <c r="C83" s="260"/>
      <c r="D83" s="260"/>
    </row>
    <row r="84" spans="1:4" s="15" customFormat="1" x14ac:dyDescent="0.3">
      <c r="A84" s="109" t="s">
        <v>96</v>
      </c>
      <c r="B84" s="110"/>
      <c r="C84" s="110"/>
      <c r="D84" s="27"/>
    </row>
    <row r="85" spans="1:4" s="15" customFormat="1" ht="49.15" customHeight="1" x14ac:dyDescent="0.3">
      <c r="A85" s="111" t="s">
        <v>97</v>
      </c>
      <c r="B85" s="112">
        <v>1111</v>
      </c>
      <c r="C85" s="216" t="s">
        <v>129</v>
      </c>
      <c r="D85" s="217"/>
    </row>
    <row r="86" spans="1:4" s="15" customFormat="1" x14ac:dyDescent="0.3">
      <c r="A86" s="111" t="s">
        <v>98</v>
      </c>
      <c r="B86" s="113">
        <v>11005</v>
      </c>
      <c r="C86" s="27" t="s">
        <v>161</v>
      </c>
      <c r="D86" s="27" t="s">
        <v>44</v>
      </c>
    </row>
    <row r="87" spans="1:4" s="15" customFormat="1" ht="40.9" customHeight="1" x14ac:dyDescent="0.3">
      <c r="A87" s="47" t="s">
        <v>99</v>
      </c>
      <c r="B87" s="115" t="s">
        <v>131</v>
      </c>
      <c r="C87" s="115"/>
      <c r="D87" s="118"/>
    </row>
    <row r="88" spans="1:4" s="15" customFormat="1" ht="70.150000000000006" customHeight="1" x14ac:dyDescent="0.3">
      <c r="A88" s="47" t="s">
        <v>100</v>
      </c>
      <c r="B88" s="25" t="s">
        <v>151</v>
      </c>
      <c r="C88" s="25"/>
      <c r="D88" s="118"/>
    </row>
    <row r="89" spans="1:4" s="15" customFormat="1" x14ac:dyDescent="0.3">
      <c r="A89" s="47" t="s">
        <v>102</v>
      </c>
      <c r="B89" s="25" t="s">
        <v>13</v>
      </c>
      <c r="C89" s="25"/>
      <c r="D89" s="118"/>
    </row>
    <row r="90" spans="1:4" s="15" customFormat="1" ht="34.5" x14ac:dyDescent="0.3">
      <c r="A90" s="116" t="s">
        <v>211</v>
      </c>
      <c r="B90" s="191" t="s">
        <v>212</v>
      </c>
      <c r="C90" s="25"/>
      <c r="D90" s="118"/>
    </row>
    <row r="91" spans="1:4" s="15" customFormat="1" x14ac:dyDescent="0.3">
      <c r="A91" s="263" t="s">
        <v>105</v>
      </c>
      <c r="B91" s="263"/>
      <c r="C91" s="101"/>
      <c r="D91" s="118"/>
    </row>
    <row r="92" spans="1:4" s="15" customFormat="1" x14ac:dyDescent="0.3">
      <c r="A92" s="258" t="s">
        <v>106</v>
      </c>
      <c r="B92" s="259"/>
      <c r="C92" s="152">
        <f>'Havelvac 4 (9)'!C92</f>
        <v>1846.8</v>
      </c>
      <c r="D92" s="152">
        <f>'Havelvac 4 (9)'!D92</f>
        <v>6372.1</v>
      </c>
    </row>
  </sheetData>
  <mergeCells count="56">
    <mergeCell ref="B69:D69"/>
    <mergeCell ref="A2:D2"/>
    <mergeCell ref="A3:D3"/>
    <mergeCell ref="A4:D4"/>
    <mergeCell ref="B5:D5"/>
    <mergeCell ref="B6:D6"/>
    <mergeCell ref="B7:D7"/>
    <mergeCell ref="A8:D8"/>
    <mergeCell ref="C9:D9"/>
    <mergeCell ref="A15:B15"/>
    <mergeCell ref="A16:B16"/>
    <mergeCell ref="A23:D23"/>
    <mergeCell ref="A31:B31"/>
    <mergeCell ref="A32:B32"/>
    <mergeCell ref="C25:D25"/>
    <mergeCell ref="B67:D67"/>
    <mergeCell ref="A39:D39"/>
    <mergeCell ref="A47:B47"/>
    <mergeCell ref="A48:B48"/>
    <mergeCell ref="A50:D50"/>
    <mergeCell ref="C41:D41"/>
    <mergeCell ref="A49:D49"/>
    <mergeCell ref="A33:D33"/>
    <mergeCell ref="A34:D34"/>
    <mergeCell ref="A35:D35"/>
    <mergeCell ref="B36:D36"/>
    <mergeCell ref="B37:D37"/>
    <mergeCell ref="A17:D17"/>
    <mergeCell ref="A18:D18"/>
    <mergeCell ref="A19:D19"/>
    <mergeCell ref="B20:D20"/>
    <mergeCell ref="B21:D21"/>
    <mergeCell ref="A78:D78"/>
    <mergeCell ref="A51:D51"/>
    <mergeCell ref="B52:D52"/>
    <mergeCell ref="B53:D53"/>
    <mergeCell ref="B54:D54"/>
    <mergeCell ref="B55:D55"/>
    <mergeCell ref="B56:D56"/>
    <mergeCell ref="A63:B63"/>
    <mergeCell ref="A64:B64"/>
    <mergeCell ref="B65:D65"/>
    <mergeCell ref="B66:D66"/>
    <mergeCell ref="A77:B77"/>
    <mergeCell ref="A76:B76"/>
    <mergeCell ref="C57:D57"/>
    <mergeCell ref="C70:D70"/>
    <mergeCell ref="B68:D68"/>
    <mergeCell ref="A79:D79"/>
    <mergeCell ref="A80:D80"/>
    <mergeCell ref="A91:B91"/>
    <mergeCell ref="A92:B92"/>
    <mergeCell ref="B81:D81"/>
    <mergeCell ref="B82:D82"/>
    <mergeCell ref="B83:D83"/>
    <mergeCell ref="C85:D8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9" zoomScaleNormal="99" workbookViewId="0">
      <selection activeCell="P6" sqref="P6"/>
    </sheetView>
  </sheetViews>
  <sheetFormatPr defaultRowHeight="17.25" x14ac:dyDescent="0.25"/>
  <cols>
    <col min="1" max="1" width="17.140625" style="53" customWidth="1"/>
    <col min="2" max="2" width="20" style="53" customWidth="1"/>
    <col min="3" max="3" width="15.42578125" style="53" customWidth="1"/>
    <col min="4" max="4" width="0.140625" style="53" customWidth="1"/>
    <col min="5" max="5" width="15.28515625" style="53" customWidth="1"/>
    <col min="6" max="6" width="14.85546875" style="53" customWidth="1"/>
    <col min="7" max="7" width="18" style="137" customWidth="1"/>
    <col min="8" max="8" width="16" style="137" customWidth="1"/>
    <col min="9" max="9" width="32.85546875" style="137" customWidth="1"/>
    <col min="10" max="10" width="14.42578125" style="137" customWidth="1"/>
    <col min="11" max="11" width="9.140625" style="53" customWidth="1"/>
    <col min="12" max="248" width="9.140625" style="53"/>
    <col min="249" max="249" width="12.42578125" style="53" customWidth="1"/>
    <col min="250" max="250" width="29" style="53" customWidth="1"/>
    <col min="251" max="251" width="12.42578125" style="53" customWidth="1"/>
    <col min="252" max="252" width="15.28515625" style="53" customWidth="1"/>
    <col min="253" max="253" width="9.85546875" style="53" customWidth="1"/>
    <col min="254" max="254" width="2.42578125" style="53" customWidth="1"/>
    <col min="255" max="255" width="8.5703125" style="53" customWidth="1"/>
    <col min="256" max="256" width="7.28515625" style="53" customWidth="1"/>
    <col min="257" max="257" width="12.140625" style="53" customWidth="1"/>
    <col min="258" max="258" width="9.7109375" style="53" customWidth="1"/>
    <col min="259" max="259" width="14.42578125" style="53" customWidth="1"/>
    <col min="260" max="262" width="0" style="53" hidden="1" customWidth="1"/>
    <col min="263" max="504" width="9.140625" style="53"/>
    <col min="505" max="505" width="12.42578125" style="53" customWidth="1"/>
    <col min="506" max="506" width="29" style="53" customWidth="1"/>
    <col min="507" max="507" width="12.42578125" style="53" customWidth="1"/>
    <col min="508" max="508" width="15.28515625" style="53" customWidth="1"/>
    <col min="509" max="509" width="9.85546875" style="53" customWidth="1"/>
    <col min="510" max="510" width="2.42578125" style="53" customWidth="1"/>
    <col min="511" max="511" width="8.5703125" style="53" customWidth="1"/>
    <col min="512" max="512" width="7.28515625" style="53" customWidth="1"/>
    <col min="513" max="513" width="12.140625" style="53" customWidth="1"/>
    <col min="514" max="514" width="9.7109375" style="53" customWidth="1"/>
    <col min="515" max="515" width="14.42578125" style="53" customWidth="1"/>
    <col min="516" max="518" width="0" style="53" hidden="1" customWidth="1"/>
    <col min="519" max="760" width="9.140625" style="53"/>
    <col min="761" max="761" width="12.42578125" style="53" customWidth="1"/>
    <col min="762" max="762" width="29" style="53" customWidth="1"/>
    <col min="763" max="763" width="12.42578125" style="53" customWidth="1"/>
    <col min="764" max="764" width="15.28515625" style="53" customWidth="1"/>
    <col min="765" max="765" width="9.85546875" style="53" customWidth="1"/>
    <col min="766" max="766" width="2.42578125" style="53" customWidth="1"/>
    <col min="767" max="767" width="8.5703125" style="53" customWidth="1"/>
    <col min="768" max="768" width="7.28515625" style="53" customWidth="1"/>
    <col min="769" max="769" width="12.140625" style="53" customWidth="1"/>
    <col min="770" max="770" width="9.7109375" style="53" customWidth="1"/>
    <col min="771" max="771" width="14.42578125" style="53" customWidth="1"/>
    <col min="772" max="774" width="0" style="53" hidden="1" customWidth="1"/>
    <col min="775" max="1016" width="9.140625" style="53"/>
    <col min="1017" max="1017" width="12.42578125" style="53" customWidth="1"/>
    <col min="1018" max="1018" width="29" style="53" customWidth="1"/>
    <col min="1019" max="1019" width="12.42578125" style="53" customWidth="1"/>
    <col min="1020" max="1020" width="15.28515625" style="53" customWidth="1"/>
    <col min="1021" max="1021" width="9.85546875" style="53" customWidth="1"/>
    <col min="1022" max="1022" width="2.42578125" style="53" customWidth="1"/>
    <col min="1023" max="1023" width="8.5703125" style="53" customWidth="1"/>
    <col min="1024" max="1024" width="7.28515625" style="53" customWidth="1"/>
    <col min="1025" max="1025" width="12.140625" style="53" customWidth="1"/>
    <col min="1026" max="1026" width="9.7109375" style="53" customWidth="1"/>
    <col min="1027" max="1027" width="14.42578125" style="53" customWidth="1"/>
    <col min="1028" max="1030" width="0" style="53" hidden="1" customWidth="1"/>
    <col min="1031" max="1272" width="9.140625" style="53"/>
    <col min="1273" max="1273" width="12.42578125" style="53" customWidth="1"/>
    <col min="1274" max="1274" width="29" style="53" customWidth="1"/>
    <col min="1275" max="1275" width="12.42578125" style="53" customWidth="1"/>
    <col min="1276" max="1276" width="15.28515625" style="53" customWidth="1"/>
    <col min="1277" max="1277" width="9.85546875" style="53" customWidth="1"/>
    <col min="1278" max="1278" width="2.42578125" style="53" customWidth="1"/>
    <col min="1279" max="1279" width="8.5703125" style="53" customWidth="1"/>
    <col min="1280" max="1280" width="7.28515625" style="53" customWidth="1"/>
    <col min="1281" max="1281" width="12.140625" style="53" customWidth="1"/>
    <col min="1282" max="1282" width="9.7109375" style="53" customWidth="1"/>
    <col min="1283" max="1283" width="14.42578125" style="53" customWidth="1"/>
    <col min="1284" max="1286" width="0" style="53" hidden="1" customWidth="1"/>
    <col min="1287" max="1528" width="9.140625" style="53"/>
    <col min="1529" max="1529" width="12.42578125" style="53" customWidth="1"/>
    <col min="1530" max="1530" width="29" style="53" customWidth="1"/>
    <col min="1531" max="1531" width="12.42578125" style="53" customWidth="1"/>
    <col min="1532" max="1532" width="15.28515625" style="53" customWidth="1"/>
    <col min="1533" max="1533" width="9.85546875" style="53" customWidth="1"/>
    <col min="1534" max="1534" width="2.42578125" style="53" customWidth="1"/>
    <col min="1535" max="1535" width="8.5703125" style="53" customWidth="1"/>
    <col min="1536" max="1536" width="7.28515625" style="53" customWidth="1"/>
    <col min="1537" max="1537" width="12.140625" style="53" customWidth="1"/>
    <col min="1538" max="1538" width="9.7109375" style="53" customWidth="1"/>
    <col min="1539" max="1539" width="14.42578125" style="53" customWidth="1"/>
    <col min="1540" max="1542" width="0" style="53" hidden="1" customWidth="1"/>
    <col min="1543" max="1784" width="9.140625" style="53"/>
    <col min="1785" max="1785" width="12.42578125" style="53" customWidth="1"/>
    <col min="1786" max="1786" width="29" style="53" customWidth="1"/>
    <col min="1787" max="1787" width="12.42578125" style="53" customWidth="1"/>
    <col min="1788" max="1788" width="15.28515625" style="53" customWidth="1"/>
    <col min="1789" max="1789" width="9.85546875" style="53" customWidth="1"/>
    <col min="1790" max="1790" width="2.42578125" style="53" customWidth="1"/>
    <col min="1791" max="1791" width="8.5703125" style="53" customWidth="1"/>
    <col min="1792" max="1792" width="7.28515625" style="53" customWidth="1"/>
    <col min="1793" max="1793" width="12.140625" style="53" customWidth="1"/>
    <col min="1794" max="1794" width="9.7109375" style="53" customWidth="1"/>
    <col min="1795" max="1795" width="14.42578125" style="53" customWidth="1"/>
    <col min="1796" max="1798" width="0" style="53" hidden="1" customWidth="1"/>
    <col min="1799" max="2040" width="9.140625" style="53"/>
    <col min="2041" max="2041" width="12.42578125" style="53" customWidth="1"/>
    <col min="2042" max="2042" width="29" style="53" customWidth="1"/>
    <col min="2043" max="2043" width="12.42578125" style="53" customWidth="1"/>
    <col min="2044" max="2044" width="15.28515625" style="53" customWidth="1"/>
    <col min="2045" max="2045" width="9.85546875" style="53" customWidth="1"/>
    <col min="2046" max="2046" width="2.42578125" style="53" customWidth="1"/>
    <col min="2047" max="2047" width="8.5703125" style="53" customWidth="1"/>
    <col min="2048" max="2048" width="7.28515625" style="53" customWidth="1"/>
    <col min="2049" max="2049" width="12.140625" style="53" customWidth="1"/>
    <col min="2050" max="2050" width="9.7109375" style="53" customWidth="1"/>
    <col min="2051" max="2051" width="14.42578125" style="53" customWidth="1"/>
    <col min="2052" max="2054" width="0" style="53" hidden="1" customWidth="1"/>
    <col min="2055" max="2296" width="9.140625" style="53"/>
    <col min="2297" max="2297" width="12.42578125" style="53" customWidth="1"/>
    <col min="2298" max="2298" width="29" style="53" customWidth="1"/>
    <col min="2299" max="2299" width="12.42578125" style="53" customWidth="1"/>
    <col min="2300" max="2300" width="15.28515625" style="53" customWidth="1"/>
    <col min="2301" max="2301" width="9.85546875" style="53" customWidth="1"/>
    <col min="2302" max="2302" width="2.42578125" style="53" customWidth="1"/>
    <col min="2303" max="2303" width="8.5703125" style="53" customWidth="1"/>
    <col min="2304" max="2304" width="7.28515625" style="53" customWidth="1"/>
    <col min="2305" max="2305" width="12.140625" style="53" customWidth="1"/>
    <col min="2306" max="2306" width="9.7109375" style="53" customWidth="1"/>
    <col min="2307" max="2307" width="14.42578125" style="53" customWidth="1"/>
    <col min="2308" max="2310" width="0" style="53" hidden="1" customWidth="1"/>
    <col min="2311" max="2552" width="9.140625" style="53"/>
    <col min="2553" max="2553" width="12.42578125" style="53" customWidth="1"/>
    <col min="2554" max="2554" width="29" style="53" customWidth="1"/>
    <col min="2555" max="2555" width="12.42578125" style="53" customWidth="1"/>
    <col min="2556" max="2556" width="15.28515625" style="53" customWidth="1"/>
    <col min="2557" max="2557" width="9.85546875" style="53" customWidth="1"/>
    <col min="2558" max="2558" width="2.42578125" style="53" customWidth="1"/>
    <col min="2559" max="2559" width="8.5703125" style="53" customWidth="1"/>
    <col min="2560" max="2560" width="7.28515625" style="53" customWidth="1"/>
    <col min="2561" max="2561" width="12.140625" style="53" customWidth="1"/>
    <col min="2562" max="2562" width="9.7109375" style="53" customWidth="1"/>
    <col min="2563" max="2563" width="14.42578125" style="53" customWidth="1"/>
    <col min="2564" max="2566" width="0" style="53" hidden="1" customWidth="1"/>
    <col min="2567" max="2808" width="9.140625" style="53"/>
    <col min="2809" max="2809" width="12.42578125" style="53" customWidth="1"/>
    <col min="2810" max="2810" width="29" style="53" customWidth="1"/>
    <col min="2811" max="2811" width="12.42578125" style="53" customWidth="1"/>
    <col min="2812" max="2812" width="15.28515625" style="53" customWidth="1"/>
    <col min="2813" max="2813" width="9.85546875" style="53" customWidth="1"/>
    <col min="2814" max="2814" width="2.42578125" style="53" customWidth="1"/>
    <col min="2815" max="2815" width="8.5703125" style="53" customWidth="1"/>
    <col min="2816" max="2816" width="7.28515625" style="53" customWidth="1"/>
    <col min="2817" max="2817" width="12.140625" style="53" customWidth="1"/>
    <col min="2818" max="2818" width="9.7109375" style="53" customWidth="1"/>
    <col min="2819" max="2819" width="14.42578125" style="53" customWidth="1"/>
    <col min="2820" max="2822" width="0" style="53" hidden="1" customWidth="1"/>
    <col min="2823" max="3064" width="9.140625" style="53"/>
    <col min="3065" max="3065" width="12.42578125" style="53" customWidth="1"/>
    <col min="3066" max="3066" width="29" style="53" customWidth="1"/>
    <col min="3067" max="3067" width="12.42578125" style="53" customWidth="1"/>
    <col min="3068" max="3068" width="15.28515625" style="53" customWidth="1"/>
    <col min="3069" max="3069" width="9.85546875" style="53" customWidth="1"/>
    <col min="3070" max="3070" width="2.42578125" style="53" customWidth="1"/>
    <col min="3071" max="3071" width="8.5703125" style="53" customWidth="1"/>
    <col min="3072" max="3072" width="7.28515625" style="53" customWidth="1"/>
    <col min="3073" max="3073" width="12.140625" style="53" customWidth="1"/>
    <col min="3074" max="3074" width="9.7109375" style="53" customWidth="1"/>
    <col min="3075" max="3075" width="14.42578125" style="53" customWidth="1"/>
    <col min="3076" max="3078" width="0" style="53" hidden="1" customWidth="1"/>
    <col min="3079" max="3320" width="9.140625" style="53"/>
    <col min="3321" max="3321" width="12.42578125" style="53" customWidth="1"/>
    <col min="3322" max="3322" width="29" style="53" customWidth="1"/>
    <col min="3323" max="3323" width="12.42578125" style="53" customWidth="1"/>
    <col min="3324" max="3324" width="15.28515625" style="53" customWidth="1"/>
    <col min="3325" max="3325" width="9.85546875" style="53" customWidth="1"/>
    <col min="3326" max="3326" width="2.42578125" style="53" customWidth="1"/>
    <col min="3327" max="3327" width="8.5703125" style="53" customWidth="1"/>
    <col min="3328" max="3328" width="7.28515625" style="53" customWidth="1"/>
    <col min="3329" max="3329" width="12.140625" style="53" customWidth="1"/>
    <col min="3330" max="3330" width="9.7109375" style="53" customWidth="1"/>
    <col min="3331" max="3331" width="14.42578125" style="53" customWidth="1"/>
    <col min="3332" max="3334" width="0" style="53" hidden="1" customWidth="1"/>
    <col min="3335" max="3576" width="9.140625" style="53"/>
    <col min="3577" max="3577" width="12.42578125" style="53" customWidth="1"/>
    <col min="3578" max="3578" width="29" style="53" customWidth="1"/>
    <col min="3579" max="3579" width="12.42578125" style="53" customWidth="1"/>
    <col min="3580" max="3580" width="15.28515625" style="53" customWidth="1"/>
    <col min="3581" max="3581" width="9.85546875" style="53" customWidth="1"/>
    <col min="3582" max="3582" width="2.42578125" style="53" customWidth="1"/>
    <col min="3583" max="3583" width="8.5703125" style="53" customWidth="1"/>
    <col min="3584" max="3584" width="7.28515625" style="53" customWidth="1"/>
    <col min="3585" max="3585" width="12.140625" style="53" customWidth="1"/>
    <col min="3586" max="3586" width="9.7109375" style="53" customWidth="1"/>
    <col min="3587" max="3587" width="14.42578125" style="53" customWidth="1"/>
    <col min="3588" max="3590" width="0" style="53" hidden="1" customWidth="1"/>
    <col min="3591" max="3832" width="9.140625" style="53"/>
    <col min="3833" max="3833" width="12.42578125" style="53" customWidth="1"/>
    <col min="3834" max="3834" width="29" style="53" customWidth="1"/>
    <col min="3835" max="3835" width="12.42578125" style="53" customWidth="1"/>
    <col min="3836" max="3836" width="15.28515625" style="53" customWidth="1"/>
    <col min="3837" max="3837" width="9.85546875" style="53" customWidth="1"/>
    <col min="3838" max="3838" width="2.42578125" style="53" customWidth="1"/>
    <col min="3839" max="3839" width="8.5703125" style="53" customWidth="1"/>
    <col min="3840" max="3840" width="7.28515625" style="53" customWidth="1"/>
    <col min="3841" max="3841" width="12.140625" style="53" customWidth="1"/>
    <col min="3842" max="3842" width="9.7109375" style="53" customWidth="1"/>
    <col min="3843" max="3843" width="14.42578125" style="53" customWidth="1"/>
    <col min="3844" max="3846" width="0" style="53" hidden="1" customWidth="1"/>
    <col min="3847" max="4088" width="9.140625" style="53"/>
    <col min="4089" max="4089" width="12.42578125" style="53" customWidth="1"/>
    <col min="4090" max="4090" width="29" style="53" customWidth="1"/>
    <col min="4091" max="4091" width="12.42578125" style="53" customWidth="1"/>
    <col min="4092" max="4092" width="15.28515625" style="53" customWidth="1"/>
    <col min="4093" max="4093" width="9.85546875" style="53" customWidth="1"/>
    <col min="4094" max="4094" width="2.42578125" style="53" customWidth="1"/>
    <col min="4095" max="4095" width="8.5703125" style="53" customWidth="1"/>
    <col min="4096" max="4096" width="7.28515625" style="53" customWidth="1"/>
    <col min="4097" max="4097" width="12.140625" style="53" customWidth="1"/>
    <col min="4098" max="4098" width="9.7109375" style="53" customWidth="1"/>
    <col min="4099" max="4099" width="14.42578125" style="53" customWidth="1"/>
    <col min="4100" max="4102" width="0" style="53" hidden="1" customWidth="1"/>
    <col min="4103" max="4344" width="9.140625" style="53"/>
    <col min="4345" max="4345" width="12.42578125" style="53" customWidth="1"/>
    <col min="4346" max="4346" width="29" style="53" customWidth="1"/>
    <col min="4347" max="4347" width="12.42578125" style="53" customWidth="1"/>
    <col min="4348" max="4348" width="15.28515625" style="53" customWidth="1"/>
    <col min="4349" max="4349" width="9.85546875" style="53" customWidth="1"/>
    <col min="4350" max="4350" width="2.42578125" style="53" customWidth="1"/>
    <col min="4351" max="4351" width="8.5703125" style="53" customWidth="1"/>
    <col min="4352" max="4352" width="7.28515625" style="53" customWidth="1"/>
    <col min="4353" max="4353" width="12.140625" style="53" customWidth="1"/>
    <col min="4354" max="4354" width="9.7109375" style="53" customWidth="1"/>
    <col min="4355" max="4355" width="14.42578125" style="53" customWidth="1"/>
    <col min="4356" max="4358" width="0" style="53" hidden="1" customWidth="1"/>
    <col min="4359" max="4600" width="9.140625" style="53"/>
    <col min="4601" max="4601" width="12.42578125" style="53" customWidth="1"/>
    <col min="4602" max="4602" width="29" style="53" customWidth="1"/>
    <col min="4603" max="4603" width="12.42578125" style="53" customWidth="1"/>
    <col min="4604" max="4604" width="15.28515625" style="53" customWidth="1"/>
    <col min="4605" max="4605" width="9.85546875" style="53" customWidth="1"/>
    <col min="4606" max="4606" width="2.42578125" style="53" customWidth="1"/>
    <col min="4607" max="4607" width="8.5703125" style="53" customWidth="1"/>
    <col min="4608" max="4608" width="7.28515625" style="53" customWidth="1"/>
    <col min="4609" max="4609" width="12.140625" style="53" customWidth="1"/>
    <col min="4610" max="4610" width="9.7109375" style="53" customWidth="1"/>
    <col min="4611" max="4611" width="14.42578125" style="53" customWidth="1"/>
    <col min="4612" max="4614" width="0" style="53" hidden="1" customWidth="1"/>
    <col min="4615" max="4856" width="9.140625" style="53"/>
    <col min="4857" max="4857" width="12.42578125" style="53" customWidth="1"/>
    <col min="4858" max="4858" width="29" style="53" customWidth="1"/>
    <col min="4859" max="4859" width="12.42578125" style="53" customWidth="1"/>
    <col min="4860" max="4860" width="15.28515625" style="53" customWidth="1"/>
    <col min="4861" max="4861" width="9.85546875" style="53" customWidth="1"/>
    <col min="4862" max="4862" width="2.42578125" style="53" customWidth="1"/>
    <col min="4863" max="4863" width="8.5703125" style="53" customWidth="1"/>
    <col min="4864" max="4864" width="7.28515625" style="53" customWidth="1"/>
    <col min="4865" max="4865" width="12.140625" style="53" customWidth="1"/>
    <col min="4866" max="4866" width="9.7109375" style="53" customWidth="1"/>
    <col min="4867" max="4867" width="14.42578125" style="53" customWidth="1"/>
    <col min="4868" max="4870" width="0" style="53" hidden="1" customWidth="1"/>
    <col min="4871" max="5112" width="9.140625" style="53"/>
    <col min="5113" max="5113" width="12.42578125" style="53" customWidth="1"/>
    <col min="5114" max="5114" width="29" style="53" customWidth="1"/>
    <col min="5115" max="5115" width="12.42578125" style="53" customWidth="1"/>
    <col min="5116" max="5116" width="15.28515625" style="53" customWidth="1"/>
    <col min="5117" max="5117" width="9.85546875" style="53" customWidth="1"/>
    <col min="5118" max="5118" width="2.42578125" style="53" customWidth="1"/>
    <col min="5119" max="5119" width="8.5703125" style="53" customWidth="1"/>
    <col min="5120" max="5120" width="7.28515625" style="53" customWidth="1"/>
    <col min="5121" max="5121" width="12.140625" style="53" customWidth="1"/>
    <col min="5122" max="5122" width="9.7109375" style="53" customWidth="1"/>
    <col min="5123" max="5123" width="14.42578125" style="53" customWidth="1"/>
    <col min="5124" max="5126" width="0" style="53" hidden="1" customWidth="1"/>
    <col min="5127" max="5368" width="9.140625" style="53"/>
    <col min="5369" max="5369" width="12.42578125" style="53" customWidth="1"/>
    <col min="5370" max="5370" width="29" style="53" customWidth="1"/>
    <col min="5371" max="5371" width="12.42578125" style="53" customWidth="1"/>
    <col min="5372" max="5372" width="15.28515625" style="53" customWidth="1"/>
    <col min="5373" max="5373" width="9.85546875" style="53" customWidth="1"/>
    <col min="5374" max="5374" width="2.42578125" style="53" customWidth="1"/>
    <col min="5375" max="5375" width="8.5703125" style="53" customWidth="1"/>
    <col min="5376" max="5376" width="7.28515625" style="53" customWidth="1"/>
    <col min="5377" max="5377" width="12.140625" style="53" customWidth="1"/>
    <col min="5378" max="5378" width="9.7109375" style="53" customWidth="1"/>
    <col min="5379" max="5379" width="14.42578125" style="53" customWidth="1"/>
    <col min="5380" max="5382" width="0" style="53" hidden="1" customWidth="1"/>
    <col min="5383" max="5624" width="9.140625" style="53"/>
    <col min="5625" max="5625" width="12.42578125" style="53" customWidth="1"/>
    <col min="5626" max="5626" width="29" style="53" customWidth="1"/>
    <col min="5627" max="5627" width="12.42578125" style="53" customWidth="1"/>
    <col min="5628" max="5628" width="15.28515625" style="53" customWidth="1"/>
    <col min="5629" max="5629" width="9.85546875" style="53" customWidth="1"/>
    <col min="5630" max="5630" width="2.42578125" style="53" customWidth="1"/>
    <col min="5631" max="5631" width="8.5703125" style="53" customWidth="1"/>
    <col min="5632" max="5632" width="7.28515625" style="53" customWidth="1"/>
    <col min="5633" max="5633" width="12.140625" style="53" customWidth="1"/>
    <col min="5634" max="5634" width="9.7109375" style="53" customWidth="1"/>
    <col min="5635" max="5635" width="14.42578125" style="53" customWidth="1"/>
    <col min="5636" max="5638" width="0" style="53" hidden="1" customWidth="1"/>
    <col min="5639" max="5880" width="9.140625" style="53"/>
    <col min="5881" max="5881" width="12.42578125" style="53" customWidth="1"/>
    <col min="5882" max="5882" width="29" style="53" customWidth="1"/>
    <col min="5883" max="5883" width="12.42578125" style="53" customWidth="1"/>
    <col min="5884" max="5884" width="15.28515625" style="53" customWidth="1"/>
    <col min="5885" max="5885" width="9.85546875" style="53" customWidth="1"/>
    <col min="5886" max="5886" width="2.42578125" style="53" customWidth="1"/>
    <col min="5887" max="5887" width="8.5703125" style="53" customWidth="1"/>
    <col min="5888" max="5888" width="7.28515625" style="53" customWidth="1"/>
    <col min="5889" max="5889" width="12.140625" style="53" customWidth="1"/>
    <col min="5890" max="5890" width="9.7109375" style="53" customWidth="1"/>
    <col min="5891" max="5891" width="14.42578125" style="53" customWidth="1"/>
    <col min="5892" max="5894" width="0" style="53" hidden="1" customWidth="1"/>
    <col min="5895" max="6136" width="9.140625" style="53"/>
    <col min="6137" max="6137" width="12.42578125" style="53" customWidth="1"/>
    <col min="6138" max="6138" width="29" style="53" customWidth="1"/>
    <col min="6139" max="6139" width="12.42578125" style="53" customWidth="1"/>
    <col min="6140" max="6140" width="15.28515625" style="53" customWidth="1"/>
    <col min="6141" max="6141" width="9.85546875" style="53" customWidth="1"/>
    <col min="6142" max="6142" width="2.42578125" style="53" customWidth="1"/>
    <col min="6143" max="6143" width="8.5703125" style="53" customWidth="1"/>
    <col min="6144" max="6144" width="7.28515625" style="53" customWidth="1"/>
    <col min="6145" max="6145" width="12.140625" style="53" customWidth="1"/>
    <col min="6146" max="6146" width="9.7109375" style="53" customWidth="1"/>
    <col min="6147" max="6147" width="14.42578125" style="53" customWidth="1"/>
    <col min="6148" max="6150" width="0" style="53" hidden="1" customWidth="1"/>
    <col min="6151" max="6392" width="9.140625" style="53"/>
    <col min="6393" max="6393" width="12.42578125" style="53" customWidth="1"/>
    <col min="6394" max="6394" width="29" style="53" customWidth="1"/>
    <col min="6395" max="6395" width="12.42578125" style="53" customWidth="1"/>
    <col min="6396" max="6396" width="15.28515625" style="53" customWidth="1"/>
    <col min="6397" max="6397" width="9.85546875" style="53" customWidth="1"/>
    <col min="6398" max="6398" width="2.42578125" style="53" customWidth="1"/>
    <col min="6399" max="6399" width="8.5703125" style="53" customWidth="1"/>
    <col min="6400" max="6400" width="7.28515625" style="53" customWidth="1"/>
    <col min="6401" max="6401" width="12.140625" style="53" customWidth="1"/>
    <col min="6402" max="6402" width="9.7109375" style="53" customWidth="1"/>
    <col min="6403" max="6403" width="14.42578125" style="53" customWidth="1"/>
    <col min="6404" max="6406" width="0" style="53" hidden="1" customWidth="1"/>
    <col min="6407" max="6648" width="9.140625" style="53"/>
    <col min="6649" max="6649" width="12.42578125" style="53" customWidth="1"/>
    <col min="6650" max="6650" width="29" style="53" customWidth="1"/>
    <col min="6651" max="6651" width="12.42578125" style="53" customWidth="1"/>
    <col min="6652" max="6652" width="15.28515625" style="53" customWidth="1"/>
    <col min="6653" max="6653" width="9.85546875" style="53" customWidth="1"/>
    <col min="6654" max="6654" width="2.42578125" style="53" customWidth="1"/>
    <col min="6655" max="6655" width="8.5703125" style="53" customWidth="1"/>
    <col min="6656" max="6656" width="7.28515625" style="53" customWidth="1"/>
    <col min="6657" max="6657" width="12.140625" style="53" customWidth="1"/>
    <col min="6658" max="6658" width="9.7109375" style="53" customWidth="1"/>
    <col min="6659" max="6659" width="14.42578125" style="53" customWidth="1"/>
    <col min="6660" max="6662" width="0" style="53" hidden="1" customWidth="1"/>
    <col min="6663" max="6904" width="9.140625" style="53"/>
    <col min="6905" max="6905" width="12.42578125" style="53" customWidth="1"/>
    <col min="6906" max="6906" width="29" style="53" customWidth="1"/>
    <col min="6907" max="6907" width="12.42578125" style="53" customWidth="1"/>
    <col min="6908" max="6908" width="15.28515625" style="53" customWidth="1"/>
    <col min="6909" max="6909" width="9.85546875" style="53" customWidth="1"/>
    <col min="6910" max="6910" width="2.42578125" style="53" customWidth="1"/>
    <col min="6911" max="6911" width="8.5703125" style="53" customWidth="1"/>
    <col min="6912" max="6912" width="7.28515625" style="53" customWidth="1"/>
    <col min="6913" max="6913" width="12.140625" style="53" customWidth="1"/>
    <col min="6914" max="6914" width="9.7109375" style="53" customWidth="1"/>
    <col min="6915" max="6915" width="14.42578125" style="53" customWidth="1"/>
    <col min="6916" max="6918" width="0" style="53" hidden="1" customWidth="1"/>
    <col min="6919" max="7160" width="9.140625" style="53"/>
    <col min="7161" max="7161" width="12.42578125" style="53" customWidth="1"/>
    <col min="7162" max="7162" width="29" style="53" customWidth="1"/>
    <col min="7163" max="7163" width="12.42578125" style="53" customWidth="1"/>
    <col min="7164" max="7164" width="15.28515625" style="53" customWidth="1"/>
    <col min="7165" max="7165" width="9.85546875" style="53" customWidth="1"/>
    <col min="7166" max="7166" width="2.42578125" style="53" customWidth="1"/>
    <col min="7167" max="7167" width="8.5703125" style="53" customWidth="1"/>
    <col min="7168" max="7168" width="7.28515625" style="53" customWidth="1"/>
    <col min="7169" max="7169" width="12.140625" style="53" customWidth="1"/>
    <col min="7170" max="7170" width="9.7109375" style="53" customWidth="1"/>
    <col min="7171" max="7171" width="14.42578125" style="53" customWidth="1"/>
    <col min="7172" max="7174" width="0" style="53" hidden="1" customWidth="1"/>
    <col min="7175" max="7416" width="9.140625" style="53"/>
    <col min="7417" max="7417" width="12.42578125" style="53" customWidth="1"/>
    <col min="7418" max="7418" width="29" style="53" customWidth="1"/>
    <col min="7419" max="7419" width="12.42578125" style="53" customWidth="1"/>
    <col min="7420" max="7420" width="15.28515625" style="53" customWidth="1"/>
    <col min="7421" max="7421" width="9.85546875" style="53" customWidth="1"/>
    <col min="7422" max="7422" width="2.42578125" style="53" customWidth="1"/>
    <col min="7423" max="7423" width="8.5703125" style="53" customWidth="1"/>
    <col min="7424" max="7424" width="7.28515625" style="53" customWidth="1"/>
    <col min="7425" max="7425" width="12.140625" style="53" customWidth="1"/>
    <col min="7426" max="7426" width="9.7109375" style="53" customWidth="1"/>
    <col min="7427" max="7427" width="14.42578125" style="53" customWidth="1"/>
    <col min="7428" max="7430" width="0" style="53" hidden="1" customWidth="1"/>
    <col min="7431" max="7672" width="9.140625" style="53"/>
    <col min="7673" max="7673" width="12.42578125" style="53" customWidth="1"/>
    <col min="7674" max="7674" width="29" style="53" customWidth="1"/>
    <col min="7675" max="7675" width="12.42578125" style="53" customWidth="1"/>
    <col min="7676" max="7676" width="15.28515625" style="53" customWidth="1"/>
    <col min="7677" max="7677" width="9.85546875" style="53" customWidth="1"/>
    <col min="7678" max="7678" width="2.42578125" style="53" customWidth="1"/>
    <col min="7679" max="7679" width="8.5703125" style="53" customWidth="1"/>
    <col min="7680" max="7680" width="7.28515625" style="53" customWidth="1"/>
    <col min="7681" max="7681" width="12.140625" style="53" customWidth="1"/>
    <col min="7682" max="7682" width="9.7109375" style="53" customWidth="1"/>
    <col min="7683" max="7683" width="14.42578125" style="53" customWidth="1"/>
    <col min="7684" max="7686" width="0" style="53" hidden="1" customWidth="1"/>
    <col min="7687" max="7928" width="9.140625" style="53"/>
    <col min="7929" max="7929" width="12.42578125" style="53" customWidth="1"/>
    <col min="7930" max="7930" width="29" style="53" customWidth="1"/>
    <col min="7931" max="7931" width="12.42578125" style="53" customWidth="1"/>
    <col min="7932" max="7932" width="15.28515625" style="53" customWidth="1"/>
    <col min="7933" max="7933" width="9.85546875" style="53" customWidth="1"/>
    <col min="7934" max="7934" width="2.42578125" style="53" customWidth="1"/>
    <col min="7935" max="7935" width="8.5703125" style="53" customWidth="1"/>
    <col min="7936" max="7936" width="7.28515625" style="53" customWidth="1"/>
    <col min="7937" max="7937" width="12.140625" style="53" customWidth="1"/>
    <col min="7938" max="7938" width="9.7109375" style="53" customWidth="1"/>
    <col min="7939" max="7939" width="14.42578125" style="53" customWidth="1"/>
    <col min="7940" max="7942" width="0" style="53" hidden="1" customWidth="1"/>
    <col min="7943" max="8184" width="9.140625" style="53"/>
    <col min="8185" max="8185" width="12.42578125" style="53" customWidth="1"/>
    <col min="8186" max="8186" width="29" style="53" customWidth="1"/>
    <col min="8187" max="8187" width="12.42578125" style="53" customWidth="1"/>
    <col min="8188" max="8188" width="15.28515625" style="53" customWidth="1"/>
    <col min="8189" max="8189" width="9.85546875" style="53" customWidth="1"/>
    <col min="8190" max="8190" width="2.42578125" style="53" customWidth="1"/>
    <col min="8191" max="8191" width="8.5703125" style="53" customWidth="1"/>
    <col min="8192" max="8192" width="7.28515625" style="53" customWidth="1"/>
    <col min="8193" max="8193" width="12.140625" style="53" customWidth="1"/>
    <col min="8194" max="8194" width="9.7109375" style="53" customWidth="1"/>
    <col min="8195" max="8195" width="14.42578125" style="53" customWidth="1"/>
    <col min="8196" max="8198" width="0" style="53" hidden="1" customWidth="1"/>
    <col min="8199" max="8440" width="9.140625" style="53"/>
    <col min="8441" max="8441" width="12.42578125" style="53" customWidth="1"/>
    <col min="8442" max="8442" width="29" style="53" customWidth="1"/>
    <col min="8443" max="8443" width="12.42578125" style="53" customWidth="1"/>
    <col min="8444" max="8444" width="15.28515625" style="53" customWidth="1"/>
    <col min="8445" max="8445" width="9.85546875" style="53" customWidth="1"/>
    <col min="8446" max="8446" width="2.42578125" style="53" customWidth="1"/>
    <col min="8447" max="8447" width="8.5703125" style="53" customWidth="1"/>
    <col min="8448" max="8448" width="7.28515625" style="53" customWidth="1"/>
    <col min="8449" max="8449" width="12.140625" style="53" customWidth="1"/>
    <col min="8450" max="8450" width="9.7109375" style="53" customWidth="1"/>
    <col min="8451" max="8451" width="14.42578125" style="53" customWidth="1"/>
    <col min="8452" max="8454" width="0" style="53" hidden="1" customWidth="1"/>
    <col min="8455" max="8696" width="9.140625" style="53"/>
    <col min="8697" max="8697" width="12.42578125" style="53" customWidth="1"/>
    <col min="8698" max="8698" width="29" style="53" customWidth="1"/>
    <col min="8699" max="8699" width="12.42578125" style="53" customWidth="1"/>
    <col min="8700" max="8700" width="15.28515625" style="53" customWidth="1"/>
    <col min="8701" max="8701" width="9.85546875" style="53" customWidth="1"/>
    <col min="8702" max="8702" width="2.42578125" style="53" customWidth="1"/>
    <col min="8703" max="8703" width="8.5703125" style="53" customWidth="1"/>
    <col min="8704" max="8704" width="7.28515625" style="53" customWidth="1"/>
    <col min="8705" max="8705" width="12.140625" style="53" customWidth="1"/>
    <col min="8706" max="8706" width="9.7109375" style="53" customWidth="1"/>
    <col min="8707" max="8707" width="14.42578125" style="53" customWidth="1"/>
    <col min="8708" max="8710" width="0" style="53" hidden="1" customWidth="1"/>
    <col min="8711" max="8952" width="9.140625" style="53"/>
    <col min="8953" max="8953" width="12.42578125" style="53" customWidth="1"/>
    <col min="8954" max="8954" width="29" style="53" customWidth="1"/>
    <col min="8955" max="8955" width="12.42578125" style="53" customWidth="1"/>
    <col min="8956" max="8956" width="15.28515625" style="53" customWidth="1"/>
    <col min="8957" max="8957" width="9.85546875" style="53" customWidth="1"/>
    <col min="8958" max="8958" width="2.42578125" style="53" customWidth="1"/>
    <col min="8959" max="8959" width="8.5703125" style="53" customWidth="1"/>
    <col min="8960" max="8960" width="7.28515625" style="53" customWidth="1"/>
    <col min="8961" max="8961" width="12.140625" style="53" customWidth="1"/>
    <col min="8962" max="8962" width="9.7109375" style="53" customWidth="1"/>
    <col min="8963" max="8963" width="14.42578125" style="53" customWidth="1"/>
    <col min="8964" max="8966" width="0" style="53" hidden="1" customWidth="1"/>
    <col min="8967" max="9208" width="9.140625" style="53"/>
    <col min="9209" max="9209" width="12.42578125" style="53" customWidth="1"/>
    <col min="9210" max="9210" width="29" style="53" customWidth="1"/>
    <col min="9211" max="9211" width="12.42578125" style="53" customWidth="1"/>
    <col min="9212" max="9212" width="15.28515625" style="53" customWidth="1"/>
    <col min="9213" max="9213" width="9.85546875" style="53" customWidth="1"/>
    <col min="9214" max="9214" width="2.42578125" style="53" customWidth="1"/>
    <col min="9215" max="9215" width="8.5703125" style="53" customWidth="1"/>
    <col min="9216" max="9216" width="7.28515625" style="53" customWidth="1"/>
    <col min="9217" max="9217" width="12.140625" style="53" customWidth="1"/>
    <col min="9218" max="9218" width="9.7109375" style="53" customWidth="1"/>
    <col min="9219" max="9219" width="14.42578125" style="53" customWidth="1"/>
    <col min="9220" max="9222" width="0" style="53" hidden="1" customWidth="1"/>
    <col min="9223" max="9464" width="9.140625" style="53"/>
    <col min="9465" max="9465" width="12.42578125" style="53" customWidth="1"/>
    <col min="9466" max="9466" width="29" style="53" customWidth="1"/>
    <col min="9467" max="9467" width="12.42578125" style="53" customWidth="1"/>
    <col min="9468" max="9468" width="15.28515625" style="53" customWidth="1"/>
    <col min="9469" max="9469" width="9.85546875" style="53" customWidth="1"/>
    <col min="9470" max="9470" width="2.42578125" style="53" customWidth="1"/>
    <col min="9471" max="9471" width="8.5703125" style="53" customWidth="1"/>
    <col min="9472" max="9472" width="7.28515625" style="53" customWidth="1"/>
    <col min="9473" max="9473" width="12.140625" style="53" customWidth="1"/>
    <col min="9474" max="9474" width="9.7109375" style="53" customWidth="1"/>
    <col min="9475" max="9475" width="14.42578125" style="53" customWidth="1"/>
    <col min="9476" max="9478" width="0" style="53" hidden="1" customWidth="1"/>
    <col min="9479" max="9720" width="9.140625" style="53"/>
    <col min="9721" max="9721" width="12.42578125" style="53" customWidth="1"/>
    <col min="9722" max="9722" width="29" style="53" customWidth="1"/>
    <col min="9723" max="9723" width="12.42578125" style="53" customWidth="1"/>
    <col min="9724" max="9724" width="15.28515625" style="53" customWidth="1"/>
    <col min="9725" max="9725" width="9.85546875" style="53" customWidth="1"/>
    <col min="9726" max="9726" width="2.42578125" style="53" customWidth="1"/>
    <col min="9727" max="9727" width="8.5703125" style="53" customWidth="1"/>
    <col min="9728" max="9728" width="7.28515625" style="53" customWidth="1"/>
    <col min="9729" max="9729" width="12.140625" style="53" customWidth="1"/>
    <col min="9730" max="9730" width="9.7109375" style="53" customWidth="1"/>
    <col min="9731" max="9731" width="14.42578125" style="53" customWidth="1"/>
    <col min="9732" max="9734" width="0" style="53" hidden="1" customWidth="1"/>
    <col min="9735" max="9976" width="9.140625" style="53"/>
    <col min="9977" max="9977" width="12.42578125" style="53" customWidth="1"/>
    <col min="9978" max="9978" width="29" style="53" customWidth="1"/>
    <col min="9979" max="9979" width="12.42578125" style="53" customWidth="1"/>
    <col min="9980" max="9980" width="15.28515625" style="53" customWidth="1"/>
    <col min="9981" max="9981" width="9.85546875" style="53" customWidth="1"/>
    <col min="9982" max="9982" width="2.42578125" style="53" customWidth="1"/>
    <col min="9983" max="9983" width="8.5703125" style="53" customWidth="1"/>
    <col min="9984" max="9984" width="7.28515625" style="53" customWidth="1"/>
    <col min="9985" max="9985" width="12.140625" style="53" customWidth="1"/>
    <col min="9986" max="9986" width="9.7109375" style="53" customWidth="1"/>
    <col min="9987" max="9987" width="14.42578125" style="53" customWidth="1"/>
    <col min="9988" max="9990" width="0" style="53" hidden="1" customWidth="1"/>
    <col min="9991" max="10232" width="9.140625" style="53"/>
    <col min="10233" max="10233" width="12.42578125" style="53" customWidth="1"/>
    <col min="10234" max="10234" width="29" style="53" customWidth="1"/>
    <col min="10235" max="10235" width="12.42578125" style="53" customWidth="1"/>
    <col min="10236" max="10236" width="15.28515625" style="53" customWidth="1"/>
    <col min="10237" max="10237" width="9.85546875" style="53" customWidth="1"/>
    <col min="10238" max="10238" width="2.42578125" style="53" customWidth="1"/>
    <col min="10239" max="10239" width="8.5703125" style="53" customWidth="1"/>
    <col min="10240" max="10240" width="7.28515625" style="53" customWidth="1"/>
    <col min="10241" max="10241" width="12.140625" style="53" customWidth="1"/>
    <col min="10242" max="10242" width="9.7109375" style="53" customWidth="1"/>
    <col min="10243" max="10243" width="14.42578125" style="53" customWidth="1"/>
    <col min="10244" max="10246" width="0" style="53" hidden="1" customWidth="1"/>
    <col min="10247" max="10488" width="9.140625" style="53"/>
    <col min="10489" max="10489" width="12.42578125" style="53" customWidth="1"/>
    <col min="10490" max="10490" width="29" style="53" customWidth="1"/>
    <col min="10491" max="10491" width="12.42578125" style="53" customWidth="1"/>
    <col min="10492" max="10492" width="15.28515625" style="53" customWidth="1"/>
    <col min="10493" max="10493" width="9.85546875" style="53" customWidth="1"/>
    <col min="10494" max="10494" width="2.42578125" style="53" customWidth="1"/>
    <col min="10495" max="10495" width="8.5703125" style="53" customWidth="1"/>
    <col min="10496" max="10496" width="7.28515625" style="53" customWidth="1"/>
    <col min="10497" max="10497" width="12.140625" style="53" customWidth="1"/>
    <col min="10498" max="10498" width="9.7109375" style="53" customWidth="1"/>
    <col min="10499" max="10499" width="14.42578125" style="53" customWidth="1"/>
    <col min="10500" max="10502" width="0" style="53" hidden="1" customWidth="1"/>
    <col min="10503" max="10744" width="9.140625" style="53"/>
    <col min="10745" max="10745" width="12.42578125" style="53" customWidth="1"/>
    <col min="10746" max="10746" width="29" style="53" customWidth="1"/>
    <col min="10747" max="10747" width="12.42578125" style="53" customWidth="1"/>
    <col min="10748" max="10748" width="15.28515625" style="53" customWidth="1"/>
    <col min="10749" max="10749" width="9.85546875" style="53" customWidth="1"/>
    <col min="10750" max="10750" width="2.42578125" style="53" customWidth="1"/>
    <col min="10751" max="10751" width="8.5703125" style="53" customWidth="1"/>
    <col min="10752" max="10752" width="7.28515625" style="53" customWidth="1"/>
    <col min="10753" max="10753" width="12.140625" style="53" customWidth="1"/>
    <col min="10754" max="10754" width="9.7109375" style="53" customWidth="1"/>
    <col min="10755" max="10755" width="14.42578125" style="53" customWidth="1"/>
    <col min="10756" max="10758" width="0" style="53" hidden="1" customWidth="1"/>
    <col min="10759" max="11000" width="9.140625" style="53"/>
    <col min="11001" max="11001" width="12.42578125" style="53" customWidth="1"/>
    <col min="11002" max="11002" width="29" style="53" customWidth="1"/>
    <col min="11003" max="11003" width="12.42578125" style="53" customWidth="1"/>
    <col min="11004" max="11004" width="15.28515625" style="53" customWidth="1"/>
    <col min="11005" max="11005" width="9.85546875" style="53" customWidth="1"/>
    <col min="11006" max="11006" width="2.42578125" style="53" customWidth="1"/>
    <col min="11007" max="11007" width="8.5703125" style="53" customWidth="1"/>
    <col min="11008" max="11008" width="7.28515625" style="53" customWidth="1"/>
    <col min="11009" max="11009" width="12.140625" style="53" customWidth="1"/>
    <col min="11010" max="11010" width="9.7109375" style="53" customWidth="1"/>
    <col min="11011" max="11011" width="14.42578125" style="53" customWidth="1"/>
    <col min="11012" max="11014" width="0" style="53" hidden="1" customWidth="1"/>
    <col min="11015" max="11256" width="9.140625" style="53"/>
    <col min="11257" max="11257" width="12.42578125" style="53" customWidth="1"/>
    <col min="11258" max="11258" width="29" style="53" customWidth="1"/>
    <col min="11259" max="11259" width="12.42578125" style="53" customWidth="1"/>
    <col min="11260" max="11260" width="15.28515625" style="53" customWidth="1"/>
    <col min="11261" max="11261" width="9.85546875" style="53" customWidth="1"/>
    <col min="11262" max="11262" width="2.42578125" style="53" customWidth="1"/>
    <col min="11263" max="11263" width="8.5703125" style="53" customWidth="1"/>
    <col min="11264" max="11264" width="7.28515625" style="53" customWidth="1"/>
    <col min="11265" max="11265" width="12.140625" style="53" customWidth="1"/>
    <col min="11266" max="11266" width="9.7109375" style="53" customWidth="1"/>
    <col min="11267" max="11267" width="14.42578125" style="53" customWidth="1"/>
    <col min="11268" max="11270" width="0" style="53" hidden="1" customWidth="1"/>
    <col min="11271" max="11512" width="9.140625" style="53"/>
    <col min="11513" max="11513" width="12.42578125" style="53" customWidth="1"/>
    <col min="11514" max="11514" width="29" style="53" customWidth="1"/>
    <col min="11515" max="11515" width="12.42578125" style="53" customWidth="1"/>
    <col min="11516" max="11516" width="15.28515625" style="53" customWidth="1"/>
    <col min="11517" max="11517" width="9.85546875" style="53" customWidth="1"/>
    <col min="11518" max="11518" width="2.42578125" style="53" customWidth="1"/>
    <col min="11519" max="11519" width="8.5703125" style="53" customWidth="1"/>
    <col min="11520" max="11520" width="7.28515625" style="53" customWidth="1"/>
    <col min="11521" max="11521" width="12.140625" style="53" customWidth="1"/>
    <col min="11522" max="11522" width="9.7109375" style="53" customWidth="1"/>
    <col min="11523" max="11523" width="14.42578125" style="53" customWidth="1"/>
    <col min="11524" max="11526" width="0" style="53" hidden="1" customWidth="1"/>
    <col min="11527" max="11768" width="9.140625" style="53"/>
    <col min="11769" max="11769" width="12.42578125" style="53" customWidth="1"/>
    <col min="11770" max="11770" width="29" style="53" customWidth="1"/>
    <col min="11771" max="11771" width="12.42578125" style="53" customWidth="1"/>
    <col min="11772" max="11772" width="15.28515625" style="53" customWidth="1"/>
    <col min="11773" max="11773" width="9.85546875" style="53" customWidth="1"/>
    <col min="11774" max="11774" width="2.42578125" style="53" customWidth="1"/>
    <col min="11775" max="11775" width="8.5703125" style="53" customWidth="1"/>
    <col min="11776" max="11776" width="7.28515625" style="53" customWidth="1"/>
    <col min="11777" max="11777" width="12.140625" style="53" customWidth="1"/>
    <col min="11778" max="11778" width="9.7109375" style="53" customWidth="1"/>
    <col min="11779" max="11779" width="14.42578125" style="53" customWidth="1"/>
    <col min="11780" max="11782" width="0" style="53" hidden="1" customWidth="1"/>
    <col min="11783" max="12024" width="9.140625" style="53"/>
    <col min="12025" max="12025" width="12.42578125" style="53" customWidth="1"/>
    <col min="12026" max="12026" width="29" style="53" customWidth="1"/>
    <col min="12027" max="12027" width="12.42578125" style="53" customWidth="1"/>
    <col min="12028" max="12028" width="15.28515625" style="53" customWidth="1"/>
    <col min="12029" max="12029" width="9.85546875" style="53" customWidth="1"/>
    <col min="12030" max="12030" width="2.42578125" style="53" customWidth="1"/>
    <col min="12031" max="12031" width="8.5703125" style="53" customWidth="1"/>
    <col min="12032" max="12032" width="7.28515625" style="53" customWidth="1"/>
    <col min="12033" max="12033" width="12.140625" style="53" customWidth="1"/>
    <col min="12034" max="12034" width="9.7109375" style="53" customWidth="1"/>
    <col min="12035" max="12035" width="14.42578125" style="53" customWidth="1"/>
    <col min="12036" max="12038" width="0" style="53" hidden="1" customWidth="1"/>
    <col min="12039" max="12280" width="9.140625" style="53"/>
    <col min="12281" max="12281" width="12.42578125" style="53" customWidth="1"/>
    <col min="12282" max="12282" width="29" style="53" customWidth="1"/>
    <col min="12283" max="12283" width="12.42578125" style="53" customWidth="1"/>
    <col min="12284" max="12284" width="15.28515625" style="53" customWidth="1"/>
    <col min="12285" max="12285" width="9.85546875" style="53" customWidth="1"/>
    <col min="12286" max="12286" width="2.42578125" style="53" customWidth="1"/>
    <col min="12287" max="12287" width="8.5703125" style="53" customWidth="1"/>
    <col min="12288" max="12288" width="7.28515625" style="53" customWidth="1"/>
    <col min="12289" max="12289" width="12.140625" style="53" customWidth="1"/>
    <col min="12290" max="12290" width="9.7109375" style="53" customWidth="1"/>
    <col min="12291" max="12291" width="14.42578125" style="53" customWidth="1"/>
    <col min="12292" max="12294" width="0" style="53" hidden="1" customWidth="1"/>
    <col min="12295" max="12536" width="9.140625" style="53"/>
    <col min="12537" max="12537" width="12.42578125" style="53" customWidth="1"/>
    <col min="12538" max="12538" width="29" style="53" customWidth="1"/>
    <col min="12539" max="12539" width="12.42578125" style="53" customWidth="1"/>
    <col min="12540" max="12540" width="15.28515625" style="53" customWidth="1"/>
    <col min="12541" max="12541" width="9.85546875" style="53" customWidth="1"/>
    <col min="12542" max="12542" width="2.42578125" style="53" customWidth="1"/>
    <col min="12543" max="12543" width="8.5703125" style="53" customWidth="1"/>
    <col min="12544" max="12544" width="7.28515625" style="53" customWidth="1"/>
    <col min="12545" max="12545" width="12.140625" style="53" customWidth="1"/>
    <col min="12546" max="12546" width="9.7109375" style="53" customWidth="1"/>
    <col min="12547" max="12547" width="14.42578125" style="53" customWidth="1"/>
    <col min="12548" max="12550" width="0" style="53" hidden="1" customWidth="1"/>
    <col min="12551" max="12792" width="9.140625" style="53"/>
    <col min="12793" max="12793" width="12.42578125" style="53" customWidth="1"/>
    <col min="12794" max="12794" width="29" style="53" customWidth="1"/>
    <col min="12795" max="12795" width="12.42578125" style="53" customWidth="1"/>
    <col min="12796" max="12796" width="15.28515625" style="53" customWidth="1"/>
    <col min="12797" max="12797" width="9.85546875" style="53" customWidth="1"/>
    <col min="12798" max="12798" width="2.42578125" style="53" customWidth="1"/>
    <col min="12799" max="12799" width="8.5703125" style="53" customWidth="1"/>
    <col min="12800" max="12800" width="7.28515625" style="53" customWidth="1"/>
    <col min="12801" max="12801" width="12.140625" style="53" customWidth="1"/>
    <col min="12802" max="12802" width="9.7109375" style="53" customWidth="1"/>
    <col min="12803" max="12803" width="14.42578125" style="53" customWidth="1"/>
    <col min="12804" max="12806" width="0" style="53" hidden="1" customWidth="1"/>
    <col min="12807" max="13048" width="9.140625" style="53"/>
    <col min="13049" max="13049" width="12.42578125" style="53" customWidth="1"/>
    <col min="13050" max="13050" width="29" style="53" customWidth="1"/>
    <col min="13051" max="13051" width="12.42578125" style="53" customWidth="1"/>
    <col min="13052" max="13052" width="15.28515625" style="53" customWidth="1"/>
    <col min="13053" max="13053" width="9.85546875" style="53" customWidth="1"/>
    <col min="13054" max="13054" width="2.42578125" style="53" customWidth="1"/>
    <col min="13055" max="13055" width="8.5703125" style="53" customWidth="1"/>
    <col min="13056" max="13056" width="7.28515625" style="53" customWidth="1"/>
    <col min="13057" max="13057" width="12.140625" style="53" customWidth="1"/>
    <col min="13058" max="13058" width="9.7109375" style="53" customWidth="1"/>
    <col min="13059" max="13059" width="14.42578125" style="53" customWidth="1"/>
    <col min="13060" max="13062" width="0" style="53" hidden="1" customWidth="1"/>
    <col min="13063" max="13304" width="9.140625" style="53"/>
    <col min="13305" max="13305" width="12.42578125" style="53" customWidth="1"/>
    <col min="13306" max="13306" width="29" style="53" customWidth="1"/>
    <col min="13307" max="13307" width="12.42578125" style="53" customWidth="1"/>
    <col min="13308" max="13308" width="15.28515625" style="53" customWidth="1"/>
    <col min="13309" max="13309" width="9.85546875" style="53" customWidth="1"/>
    <col min="13310" max="13310" width="2.42578125" style="53" customWidth="1"/>
    <col min="13311" max="13311" width="8.5703125" style="53" customWidth="1"/>
    <col min="13312" max="13312" width="7.28515625" style="53" customWidth="1"/>
    <col min="13313" max="13313" width="12.140625" style="53" customWidth="1"/>
    <col min="13314" max="13314" width="9.7109375" style="53" customWidth="1"/>
    <col min="13315" max="13315" width="14.42578125" style="53" customWidth="1"/>
    <col min="13316" max="13318" width="0" style="53" hidden="1" customWidth="1"/>
    <col min="13319" max="13560" width="9.140625" style="53"/>
    <col min="13561" max="13561" width="12.42578125" style="53" customWidth="1"/>
    <col min="13562" max="13562" width="29" style="53" customWidth="1"/>
    <col min="13563" max="13563" width="12.42578125" style="53" customWidth="1"/>
    <col min="13564" max="13564" width="15.28515625" style="53" customWidth="1"/>
    <col min="13565" max="13565" width="9.85546875" style="53" customWidth="1"/>
    <col min="13566" max="13566" width="2.42578125" style="53" customWidth="1"/>
    <col min="13567" max="13567" width="8.5703125" style="53" customWidth="1"/>
    <col min="13568" max="13568" width="7.28515625" style="53" customWidth="1"/>
    <col min="13569" max="13569" width="12.140625" style="53" customWidth="1"/>
    <col min="13570" max="13570" width="9.7109375" style="53" customWidth="1"/>
    <col min="13571" max="13571" width="14.42578125" style="53" customWidth="1"/>
    <col min="13572" max="13574" width="0" style="53" hidden="1" customWidth="1"/>
    <col min="13575" max="13816" width="9.140625" style="53"/>
    <col min="13817" max="13817" width="12.42578125" style="53" customWidth="1"/>
    <col min="13818" max="13818" width="29" style="53" customWidth="1"/>
    <col min="13819" max="13819" width="12.42578125" style="53" customWidth="1"/>
    <col min="13820" max="13820" width="15.28515625" style="53" customWidth="1"/>
    <col min="13821" max="13821" width="9.85546875" style="53" customWidth="1"/>
    <col min="13822" max="13822" width="2.42578125" style="53" customWidth="1"/>
    <col min="13823" max="13823" width="8.5703125" style="53" customWidth="1"/>
    <col min="13824" max="13824" width="7.28515625" style="53" customWidth="1"/>
    <col min="13825" max="13825" width="12.140625" style="53" customWidth="1"/>
    <col min="13826" max="13826" width="9.7109375" style="53" customWidth="1"/>
    <col min="13827" max="13827" width="14.42578125" style="53" customWidth="1"/>
    <col min="13828" max="13830" width="0" style="53" hidden="1" customWidth="1"/>
    <col min="13831" max="14072" width="9.140625" style="53"/>
    <col min="14073" max="14073" width="12.42578125" style="53" customWidth="1"/>
    <col min="14074" max="14074" width="29" style="53" customWidth="1"/>
    <col min="14075" max="14075" width="12.42578125" style="53" customWidth="1"/>
    <col min="14076" max="14076" width="15.28515625" style="53" customWidth="1"/>
    <col min="14077" max="14077" width="9.85546875" style="53" customWidth="1"/>
    <col min="14078" max="14078" width="2.42578125" style="53" customWidth="1"/>
    <col min="14079" max="14079" width="8.5703125" style="53" customWidth="1"/>
    <col min="14080" max="14080" width="7.28515625" style="53" customWidth="1"/>
    <col min="14081" max="14081" width="12.140625" style="53" customWidth="1"/>
    <col min="14082" max="14082" width="9.7109375" style="53" customWidth="1"/>
    <col min="14083" max="14083" width="14.42578125" style="53" customWidth="1"/>
    <col min="14084" max="14086" width="0" style="53" hidden="1" customWidth="1"/>
    <col min="14087" max="14328" width="9.140625" style="53"/>
    <col min="14329" max="14329" width="12.42578125" style="53" customWidth="1"/>
    <col min="14330" max="14330" width="29" style="53" customWidth="1"/>
    <col min="14331" max="14331" width="12.42578125" style="53" customWidth="1"/>
    <col min="14332" max="14332" width="15.28515625" style="53" customWidth="1"/>
    <col min="14333" max="14333" width="9.85546875" style="53" customWidth="1"/>
    <col min="14334" max="14334" width="2.42578125" style="53" customWidth="1"/>
    <col min="14335" max="14335" width="8.5703125" style="53" customWidth="1"/>
    <col min="14336" max="14336" width="7.28515625" style="53" customWidth="1"/>
    <col min="14337" max="14337" width="12.140625" style="53" customWidth="1"/>
    <col min="14338" max="14338" width="9.7109375" style="53" customWidth="1"/>
    <col min="14339" max="14339" width="14.42578125" style="53" customWidth="1"/>
    <col min="14340" max="14342" width="0" style="53" hidden="1" customWidth="1"/>
    <col min="14343" max="14584" width="9.140625" style="53"/>
    <col min="14585" max="14585" width="12.42578125" style="53" customWidth="1"/>
    <col min="14586" max="14586" width="29" style="53" customWidth="1"/>
    <col min="14587" max="14587" width="12.42578125" style="53" customWidth="1"/>
    <col min="14588" max="14588" width="15.28515625" style="53" customWidth="1"/>
    <col min="14589" max="14589" width="9.85546875" style="53" customWidth="1"/>
    <col min="14590" max="14590" width="2.42578125" style="53" customWidth="1"/>
    <col min="14591" max="14591" width="8.5703125" style="53" customWidth="1"/>
    <col min="14592" max="14592" width="7.28515625" style="53" customWidth="1"/>
    <col min="14593" max="14593" width="12.140625" style="53" customWidth="1"/>
    <col min="14594" max="14594" width="9.7109375" style="53" customWidth="1"/>
    <col min="14595" max="14595" width="14.42578125" style="53" customWidth="1"/>
    <col min="14596" max="14598" width="0" style="53" hidden="1" customWidth="1"/>
    <col min="14599" max="14840" width="9.140625" style="53"/>
    <col min="14841" max="14841" width="12.42578125" style="53" customWidth="1"/>
    <col min="14842" max="14842" width="29" style="53" customWidth="1"/>
    <col min="14843" max="14843" width="12.42578125" style="53" customWidth="1"/>
    <col min="14844" max="14844" width="15.28515625" style="53" customWidth="1"/>
    <col min="14845" max="14845" width="9.85546875" style="53" customWidth="1"/>
    <col min="14846" max="14846" width="2.42578125" style="53" customWidth="1"/>
    <col min="14847" max="14847" width="8.5703125" style="53" customWidth="1"/>
    <col min="14848" max="14848" width="7.28515625" style="53" customWidth="1"/>
    <col min="14849" max="14849" width="12.140625" style="53" customWidth="1"/>
    <col min="14850" max="14850" width="9.7109375" style="53" customWidth="1"/>
    <col min="14851" max="14851" width="14.42578125" style="53" customWidth="1"/>
    <col min="14852" max="14854" width="0" style="53" hidden="1" customWidth="1"/>
    <col min="14855" max="15096" width="9.140625" style="53"/>
    <col min="15097" max="15097" width="12.42578125" style="53" customWidth="1"/>
    <col min="15098" max="15098" width="29" style="53" customWidth="1"/>
    <col min="15099" max="15099" width="12.42578125" style="53" customWidth="1"/>
    <col min="15100" max="15100" width="15.28515625" style="53" customWidth="1"/>
    <col min="15101" max="15101" width="9.85546875" style="53" customWidth="1"/>
    <col min="15102" max="15102" width="2.42578125" style="53" customWidth="1"/>
    <col min="15103" max="15103" width="8.5703125" style="53" customWidth="1"/>
    <col min="15104" max="15104" width="7.28515625" style="53" customWidth="1"/>
    <col min="15105" max="15105" width="12.140625" style="53" customWidth="1"/>
    <col min="15106" max="15106" width="9.7109375" style="53" customWidth="1"/>
    <col min="15107" max="15107" width="14.42578125" style="53" customWidth="1"/>
    <col min="15108" max="15110" width="0" style="53" hidden="1" customWidth="1"/>
    <col min="15111" max="15352" width="9.140625" style="53"/>
    <col min="15353" max="15353" width="12.42578125" style="53" customWidth="1"/>
    <col min="15354" max="15354" width="29" style="53" customWidth="1"/>
    <col min="15355" max="15355" width="12.42578125" style="53" customWidth="1"/>
    <col min="15356" max="15356" width="15.28515625" style="53" customWidth="1"/>
    <col min="15357" max="15357" width="9.85546875" style="53" customWidth="1"/>
    <col min="15358" max="15358" width="2.42578125" style="53" customWidth="1"/>
    <col min="15359" max="15359" width="8.5703125" style="53" customWidth="1"/>
    <col min="15360" max="15360" width="7.28515625" style="53" customWidth="1"/>
    <col min="15361" max="15361" width="12.140625" style="53" customWidth="1"/>
    <col min="15362" max="15362" width="9.7109375" style="53" customWidth="1"/>
    <col min="15363" max="15363" width="14.42578125" style="53" customWidth="1"/>
    <col min="15364" max="15366" width="0" style="53" hidden="1" customWidth="1"/>
    <col min="15367" max="15608" width="9.140625" style="53"/>
    <col min="15609" max="15609" width="12.42578125" style="53" customWidth="1"/>
    <col min="15610" max="15610" width="29" style="53" customWidth="1"/>
    <col min="15611" max="15611" width="12.42578125" style="53" customWidth="1"/>
    <col min="15612" max="15612" width="15.28515625" style="53" customWidth="1"/>
    <col min="15613" max="15613" width="9.85546875" style="53" customWidth="1"/>
    <col min="15614" max="15614" width="2.42578125" style="53" customWidth="1"/>
    <col min="15615" max="15615" width="8.5703125" style="53" customWidth="1"/>
    <col min="15616" max="15616" width="7.28515625" style="53" customWidth="1"/>
    <col min="15617" max="15617" width="12.140625" style="53" customWidth="1"/>
    <col min="15618" max="15618" width="9.7109375" style="53" customWidth="1"/>
    <col min="15619" max="15619" width="14.42578125" style="53" customWidth="1"/>
    <col min="15620" max="15622" width="0" style="53" hidden="1" customWidth="1"/>
    <col min="15623" max="15864" width="9.140625" style="53"/>
    <col min="15865" max="15865" width="12.42578125" style="53" customWidth="1"/>
    <col min="15866" max="15866" width="29" style="53" customWidth="1"/>
    <col min="15867" max="15867" width="12.42578125" style="53" customWidth="1"/>
    <col min="15868" max="15868" width="15.28515625" style="53" customWidth="1"/>
    <col min="15869" max="15869" width="9.85546875" style="53" customWidth="1"/>
    <col min="15870" max="15870" width="2.42578125" style="53" customWidth="1"/>
    <col min="15871" max="15871" width="8.5703125" style="53" customWidth="1"/>
    <col min="15872" max="15872" width="7.28515625" style="53" customWidth="1"/>
    <col min="15873" max="15873" width="12.140625" style="53" customWidth="1"/>
    <col min="15874" max="15874" width="9.7109375" style="53" customWidth="1"/>
    <col min="15875" max="15875" width="14.42578125" style="53" customWidth="1"/>
    <col min="15876" max="15878" width="0" style="53" hidden="1" customWidth="1"/>
    <col min="15879" max="16120" width="9.140625" style="53"/>
    <col min="16121" max="16121" width="12.42578125" style="53" customWidth="1"/>
    <col min="16122" max="16122" width="29" style="53" customWidth="1"/>
    <col min="16123" max="16123" width="12.42578125" style="53" customWidth="1"/>
    <col min="16124" max="16124" width="15.28515625" style="53" customWidth="1"/>
    <col min="16125" max="16125" width="9.85546875" style="53" customWidth="1"/>
    <col min="16126" max="16126" width="2.42578125" style="53" customWidth="1"/>
    <col min="16127" max="16127" width="8.5703125" style="53" customWidth="1"/>
    <col min="16128" max="16128" width="7.28515625" style="53" customWidth="1"/>
    <col min="16129" max="16129" width="12.140625" style="53" customWidth="1"/>
    <col min="16130" max="16130" width="9.7109375" style="53" customWidth="1"/>
    <col min="16131" max="16131" width="14.42578125" style="53" customWidth="1"/>
    <col min="16132" max="16134" width="0" style="53" hidden="1" customWidth="1"/>
    <col min="16135" max="16384" width="9.140625" style="53"/>
  </cols>
  <sheetData>
    <row r="1" spans="1:10" ht="67.150000000000006" customHeight="1" x14ac:dyDescent="0.25">
      <c r="A1" s="119"/>
      <c r="B1" s="120"/>
      <c r="C1" s="120"/>
      <c r="D1" s="121"/>
      <c r="E1" s="121"/>
      <c r="F1" s="122"/>
      <c r="G1" s="285" t="s">
        <v>141</v>
      </c>
      <c r="H1" s="285"/>
      <c r="I1" s="285"/>
      <c r="J1" s="123"/>
    </row>
    <row r="2" spans="1:10" ht="41.45" customHeight="1" x14ac:dyDescent="0.25">
      <c r="A2" s="289" t="s">
        <v>142</v>
      </c>
      <c r="B2" s="289"/>
      <c r="C2" s="289"/>
      <c r="D2" s="289"/>
      <c r="E2" s="289"/>
      <c r="F2" s="289"/>
      <c r="G2" s="289"/>
      <c r="H2" s="289"/>
      <c r="I2" s="289"/>
      <c r="J2" s="124"/>
    </row>
    <row r="3" spans="1:10" ht="70.900000000000006" customHeight="1" x14ac:dyDescent="0.25">
      <c r="A3" s="238" t="s">
        <v>55</v>
      </c>
      <c r="B3" s="238" t="s">
        <v>56</v>
      </c>
      <c r="C3" s="238"/>
      <c r="D3" s="238"/>
      <c r="E3" s="238" t="s">
        <v>57</v>
      </c>
      <c r="F3" s="238" t="s">
        <v>58</v>
      </c>
      <c r="G3" s="286" t="s">
        <v>59</v>
      </c>
      <c r="H3" s="287" t="s">
        <v>216</v>
      </c>
      <c r="I3" s="288"/>
      <c r="J3" s="125"/>
    </row>
    <row r="4" spans="1:10" ht="36.6" customHeight="1" x14ac:dyDescent="0.25">
      <c r="A4" s="238"/>
      <c r="B4" s="238"/>
      <c r="C4" s="238"/>
      <c r="D4" s="238"/>
      <c r="E4" s="238"/>
      <c r="F4" s="238"/>
      <c r="G4" s="286"/>
      <c r="H4" s="126" t="s">
        <v>60</v>
      </c>
      <c r="I4" s="126" t="s">
        <v>61</v>
      </c>
      <c r="J4" s="125"/>
    </row>
    <row r="5" spans="1:10" ht="24" customHeight="1" x14ac:dyDescent="0.25">
      <c r="A5" s="290" t="s">
        <v>195</v>
      </c>
      <c r="B5" s="290"/>
      <c r="C5" s="290"/>
      <c r="D5" s="290"/>
      <c r="E5" s="290"/>
      <c r="F5" s="290"/>
      <c r="G5" s="290"/>
      <c r="H5" s="290"/>
      <c r="I5" s="156">
        <f>I6</f>
        <v>-1000.6</v>
      </c>
      <c r="J5" s="125"/>
    </row>
    <row r="6" spans="1:10" ht="37.9" customHeight="1" x14ac:dyDescent="0.25">
      <c r="A6" s="149" t="s">
        <v>206</v>
      </c>
      <c r="B6" s="149" t="s">
        <v>176</v>
      </c>
      <c r="C6" s="149" t="s">
        <v>64</v>
      </c>
      <c r="D6" s="147"/>
      <c r="E6" s="292" t="s">
        <v>208</v>
      </c>
      <c r="F6" s="293"/>
      <c r="G6" s="293"/>
      <c r="H6" s="294"/>
      <c r="I6" s="155">
        <f>I7</f>
        <v>-1000.6</v>
      </c>
      <c r="J6" s="125"/>
    </row>
    <row r="7" spans="1:10" ht="19.149999999999999" customHeight="1" x14ac:dyDescent="0.25">
      <c r="A7" s="148" t="s">
        <v>209</v>
      </c>
      <c r="B7" s="295" t="s">
        <v>187</v>
      </c>
      <c r="C7" s="296"/>
      <c r="D7" s="296"/>
      <c r="E7" s="296"/>
      <c r="F7" s="296"/>
      <c r="G7" s="296"/>
      <c r="H7" s="297"/>
      <c r="I7" s="155">
        <f>I8</f>
        <v>-1000.6</v>
      </c>
      <c r="J7" s="125"/>
    </row>
    <row r="8" spans="1:10" ht="33" customHeight="1" x14ac:dyDescent="0.25">
      <c r="A8" s="149"/>
      <c r="B8" s="295" t="s">
        <v>70</v>
      </c>
      <c r="C8" s="297"/>
      <c r="D8" s="147"/>
      <c r="E8" s="147"/>
      <c r="F8" s="147"/>
      <c r="G8" s="151"/>
      <c r="H8" s="126"/>
      <c r="I8" s="155">
        <f>I9+I10</f>
        <v>-1000.6</v>
      </c>
      <c r="J8" s="125"/>
    </row>
    <row r="9" spans="1:10" ht="20.45" customHeight="1" x14ac:dyDescent="0.25">
      <c r="A9" s="130" t="s">
        <v>179</v>
      </c>
      <c r="B9" s="291" t="s">
        <v>75</v>
      </c>
      <c r="C9" s="291"/>
      <c r="D9" s="291"/>
      <c r="E9" s="56" t="s">
        <v>68</v>
      </c>
      <c r="F9" s="56" t="s">
        <v>69</v>
      </c>
      <c r="G9" s="128">
        <v>166600</v>
      </c>
      <c r="H9" s="128">
        <v>-1</v>
      </c>
      <c r="I9" s="155">
        <f>G9*H9/1000</f>
        <v>-166.6</v>
      </c>
      <c r="J9" s="125"/>
    </row>
    <row r="10" spans="1:10" ht="25.15" customHeight="1" x14ac:dyDescent="0.25">
      <c r="A10" s="130" t="s">
        <v>180</v>
      </c>
      <c r="B10" s="291" t="s">
        <v>78</v>
      </c>
      <c r="C10" s="291"/>
      <c r="D10" s="291"/>
      <c r="E10" s="56" t="s">
        <v>68</v>
      </c>
      <c r="F10" s="56" t="s">
        <v>69</v>
      </c>
      <c r="G10" s="128">
        <v>834000</v>
      </c>
      <c r="H10" s="128">
        <v>-1</v>
      </c>
      <c r="I10" s="155">
        <f>G10*H10/1000</f>
        <v>-834</v>
      </c>
      <c r="J10" s="125"/>
    </row>
    <row r="11" spans="1:10" ht="24.95" customHeight="1" x14ac:dyDescent="0.25">
      <c r="A11" s="290" t="s">
        <v>175</v>
      </c>
      <c r="B11" s="290"/>
      <c r="C11" s="290"/>
      <c r="D11" s="290"/>
      <c r="E11" s="290"/>
      <c r="F11" s="290"/>
      <c r="G11" s="290"/>
      <c r="H11" s="290"/>
      <c r="I11" s="127">
        <f>I12</f>
        <v>-846.19999999999993</v>
      </c>
      <c r="J11" s="125"/>
    </row>
    <row r="12" spans="1:10" ht="40.15" customHeight="1" x14ac:dyDescent="0.25">
      <c r="A12" s="149" t="s">
        <v>206</v>
      </c>
      <c r="B12" s="149" t="s">
        <v>207</v>
      </c>
      <c r="C12" s="63" t="s">
        <v>64</v>
      </c>
      <c r="D12" s="290" t="s">
        <v>165</v>
      </c>
      <c r="E12" s="290"/>
      <c r="F12" s="290"/>
      <c r="G12" s="290"/>
      <c r="H12" s="290"/>
      <c r="I12" s="157">
        <f>+I13</f>
        <v>-846.19999999999993</v>
      </c>
      <c r="J12" s="125"/>
    </row>
    <row r="13" spans="1:10" ht="24.95" customHeight="1" x14ac:dyDescent="0.25">
      <c r="A13" s="68" t="s">
        <v>177</v>
      </c>
      <c r="B13" s="291" t="s">
        <v>178</v>
      </c>
      <c r="C13" s="291"/>
      <c r="D13" s="291"/>
      <c r="E13" s="291"/>
      <c r="F13" s="291"/>
      <c r="G13" s="291"/>
      <c r="H13" s="291"/>
      <c r="I13" s="128">
        <f>+I14</f>
        <v>-846.19999999999993</v>
      </c>
      <c r="J13" s="125"/>
    </row>
    <row r="14" spans="1:10" ht="38.450000000000003" customHeight="1" x14ac:dyDescent="0.25">
      <c r="A14" s="68" t="s">
        <v>67</v>
      </c>
      <c r="B14" s="291" t="s">
        <v>70</v>
      </c>
      <c r="C14" s="291"/>
      <c r="D14" s="291"/>
      <c r="E14" s="56" t="s">
        <v>67</v>
      </c>
      <c r="F14" s="56" t="s">
        <v>67</v>
      </c>
      <c r="G14" s="129" t="s">
        <v>67</v>
      </c>
      <c r="H14" s="129" t="s">
        <v>67</v>
      </c>
      <c r="I14" s="128">
        <f>SUM(I15:I16)</f>
        <v>-846.19999999999993</v>
      </c>
      <c r="J14" s="125"/>
    </row>
    <row r="15" spans="1:10" ht="24.95" customHeight="1" x14ac:dyDescent="0.25">
      <c r="A15" s="130" t="s">
        <v>179</v>
      </c>
      <c r="B15" s="291" t="s">
        <v>75</v>
      </c>
      <c r="C15" s="291"/>
      <c r="D15" s="291"/>
      <c r="E15" s="56" t="s">
        <v>68</v>
      </c>
      <c r="F15" s="56" t="s">
        <v>69</v>
      </c>
      <c r="G15" s="128">
        <v>39400</v>
      </c>
      <c r="H15" s="128">
        <v>-1</v>
      </c>
      <c r="I15" s="128">
        <f>G15*H15/1000</f>
        <v>-39.4</v>
      </c>
      <c r="J15" s="125"/>
    </row>
    <row r="16" spans="1:10" ht="24.95" customHeight="1" x14ac:dyDescent="0.25">
      <c r="A16" s="130" t="s">
        <v>180</v>
      </c>
      <c r="B16" s="291" t="s">
        <v>78</v>
      </c>
      <c r="C16" s="291"/>
      <c r="D16" s="291"/>
      <c r="E16" s="56" t="s">
        <v>68</v>
      </c>
      <c r="F16" s="56" t="s">
        <v>69</v>
      </c>
      <c r="G16" s="128">
        <v>806800</v>
      </c>
      <c r="H16" s="128">
        <v>-1</v>
      </c>
      <c r="I16" s="128">
        <f>G16*H16/1000</f>
        <v>-806.8</v>
      </c>
      <c r="J16" s="125"/>
    </row>
    <row r="17" spans="1:10" s="132" customFormat="1" x14ac:dyDescent="0.25">
      <c r="A17" s="290" t="s">
        <v>30</v>
      </c>
      <c r="B17" s="290"/>
      <c r="C17" s="290"/>
      <c r="D17" s="290"/>
      <c r="E17" s="290"/>
      <c r="F17" s="290"/>
      <c r="G17" s="290"/>
      <c r="H17" s="290"/>
      <c r="I17" s="127">
        <f>I18</f>
        <v>-4525.3</v>
      </c>
      <c r="J17" s="131"/>
    </row>
    <row r="18" spans="1:10" s="132" customFormat="1" ht="24.95" customHeight="1" x14ac:dyDescent="0.25">
      <c r="A18" s="149" t="s">
        <v>62</v>
      </c>
      <c r="B18" s="149" t="s">
        <v>63</v>
      </c>
      <c r="C18" s="149" t="s">
        <v>64</v>
      </c>
      <c r="D18" s="290" t="s">
        <v>65</v>
      </c>
      <c r="E18" s="290"/>
      <c r="F18" s="290"/>
      <c r="G18" s="290"/>
      <c r="H18" s="290"/>
      <c r="I18" s="157">
        <f>+I19</f>
        <v>-4525.3</v>
      </c>
      <c r="J18" s="131"/>
    </row>
    <row r="19" spans="1:10" ht="52.9" customHeight="1" x14ac:dyDescent="0.25">
      <c r="A19" s="150" t="s">
        <v>66</v>
      </c>
      <c r="B19" s="291" t="s">
        <v>19</v>
      </c>
      <c r="C19" s="291"/>
      <c r="D19" s="291"/>
      <c r="E19" s="291"/>
      <c r="F19" s="291"/>
      <c r="G19" s="291"/>
      <c r="H19" s="291"/>
      <c r="I19" s="128">
        <f>+I20</f>
        <v>-4525.3</v>
      </c>
      <c r="J19" s="134"/>
    </row>
    <row r="20" spans="1:10" ht="39.6" customHeight="1" x14ac:dyDescent="0.25">
      <c r="A20" s="133" t="s">
        <v>67</v>
      </c>
      <c r="B20" s="291" t="s">
        <v>70</v>
      </c>
      <c r="C20" s="291"/>
      <c r="D20" s="291"/>
      <c r="E20" s="135" t="s">
        <v>67</v>
      </c>
      <c r="F20" s="135" t="s">
        <v>67</v>
      </c>
      <c r="G20" s="136" t="s">
        <v>67</v>
      </c>
      <c r="H20" s="136" t="s">
        <v>67</v>
      </c>
      <c r="I20" s="128">
        <f>I21+I22</f>
        <v>-4525.3</v>
      </c>
      <c r="J20" s="134"/>
    </row>
    <row r="21" spans="1:10" ht="22.15" customHeight="1" x14ac:dyDescent="0.25">
      <c r="A21" s="158" t="s">
        <v>76</v>
      </c>
      <c r="B21" s="291" t="s">
        <v>75</v>
      </c>
      <c r="C21" s="291"/>
      <c r="D21" s="291"/>
      <c r="E21" s="56" t="s">
        <v>68</v>
      </c>
      <c r="F21" s="56" t="s">
        <v>69</v>
      </c>
      <c r="G21" s="128">
        <v>765700</v>
      </c>
      <c r="H21" s="128">
        <v>-1</v>
      </c>
      <c r="I21" s="128">
        <f>+G21*H21/1000</f>
        <v>-765.7</v>
      </c>
      <c r="J21" s="134"/>
    </row>
    <row r="22" spans="1:10" ht="21.6" customHeight="1" x14ac:dyDescent="0.25">
      <c r="A22" s="150" t="s">
        <v>77</v>
      </c>
      <c r="B22" s="291" t="s">
        <v>78</v>
      </c>
      <c r="C22" s="291"/>
      <c r="D22" s="291"/>
      <c r="E22" s="56" t="s">
        <v>68</v>
      </c>
      <c r="F22" s="56" t="s">
        <v>69</v>
      </c>
      <c r="G22" s="128">
        <v>3759600</v>
      </c>
      <c r="H22" s="128">
        <v>-1</v>
      </c>
      <c r="I22" s="128">
        <f>+G22*H22/1000</f>
        <v>-3759.6</v>
      </c>
      <c r="J22" s="134"/>
    </row>
  </sheetData>
  <mergeCells count="26">
    <mergeCell ref="B10:D10"/>
    <mergeCell ref="A5:H5"/>
    <mergeCell ref="E6:H6"/>
    <mergeCell ref="B7:H7"/>
    <mergeCell ref="B8:C8"/>
    <mergeCell ref="B9:D9"/>
    <mergeCell ref="B16:D16"/>
    <mergeCell ref="A11:H11"/>
    <mergeCell ref="D12:H12"/>
    <mergeCell ref="B13:H13"/>
    <mergeCell ref="B14:D14"/>
    <mergeCell ref="B15:D15"/>
    <mergeCell ref="A17:H17"/>
    <mergeCell ref="D18:H18"/>
    <mergeCell ref="B19:H19"/>
    <mergeCell ref="B20:D20"/>
    <mergeCell ref="B22:D22"/>
    <mergeCell ref="B21:D21"/>
    <mergeCell ref="G1:I1"/>
    <mergeCell ref="A3:A4"/>
    <mergeCell ref="B3:D4"/>
    <mergeCell ref="E3:E4"/>
    <mergeCell ref="F3:F4"/>
    <mergeCell ref="G3:G4"/>
    <mergeCell ref="H3:I3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Havelvac 1 (5)</vt:lpstr>
      <vt:lpstr>Havelvac 2 (3,4)</vt:lpstr>
      <vt:lpstr>Հավելված 3 (5-7)</vt:lpstr>
      <vt:lpstr>Havelvac 4 (9)</vt:lpstr>
      <vt:lpstr>Havelvac 5 (9.1)</vt:lpstr>
      <vt:lpstr>Havelvac 6 (10)</vt:lpstr>
      <vt:lpstr>'Havelvac 4 (9)'!Print_Area</vt:lpstr>
      <vt:lpstr>'Havelvac 6 (10)'!Print_Area</vt:lpstr>
      <vt:lpstr>'Havelvac 1 (5)'!Print_Titles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keywords>https://mul2.gov.am/tasks/478379/oneclick/Havelvacner.xlsx?token=52bd67bdd63829fb4542bff665a4766b</cp:keywords>
  <cp:lastModifiedBy>Arpine Martirosyan</cp:lastModifiedBy>
  <cp:lastPrinted>2020-07-21T10:51:58Z</cp:lastPrinted>
  <dcterms:created xsi:type="dcterms:W3CDTF">2019-12-27T14:41:52Z</dcterms:created>
  <dcterms:modified xsi:type="dcterms:W3CDTF">2021-08-18T13:15:30Z</dcterms:modified>
</cp:coreProperties>
</file>