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120" windowWidth="20490" windowHeight="7635" activeTab="5"/>
  </bookViews>
  <sheets>
    <sheet name="1" sheetId="9" r:id="rId1"/>
    <sheet name="2" sheetId="14" r:id="rId2"/>
    <sheet name="3" sheetId="8" r:id="rId3"/>
    <sheet name="4" sheetId="15" r:id="rId4"/>
    <sheet name="5" sheetId="7" r:id="rId5"/>
    <sheet name="6" sheetId="13" r:id="rId6"/>
    <sheet name="Sheet1" sheetId="4" state="hidden" r:id="rId7"/>
  </sheets>
  <definedNames>
    <definedName name="_xlnm._FilterDatabase" localSheetId="5" hidden="1">'6'!$F$1:$G$184</definedName>
    <definedName name="_tab10" localSheetId="3">#REF!</definedName>
    <definedName name="_tab10">#REF!</definedName>
    <definedName name="_tab11" localSheetId="3">#REF!</definedName>
    <definedName name="_tab11">#REF!</definedName>
    <definedName name="_tab12" localSheetId="3">#REF!</definedName>
    <definedName name="_tab12">#REF!</definedName>
    <definedName name="_tab13" localSheetId="3">#REF!</definedName>
    <definedName name="_tab13">#REF!</definedName>
    <definedName name="_tab14" localSheetId="3">#REF!</definedName>
    <definedName name="_tab14">#REF!</definedName>
    <definedName name="_tab15" localSheetId="3">#REF!</definedName>
    <definedName name="_tab15">#REF!</definedName>
    <definedName name="_tab16" localSheetId="3">#REF!</definedName>
    <definedName name="_tab16">#REF!</definedName>
    <definedName name="_tab17" localSheetId="3">#REF!</definedName>
    <definedName name="_tab17">#REF!</definedName>
    <definedName name="_tab18" localSheetId="3">#REF!</definedName>
    <definedName name="_tab18">#REF!</definedName>
    <definedName name="_tab19" localSheetId="3">#REF!</definedName>
    <definedName name="_tab19">#REF!</definedName>
    <definedName name="_tab20" localSheetId="3">#REF!</definedName>
    <definedName name="_tab20">#REF!</definedName>
    <definedName name="_tab21" localSheetId="3">#REF!</definedName>
    <definedName name="_tab21">#REF!</definedName>
    <definedName name="_tab22" localSheetId="3">#REF!</definedName>
    <definedName name="_tab22">#REF!</definedName>
    <definedName name="_tab23" localSheetId="3">#REF!</definedName>
    <definedName name="_tab23">#REF!</definedName>
    <definedName name="_tab24" localSheetId="3">#REF!</definedName>
    <definedName name="_tab24">#REF!</definedName>
    <definedName name="_tab5" localSheetId="3">#REF!</definedName>
    <definedName name="_tab5">#REF!</definedName>
    <definedName name="_tab6" localSheetId="3">#REF!</definedName>
    <definedName name="_tab6">#REF!</definedName>
    <definedName name="_tab7" localSheetId="3">#REF!</definedName>
    <definedName name="_tab7">#REF!</definedName>
    <definedName name="_tab8" localSheetId="3">#REF!</definedName>
    <definedName name="_tab8">#REF!</definedName>
    <definedName name="_tab9" localSheetId="3">#REF!</definedName>
    <definedName name="_tab9">#REF!</definedName>
    <definedName name="åû" localSheetId="0">#REF!</definedName>
    <definedName name="åû" localSheetId="1">#REF!</definedName>
    <definedName name="åû" localSheetId="2">#REF!</definedName>
    <definedName name="åû" localSheetId="3">#REF!</definedName>
    <definedName name="åû" localSheetId="4">#REF!</definedName>
    <definedName name="åû" localSheetId="5">#REF!</definedName>
    <definedName name="åû">#REF!</definedName>
    <definedName name="mas" localSheetId="0">#REF!</definedName>
    <definedName name="mas" localSheetId="1">#REF!</definedName>
    <definedName name="mas" localSheetId="2">#REF!</definedName>
    <definedName name="mas" localSheetId="3">#REF!</definedName>
    <definedName name="mas" localSheetId="4">#REF!</definedName>
    <definedName name="mas" localSheetId="5">#REF!</definedName>
    <definedName name="mas">#REF!</definedName>
    <definedName name="mass" localSheetId="0">#REF!</definedName>
    <definedName name="mass" localSheetId="1">#REF!</definedName>
    <definedName name="mass" localSheetId="2">#REF!</definedName>
    <definedName name="mass" localSheetId="3">#REF!</definedName>
    <definedName name="mass" localSheetId="4">#REF!</definedName>
    <definedName name="mass" localSheetId="5">#REF!</definedName>
    <definedName name="mass">#REF!</definedName>
    <definedName name="par_count" localSheetId="3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>#REF!,#REF!,#REF!,#REF!,#REF!</definedName>
    <definedName name="par_time" localSheetId="3">#REF!,#REF!,#REF!,#REF!</definedName>
    <definedName name="par_time">#REF!,#REF!,#REF!,#REF!</definedName>
    <definedName name="par2.12s" localSheetId="3">#REF!</definedName>
    <definedName name="par2.12s">#REF!</definedName>
    <definedName name="par2.4s" localSheetId="3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>#REF!,#REF!</definedName>
    <definedName name="par2.6s" localSheetId="3">#REF!,#REF!,#REF!,#REF!</definedName>
    <definedName name="par2.6s">#REF!,#REF!,#REF!,#REF!</definedName>
    <definedName name="par2.7s" localSheetId="3">#REF!,#REF!</definedName>
    <definedName name="par2.7s">#REF!,#REF!</definedName>
    <definedName name="par2.9s" localSheetId="3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>#REF!,#REF!</definedName>
    <definedName name="par4.11d" localSheetId="3">#REF!,#REF!,#REF!,#REF!,#REF!</definedName>
    <definedName name="par4.11d">#REF!,#REF!,#REF!,#REF!,#REF!</definedName>
    <definedName name="par4.12d" localSheetId="3">#REF!</definedName>
    <definedName name="par4.12d">#REF!</definedName>
    <definedName name="par4.13s" localSheetId="3">#REF!</definedName>
    <definedName name="par4.13s">#REF!</definedName>
    <definedName name="par4.14" localSheetId="3">#REF!,#REF!,#REF!,#REF!,#REF!,#REF!</definedName>
    <definedName name="par4.14">#REF!,#REF!,#REF!,#REF!,#REF!,#REF!</definedName>
    <definedName name="par4.15" localSheetId="3">#REF!,#REF!,#REF!</definedName>
    <definedName name="par4.15">#REF!,#REF!,#REF!</definedName>
    <definedName name="par4.16" localSheetId="3">#REF!,#REF!,#REF!</definedName>
    <definedName name="par4.16">#REF!,#REF!,#REF!</definedName>
    <definedName name="par4.17" localSheetId="3">#REF!,#REF!,#REF!,#REF!</definedName>
    <definedName name="par4.17">#REF!,#REF!,#REF!,#REF!</definedName>
    <definedName name="par4.18d" localSheetId="3">#REF!,#REF!</definedName>
    <definedName name="par4.18d">#REF!,#REF!</definedName>
    <definedName name="par4.19s" localSheetId="3">#REF!</definedName>
    <definedName name="par4.19s">#REF!</definedName>
    <definedName name="par4.20f" localSheetId="3">#REF!</definedName>
    <definedName name="par4.20f">#REF!</definedName>
    <definedName name="par4.21f" localSheetId="3">#REF!</definedName>
    <definedName name="par4.21f">#REF!</definedName>
    <definedName name="par4.22" localSheetId="3">#REF!</definedName>
    <definedName name="par4.22">#REF!</definedName>
    <definedName name="par4.4" localSheetId="3">#REF!</definedName>
    <definedName name="par4.4">#REF!</definedName>
    <definedName name="par4.5" localSheetId="3">#REF!</definedName>
    <definedName name="par4.5">#REF!</definedName>
    <definedName name="par4.6s" localSheetId="3">#REF!</definedName>
    <definedName name="par4.6s">#REF!</definedName>
    <definedName name="par4.7s" localSheetId="3">#REF!</definedName>
    <definedName name="par4.7s">#REF!</definedName>
    <definedName name="par4.8" localSheetId="3">#REF!,#REF!,#REF!,#REF!,#REF!</definedName>
    <definedName name="par4.8">#REF!,#REF!,#REF!,#REF!,#REF!</definedName>
    <definedName name="par4.9" localSheetId="3">#REF!,#REF!,#REF!,#REF!,#REF!,#REF!</definedName>
    <definedName name="par4.9">#REF!,#REF!,#REF!,#REF!,#REF!,#REF!</definedName>
    <definedName name="par5.1" localSheetId="3">#REF!,#REF!</definedName>
    <definedName name="par5.1">#REF!,#REF!</definedName>
    <definedName name="par5.3" localSheetId="3">#REF!,#REF!,#REF!,#REF!,#REF!,#REF!</definedName>
    <definedName name="par5.3">#REF!,#REF!,#REF!,#REF!,#REF!,#REF!</definedName>
    <definedName name="par5.4" localSheetId="3">#REF!,#REF!,#REF!,#REF!,#REF!</definedName>
    <definedName name="par5.4">#REF!,#REF!,#REF!,#REF!,#REF!</definedName>
    <definedName name="par5.5" localSheetId="3">#REF!</definedName>
    <definedName name="par5.5">#REF!</definedName>
    <definedName name="par5.6" localSheetId="3">#REF!,#REF!</definedName>
    <definedName name="par5.6">#REF!,#REF!</definedName>
    <definedName name="_xlnm.Print_Area" localSheetId="3">'4'!$A$1:$I$25</definedName>
    <definedName name="_xlnm.Print_Titles" localSheetId="1">'2'!$7:$9</definedName>
    <definedName name="_xlnm.Print_Titles" localSheetId="3">'4'!$7:$9</definedName>
    <definedName name="_xlnm.Print_Titles" localSheetId="5">'6'!$8:$9</definedName>
    <definedName name="program" localSheetId="3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13" l="1"/>
  <c r="G177" i="13" s="1"/>
  <c r="G168" i="13"/>
  <c r="G167" i="13"/>
  <c r="G166" i="13"/>
  <c r="G165" i="13"/>
  <c r="G164" i="13"/>
  <c r="G163" i="13" l="1"/>
  <c r="G183" i="13" l="1"/>
  <c r="G182" i="13" s="1"/>
  <c r="G181" i="13" s="1"/>
  <c r="G176" i="13"/>
  <c r="G174" i="13"/>
  <c r="G173" i="13"/>
  <c r="G172" i="13"/>
  <c r="G162" i="13"/>
  <c r="G161" i="13"/>
  <c r="G160" i="13"/>
  <c r="G13" i="13" s="1"/>
  <c r="G12" i="13" s="1"/>
  <c r="H12" i="14" l="1"/>
  <c r="D15" i="14"/>
  <c r="G67" i="8" l="1"/>
  <c r="G66" i="8" s="1"/>
  <c r="G65" i="8" s="1"/>
  <c r="G64" i="8" s="1"/>
  <c r="G62" i="8" s="1"/>
  <c r="H68" i="8"/>
  <c r="H67" i="8" s="1"/>
  <c r="H66" i="8" s="1"/>
  <c r="G180" i="13"/>
  <c r="H49" i="8"/>
  <c r="G60" i="8" l="1"/>
  <c r="C47" i="7" s="1"/>
  <c r="D19" i="15"/>
  <c r="H65" i="8"/>
  <c r="H64" i="8" s="1"/>
  <c r="H62" i="8" s="1"/>
  <c r="H60" i="8" l="1"/>
  <c r="E19" i="15"/>
  <c r="G59" i="8"/>
  <c r="G58" i="8" s="1"/>
  <c r="G56" i="8" s="1"/>
  <c r="G54" i="8" s="1"/>
  <c r="D17" i="15"/>
  <c r="E17" i="15" s="1"/>
  <c r="G175" i="13"/>
  <c r="G171" i="13" s="1"/>
  <c r="G170" i="13" s="1"/>
  <c r="H59" i="8" l="1"/>
  <c r="H58" i="8" s="1"/>
  <c r="H56" i="8" s="1"/>
  <c r="H54" i="8" s="1"/>
  <c r="D47" i="7"/>
  <c r="G52" i="8"/>
  <c r="D39" i="9"/>
  <c r="D33" i="9" s="1"/>
  <c r="H52" i="8"/>
  <c r="E39" i="9"/>
  <c r="E33" i="9" s="1"/>
  <c r="H50" i="8"/>
  <c r="G50" i="8"/>
  <c r="G36" i="8"/>
  <c r="H32" i="8"/>
  <c r="H31" i="8" s="1"/>
  <c r="G31" i="8"/>
  <c r="H30" i="8" l="1"/>
  <c r="H48" i="8" l="1"/>
  <c r="H46" i="8"/>
  <c r="G48" i="8"/>
  <c r="G46" i="8"/>
  <c r="H45" i="8" l="1"/>
  <c r="H44" i="8" s="1"/>
  <c r="H43" i="8" s="1"/>
  <c r="H41" i="8" s="1"/>
  <c r="H39" i="8" s="1"/>
  <c r="G45" i="8"/>
  <c r="G44" i="8" s="1"/>
  <c r="G43" i="8" s="1"/>
  <c r="G41" i="8" s="1"/>
  <c r="G39" i="8" s="1"/>
  <c r="D16" i="15" s="1"/>
  <c r="E14" i="14" l="1"/>
  <c r="E16" i="15"/>
  <c r="D14" i="15"/>
  <c r="C32" i="7"/>
  <c r="D27" i="9"/>
  <c r="E14" i="15"/>
  <c r="D32" i="7"/>
  <c r="E27" i="9"/>
  <c r="H29" i="8"/>
  <c r="G29" i="8"/>
  <c r="E12" i="15" l="1"/>
  <c r="E10" i="15" s="1"/>
  <c r="D12" i="15"/>
  <c r="D10" i="15" s="1"/>
  <c r="D14" i="14"/>
  <c r="E12" i="14"/>
  <c r="E10" i="14" s="1"/>
  <c r="H33" i="8"/>
  <c r="H28" i="8" s="1"/>
  <c r="G33" i="8"/>
  <c r="G28" i="8" s="1"/>
  <c r="D12" i="14" l="1"/>
  <c r="D10" i="14" s="1"/>
  <c r="G11" i="13" l="1"/>
  <c r="G10" i="13" s="1"/>
  <c r="H37" i="8" l="1"/>
  <c r="H27" i="8" s="1"/>
  <c r="G37" i="8"/>
  <c r="G27" i="8" s="1"/>
  <c r="G26" i="8" l="1"/>
  <c r="G24" i="8" s="1"/>
  <c r="G22" i="8" s="1"/>
  <c r="G21" i="8" s="1"/>
  <c r="C22" i="7" l="1"/>
  <c r="G20" i="8"/>
  <c r="D21" i="9"/>
  <c r="H26" i="8"/>
  <c r="H24" i="8" s="1"/>
  <c r="H22" i="8" s="1"/>
  <c r="H21" i="8" s="1"/>
  <c r="D15" i="9" l="1"/>
  <c r="D13" i="9" s="1"/>
  <c r="D12" i="9" s="1"/>
  <c r="D22" i="7"/>
  <c r="H20" i="8"/>
  <c r="E21" i="9"/>
  <c r="G18" i="8"/>
  <c r="G16" i="8" s="1"/>
  <c r="G14" i="8" s="1"/>
  <c r="G13" i="8" s="1"/>
  <c r="E15" i="9" l="1"/>
  <c r="E13" i="9" s="1"/>
  <c r="E12" i="9" s="1"/>
  <c r="H18" i="8"/>
  <c r="H16" i="8" l="1"/>
  <c r="H14" i="8" s="1"/>
  <c r="H13" i="8" s="1"/>
</calcChain>
</file>

<file path=xl/sharedStrings.xml><?xml version="1.0" encoding="utf-8"?>
<sst xmlns="http://schemas.openxmlformats.org/spreadsheetml/2006/main" count="910" uniqueCount="339">
  <si>
    <t>ՀՀ պաշտպանության նախարարություն</t>
  </si>
  <si>
    <t xml:space="preserve"> Ռազմական պաշտպանություն</t>
  </si>
  <si>
    <t>Միջոցառում</t>
  </si>
  <si>
    <t>Ծրագիր</t>
  </si>
  <si>
    <t>______________ ի    ___Ն որոշման</t>
  </si>
  <si>
    <t xml:space="preserve"> Միջոցառման վրա կատարվող ծախսը (հազար դրամ) </t>
  </si>
  <si>
    <t xml:space="preserve">  </t>
  </si>
  <si>
    <t xml:space="preserve"> չի սահմանվում </t>
  </si>
  <si>
    <t xml:space="preserve"> Արդյունքի չափորոշիչներ </t>
  </si>
  <si>
    <t xml:space="preserve"> ՀՀ պաշտպանության նախարարություն </t>
  </si>
  <si>
    <t xml:space="preserve"> Միջոցառման տեսակը` </t>
  </si>
  <si>
    <t xml:space="preserve"> Նկարագրությունը` </t>
  </si>
  <si>
    <t xml:space="preserve"> Միջոցառման անվանումը` </t>
  </si>
  <si>
    <t xml:space="preserve"> Տարի </t>
  </si>
  <si>
    <t xml:space="preserve"> Միջոցառման դասիչը` </t>
  </si>
  <si>
    <t xml:space="preserve"> 1169 </t>
  </si>
  <si>
    <t xml:space="preserve"> Ծրագրի դասիչը` </t>
  </si>
  <si>
    <t xml:space="preserve"> Ծրագրի միջոցառումները </t>
  </si>
  <si>
    <t xml:space="preserve"> ՀՀ պաշտպանության ապահովում </t>
  </si>
  <si>
    <t xml:space="preserve"> Ծրագրի անվանումը </t>
  </si>
  <si>
    <t xml:space="preserve"> Ծրագրի դասիչը </t>
  </si>
  <si>
    <t xml:space="preserve"> ՀՀ  պաշտպանության  նախարարություն </t>
  </si>
  <si>
    <t xml:space="preserve"> այդ թվում` բյուջետային ծախսերի տնտեսագիտական դասակարգման հոդվածներ</t>
  </si>
  <si>
    <t xml:space="preserve"> ՀՀ  պաշտպանության  նախարարություն</t>
  </si>
  <si>
    <t xml:space="preserve"> այդ թվում` ըստ կատարողների</t>
  </si>
  <si>
    <t xml:space="preserve"> ԸՆԴԱՄԵՆԸ ԾԱԽՍԵՐ</t>
  </si>
  <si>
    <t xml:space="preserve"> 1169</t>
  </si>
  <si>
    <t xml:space="preserve"> այդ թվում`</t>
  </si>
  <si>
    <t xml:space="preserve"> 01</t>
  </si>
  <si>
    <t xml:space="preserve"> ՊԱՇՏՊԱՆՈՒԹՅՈՒՆ</t>
  </si>
  <si>
    <t xml:space="preserve"> 02</t>
  </si>
  <si>
    <t xml:space="preserve"> Դաս</t>
  </si>
  <si>
    <t>Խումբ</t>
  </si>
  <si>
    <t>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</si>
  <si>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</si>
  <si>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Ծրագրային դասիչը</t>
  </si>
  <si>
    <t xml:space="preserve"> Գործառական դասիչը</t>
  </si>
  <si>
    <t>___________  ___-ի N _______ -Ն    որոշման</t>
  </si>
  <si>
    <t>Միջոցառման տեսակը</t>
  </si>
  <si>
    <t xml:space="preserve">Միջոցառման նկարագրությունը՝ </t>
  </si>
  <si>
    <t xml:space="preserve">Միջոցառման անվանումը՝  </t>
  </si>
  <si>
    <t>Ծրագրի միջոցառումներ</t>
  </si>
  <si>
    <t xml:space="preserve"> ՀՀ ԶՈւ ռազմավարական ծավալումն ապահովող մարտական պատրաստականության պահպանում</t>
  </si>
  <si>
    <t>Վերջնական արդյունքի նկարագրությունը՝</t>
  </si>
  <si>
    <t xml:space="preserve"> ՀՀ ԶՈւ ռազմավարական ծավալումն ապահովող մարտական պատրաստականության պահպանում՝ արտաքին թշնամուց ՀՀ պետական սահմանների պաշտպանության ապահովում</t>
  </si>
  <si>
    <t>Ծրագրի նպատակը՝</t>
  </si>
  <si>
    <t xml:space="preserve"> ՀՀ պաշտպանության ապահովում</t>
  </si>
  <si>
    <t>Ծրագրի անվանումը՝</t>
  </si>
  <si>
    <t xml:space="preserve">             </t>
  </si>
  <si>
    <t>Ընդամենը</t>
  </si>
  <si>
    <t xml:space="preserve">Տարի </t>
  </si>
  <si>
    <t>Բյուջետային հատկացումների գլխավոր կարգադրիչների,  ծրագրերի և միջոցառումների անվանումները</t>
  </si>
  <si>
    <t>Ծրագրային դասիչը</t>
  </si>
  <si>
    <t>(հազ.դրամ)</t>
  </si>
  <si>
    <t>Հավելված  N 1</t>
  </si>
  <si>
    <t xml:space="preserve"> Ինն ամիս</t>
  </si>
  <si>
    <t xml:space="preserve">ՀՀ կառավարության 2021 թվականի </t>
  </si>
  <si>
    <t>ՀԱՅԱՍՏԱՆԻ ՀԱՆՐԱՊԵՏՈՒԹՅԱՆ ԿԱՌԱՎԱՐՈՒԹՅԱՆ 2020 ԹՎԱԿԱՆԻ ԴԵԿՏԵՄԲԵՐԻ 30-Ի N 2215-Ն ՈՐՈՇՄԱՆ N 3 և 4 ՀԱՎԵԼՎԱԾՆԵՐՈՒՄ  ԿԱՏԱՐՎՈՂ ՓՈՓՈԽՈՒԹՅՈՒՆՆԵՐԸ</t>
  </si>
  <si>
    <t>Հավելված  N 2</t>
  </si>
  <si>
    <t xml:space="preserve">ՀՀ կառավարության  2021 թվականի </t>
  </si>
  <si>
    <t>Ինն ամիս</t>
  </si>
  <si>
    <t>Հավելված N 4</t>
  </si>
  <si>
    <t xml:space="preserve"> Ցուցանիշների փոփոխությունը (ավելացումները նշված են դրական նշանով)</t>
  </si>
  <si>
    <t>Ցուցանիշների փոփոխությունը (ավելացումները նշված են դրական նշանով, իսկ նվազեցումները՝ փակագծերում)</t>
  </si>
  <si>
    <t>«ՀԱՅԱՍՏԱՆԻ  ՀԱՆՐԱՊԵՏՈՒԹՅԱՆ  2021 ԹՎԱԿԱՆԻ  ՊԵՏԱԿԱՆ ԲՅՈՒՋԵԻ ՄԱՍԻՆ» ՀԱՅԱՍՏԱՆԻ ՀԱՆՐԱՊԵՏՈՒԹՅԱՆ  ՕՐԵՆՔԻ N 1 ՀԱՎԵԼՎԱԾԻ N 2 ԱՂՅՈՒՍԱԿՈՒՄ ԿԱՏԱՐՎՈՂ ՎԵՐԱԲԱՇԽՈՒՄ ԵՎ ՀԱՅԱՍՏԱՆԻ ՀԱՆՐԱՊԵՏՈՒԹՅԱՆ ԿԱՌԱՎԱՐՈՒԹՅԱՆ 2020 ԹՎԱԿԱՆԻ ԴԵԿՏԵՄԲԵՐԻ 30-Ի  N 2215-Ն ՈՐՈՇՄԱՆ N 5 ՀԱՎԵԼՎԱԾԻ N 1 ԱՂՅՈՒՍԱԿՈՒՄ ԿԱՏԱՐՎՈՂ  ՓՈՓՈԽՈՒԹՅՈՒՆՆԵՐԸ</t>
  </si>
  <si>
    <t xml:space="preserve"> Ռազմական կարիքների բավարարում</t>
  </si>
  <si>
    <t xml:space="preserve"> Ընթացիկ գործունեության ապահովման գործողություններ</t>
  </si>
  <si>
    <t>Ծառայությունների մատուցում</t>
  </si>
  <si>
    <t xml:space="preserve"> Ծառայությունների մատուցում</t>
  </si>
  <si>
    <t xml:space="preserve"> ԸՆԹԱՑԻԿ ԾԱԽՍԵՐ</t>
  </si>
  <si>
    <t>ԱՅԼ  ԾԱԽՍԵՐ</t>
  </si>
  <si>
    <t xml:space="preserve"> - Այլ ծախսեր</t>
  </si>
  <si>
    <t xml:space="preserve"> ԸՆԴԱՄԵՆԸ ԾԱԽՍԵՐ
այդ թվում՝</t>
  </si>
  <si>
    <t xml:space="preserve"> 11001 </t>
  </si>
  <si>
    <t xml:space="preserve"> Ռազմական կարիքների բավարարում </t>
  </si>
  <si>
    <t xml:space="preserve"> Ընթացիկ գործունեության ապահովման գործողություններ </t>
  </si>
  <si>
    <t xml:space="preserve"> Ցուցանիշների փոփոխությունը (նվազեցումները նշված են փակագծերում)</t>
  </si>
  <si>
    <t>Կոդը</t>
  </si>
  <si>
    <t>Անվանումը</t>
  </si>
  <si>
    <t xml:space="preserve">Գնման ձևը </t>
  </si>
  <si>
    <t>Չափման միավորը</t>
  </si>
  <si>
    <t xml:space="preserve">Ցուցանիշների փոփոխությունը (ավելացումները նշված են դրական նշանով, իսկ նվազեցումները` փակագծերում)                                                                                                                        </t>
  </si>
  <si>
    <t>միավորի գինը  (դրամով)</t>
  </si>
  <si>
    <t>քանակը</t>
  </si>
  <si>
    <t>գումարը  
(հազար դրամով)</t>
  </si>
  <si>
    <t xml:space="preserve">Բաժին N02 </t>
  </si>
  <si>
    <t>Խումբ N01 Դաս N01</t>
  </si>
  <si>
    <t>1169  11001</t>
  </si>
  <si>
    <t>Ռազմական կարիքների բավարարում</t>
  </si>
  <si>
    <t>ԲՄ</t>
  </si>
  <si>
    <t>դրամ</t>
  </si>
  <si>
    <t>ԳՀ</t>
  </si>
  <si>
    <t>հատ</t>
  </si>
  <si>
    <t>1169  31001</t>
  </si>
  <si>
    <t>ՀՀ պաշտպանության նախարարության շենքային պայմանների բարելավում</t>
  </si>
  <si>
    <t>լրակազմ</t>
  </si>
  <si>
    <t>ՀԱՅԱՍՏԱՆԻ ՀԱՆՐԱՊԵՏՈՒԹՅԱՆ ԿԱՌԱՎԱՐՈՒԹՅԱՆ 2020 ԹՎԱԿԱՆԻ ԴԵԿՏԵՄԲԵՐԻ 30-Ի N 2215-Ն ՈՐՈՇՄԱՆ N 10 ՀԱՎԵԼՎԱԾՈՒՄ ԿԱՏԱՐՎՈՂ ՓՈՓՈԽՈՒԹՅՈՒՆՆԵՐԸ</t>
  </si>
  <si>
    <t xml:space="preserve"> ԾԱՌԱՅՈՒԹՅՈՒՆՆԵՐԻ ԵՎ ԱՊՐԱՆՔՆԵՐԻ ՁԵՌՔ ԲԵՐՈՒՄ</t>
  </si>
  <si>
    <t xml:space="preserve"> Պայմանագրային այլ ծառայությունների ձեռքբերում</t>
  </si>
  <si>
    <t xml:space="preserve"> - Ընդհանուր բնույթի այլ ծառայություններ</t>
  </si>
  <si>
    <t xml:space="preserve"> Նյութեր (Ապրանքներ)</t>
  </si>
  <si>
    <t xml:space="preserve"> - Տրանսպորտային նյութեր</t>
  </si>
  <si>
    <t xml:space="preserve"> - Հատուկ նպատակային այլ նյութեր</t>
  </si>
  <si>
    <t xml:space="preserve"> ՀՀ պաշտպանության նախարարության շենքային պայմանների բարելավում</t>
  </si>
  <si>
    <t xml:space="preserve"> ՈՉ ՖԻՆԱՆՍԱԿԱՆ ԱԿՏԻՎՆԵՐԻ ԳԾՈՎ ԾԱԽՍԵՐ</t>
  </si>
  <si>
    <t xml:space="preserve"> ՀԻՄՆԱԿԱՆ ՄԻՋՈՑՆԵՐ</t>
  </si>
  <si>
    <t>ՇԵՆՔԵՐ ԵՎ ՇԻՆՈՒԹՅՈՒՆՆԵՐ</t>
  </si>
  <si>
    <t xml:space="preserve"> - Շենքերի և շինությունների շինարարություն</t>
  </si>
  <si>
    <t xml:space="preserve"> ՄԵՔԵՆԱՆԵՐ  ԵՎ  ՍԱՐՔԱՎՈՐՈՒՄՆԵՐ</t>
  </si>
  <si>
    <t xml:space="preserve"> - Այլ մեքենաներ և սարքավորումներ</t>
  </si>
  <si>
    <t>Պետական մարմինների կողմից օգտագործվող ոչ ֆինանսական ակտիվների հետ գործառնություններ</t>
  </si>
  <si>
    <t>Պաշտպանության կարիքների համար բնակելի, գրասենյակային և այլ նշանակության շենքերի և շինությունների կառուցում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</si>
  <si>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</si>
  <si>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</si>
  <si>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</si>
  <si>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</si>
  <si>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</si>
  <si>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</si>
  <si>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</si>
  <si>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</si>
  <si>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</si>
  <si>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</si>
  <si>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ՊԱՇՏՊԱՆՈՒԹՅԱՆ ՆԱԽԱՐԱՐՈՒԹՅՈՒՆ</t>
  </si>
  <si>
    <t>այդ թվում`</t>
  </si>
  <si>
    <t>ՀՀ պաշտպանության նախարարության շենքային պայմաններ բարելավում</t>
  </si>
  <si>
    <t>այդ թվում` ըստ կատարողների</t>
  </si>
  <si>
    <t>ՀՀ  պաշտպանության  նախարարություն</t>
  </si>
  <si>
    <t xml:space="preserve">ՀԱՅԱՍՏԱՆԻ ՀԱՆՐԱՊԵՏՈՒԹՅԱՆ ԿԱՌԱՎԱՐՈՒԹՅԱՆ 2020 ԹՎԱԿԱՆԻ ԴԵԿՏԵՄԲԵՐԻ 30-Ի N 2215-Ն ՈՐՈՇՄԱՆ N 5 ՀԱՎԵԼՎԱԾԻ N 2 ԱՂՅՈՒՍԱԿՈՒՄ ԿԱՏԱՐՎՈՂ ՓՈՓՈԽՈՒԹՅՈՒՆՆԵՐԸ </t>
  </si>
  <si>
    <t xml:space="preserve"> Պետական մարմինների կողմից օգտագործվող ոչ ֆինանսական ակտիվների հետ գործառնություններ</t>
  </si>
  <si>
    <t>Հավելված N 5</t>
  </si>
  <si>
    <t>Հավելված  N 3</t>
  </si>
  <si>
    <t>99600000/2</t>
  </si>
  <si>
    <t>գնում չհանդիսացող այլ ծախսեր</t>
  </si>
  <si>
    <t>99600000/3</t>
  </si>
  <si>
    <t xml:space="preserve"> 92311110/1</t>
  </si>
  <si>
    <t xml:space="preserve">  թատերական խմբերի, երգչախմբերի, երաժշտական խմբերի, նվագախմբերի կողմից մատուցվող ժամանցային ծառայություններ</t>
  </si>
  <si>
    <t>գչծ</t>
  </si>
  <si>
    <t>Ընթացիկ նորոգում և պահպանում (ծառայություններ և նյութեր)</t>
  </si>
  <si>
    <t xml:space="preserve"> - Մեքենաների և սարքավորումների ընթացիկ նորոգում և պահպանում</t>
  </si>
  <si>
    <t xml:space="preserve"> 50111260/2</t>
  </si>
  <si>
    <t xml:space="preserve">  էլեկտրական սարքերի վերանորոգման ծառայություններ</t>
  </si>
  <si>
    <t xml:space="preserve"> 50111260/3</t>
  </si>
  <si>
    <t xml:space="preserve"> 34331300/1</t>
  </si>
  <si>
    <t xml:space="preserve">  ավտոմեքենաների պահեստամասեր</t>
  </si>
  <si>
    <t xml:space="preserve"> 34331300/2</t>
  </si>
  <si>
    <t xml:space="preserve"> 34331300/3</t>
  </si>
  <si>
    <t xml:space="preserve"> 34331300/4</t>
  </si>
  <si>
    <t xml:space="preserve"> 34331300/5</t>
  </si>
  <si>
    <t xml:space="preserve"> 34331300/6</t>
  </si>
  <si>
    <t xml:space="preserve"> 34331300/7</t>
  </si>
  <si>
    <t xml:space="preserve"> 34331300/8</t>
  </si>
  <si>
    <t xml:space="preserve"> 34331300/9</t>
  </si>
  <si>
    <t xml:space="preserve"> 34331300/10</t>
  </si>
  <si>
    <t xml:space="preserve"> 34331300/11</t>
  </si>
  <si>
    <t xml:space="preserve"> 34331300/12</t>
  </si>
  <si>
    <t xml:space="preserve"> 34331300/15</t>
  </si>
  <si>
    <t xml:space="preserve"> 34331300/16</t>
  </si>
  <si>
    <t xml:space="preserve"> 34331300/17</t>
  </si>
  <si>
    <t xml:space="preserve"> 34331300/18</t>
  </si>
  <si>
    <t xml:space="preserve"> 34331300/19</t>
  </si>
  <si>
    <t xml:space="preserve"> 34331300/21</t>
  </si>
  <si>
    <t xml:space="preserve"> 34331300/22</t>
  </si>
  <si>
    <t xml:space="preserve"> 34331300/23</t>
  </si>
  <si>
    <t xml:space="preserve"> 34331300/24</t>
  </si>
  <si>
    <t xml:space="preserve"> 34331300/25</t>
  </si>
  <si>
    <t xml:space="preserve"> 34331300/26</t>
  </si>
  <si>
    <t xml:space="preserve"> 34331300/27</t>
  </si>
  <si>
    <t xml:space="preserve"> 34331300/29</t>
  </si>
  <si>
    <t xml:space="preserve"> 34331300/30</t>
  </si>
  <si>
    <t xml:space="preserve"> 34331300/31</t>
  </si>
  <si>
    <t xml:space="preserve"> 34331300/32</t>
  </si>
  <si>
    <t xml:space="preserve"> 34331300/33</t>
  </si>
  <si>
    <t xml:space="preserve"> 34331300/34</t>
  </si>
  <si>
    <t xml:space="preserve"> 34331300/35</t>
  </si>
  <si>
    <t xml:space="preserve"> 34331300/36</t>
  </si>
  <si>
    <t xml:space="preserve"> 34331300/37</t>
  </si>
  <si>
    <t xml:space="preserve"> 34331300/38</t>
  </si>
  <si>
    <t xml:space="preserve"> 34331300/39</t>
  </si>
  <si>
    <t xml:space="preserve"> 34331300/40</t>
  </si>
  <si>
    <t xml:space="preserve"> 34331300/41</t>
  </si>
  <si>
    <t xml:space="preserve"> 34331300/42</t>
  </si>
  <si>
    <t xml:space="preserve"> 34331300/43</t>
  </si>
  <si>
    <t xml:space="preserve"> 34331300/44</t>
  </si>
  <si>
    <t xml:space="preserve"> 34331300/45</t>
  </si>
  <si>
    <t xml:space="preserve"> 34331300/46</t>
  </si>
  <si>
    <t xml:space="preserve"> 34331300/47</t>
  </si>
  <si>
    <t xml:space="preserve"> 34331300/48</t>
  </si>
  <si>
    <t xml:space="preserve"> 34331300/49</t>
  </si>
  <si>
    <t xml:space="preserve"> 34331300/50</t>
  </si>
  <si>
    <t xml:space="preserve"> 34331300/51</t>
  </si>
  <si>
    <t xml:space="preserve"> 34331300/53</t>
  </si>
  <si>
    <t xml:space="preserve"> 34331300/54</t>
  </si>
  <si>
    <t xml:space="preserve"> 34331300/55</t>
  </si>
  <si>
    <t xml:space="preserve"> 34331300/56</t>
  </si>
  <si>
    <t xml:space="preserve"> 34331300/57</t>
  </si>
  <si>
    <t xml:space="preserve"> 34331300/58</t>
  </si>
  <si>
    <t xml:space="preserve"> 34331300/59</t>
  </si>
  <si>
    <t xml:space="preserve"> 34331300/60</t>
  </si>
  <si>
    <t xml:space="preserve"> 34331300/61</t>
  </si>
  <si>
    <t xml:space="preserve"> 34331300/62</t>
  </si>
  <si>
    <t xml:space="preserve"> 34331300/63</t>
  </si>
  <si>
    <t xml:space="preserve"> 34331300/64</t>
  </si>
  <si>
    <t xml:space="preserve"> 34331300/65</t>
  </si>
  <si>
    <t xml:space="preserve"> 34331300/66</t>
  </si>
  <si>
    <t xml:space="preserve"> 34331300/67</t>
  </si>
  <si>
    <t xml:space="preserve"> 34331300/68</t>
  </si>
  <si>
    <t xml:space="preserve"> 34331300/69</t>
  </si>
  <si>
    <t xml:space="preserve"> 34331300/70</t>
  </si>
  <si>
    <t xml:space="preserve"> 34331300/71</t>
  </si>
  <si>
    <t xml:space="preserve"> 34331300/73</t>
  </si>
  <si>
    <t xml:space="preserve"> 34331300/74</t>
  </si>
  <si>
    <t xml:space="preserve"> 34331300/75</t>
  </si>
  <si>
    <t xml:space="preserve"> 34331300/76</t>
  </si>
  <si>
    <t xml:space="preserve"> 34331300/77</t>
  </si>
  <si>
    <t xml:space="preserve"> 34331300/78</t>
  </si>
  <si>
    <t xml:space="preserve"> 34331300/79</t>
  </si>
  <si>
    <t xml:space="preserve"> 34331300/80</t>
  </si>
  <si>
    <t xml:space="preserve"> 34331300/81</t>
  </si>
  <si>
    <t xml:space="preserve"> 34331300/82</t>
  </si>
  <si>
    <t xml:space="preserve"> 34331300/83</t>
  </si>
  <si>
    <t xml:space="preserve"> 34331300/84</t>
  </si>
  <si>
    <t xml:space="preserve"> 34331300/85</t>
  </si>
  <si>
    <t xml:space="preserve"> 34331300/86</t>
  </si>
  <si>
    <t xml:space="preserve"> 34331300/87</t>
  </si>
  <si>
    <t xml:space="preserve"> 34331300/88</t>
  </si>
  <si>
    <t xml:space="preserve"> 34331300/89</t>
  </si>
  <si>
    <t xml:space="preserve"> 34331300/90</t>
  </si>
  <si>
    <t xml:space="preserve"> 34331300/91</t>
  </si>
  <si>
    <t xml:space="preserve"> 34331300/92</t>
  </si>
  <si>
    <t xml:space="preserve"> 34331300/94</t>
  </si>
  <si>
    <t xml:space="preserve"> 34331300/97</t>
  </si>
  <si>
    <t xml:space="preserve"> 34331300/98</t>
  </si>
  <si>
    <t xml:space="preserve"> 34331300/99</t>
  </si>
  <si>
    <t xml:space="preserve"> 34331300/100</t>
  </si>
  <si>
    <t xml:space="preserve"> 34331300/101</t>
  </si>
  <si>
    <t xml:space="preserve"> 34331300/102</t>
  </si>
  <si>
    <t xml:space="preserve"> 34331300/103</t>
  </si>
  <si>
    <t xml:space="preserve"> 34331300/104</t>
  </si>
  <si>
    <t xml:space="preserve"> 34331300/105</t>
  </si>
  <si>
    <t xml:space="preserve"> 34331300/106</t>
  </si>
  <si>
    <t xml:space="preserve"> 34331300/107</t>
  </si>
  <si>
    <t xml:space="preserve"> 34331300/108</t>
  </si>
  <si>
    <t xml:space="preserve"> 34331300/109</t>
  </si>
  <si>
    <t xml:space="preserve"> 34331300/110</t>
  </si>
  <si>
    <t xml:space="preserve"> 34331300/111</t>
  </si>
  <si>
    <t xml:space="preserve"> 34331300/112</t>
  </si>
  <si>
    <t xml:space="preserve"> 34331300/113</t>
  </si>
  <si>
    <t xml:space="preserve"> 34331300/115</t>
  </si>
  <si>
    <t xml:space="preserve"> 34331300/117</t>
  </si>
  <si>
    <t xml:space="preserve"> 34331300/118</t>
  </si>
  <si>
    <t xml:space="preserve"> 34331300/119</t>
  </si>
  <si>
    <t xml:space="preserve"> 34331300/120</t>
  </si>
  <si>
    <t xml:space="preserve"> 34331300/121</t>
  </si>
  <si>
    <t xml:space="preserve"> 34331300/124</t>
  </si>
  <si>
    <t xml:space="preserve"> 34331300/126</t>
  </si>
  <si>
    <t xml:space="preserve"> 34331300/127</t>
  </si>
  <si>
    <t xml:space="preserve"> 34331300/128</t>
  </si>
  <si>
    <t xml:space="preserve"> 34331300/129</t>
  </si>
  <si>
    <t xml:space="preserve"> 34331300/130</t>
  </si>
  <si>
    <t xml:space="preserve"> 34331300/132</t>
  </si>
  <si>
    <t xml:space="preserve"> 34331300/133</t>
  </si>
  <si>
    <t xml:space="preserve"> 34331300/134</t>
  </si>
  <si>
    <t xml:space="preserve"> 34331300/135</t>
  </si>
  <si>
    <t xml:space="preserve"> 34331300/136</t>
  </si>
  <si>
    <t xml:space="preserve"> 34331300/138</t>
  </si>
  <si>
    <t xml:space="preserve"> 34331300/139</t>
  </si>
  <si>
    <t xml:space="preserve"> 34331300/141</t>
  </si>
  <si>
    <t xml:space="preserve"> 34331300/142</t>
  </si>
  <si>
    <t xml:space="preserve"> 34331300/143</t>
  </si>
  <si>
    <t xml:space="preserve"> 34331300/144</t>
  </si>
  <si>
    <t xml:space="preserve"> 34331300/145</t>
  </si>
  <si>
    <t xml:space="preserve"> 34331300/146</t>
  </si>
  <si>
    <t xml:space="preserve"> 34331300/147</t>
  </si>
  <si>
    <t xml:space="preserve"> 34331300/148</t>
  </si>
  <si>
    <t xml:space="preserve"> 34331300/150</t>
  </si>
  <si>
    <t xml:space="preserve"> 34331300/151</t>
  </si>
  <si>
    <t xml:space="preserve"> 34331300/152</t>
  </si>
  <si>
    <t xml:space="preserve"> 34331300/153</t>
  </si>
  <si>
    <t xml:space="preserve"> 34331300/154</t>
  </si>
  <si>
    <t xml:space="preserve"> 34331300/155</t>
  </si>
  <si>
    <t xml:space="preserve"> 34331300/156</t>
  </si>
  <si>
    <t xml:space="preserve"> 34331300/157</t>
  </si>
  <si>
    <t xml:space="preserve"> 34331300/158</t>
  </si>
  <si>
    <t xml:space="preserve"> 34331300/160</t>
  </si>
  <si>
    <t xml:space="preserve"> 34331300/161</t>
  </si>
  <si>
    <t xml:space="preserve"> 34331300/162</t>
  </si>
  <si>
    <t xml:space="preserve"> 34331300/163</t>
  </si>
  <si>
    <t xml:space="preserve"> 34331300/164</t>
  </si>
  <si>
    <t xml:space="preserve"> 34331300/166</t>
  </si>
  <si>
    <t xml:space="preserve"> - Առողջապահական և լաբորատոր նյութեր</t>
  </si>
  <si>
    <t xml:space="preserve"> 33691423/1</t>
  </si>
  <si>
    <t xml:space="preserve"> լաբորատոր ազդանյութեր (ռեագենտներ) բազմակոմպոնենտ</t>
  </si>
  <si>
    <t xml:space="preserve"> 33141223/1</t>
  </si>
  <si>
    <t xml:space="preserve"> բժշկական այլ գործիքներ և պարագաներ բազմակոմպոնենտ</t>
  </si>
  <si>
    <t xml:space="preserve"> 31711100/1</t>
  </si>
  <si>
    <t xml:space="preserve">  էլեկտրոնային պարագաներ</t>
  </si>
  <si>
    <t>ԱՅԼ ՀԻՄՆԱԿԱՆ ՄԻՋՈՑՆԵՐ</t>
  </si>
  <si>
    <t xml:space="preserve"> - Ոչ-նյութական հիմնական միջոցներ</t>
  </si>
  <si>
    <t xml:space="preserve"> 75241500/1</t>
  </si>
  <si>
    <t xml:space="preserve"> տրանսպորտային միջոցների հաշվառման համարանիշների ավտոմատ ճանաչման համակարգի ներդրում</t>
  </si>
  <si>
    <t xml:space="preserve"> 31731100/5</t>
  </si>
  <si>
    <t xml:space="preserve">  էլեկտրատեխնիկական սարքեր</t>
  </si>
  <si>
    <t xml:space="preserve"> 42121420/1</t>
  </si>
  <si>
    <t xml:space="preserve">  ճնշակներ (կոմպրեսորներ)</t>
  </si>
  <si>
    <t>42621100/1</t>
  </si>
  <si>
    <t xml:space="preserve"> խառատային հաստոցներ</t>
  </si>
  <si>
    <t>44611400</t>
  </si>
  <si>
    <t xml:space="preserve">  արկղեր</t>
  </si>
  <si>
    <t xml:space="preserve"> դրամ</t>
  </si>
  <si>
    <t xml:space="preserve"> հատ</t>
  </si>
  <si>
    <t xml:space="preserve"> 48621200/1</t>
  </si>
  <si>
    <t xml:space="preserve">  մինիհամակարգիչների օպերացիոն համակարգերի ծրագրային փաթեթներ</t>
  </si>
  <si>
    <t>Բաժին N07</t>
  </si>
  <si>
    <t>Խումբ N01 Դաս N03</t>
  </si>
  <si>
    <t xml:space="preserve"> Բժշկական սարքեր և սարքավորումներ</t>
  </si>
  <si>
    <t>1204  31001</t>
  </si>
  <si>
    <t>Հոսպիտալների և բուժկետերի բժշկական սարքավորումներով համալրում</t>
  </si>
  <si>
    <t xml:space="preserve"> 33111180/1</t>
  </si>
  <si>
    <t xml:space="preserve">  մագնիսական ռեզոնանսային տոմոգրաֆիայի սարք</t>
  </si>
  <si>
    <t xml:space="preserve"> ԱՌՈՂՋԱՊԱՀՈՒԹՅՈՒՆ</t>
  </si>
  <si>
    <t xml:space="preserve"> Բժշկական ապրանքներ, սարքեր և սարքավորումներ</t>
  </si>
  <si>
    <t>Ռազմաբժշկական սպասարկում և առողջապահական ծառայություններ</t>
  </si>
  <si>
    <t xml:space="preserve"> Հոսպիտալների և բուժկետերի բժշկական սարքավորումներով համալրում</t>
  </si>
  <si>
    <t>Հիմնական միջոցներ</t>
  </si>
  <si>
    <t>ՄԵՔԵՆԱՆԵՐ ԵՎ ՍԱՐՔԱՎՈՐՈՒՄՆԵՐ</t>
  </si>
  <si>
    <t>07</t>
  </si>
  <si>
    <t>03</t>
  </si>
  <si>
    <t>Զինծառայողների, ինչպես նաև նրանց ընտանիքների անդամների առողջության պահպանում, որակյալ բժշկական ծառայություններով ապահովում</t>
  </si>
  <si>
    <t>Ծառայողական պարտականությունների արդյունավետ կատարմանը խոչընդոտող հիվանդությունների կանխարգելում և առողջական խնդիրների լուծում</t>
  </si>
  <si>
    <t>Զորամասային և հոսպիտալային օղակներում բժշկական հետազոտությունների համար անհրաժեշտ սարքավորումների և գույքի ձեռքբերում</t>
  </si>
  <si>
    <t xml:space="preserve">Հավելված N 6 </t>
  </si>
  <si>
    <t>Բժշկական սարքավորումների քանակը, հատ</t>
  </si>
  <si>
    <t>Ակտիվն օգտագործող կազմակերպության (ների) անվանումները</t>
  </si>
  <si>
    <t>Ծառայությունը մատուցող կազմակերպության(ների) անվանումը(ներ)ը`</t>
  </si>
  <si>
    <t>ՄԱՍ I. ԱՊՐԱՆՔՆԵՐ</t>
  </si>
  <si>
    <t>ՄԱՍ III. ԾԱՌԱՅՈՒԹՅՈՒՆՆԵՐ</t>
  </si>
  <si>
    <t>«Գնումների մասին» ՀՀ օրենքի համաձայն ընտրված կազմակերպություն</t>
  </si>
  <si>
    <t>«ՀԱՅԱՍՏԱՆԻ ՀԱՆՐԱՊԵՏՈՒԹՅԱՆ 2021 ԹՎԱԿԱՆԻ ՊԵՏԱԿԱՆ ԲՅՈՒՋԵԻ ՄԱՍԻՆ» ՀԱՅԱՍՏԱՆԻ ՀԱՆՐԱՊԵՏՈՒԹՅԱՆ ՕՐԵՆՔԻ N 1 
ՀԱՎԵԼՎԱԾԻ N 3 ԱՂՅՈՒՍԱԿՈՒՄ  ԿԱՏԱՐՎՈՂ ՓՈՓՈԽՈՒԹՅՈՒՆՆԵՐԸ</t>
  </si>
  <si>
    <t xml:space="preserve">ՀԱՅԱՍՏԱՆԻ ՀԱՆՐԱՊԵՏՈՒԹՅԱՆ ԿԱՌԱՎԱՐՈՒԹՅԱՆ 2020 ԹՎԱԿԱՆԻ ԴԵԿՏԵՄԲԵՐԻ 30-Ի N 2215-Ն ՈՐՈՇՄԱՆ N 9 ՀԱՎԵԼՎԱԾԻ N 9.15 ԵՎ N 9.1 ՀԱՎԵԼՎԱԾԻ N 9.1.15 ԱՂՅՈՒՍԱԿՆԵՐՈՒՄ ԿԱՏԱՐՎՈՂ ՓՈՓՈԽՈՒԹՅՈՒՆՆԵՐԸ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</si>
</sst>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-* #,##0.00_р_._-;\-* #,##0.00_р_._-;_-* &quot;-&quot;??_р_._-;_-@_-"/>
    <numFmt numFmtId="167" formatCode="##,##0.0;\(##,##0.0\);\-"/>
    <numFmt numFmtId="168" formatCode="#,##0.0"/>
  </numFmts>
  <fonts count="36" x14ac:knownFonts="1">
    <font>
      <sz val="11"/>
      <color theme="1"/>
      <name val="Calibri"/>
      <family val="2"/>
      <scheme val="minor"/>
    </font>
    <font>
      <sz val="12"/>
      <name val="Times LatArm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9"/>
      <name val="GHEA Grapalat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sz val="10"/>
      <name val="Arial"/>
      <family val="2"/>
    </font>
    <font>
      <b/>
      <sz val="11"/>
      <color theme="1"/>
      <name val="GHEA Grapalat"/>
      <family val="3"/>
    </font>
    <font>
      <sz val="11"/>
      <name val="GHEA Grapalat"/>
      <family val="2"/>
    </font>
    <font>
      <sz val="11"/>
      <color theme="1"/>
      <name val="GHEA Grapalat"/>
      <family val="2"/>
    </font>
    <font>
      <sz val="12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theme="1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horizontal="left" vertical="top" wrapText="1"/>
    </xf>
    <xf numFmtId="9" fontId="6" fillId="0" borderId="0" applyFont="0" applyFill="0" applyBorder="0" applyAlignment="0" applyProtection="0"/>
    <xf numFmtId="167" fontId="14" fillId="0" borderId="0" applyFill="0" applyBorder="0" applyProtection="0">
      <alignment horizontal="right" vertical="top"/>
    </xf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22" fillId="0" borderId="0"/>
    <xf numFmtId="0" fontId="12" fillId="0" borderId="0"/>
    <xf numFmtId="0" fontId="27" fillId="0" borderId="0"/>
  </cellStyleXfs>
  <cellXfs count="246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9" fillId="0" borderId="0" xfId="3" applyFont="1"/>
    <xf numFmtId="37" fontId="10" fillId="0" borderId="7" xfId="9" applyNumberFormat="1" applyFont="1" applyFill="1" applyBorder="1" applyAlignment="1">
      <alignment horizontal="center" vertical="center" wrapText="1"/>
    </xf>
    <xf numFmtId="0" fontId="15" fillId="2" borderId="0" xfId="18" applyFont="1" applyFill="1">
      <alignment horizontal="left" vertical="top" wrapText="1"/>
    </xf>
    <xf numFmtId="0" fontId="15" fillId="2" borderId="0" xfId="18" applyFont="1" applyFill="1" applyAlignment="1">
      <alignment horizontal="left" vertical="top" wrapText="1"/>
    </xf>
    <xf numFmtId="0" fontId="11" fillId="0" borderId="0" xfId="3" applyFont="1"/>
    <xf numFmtId="0" fontId="11" fillId="0" borderId="0" xfId="3" applyFont="1" applyFill="1" applyAlignment="1">
      <alignment horizontal="right"/>
    </xf>
    <xf numFmtId="0" fontId="18" fillId="0" borderId="0" xfId="3" applyFont="1"/>
    <xf numFmtId="0" fontId="18" fillId="0" borderId="0" xfId="3" applyFont="1" applyBorder="1"/>
    <xf numFmtId="0" fontId="18" fillId="0" borderId="0" xfId="3" applyFont="1" applyFill="1" applyAlignment="1"/>
    <xf numFmtId="0" fontId="11" fillId="0" borderId="0" xfId="3" applyFont="1" applyFill="1"/>
    <xf numFmtId="0" fontId="9" fillId="0" borderId="0" xfId="3" applyFont="1" applyAlignment="1">
      <alignment vertical="center"/>
    </xf>
    <xf numFmtId="0" fontId="8" fillId="0" borderId="0" xfId="3" applyFont="1" applyFill="1" applyAlignment="1">
      <alignment horizontal="center" wrapText="1"/>
    </xf>
    <xf numFmtId="0" fontId="19" fillId="0" borderId="0" xfId="3" applyFont="1" applyFill="1" applyAlignment="1">
      <alignment horizontal="right"/>
    </xf>
    <xf numFmtId="0" fontId="17" fillId="2" borderId="0" xfId="18" applyFont="1" applyFill="1" applyAlignment="1">
      <alignment horizontal="right" vertical="top"/>
    </xf>
    <xf numFmtId="0" fontId="16" fillId="2" borderId="0" xfId="18" applyFont="1" applyFill="1" applyBorder="1" applyAlignment="1">
      <alignment horizontal="center" vertical="top" wrapText="1"/>
    </xf>
    <xf numFmtId="0" fontId="8" fillId="0" borderId="0" xfId="3" applyFont="1" applyFill="1" applyAlignment="1">
      <alignment horizontal="center" wrapText="1"/>
    </xf>
    <xf numFmtId="0" fontId="11" fillId="0" borderId="0" xfId="3" applyFont="1" applyFill="1" applyAlignment="1">
      <alignment horizontal="right"/>
    </xf>
    <xf numFmtId="0" fontId="18" fillId="0" borderId="1" xfId="3" applyFont="1" applyBorder="1" applyAlignment="1">
      <alignment vertical="center"/>
    </xf>
    <xf numFmtId="0" fontId="23" fillId="0" borderId="1" xfId="3" applyFont="1" applyBorder="1" applyAlignment="1">
      <alignment horizontal="center" vertical="center" wrapText="1"/>
    </xf>
    <xf numFmtId="165" fontId="23" fillId="0" borderId="1" xfId="6" applyNumberFormat="1" applyFont="1" applyBorder="1" applyAlignment="1">
      <alignment horizontal="right" vertical="center" wrapText="1"/>
    </xf>
    <xf numFmtId="0" fontId="23" fillId="0" borderId="1" xfId="3" applyFont="1" applyBorder="1" applyAlignment="1">
      <alignment vertical="center"/>
    </xf>
    <xf numFmtId="165" fontId="23" fillId="0" borderId="1" xfId="6" applyNumberFormat="1" applyFont="1" applyBorder="1" applyAlignment="1">
      <alignment horizontal="right" vertical="center" indent="1"/>
    </xf>
    <xf numFmtId="0" fontId="18" fillId="0" borderId="1" xfId="3" applyFont="1" applyBorder="1" applyAlignment="1"/>
    <xf numFmtId="0" fontId="18" fillId="2" borderId="1" xfId="3" applyFont="1" applyFill="1" applyBorder="1" applyAlignment="1">
      <alignment vertical="center"/>
    </xf>
    <xf numFmtId="165" fontId="18" fillId="0" borderId="1" xfId="6" applyNumberFormat="1" applyFont="1" applyBorder="1" applyAlignment="1">
      <alignment horizontal="right"/>
    </xf>
    <xf numFmtId="0" fontId="18" fillId="2" borderId="1" xfId="3" applyFont="1" applyFill="1" applyBorder="1" applyAlignment="1">
      <alignment vertical="center" wrapText="1"/>
    </xf>
    <xf numFmtId="0" fontId="18" fillId="2" borderId="1" xfId="3" applyFont="1" applyFill="1" applyBorder="1" applyAlignment="1">
      <alignment horizontal="left" vertical="center" wrapText="1"/>
    </xf>
    <xf numFmtId="0" fontId="18" fillId="2" borderId="1" xfId="3" applyFont="1" applyFill="1" applyBorder="1"/>
    <xf numFmtId="0" fontId="18" fillId="2" borderId="1" xfId="3" applyFont="1" applyFill="1" applyBorder="1" applyAlignment="1">
      <alignment wrapText="1"/>
    </xf>
    <xf numFmtId="0" fontId="18" fillId="2" borderId="1" xfId="3" applyFont="1" applyFill="1" applyBorder="1" applyAlignment="1">
      <alignment horizontal="center" vertical="center"/>
    </xf>
    <xf numFmtId="0" fontId="18" fillId="0" borderId="1" xfId="3" applyFont="1" applyBorder="1"/>
    <xf numFmtId="0" fontId="24" fillId="2" borderId="1" xfId="18" applyFont="1" applyFill="1" applyBorder="1" applyAlignment="1">
      <alignment horizontal="center" vertical="center" wrapText="1"/>
    </xf>
    <xf numFmtId="0" fontId="24" fillId="2" borderId="1" xfId="18" applyFont="1" applyFill="1" applyBorder="1" applyAlignment="1">
      <alignment horizontal="center" vertical="top" wrapText="1"/>
    </xf>
    <xf numFmtId="165" fontId="24" fillId="2" borderId="1" xfId="6" applyNumberFormat="1" applyFont="1" applyFill="1" applyBorder="1" applyAlignment="1">
      <alignment horizontal="right" vertical="top" wrapText="1"/>
    </xf>
    <xf numFmtId="0" fontId="24" fillId="2" borderId="1" xfId="18" applyFont="1" applyFill="1" applyBorder="1" applyAlignment="1">
      <alignment horizontal="left" vertical="top" wrapText="1"/>
    </xf>
    <xf numFmtId="0" fontId="25" fillId="2" borderId="1" xfId="3" applyFont="1" applyFill="1" applyBorder="1" applyAlignment="1">
      <alignment vertical="center" wrapText="1"/>
    </xf>
    <xf numFmtId="43" fontId="24" fillId="2" borderId="1" xfId="6" applyFont="1" applyFill="1" applyBorder="1" applyAlignment="1">
      <alignment horizontal="right" vertical="top" wrapText="1"/>
    </xf>
    <xf numFmtId="167" fontId="24" fillId="2" borderId="1" xfId="20" applyNumberFormat="1" applyFont="1" applyFill="1" applyBorder="1" applyAlignment="1">
      <alignment horizontal="right" vertical="top"/>
    </xf>
    <xf numFmtId="0" fontId="24" fillId="2" borderId="1" xfId="18" applyFont="1" applyFill="1" applyBorder="1">
      <alignment horizontal="left" vertical="top" wrapText="1"/>
    </xf>
    <xf numFmtId="165" fontId="24" fillId="0" borderId="1" xfId="9" applyNumberFormat="1" applyFont="1" applyFill="1" applyBorder="1" applyAlignment="1">
      <alignment horizontal="right" vertical="top" wrapText="1"/>
    </xf>
    <xf numFmtId="165" fontId="24" fillId="0" borderId="1" xfId="6" applyNumberFormat="1" applyFont="1" applyFill="1" applyBorder="1" applyAlignment="1">
      <alignment horizontal="right" vertical="top" wrapText="1"/>
    </xf>
    <xf numFmtId="0" fontId="25" fillId="2" borderId="5" xfId="3" applyFont="1" applyFill="1" applyBorder="1" applyAlignment="1">
      <alignment vertical="center" wrapText="1"/>
    </xf>
    <xf numFmtId="164" fontId="24" fillId="2" borderId="1" xfId="9" applyNumberFormat="1" applyFont="1" applyFill="1" applyBorder="1" applyAlignment="1">
      <alignment horizontal="right" vertical="top" wrapText="1"/>
    </xf>
    <xf numFmtId="0" fontId="23" fillId="2" borderId="1" xfId="3" applyFont="1" applyFill="1" applyBorder="1" applyAlignment="1">
      <alignment vertical="center" wrapText="1"/>
    </xf>
    <xf numFmtId="167" fontId="4" fillId="2" borderId="1" xfId="20" applyNumberFormat="1" applyFont="1" applyFill="1" applyBorder="1" applyAlignment="1">
      <alignment horizontal="right" vertical="top"/>
    </xf>
    <xf numFmtId="165" fontId="4" fillId="2" borderId="1" xfId="6" applyNumberFormat="1" applyFont="1" applyFill="1" applyBorder="1" applyAlignment="1">
      <alignment horizontal="right" vertical="top" wrapText="1"/>
    </xf>
    <xf numFmtId="0" fontId="4" fillId="0" borderId="1" xfId="3" applyFont="1" applyBorder="1" applyAlignment="1">
      <alignment horizontal="left" vertical="center" wrapText="1"/>
    </xf>
    <xf numFmtId="0" fontId="10" fillId="2" borderId="1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top" wrapText="1"/>
    </xf>
    <xf numFmtId="0" fontId="23" fillId="2" borderId="0" xfId="3" applyFont="1" applyFill="1" applyBorder="1" applyAlignment="1">
      <alignment vertical="top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0" borderId="0" xfId="3" applyFont="1" applyBorder="1" applyAlignment="1">
      <alignment vertical="center" wrapText="1"/>
    </xf>
    <xf numFmtId="0" fontId="18" fillId="0" borderId="0" xfId="3" applyFont="1" applyAlignment="1">
      <alignment horizontal="justify"/>
    </xf>
    <xf numFmtId="0" fontId="4" fillId="0" borderId="0" xfId="3" applyFont="1" applyFill="1" applyBorder="1" applyAlignment="1">
      <alignment vertical="top"/>
    </xf>
    <xf numFmtId="0" fontId="18" fillId="2" borderId="12" xfId="3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vertical="top" wrapText="1"/>
    </xf>
    <xf numFmtId="0" fontId="10" fillId="0" borderId="1" xfId="7" applyFont="1" applyBorder="1" applyAlignment="1">
      <alignment vertical="center" wrapText="1"/>
    </xf>
    <xf numFmtId="0" fontId="18" fillId="2" borderId="11" xfId="3" applyFont="1" applyFill="1" applyBorder="1" applyAlignment="1">
      <alignment horizontal="left" vertical="top" wrapText="1"/>
    </xf>
    <xf numFmtId="0" fontId="18" fillId="2" borderId="8" xfId="3" applyFont="1" applyFill="1" applyBorder="1" applyAlignment="1">
      <alignment vertical="center" wrapText="1"/>
    </xf>
    <xf numFmtId="0" fontId="18" fillId="2" borderId="3" xfId="3" applyFont="1" applyFill="1" applyBorder="1" applyAlignment="1">
      <alignment vertical="top" wrapText="1"/>
    </xf>
    <xf numFmtId="0" fontId="18" fillId="2" borderId="9" xfId="3" applyFont="1" applyFill="1" applyBorder="1" applyAlignment="1">
      <alignment vertical="top" wrapText="1"/>
    </xf>
    <xf numFmtId="0" fontId="18" fillId="2" borderId="8" xfId="3" applyFont="1" applyFill="1" applyBorder="1" applyAlignment="1">
      <alignment horizontal="left" vertical="top"/>
    </xf>
    <xf numFmtId="0" fontId="18" fillId="2" borderId="3" xfId="3" applyFont="1" applyFill="1" applyBorder="1" applyAlignment="1">
      <alignment horizontal="left" vertical="top"/>
    </xf>
    <xf numFmtId="0" fontId="18" fillId="2" borderId="2" xfId="3" applyFont="1" applyFill="1" applyBorder="1" applyAlignment="1">
      <alignment horizontal="left" vertical="top"/>
    </xf>
    <xf numFmtId="0" fontId="18" fillId="0" borderId="6" xfId="3" applyFont="1" applyBorder="1"/>
    <xf numFmtId="0" fontId="18" fillId="0" borderId="5" xfId="3" applyFont="1" applyBorder="1"/>
    <xf numFmtId="164" fontId="18" fillId="0" borderId="4" xfId="9" applyNumberFormat="1" applyFont="1" applyBorder="1" applyAlignment="1">
      <alignment horizontal="right"/>
    </xf>
    <xf numFmtId="165" fontId="7" fillId="0" borderId="0" xfId="15" applyNumberFormat="1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right"/>
    </xf>
    <xf numFmtId="0" fontId="7" fillId="0" borderId="0" xfId="3" applyFont="1" applyAlignment="1">
      <alignment horizontal="right"/>
    </xf>
    <xf numFmtId="0" fontId="9" fillId="0" borderId="0" xfId="3" applyFont="1" applyAlignment="1">
      <alignment horizontal="center" vertical="center"/>
    </xf>
    <xf numFmtId="0" fontId="21" fillId="2" borderId="0" xfId="2" applyFont="1" applyFill="1" applyAlignment="1">
      <alignment vertical="center" wrapText="1"/>
    </xf>
    <xf numFmtId="0" fontId="26" fillId="2" borderId="0" xfId="1" applyFont="1" applyFill="1" applyAlignment="1">
      <alignment horizontal="center" vertical="center" wrapText="1"/>
    </xf>
    <xf numFmtId="164" fontId="26" fillId="2" borderId="0" xfId="1" applyNumberFormat="1" applyFont="1" applyFill="1" applyAlignment="1">
      <alignment vertical="center"/>
    </xf>
    <xf numFmtId="0" fontId="26" fillId="2" borderId="0" xfId="1" applyFont="1" applyFill="1" applyAlignment="1">
      <alignment vertical="center"/>
    </xf>
    <xf numFmtId="165" fontId="26" fillId="0" borderId="0" xfId="15" applyNumberFormat="1" applyFont="1" applyFill="1" applyBorder="1" applyAlignment="1">
      <alignment horizontal="right" vertical="center"/>
    </xf>
    <xf numFmtId="164" fontId="26" fillId="2" borderId="0" xfId="1" applyNumberFormat="1" applyFont="1" applyFill="1" applyAlignment="1">
      <alignment horizontal="left" vertical="center"/>
    </xf>
    <xf numFmtId="0" fontId="26" fillId="2" borderId="0" xfId="3" applyFont="1" applyFill="1" applyBorder="1" applyAlignment="1">
      <alignment horizontal="right"/>
    </xf>
    <xf numFmtId="0" fontId="26" fillId="0" borderId="0" xfId="3" applyFont="1" applyAlignment="1">
      <alignment horizontal="right"/>
    </xf>
    <xf numFmtId="164" fontId="26" fillId="2" borderId="0" xfId="1" applyNumberFormat="1" applyFont="1" applyFill="1" applyAlignment="1">
      <alignment horizontal="center" vertical="center" wrapText="1"/>
    </xf>
    <xf numFmtId="0" fontId="26" fillId="2" borderId="0" xfId="2" applyFont="1" applyFill="1" applyAlignment="1">
      <alignment vertical="center" wrapText="1"/>
    </xf>
    <xf numFmtId="0" fontId="21" fillId="2" borderId="0" xfId="2" applyFont="1" applyFill="1" applyAlignment="1">
      <alignment horizontal="center" vertical="center" wrapText="1"/>
    </xf>
    <xf numFmtId="164" fontId="21" fillId="2" borderId="0" xfId="2" applyNumberFormat="1" applyFont="1" applyFill="1" applyAlignment="1">
      <alignment vertical="center" wrapText="1"/>
    </xf>
    <xf numFmtId="168" fontId="21" fillId="2" borderId="0" xfId="2" applyNumberFormat="1" applyFont="1" applyFill="1" applyAlignment="1">
      <alignment vertical="center" wrapText="1"/>
    </xf>
    <xf numFmtId="0" fontId="21" fillId="2" borderId="16" xfId="3" applyFont="1" applyFill="1" applyBorder="1" applyAlignment="1">
      <alignment horizontal="center" vertical="center" wrapText="1"/>
    </xf>
    <xf numFmtId="0" fontId="21" fillId="2" borderId="19" xfId="3" applyFont="1" applyFill="1" applyBorder="1" applyAlignment="1">
      <alignment horizontal="center" vertical="center" wrapText="1"/>
    </xf>
    <xf numFmtId="168" fontId="21" fillId="0" borderId="1" xfId="3" applyNumberFormat="1" applyFont="1" applyBorder="1" applyAlignment="1">
      <alignment horizontal="center" vertical="center" wrapText="1"/>
    </xf>
    <xf numFmtId="168" fontId="21" fillId="2" borderId="1" xfId="3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2" borderId="1" xfId="27" applyFont="1" applyFill="1" applyBorder="1" applyAlignment="1">
      <alignment vertical="center" wrapText="1"/>
    </xf>
    <xf numFmtId="0" fontId="21" fillId="2" borderId="1" xfId="27" applyFont="1" applyFill="1" applyBorder="1" applyAlignment="1">
      <alignment vertical="center"/>
    </xf>
    <xf numFmtId="0" fontId="21" fillId="2" borderId="2" xfId="27" applyFont="1" applyFill="1" applyBorder="1" applyAlignment="1">
      <alignment vertical="center" wrapText="1"/>
    </xf>
    <xf numFmtId="164" fontId="21" fillId="2" borderId="2" xfId="27" applyNumberFormat="1" applyFont="1" applyFill="1" applyBorder="1" applyAlignment="1">
      <alignment vertical="center" wrapText="1"/>
    </xf>
    <xf numFmtId="0" fontId="21" fillId="2" borderId="3" xfId="27" applyFont="1" applyFill="1" applyBorder="1" applyAlignment="1">
      <alignment vertical="center" wrapText="1"/>
    </xf>
    <xf numFmtId="0" fontId="28" fillId="2" borderId="0" xfId="2" applyFont="1" applyFill="1" applyAlignment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8" xfId="27" applyFont="1" applyFill="1" applyBorder="1" applyAlignment="1">
      <alignment horizontal="left" vertical="center"/>
    </xf>
    <xf numFmtId="0" fontId="4" fillId="2" borderId="2" xfId="27" applyFont="1" applyFill="1" applyBorder="1" applyAlignment="1">
      <alignment horizontal="left" vertical="center"/>
    </xf>
    <xf numFmtId="164" fontId="4" fillId="2" borderId="2" xfId="27" applyNumberFormat="1" applyFont="1" applyFill="1" applyBorder="1" applyAlignment="1">
      <alignment horizontal="left" vertical="center"/>
    </xf>
    <xf numFmtId="0" fontId="4" fillId="2" borderId="3" xfId="27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49" fontId="21" fillId="2" borderId="1" xfId="2" applyNumberFormat="1" applyFont="1" applyFill="1" applyBorder="1" applyAlignment="1">
      <alignment horizontal="left" vertical="center" wrapText="1"/>
    </xf>
    <xf numFmtId="0" fontId="21" fillId="2" borderId="18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center" vertical="center"/>
    </xf>
    <xf numFmtId="164" fontId="21" fillId="2" borderId="1" xfId="5" applyNumberFormat="1" applyFont="1" applyFill="1" applyBorder="1" applyAlignment="1">
      <alignment horizontal="center" vertical="center" wrapText="1"/>
    </xf>
    <xf numFmtId="165" fontId="21" fillId="2" borderId="1" xfId="5" applyNumberFormat="1" applyFont="1" applyFill="1" applyBorder="1" applyAlignment="1">
      <alignment horizontal="center" vertical="center" wrapText="1"/>
    </xf>
    <xf numFmtId="164" fontId="21" fillId="2" borderId="1" xfId="5" applyNumberFormat="1" applyFont="1" applyFill="1" applyBorder="1" applyAlignment="1">
      <alignment horizontal="right" vertical="center" wrapText="1"/>
    </xf>
    <xf numFmtId="0" fontId="21" fillId="2" borderId="1" xfId="2" applyFont="1" applyFill="1" applyBorder="1" applyAlignment="1">
      <alignment horizontal="center" vertical="center" wrapText="1"/>
    </xf>
    <xf numFmtId="43" fontId="21" fillId="2" borderId="1" xfId="6" applyFont="1" applyFill="1" applyBorder="1" applyAlignment="1">
      <alignment horizontal="center" vertical="center" wrapText="1"/>
    </xf>
    <xf numFmtId="0" fontId="25" fillId="2" borderId="16" xfId="3" applyFont="1" applyFill="1" applyBorder="1" applyAlignment="1">
      <alignment vertical="center" wrapText="1"/>
    </xf>
    <xf numFmtId="164" fontId="26" fillId="2" borderId="7" xfId="9" applyNumberFormat="1" applyFont="1" applyFill="1" applyBorder="1" applyAlignment="1">
      <alignment horizontal="right" vertical="top" wrapText="1"/>
    </xf>
    <xf numFmtId="165" fontId="26" fillId="0" borderId="7" xfId="9" applyNumberFormat="1" applyFont="1" applyFill="1" applyBorder="1" applyAlignment="1">
      <alignment horizontal="right" vertical="top" wrapText="1"/>
    </xf>
    <xf numFmtId="165" fontId="21" fillId="2" borderId="1" xfId="6" applyNumberFormat="1" applyFont="1" applyFill="1" applyBorder="1" applyAlignment="1">
      <alignment vertical="center" wrapText="1"/>
    </xf>
    <xf numFmtId="165" fontId="4" fillId="2" borderId="1" xfId="2" applyNumberFormat="1" applyFont="1" applyFill="1" applyBorder="1" applyAlignment="1">
      <alignment horizontal="right" vertical="center"/>
    </xf>
    <xf numFmtId="0" fontId="18" fillId="0" borderId="1" xfId="3" applyFont="1" applyBorder="1" applyAlignment="1">
      <alignment wrapText="1"/>
    </xf>
    <xf numFmtId="0" fontId="26" fillId="0" borderId="0" xfId="7" applyFont="1" applyAlignment="1">
      <alignment vertical="center" wrapText="1"/>
    </xf>
    <xf numFmtId="164" fontId="7" fillId="0" borderId="0" xfId="7" applyNumberFormat="1" applyFont="1" applyFill="1" applyAlignment="1">
      <alignment horizontal="right" vertical="center" wrapText="1"/>
    </xf>
    <xf numFmtId="0" fontId="8" fillId="0" borderId="0" xfId="7" applyFont="1" applyFill="1" applyAlignment="1">
      <alignment wrapText="1"/>
    </xf>
    <xf numFmtId="49" fontId="29" fillId="0" borderId="0" xfId="7" applyNumberFormat="1" applyFont="1" applyFill="1" applyAlignment="1">
      <alignment horizontal="center" vertical="center" wrapText="1"/>
    </xf>
    <xf numFmtId="0" fontId="4" fillId="0" borderId="0" xfId="7" applyNumberFormat="1" applyFont="1" applyFill="1" applyAlignment="1">
      <alignment horizontal="center" vertical="center" wrapText="1"/>
    </xf>
    <xf numFmtId="164" fontId="29" fillId="0" borderId="0" xfId="7" applyNumberFormat="1" applyFont="1" applyFill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26" fillId="0" borderId="0" xfId="7" applyFont="1" applyAlignment="1">
      <alignment horizontal="center" vertical="center" wrapText="1"/>
    </xf>
    <xf numFmtId="0" fontId="26" fillId="0" borderId="1" xfId="7" applyFont="1" applyBorder="1" applyAlignment="1">
      <alignment horizontal="center" vertical="center" wrapText="1"/>
    </xf>
    <xf numFmtId="165" fontId="26" fillId="0" borderId="1" xfId="8" applyNumberFormat="1" applyFont="1" applyBorder="1" applyAlignment="1">
      <alignment horizontal="center" vertical="center" wrapText="1"/>
    </xf>
    <xf numFmtId="164" fontId="26" fillId="0" borderId="1" xfId="7" applyNumberFormat="1" applyFont="1" applyBorder="1" applyAlignment="1">
      <alignment horizontal="center" vertical="center" wrapText="1"/>
    </xf>
    <xf numFmtId="0" fontId="30" fillId="0" borderId="0" xfId="7" applyFont="1" applyAlignment="1">
      <alignment vertical="center" wrapText="1"/>
    </xf>
    <xf numFmtId="164" fontId="26" fillId="0" borderId="0" xfId="7" applyNumberFormat="1" applyFont="1" applyAlignment="1">
      <alignment vertical="center" wrapText="1"/>
    </xf>
    <xf numFmtId="49" fontId="31" fillId="0" borderId="18" xfId="7" applyNumberFormat="1" applyFont="1" applyFill="1" applyBorder="1" applyAlignment="1">
      <alignment horizontal="center" vertical="center" wrapText="1"/>
    </xf>
    <xf numFmtId="49" fontId="31" fillId="0" borderId="3" xfId="7" applyNumberFormat="1" applyFont="1" applyFill="1" applyBorder="1" applyAlignment="1">
      <alignment horizontal="center" vertical="center" wrapText="1"/>
    </xf>
    <xf numFmtId="49" fontId="31" fillId="0" borderId="1" xfId="7" applyNumberFormat="1" applyFont="1" applyFill="1" applyBorder="1" applyAlignment="1">
      <alignment horizontal="center" vertical="center" textRotation="90" wrapText="1"/>
    </xf>
    <xf numFmtId="164" fontId="31" fillId="0" borderId="1" xfId="0" applyNumberFormat="1" applyFont="1" applyFill="1" applyBorder="1" applyAlignment="1">
      <alignment horizontal="center" vertical="center" wrapText="1"/>
    </xf>
    <xf numFmtId="49" fontId="32" fillId="0" borderId="1" xfId="7" applyNumberFormat="1" applyFont="1" applyFill="1" applyBorder="1" applyAlignment="1">
      <alignment horizontal="center" vertical="center" textRotation="90" wrapText="1"/>
    </xf>
    <xf numFmtId="0" fontId="32" fillId="0" borderId="1" xfId="7" applyNumberFormat="1" applyFont="1" applyFill="1" applyBorder="1" applyAlignment="1">
      <alignment horizontal="center" vertical="center" wrapText="1"/>
    </xf>
    <xf numFmtId="165" fontId="32" fillId="0" borderId="19" xfId="8" applyNumberFormat="1" applyFont="1" applyFill="1" applyBorder="1" applyAlignment="1">
      <alignment horizontal="center" vertical="center" wrapText="1"/>
    </xf>
    <xf numFmtId="164" fontId="32" fillId="0" borderId="19" xfId="7" applyNumberFormat="1" applyFont="1" applyFill="1" applyBorder="1" applyAlignment="1">
      <alignment horizontal="center" vertical="center" wrapText="1"/>
    </xf>
    <xf numFmtId="0" fontId="33" fillId="0" borderId="1" xfId="7" applyFont="1" applyBorder="1" applyAlignment="1">
      <alignment horizontal="center" vertical="center" wrapText="1"/>
    </xf>
    <xf numFmtId="165" fontId="11" fillId="0" borderId="1" xfId="8" applyNumberFormat="1" applyFont="1" applyBorder="1" applyAlignment="1">
      <alignment horizontal="center" vertical="center" wrapText="1"/>
    </xf>
    <xf numFmtId="164" fontId="11" fillId="0" borderId="1" xfId="7" applyNumberFormat="1" applyFont="1" applyBorder="1" applyAlignment="1">
      <alignment horizontal="center" vertical="center" wrapText="1"/>
    </xf>
    <xf numFmtId="0" fontId="26" fillId="0" borderId="1" xfId="7" applyFont="1" applyBorder="1" applyAlignment="1">
      <alignment horizontal="left" vertical="center" wrapText="1"/>
    </xf>
    <xf numFmtId="165" fontId="26" fillId="0" borderId="1" xfId="8" applyNumberFormat="1" applyFont="1" applyFill="1" applyBorder="1" applyAlignment="1">
      <alignment horizontal="center" vertical="center" wrapText="1"/>
    </xf>
    <xf numFmtId="43" fontId="26" fillId="0" borderId="0" xfId="8" applyFont="1" applyAlignment="1">
      <alignment vertical="center" wrapText="1"/>
    </xf>
    <xf numFmtId="164" fontId="7" fillId="0" borderId="0" xfId="7" applyNumberFormat="1" applyFont="1" applyFill="1" applyBorder="1" applyAlignment="1">
      <alignment horizontal="right" vertical="center" wrapText="1"/>
    </xf>
    <xf numFmtId="43" fontId="7" fillId="0" borderId="0" xfId="8" applyFont="1" applyAlignment="1">
      <alignment horizontal="center" vertical="center" wrapText="1"/>
    </xf>
    <xf numFmtId="43" fontId="26" fillId="0" borderId="0" xfId="8" applyFont="1" applyAlignment="1">
      <alignment horizontal="center" vertical="center" wrapText="1"/>
    </xf>
    <xf numFmtId="0" fontId="26" fillId="0" borderId="12" xfId="7" applyFont="1" applyBorder="1" applyAlignment="1">
      <alignment horizontal="center" vertical="center" wrapText="1"/>
    </xf>
    <xf numFmtId="0" fontId="26" fillId="0" borderId="18" xfId="7" applyFont="1" applyBorder="1" applyAlignment="1">
      <alignment horizontal="center" vertical="center" wrapText="1"/>
    </xf>
    <xf numFmtId="165" fontId="26" fillId="0" borderId="7" xfId="8" applyNumberFormat="1" applyFont="1" applyBorder="1" applyAlignment="1">
      <alignment horizontal="right" vertical="center" wrapText="1"/>
    </xf>
    <xf numFmtId="43" fontId="30" fillId="0" borderId="0" xfId="8" applyFont="1" applyAlignment="1">
      <alignment vertical="center" wrapText="1"/>
    </xf>
    <xf numFmtId="0" fontId="34" fillId="0" borderId="0" xfId="7" applyFont="1" applyAlignment="1">
      <alignment vertical="center" wrapText="1"/>
    </xf>
    <xf numFmtId="43" fontId="34" fillId="0" borderId="0" xfId="8" applyFont="1" applyAlignment="1">
      <alignment vertical="center" wrapText="1"/>
    </xf>
    <xf numFmtId="0" fontId="26" fillId="0" borderId="6" xfId="7" applyFont="1" applyBorder="1" applyAlignment="1">
      <alignment horizontal="center" vertical="center" wrapText="1"/>
    </xf>
    <xf numFmtId="0" fontId="26" fillId="0" borderId="5" xfId="7" applyFont="1" applyBorder="1" applyAlignment="1">
      <alignment horizontal="center" vertical="center" wrapText="1"/>
    </xf>
    <xf numFmtId="0" fontId="26" fillId="0" borderId="5" xfId="7" applyFont="1" applyBorder="1" applyAlignment="1">
      <alignment horizontal="left" vertical="center" wrapText="1"/>
    </xf>
    <xf numFmtId="0" fontId="26" fillId="0" borderId="27" xfId="7" applyFont="1" applyBorder="1" applyAlignment="1">
      <alignment horizontal="left" vertical="center" wrapText="1"/>
    </xf>
    <xf numFmtId="43" fontId="26" fillId="0" borderId="4" xfId="8" applyFont="1" applyBorder="1" applyAlignment="1">
      <alignment horizontal="center" vertical="center" wrapText="1"/>
    </xf>
    <xf numFmtId="49" fontId="32" fillId="0" borderId="12" xfId="7" applyNumberFormat="1" applyFont="1" applyFill="1" applyBorder="1" applyAlignment="1">
      <alignment horizontal="center" vertical="center" textRotation="90" wrapText="1"/>
    </xf>
    <xf numFmtId="0" fontId="32" fillId="0" borderId="18" xfId="7" applyNumberFormat="1" applyFont="1" applyFill="1" applyBorder="1" applyAlignment="1">
      <alignment horizontal="center" vertical="center" wrapText="1"/>
    </xf>
    <xf numFmtId="165" fontId="32" fillId="0" borderId="7" xfId="8" applyNumberFormat="1" applyFont="1" applyFill="1" applyBorder="1" applyAlignment="1">
      <alignment horizontal="right" vertical="center" wrapText="1"/>
    </xf>
    <xf numFmtId="0" fontId="35" fillId="0" borderId="12" xfId="7" applyFont="1" applyBorder="1" applyAlignment="1">
      <alignment horizontal="center" vertical="center" wrapText="1"/>
    </xf>
    <xf numFmtId="0" fontId="35" fillId="0" borderId="1" xfId="7" applyFont="1" applyBorder="1" applyAlignment="1">
      <alignment horizontal="center" vertical="center" wrapText="1"/>
    </xf>
    <xf numFmtId="0" fontId="35" fillId="0" borderId="1" xfId="7" applyFont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164" fontId="21" fillId="2" borderId="2" xfId="5" applyNumberFormat="1" applyFont="1" applyFill="1" applyBorder="1" applyAlignment="1">
      <alignment horizontal="center" vertical="center" wrapText="1"/>
    </xf>
    <xf numFmtId="165" fontId="21" fillId="2" borderId="3" xfId="5" applyNumberFormat="1" applyFont="1" applyFill="1" applyBorder="1" applyAlignment="1">
      <alignment horizontal="center" vertical="center" wrapText="1"/>
    </xf>
    <xf numFmtId="49" fontId="24" fillId="2" borderId="1" xfId="18" applyNumberFormat="1" applyFont="1" applyFill="1" applyBorder="1" applyAlignment="1">
      <alignment horizontal="left" vertical="top" wrapText="1"/>
    </xf>
    <xf numFmtId="0" fontId="18" fillId="2" borderId="29" xfId="3" applyFont="1" applyFill="1" applyBorder="1" applyAlignment="1">
      <alignment horizontal="left" vertical="center" wrapText="1"/>
    </xf>
    <xf numFmtId="0" fontId="10" fillId="2" borderId="19" xfId="3" applyFont="1" applyFill="1" applyBorder="1" applyAlignment="1">
      <alignment horizontal="left" vertical="center" wrapText="1"/>
    </xf>
    <xf numFmtId="0" fontId="10" fillId="2" borderId="28" xfId="3" applyFont="1" applyFill="1" applyBorder="1" applyAlignment="1">
      <alignment horizontal="left" vertical="top" wrapText="1"/>
    </xf>
    <xf numFmtId="49" fontId="21" fillId="2" borderId="1" xfId="2" applyNumberFormat="1" applyFont="1" applyFill="1" applyBorder="1" applyAlignment="1" applyProtection="1">
      <alignment horizontal="left" vertical="center"/>
      <protection locked="0"/>
    </xf>
    <xf numFmtId="0" fontId="21" fillId="2" borderId="18" xfId="27" applyFont="1" applyFill="1" applyBorder="1" applyAlignment="1">
      <alignment horizontal="left" vertical="center"/>
    </xf>
    <xf numFmtId="0" fontId="21" fillId="2" borderId="2" xfId="27" applyFont="1" applyFill="1" applyBorder="1" applyAlignment="1">
      <alignment horizontal="left" vertical="center"/>
    </xf>
    <xf numFmtId="164" fontId="21" fillId="2" borderId="2" xfId="27" applyNumberFormat="1" applyFont="1" applyFill="1" applyBorder="1" applyAlignment="1">
      <alignment horizontal="left" vertical="center"/>
    </xf>
    <xf numFmtId="0" fontId="21" fillId="2" borderId="3" xfId="27" applyFont="1" applyFill="1" applyBorder="1" applyAlignment="1">
      <alignment horizontal="left" vertical="center"/>
    </xf>
    <xf numFmtId="165" fontId="21" fillId="2" borderId="1" xfId="2" applyNumberFormat="1" applyFont="1" applyFill="1" applyBorder="1" applyAlignment="1">
      <alignment horizontal="right" vertical="center"/>
    </xf>
    <xf numFmtId="0" fontId="18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 vertical="top"/>
    </xf>
    <xf numFmtId="165" fontId="18" fillId="0" borderId="1" xfId="6" applyNumberFormat="1" applyFont="1" applyBorder="1" applyAlignment="1">
      <alignment horizontal="right" vertical="center"/>
    </xf>
    <xf numFmtId="0" fontId="11" fillId="0" borderId="0" xfId="3" applyFont="1" applyFill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 wrapText="1"/>
    </xf>
    <xf numFmtId="164" fontId="7" fillId="0" borderId="22" xfId="7" applyNumberFormat="1" applyFont="1" applyFill="1" applyBorder="1" applyAlignment="1">
      <alignment horizontal="right" vertical="center" wrapText="1"/>
    </xf>
    <xf numFmtId="49" fontId="31" fillId="0" borderId="18" xfId="7" applyNumberFormat="1" applyFont="1" applyFill="1" applyBorder="1" applyAlignment="1">
      <alignment horizontal="center" vertical="center" wrapText="1"/>
    </xf>
    <xf numFmtId="49" fontId="31" fillId="0" borderId="3" xfId="7" applyNumberFormat="1" applyFont="1" applyFill="1" applyBorder="1" applyAlignment="1">
      <alignment horizontal="center" vertical="center" wrapText="1"/>
    </xf>
    <xf numFmtId="0" fontId="31" fillId="0" borderId="16" xfId="7" applyNumberFormat="1" applyFont="1" applyFill="1" applyBorder="1" applyAlignment="1">
      <alignment horizontal="center" vertical="center" wrapText="1"/>
    </xf>
    <xf numFmtId="0" fontId="31" fillId="0" borderId="21" xfId="7" applyNumberFormat="1" applyFont="1" applyFill="1" applyBorder="1" applyAlignment="1">
      <alignment horizontal="center" vertical="center" wrapText="1"/>
    </xf>
    <xf numFmtId="0" fontId="31" fillId="0" borderId="19" xfId="7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164" fontId="31" fillId="0" borderId="19" xfId="0" applyNumberFormat="1" applyFont="1" applyFill="1" applyBorder="1" applyAlignment="1">
      <alignment horizontal="center" vertical="center" wrapText="1"/>
    </xf>
    <xf numFmtId="164" fontId="31" fillId="0" borderId="20" xfId="0" applyNumberFormat="1" applyFont="1" applyFill="1" applyBorder="1" applyAlignment="1">
      <alignment horizontal="center" vertical="center" wrapText="1"/>
    </xf>
    <xf numFmtId="164" fontId="31" fillId="0" borderId="22" xfId="0" applyNumberFormat="1" applyFont="1" applyFill="1" applyBorder="1" applyAlignment="1">
      <alignment horizontal="center" vertical="center" wrapText="1"/>
    </xf>
    <xf numFmtId="164" fontId="31" fillId="0" borderId="23" xfId="0" applyNumberFormat="1" applyFont="1" applyFill="1" applyBorder="1" applyAlignment="1">
      <alignment horizontal="center" vertical="center" wrapText="1"/>
    </xf>
    <xf numFmtId="0" fontId="16" fillId="2" borderId="0" xfId="18" applyFont="1" applyFill="1" applyBorder="1" applyAlignment="1">
      <alignment horizontal="center" vertical="top" wrapText="1"/>
    </xf>
    <xf numFmtId="0" fontId="24" fillId="2" borderId="1" xfId="18" applyFont="1" applyFill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4" fillId="2" borderId="18" xfId="18" applyFont="1" applyFill="1" applyBorder="1" applyAlignment="1">
      <alignment horizontal="center" vertical="center" wrapText="1"/>
    </xf>
    <xf numFmtId="0" fontId="24" fillId="2" borderId="3" xfId="18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right"/>
    </xf>
    <xf numFmtId="0" fontId="11" fillId="0" borderId="0" xfId="3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7" fillId="0" borderId="0" xfId="7" applyNumberFormat="1" applyFont="1" applyFill="1" applyAlignment="1">
      <alignment horizontal="right" vertical="center" wrapText="1"/>
    </xf>
    <xf numFmtId="164" fontId="29" fillId="0" borderId="0" xfId="7" applyNumberFormat="1" applyFont="1" applyFill="1" applyAlignment="1">
      <alignment horizontal="right" vertical="center" wrapText="1"/>
    </xf>
    <xf numFmtId="0" fontId="21" fillId="0" borderId="0" xfId="7" applyNumberFormat="1" applyFont="1" applyFill="1" applyAlignment="1">
      <alignment horizontal="center" vertical="center" wrapText="1"/>
    </xf>
    <xf numFmtId="49" fontId="32" fillId="0" borderId="13" xfId="7" applyNumberFormat="1" applyFont="1" applyFill="1" applyBorder="1" applyAlignment="1">
      <alignment horizontal="center" vertical="center" wrapText="1"/>
    </xf>
    <xf numFmtId="49" fontId="32" fillId="0" borderId="24" xfId="7" applyNumberFormat="1" applyFont="1" applyFill="1" applyBorder="1" applyAlignment="1">
      <alignment horizontal="center" vertical="center" wrapText="1"/>
    </xf>
    <xf numFmtId="0" fontId="32" fillId="0" borderId="14" xfId="7" applyNumberFormat="1" applyFont="1" applyFill="1" applyBorder="1" applyAlignment="1">
      <alignment horizontal="center" vertical="center" wrapText="1"/>
    </xf>
    <xf numFmtId="0" fontId="32" fillId="0" borderId="1" xfId="7" applyNumberFormat="1" applyFont="1" applyFill="1" applyBorder="1" applyAlignment="1">
      <alignment horizontal="center" vertical="center" wrapText="1"/>
    </xf>
    <xf numFmtId="49" fontId="31" fillId="0" borderId="25" xfId="7" applyNumberFormat="1" applyFont="1" applyFill="1" applyBorder="1" applyAlignment="1">
      <alignment horizontal="center" vertical="center" textRotation="90" wrapText="1"/>
    </xf>
    <xf numFmtId="49" fontId="31" fillId="0" borderId="26" xfId="7" applyNumberFormat="1" applyFont="1" applyFill="1" applyBorder="1" applyAlignment="1">
      <alignment horizontal="center" vertical="center" textRotation="90" wrapText="1"/>
    </xf>
    <xf numFmtId="49" fontId="31" fillId="0" borderId="16" xfId="7" applyNumberFormat="1" applyFont="1" applyFill="1" applyBorder="1" applyAlignment="1">
      <alignment horizontal="center" vertical="center" textRotation="90" wrapText="1"/>
    </xf>
    <xf numFmtId="49" fontId="31" fillId="0" borderId="19" xfId="7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/>
    </xf>
    <xf numFmtId="0" fontId="11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8" fillId="2" borderId="8" xfId="3" applyFont="1" applyFill="1" applyBorder="1" applyAlignment="1">
      <alignment horizontal="left" vertical="top" wrapText="1"/>
    </xf>
    <xf numFmtId="0" fontId="18" fillId="2" borderId="3" xfId="3" applyFont="1" applyFill="1" applyBorder="1" applyAlignment="1">
      <alignment horizontal="left" vertical="top" wrapText="1"/>
    </xf>
    <xf numFmtId="0" fontId="18" fillId="2" borderId="29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21" fillId="2" borderId="18" xfId="27" applyFont="1" applyFill="1" applyBorder="1" applyAlignment="1">
      <alignment horizontal="left" vertical="center" wrapText="1"/>
    </xf>
    <xf numFmtId="0" fontId="21" fillId="2" borderId="2" xfId="27" applyFont="1" applyFill="1" applyBorder="1" applyAlignment="1">
      <alignment horizontal="left" vertical="center" wrapText="1"/>
    </xf>
    <xf numFmtId="0" fontId="21" fillId="2" borderId="3" xfId="27" applyFont="1" applyFill="1" applyBorder="1" applyAlignment="1">
      <alignment horizontal="left" vertical="center" wrapText="1"/>
    </xf>
    <xf numFmtId="0" fontId="26" fillId="2" borderId="0" xfId="1" applyFont="1" applyFill="1" applyAlignment="1">
      <alignment horizontal="center" vertical="center" wrapText="1"/>
    </xf>
    <xf numFmtId="0" fontId="21" fillId="2" borderId="17" xfId="3" applyFont="1" applyFill="1" applyBorder="1" applyAlignment="1">
      <alignment horizontal="center" vertical="center" wrapText="1"/>
    </xf>
    <xf numFmtId="0" fontId="0" fillId="2" borderId="20" xfId="0" applyFill="1" applyBorder="1"/>
    <xf numFmtId="0" fontId="21" fillId="2" borderId="16" xfId="3" applyFont="1" applyFill="1" applyBorder="1" applyAlignment="1">
      <alignment horizontal="center" vertical="center" wrapText="1"/>
    </xf>
    <xf numFmtId="0" fontId="21" fillId="2" borderId="19" xfId="3" applyFont="1" applyFill="1" applyBorder="1" applyAlignment="1">
      <alignment horizontal="center" vertical="center" wrapText="1"/>
    </xf>
    <xf numFmtId="0" fontId="21" fillId="2" borderId="18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</cellXfs>
  <cellStyles count="28">
    <cellStyle name="_artabyuje" xfId="10"/>
    <cellStyle name="Comma" xfId="6" builtinId="3"/>
    <cellStyle name="Comma 15" xfId="24"/>
    <cellStyle name="Comma 2" xfId="8"/>
    <cellStyle name="Comma 2 2" xfId="11"/>
    <cellStyle name="Comma 3" xfId="9"/>
    <cellStyle name="Comma 4" xfId="12"/>
    <cellStyle name="Comma 5" xfId="13"/>
    <cellStyle name="Comma 6" xfId="14"/>
    <cellStyle name="Comma 7" xfId="5"/>
    <cellStyle name="Comma 8" xfId="22"/>
    <cellStyle name="Comma_General 17.02.04" xfId="15"/>
    <cellStyle name="Normal" xfId="0" builtinId="0"/>
    <cellStyle name="Normal 2" xfId="7"/>
    <cellStyle name="Normal 3" xfId="16"/>
    <cellStyle name="Normal 4" xfId="17"/>
    <cellStyle name="Normal 5" xfId="1"/>
    <cellStyle name="Normal 5 2" xfId="3"/>
    <cellStyle name="Normal 6" xfId="21"/>
    <cellStyle name="Normal 6 2" xfId="23"/>
    <cellStyle name="Normal 7" xfId="25"/>
    <cellStyle name="Normal 7 2" xfId="26"/>
    <cellStyle name="Normal 8" xfId="18"/>
    <cellStyle name="Normal 9 3_հավ1-3" xfId="4"/>
    <cellStyle name="Normal_2017 PLAN VERJNAKAN.23.12.16" xfId="2"/>
    <cellStyle name="Normal_Book1_1_2010 nax" xfId="27"/>
    <cellStyle name="Percent 2" xfId="19"/>
    <cellStyle name="SN_24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4"/>
  <sheetViews>
    <sheetView workbookViewId="0">
      <selection activeCell="C37" sqref="C37"/>
    </sheetView>
  </sheetViews>
  <sheetFormatPr defaultColWidth="9.140625" defaultRowHeight="17.25" x14ac:dyDescent="0.3"/>
  <cols>
    <col min="1" max="1" width="9.140625" style="7" customWidth="1"/>
    <col min="2" max="2" width="13.85546875" style="7" customWidth="1"/>
    <col min="3" max="3" width="60.28515625" style="7" customWidth="1"/>
    <col min="4" max="5" width="16.5703125" style="7" customWidth="1"/>
    <col min="6" max="16384" width="9.140625" style="7"/>
  </cols>
  <sheetData>
    <row r="1" spans="1:41" ht="20.25" customHeight="1" x14ac:dyDescent="0.3">
      <c r="E1" s="73" t="s">
        <v>54</v>
      </c>
      <c r="F1" s="8"/>
    </row>
    <row r="2" spans="1:41" s="9" customFormat="1" ht="16.5" x14ac:dyDescent="0.3">
      <c r="E2" s="74" t="s">
        <v>56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9" customFormat="1" ht="19.5" customHeight="1" x14ac:dyDescent="0.3">
      <c r="E3" s="75" t="s">
        <v>37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7.25" hidden="1" customHeight="1" x14ac:dyDescent="0.3">
      <c r="E4" s="19"/>
      <c r="F4" s="8"/>
    </row>
    <row r="5" spans="1:41" ht="15.75" hidden="1" customHeight="1" x14ac:dyDescent="0.3">
      <c r="E5" s="19"/>
      <c r="F5" s="8"/>
    </row>
    <row r="6" spans="1:41" ht="15.75" customHeight="1" x14ac:dyDescent="0.3">
      <c r="E6" s="19"/>
      <c r="F6" s="8"/>
    </row>
    <row r="7" spans="1:41" ht="73.5" customHeight="1" x14ac:dyDescent="0.3">
      <c r="A7" s="185" t="s">
        <v>64</v>
      </c>
      <c r="B7" s="185"/>
      <c r="C7" s="185"/>
      <c r="D7" s="185"/>
      <c r="E7" s="185"/>
      <c r="F7" s="14"/>
    </row>
    <row r="8" spans="1:41" ht="22.5" customHeight="1" x14ac:dyDescent="0.3">
      <c r="B8" s="14"/>
      <c r="C8" s="14"/>
      <c r="D8" s="18"/>
      <c r="E8" s="15" t="s">
        <v>53</v>
      </c>
      <c r="F8" s="14"/>
    </row>
    <row r="9" spans="1:41" ht="75.75" customHeight="1" x14ac:dyDescent="0.3">
      <c r="A9" s="187" t="s">
        <v>52</v>
      </c>
      <c r="B9" s="187"/>
      <c r="C9" s="186" t="s">
        <v>51</v>
      </c>
      <c r="D9" s="188" t="s">
        <v>63</v>
      </c>
      <c r="E9" s="189"/>
      <c r="F9" s="14"/>
    </row>
    <row r="10" spans="1:41" s="3" customFormat="1" ht="17.25" customHeight="1" x14ac:dyDescent="0.25">
      <c r="A10" s="187"/>
      <c r="B10" s="187"/>
      <c r="C10" s="186"/>
      <c r="D10" s="186" t="s">
        <v>55</v>
      </c>
      <c r="E10" s="186" t="s">
        <v>50</v>
      </c>
    </row>
    <row r="11" spans="1:41" s="3" customFormat="1" ht="17.25" customHeight="1" x14ac:dyDescent="0.25">
      <c r="A11" s="20" t="s">
        <v>3</v>
      </c>
      <c r="B11" s="20" t="s">
        <v>2</v>
      </c>
      <c r="C11" s="186"/>
      <c r="D11" s="186"/>
      <c r="E11" s="186"/>
    </row>
    <row r="12" spans="1:41" s="3" customFormat="1" ht="16.5" x14ac:dyDescent="0.25">
      <c r="A12" s="20"/>
      <c r="B12" s="20"/>
      <c r="C12" s="21" t="s">
        <v>49</v>
      </c>
      <c r="D12" s="22">
        <f>D13</f>
        <v>0</v>
      </c>
      <c r="E12" s="22">
        <f>E13</f>
        <v>0</v>
      </c>
    </row>
    <row r="13" spans="1:41" s="3" customFormat="1" ht="16.5" x14ac:dyDescent="0.3">
      <c r="A13" s="182" t="s">
        <v>48</v>
      </c>
      <c r="B13" s="182"/>
      <c r="C13" s="23" t="s">
        <v>0</v>
      </c>
      <c r="D13" s="24">
        <f>+D15+D33</f>
        <v>0</v>
      </c>
      <c r="E13" s="24">
        <f>+E15+E33</f>
        <v>0</v>
      </c>
    </row>
    <row r="14" spans="1:41" s="3" customFormat="1" ht="20.25" customHeight="1" x14ac:dyDescent="0.3">
      <c r="A14" s="20"/>
      <c r="B14" s="25"/>
      <c r="C14" s="26" t="s">
        <v>47</v>
      </c>
      <c r="D14" s="26"/>
      <c r="E14" s="27"/>
    </row>
    <row r="15" spans="1:41" s="3" customFormat="1" ht="16.5" x14ac:dyDescent="0.3">
      <c r="A15" s="183">
        <v>1169</v>
      </c>
      <c r="B15" s="25"/>
      <c r="C15" s="28" t="s">
        <v>46</v>
      </c>
      <c r="D15" s="184">
        <f>D21+D27</f>
        <v>724999.99999999988</v>
      </c>
      <c r="E15" s="184">
        <f>E21+E27</f>
        <v>724999.99999999988</v>
      </c>
    </row>
    <row r="16" spans="1:41" s="3" customFormat="1" ht="19.899999999999999" customHeight="1" x14ac:dyDescent="0.25">
      <c r="A16" s="183"/>
      <c r="B16" s="182"/>
      <c r="C16" s="28" t="s">
        <v>45</v>
      </c>
      <c r="D16" s="184"/>
      <c r="E16" s="184"/>
    </row>
    <row r="17" spans="1:5" s="3" customFormat="1" ht="49.5" customHeight="1" x14ac:dyDescent="0.25">
      <c r="A17" s="183"/>
      <c r="B17" s="182"/>
      <c r="C17" s="29" t="s">
        <v>44</v>
      </c>
      <c r="D17" s="184"/>
      <c r="E17" s="184"/>
    </row>
    <row r="18" spans="1:5" s="3" customFormat="1" ht="16.5" x14ac:dyDescent="0.3">
      <c r="A18" s="183"/>
      <c r="B18" s="182"/>
      <c r="C18" s="30" t="s">
        <v>43</v>
      </c>
      <c r="D18" s="184"/>
      <c r="E18" s="184"/>
    </row>
    <row r="19" spans="1:5" s="3" customFormat="1" ht="31.5" customHeight="1" x14ac:dyDescent="0.3">
      <c r="A19" s="183"/>
      <c r="B19" s="182"/>
      <c r="C19" s="31" t="s">
        <v>42</v>
      </c>
      <c r="D19" s="184"/>
      <c r="E19" s="184"/>
    </row>
    <row r="20" spans="1:5" s="3" customFormat="1" ht="21" customHeight="1" x14ac:dyDescent="0.3">
      <c r="A20" s="190" t="s">
        <v>41</v>
      </c>
      <c r="B20" s="190"/>
      <c r="C20" s="190"/>
      <c r="D20" s="32"/>
      <c r="E20" s="27"/>
    </row>
    <row r="21" spans="1:5" s="13" customFormat="1" ht="15.75" customHeight="1" x14ac:dyDescent="0.25">
      <c r="A21" s="182"/>
      <c r="B21" s="183">
        <v>11001</v>
      </c>
      <c r="C21" s="26" t="s">
        <v>40</v>
      </c>
      <c r="D21" s="184">
        <f>+'3'!G22</f>
        <v>-340002.70105999999</v>
      </c>
      <c r="E21" s="184">
        <f>+'3'!H22</f>
        <v>-340002.70105999999</v>
      </c>
    </row>
    <row r="22" spans="1:5" s="3" customFormat="1" ht="16.5" x14ac:dyDescent="0.3">
      <c r="A22" s="182"/>
      <c r="B22" s="183"/>
      <c r="C22" s="30" t="s">
        <v>65</v>
      </c>
      <c r="D22" s="184"/>
      <c r="E22" s="184"/>
    </row>
    <row r="23" spans="1:5" s="3" customFormat="1" ht="14.25" customHeight="1" x14ac:dyDescent="0.3">
      <c r="A23" s="182"/>
      <c r="B23" s="183"/>
      <c r="C23" s="30" t="s">
        <v>39</v>
      </c>
      <c r="D23" s="184"/>
      <c r="E23" s="184"/>
    </row>
    <row r="24" spans="1:5" s="3" customFormat="1" ht="16.5" x14ac:dyDescent="0.3">
      <c r="A24" s="182"/>
      <c r="B24" s="183"/>
      <c r="C24" s="30" t="s">
        <v>66</v>
      </c>
      <c r="D24" s="184"/>
      <c r="E24" s="184"/>
    </row>
    <row r="25" spans="1:5" s="3" customFormat="1" ht="15.75" customHeight="1" x14ac:dyDescent="0.3">
      <c r="A25" s="182"/>
      <c r="B25" s="183"/>
      <c r="C25" s="30" t="s">
        <v>38</v>
      </c>
      <c r="D25" s="184"/>
      <c r="E25" s="184"/>
    </row>
    <row r="26" spans="1:5" s="3" customFormat="1" ht="16.5" x14ac:dyDescent="0.3">
      <c r="A26" s="182"/>
      <c r="B26" s="183"/>
      <c r="C26" s="33" t="s">
        <v>67</v>
      </c>
      <c r="D26" s="184"/>
      <c r="E26" s="184"/>
    </row>
    <row r="27" spans="1:5" s="13" customFormat="1" ht="15.75" customHeight="1" x14ac:dyDescent="0.25">
      <c r="A27" s="182"/>
      <c r="B27" s="183">
        <v>31001</v>
      </c>
      <c r="C27" s="28" t="s">
        <v>40</v>
      </c>
      <c r="D27" s="184">
        <f>+'3'!G39</f>
        <v>1065002.7010599999</v>
      </c>
      <c r="E27" s="184">
        <f>+'3'!H39</f>
        <v>1065002.7010599999</v>
      </c>
    </row>
    <row r="28" spans="1:5" s="3" customFormat="1" ht="35.25" customHeight="1" x14ac:dyDescent="0.3">
      <c r="A28" s="182"/>
      <c r="B28" s="183"/>
      <c r="C28" s="31" t="s">
        <v>94</v>
      </c>
      <c r="D28" s="184"/>
      <c r="E28" s="184"/>
    </row>
    <row r="29" spans="1:5" s="3" customFormat="1" ht="19.5" customHeight="1" x14ac:dyDescent="0.3">
      <c r="A29" s="182"/>
      <c r="B29" s="183"/>
      <c r="C29" s="31" t="s">
        <v>39</v>
      </c>
      <c r="D29" s="184"/>
      <c r="E29" s="184"/>
    </row>
    <row r="30" spans="1:5" s="3" customFormat="1" ht="54" customHeight="1" x14ac:dyDescent="0.25">
      <c r="A30" s="182"/>
      <c r="B30" s="183"/>
      <c r="C30" s="28" t="s">
        <v>111</v>
      </c>
      <c r="D30" s="184"/>
      <c r="E30" s="184"/>
    </row>
    <row r="31" spans="1:5" s="3" customFormat="1" ht="18" customHeight="1" x14ac:dyDescent="0.3">
      <c r="A31" s="182"/>
      <c r="B31" s="183"/>
      <c r="C31" s="31" t="s">
        <v>38</v>
      </c>
      <c r="D31" s="184"/>
      <c r="E31" s="184"/>
    </row>
    <row r="32" spans="1:5" s="3" customFormat="1" ht="36.75" customHeight="1" x14ac:dyDescent="0.3">
      <c r="A32" s="182"/>
      <c r="B32" s="183"/>
      <c r="C32" s="120" t="s">
        <v>110</v>
      </c>
      <c r="D32" s="184"/>
      <c r="E32" s="184"/>
    </row>
    <row r="33" spans="1:5" s="3" customFormat="1" ht="38.25" customHeight="1" x14ac:dyDescent="0.3">
      <c r="A33" s="183">
        <v>1204</v>
      </c>
      <c r="B33" s="25"/>
      <c r="C33" s="28" t="s">
        <v>321</v>
      </c>
      <c r="D33" s="184">
        <f>+D39+D45</f>
        <v>-725000</v>
      </c>
      <c r="E33" s="184">
        <f>+E39+E45</f>
        <v>-725000</v>
      </c>
    </row>
    <row r="34" spans="1:5" s="3" customFormat="1" ht="19.899999999999999" customHeight="1" x14ac:dyDescent="0.25">
      <c r="A34" s="183"/>
      <c r="B34" s="182"/>
      <c r="C34" s="28" t="s">
        <v>45</v>
      </c>
      <c r="D34" s="184"/>
      <c r="E34" s="184"/>
    </row>
    <row r="35" spans="1:5" s="3" customFormat="1" ht="49.5" customHeight="1" x14ac:dyDescent="0.25">
      <c r="A35" s="183"/>
      <c r="B35" s="182"/>
      <c r="C35" s="29" t="s">
        <v>327</v>
      </c>
      <c r="D35" s="184"/>
      <c r="E35" s="184"/>
    </row>
    <row r="36" spans="1:5" s="3" customFormat="1" ht="16.5" x14ac:dyDescent="0.3">
      <c r="A36" s="183"/>
      <c r="B36" s="182"/>
      <c r="C36" s="30" t="s">
        <v>43</v>
      </c>
      <c r="D36" s="184"/>
      <c r="E36" s="184"/>
    </row>
    <row r="37" spans="1:5" s="3" customFormat="1" ht="54.75" customHeight="1" x14ac:dyDescent="0.3">
      <c r="A37" s="183"/>
      <c r="B37" s="182"/>
      <c r="C37" s="31" t="s">
        <v>328</v>
      </c>
      <c r="D37" s="184"/>
      <c r="E37" s="184"/>
    </row>
    <row r="38" spans="1:5" s="3" customFormat="1" ht="21" customHeight="1" x14ac:dyDescent="0.3">
      <c r="A38" s="190" t="s">
        <v>41</v>
      </c>
      <c r="B38" s="190"/>
      <c r="C38" s="190"/>
      <c r="D38" s="168"/>
      <c r="E38" s="27"/>
    </row>
    <row r="39" spans="1:5" s="13" customFormat="1" ht="15.75" customHeight="1" x14ac:dyDescent="0.25">
      <c r="A39" s="182"/>
      <c r="B39" s="183">
        <v>31001</v>
      </c>
      <c r="C39" s="28" t="s">
        <v>40</v>
      </c>
      <c r="D39" s="184">
        <f>+'3'!G54</f>
        <v>-725000</v>
      </c>
      <c r="E39" s="184">
        <f>+'3'!H54</f>
        <v>-725000</v>
      </c>
    </row>
    <row r="40" spans="1:5" s="3" customFormat="1" ht="35.25" customHeight="1" x14ac:dyDescent="0.3">
      <c r="A40" s="182"/>
      <c r="B40" s="183"/>
      <c r="C40" s="31" t="s">
        <v>322</v>
      </c>
      <c r="D40" s="184"/>
      <c r="E40" s="184"/>
    </row>
    <row r="41" spans="1:5" s="3" customFormat="1" ht="14.25" customHeight="1" x14ac:dyDescent="0.3">
      <c r="A41" s="182"/>
      <c r="B41" s="183"/>
      <c r="C41" s="31" t="s">
        <v>39</v>
      </c>
      <c r="D41" s="184"/>
      <c r="E41" s="184"/>
    </row>
    <row r="42" spans="1:5" s="3" customFormat="1" ht="56.25" customHeight="1" x14ac:dyDescent="0.25">
      <c r="A42" s="182"/>
      <c r="B42" s="183"/>
      <c r="C42" s="28" t="s">
        <v>329</v>
      </c>
      <c r="D42" s="184"/>
      <c r="E42" s="184"/>
    </row>
    <row r="43" spans="1:5" s="3" customFormat="1" ht="18" customHeight="1" x14ac:dyDescent="0.3">
      <c r="A43" s="182"/>
      <c r="B43" s="183"/>
      <c r="C43" s="31" t="s">
        <v>38</v>
      </c>
      <c r="D43" s="184"/>
      <c r="E43" s="184"/>
    </row>
    <row r="44" spans="1:5" s="3" customFormat="1" ht="36.75" customHeight="1" x14ac:dyDescent="0.3">
      <c r="A44" s="182"/>
      <c r="B44" s="183"/>
      <c r="C44" s="120" t="s">
        <v>110</v>
      </c>
      <c r="D44" s="184"/>
      <c r="E44" s="184"/>
    </row>
  </sheetData>
  <mergeCells count="29">
    <mergeCell ref="A33:A37"/>
    <mergeCell ref="D33:D37"/>
    <mergeCell ref="E33:E37"/>
    <mergeCell ref="B34:B37"/>
    <mergeCell ref="A27:A32"/>
    <mergeCell ref="B27:B32"/>
    <mergeCell ref="D27:D32"/>
    <mergeCell ref="E27:E32"/>
    <mergeCell ref="A39:A44"/>
    <mergeCell ref="B39:B44"/>
    <mergeCell ref="D39:D44"/>
    <mergeCell ref="E39:E44"/>
    <mergeCell ref="A38:C38"/>
    <mergeCell ref="A21:A26"/>
    <mergeCell ref="B21:B26"/>
    <mergeCell ref="D21:D26"/>
    <mergeCell ref="A7:E7"/>
    <mergeCell ref="E10:E11"/>
    <mergeCell ref="A13:B13"/>
    <mergeCell ref="A15:A19"/>
    <mergeCell ref="B16:B19"/>
    <mergeCell ref="C9:C11"/>
    <mergeCell ref="A9:B10"/>
    <mergeCell ref="E15:E19"/>
    <mergeCell ref="D10:D11"/>
    <mergeCell ref="D15:D19"/>
    <mergeCell ref="D9:E9"/>
    <mergeCell ref="A20:C20"/>
    <mergeCell ref="E21:E26"/>
  </mergeCells>
  <pageMargins left="0.28999999999999998" right="0" top="0.35" bottom="0.19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9" sqref="L9"/>
    </sheetView>
  </sheetViews>
  <sheetFormatPr defaultColWidth="9.140625" defaultRowHeight="17.25" x14ac:dyDescent="0.25"/>
  <cols>
    <col min="1" max="1" width="7.42578125" style="128" customWidth="1"/>
    <col min="2" max="2" width="8.7109375" style="128" customWidth="1"/>
    <col min="3" max="3" width="53.28515625" style="121" customWidth="1"/>
    <col min="4" max="4" width="18.42578125" style="133" customWidth="1"/>
    <col min="5" max="5" width="18.140625" style="133" customWidth="1"/>
    <col min="6" max="6" width="18.42578125" style="133" customWidth="1"/>
    <col min="7" max="8" width="15.5703125" style="133" customWidth="1"/>
    <col min="9" max="9" width="9.5703125" style="121" customWidth="1"/>
    <col min="10" max="10" width="9.85546875" style="121" bestFit="1" customWidth="1"/>
    <col min="11" max="16384" width="9.140625" style="121"/>
  </cols>
  <sheetData>
    <row r="1" spans="1:10" ht="17.25" customHeight="1" x14ac:dyDescent="0.3">
      <c r="A1" s="7"/>
      <c r="B1" s="73"/>
      <c r="C1" s="7"/>
      <c r="D1" s="73"/>
      <c r="E1" s="7"/>
      <c r="F1" s="73"/>
      <c r="G1" s="7"/>
      <c r="H1" s="73" t="s">
        <v>58</v>
      </c>
    </row>
    <row r="2" spans="1:10" ht="17.25" customHeight="1" x14ac:dyDescent="0.3">
      <c r="A2" s="9"/>
      <c r="B2" s="74"/>
      <c r="C2" s="9"/>
      <c r="D2" s="74"/>
      <c r="E2" s="9"/>
      <c r="F2" s="74"/>
      <c r="G2" s="9"/>
      <c r="H2" s="74" t="s">
        <v>56</v>
      </c>
    </row>
    <row r="3" spans="1:10" ht="17.25" customHeight="1" x14ac:dyDescent="0.3">
      <c r="A3" s="9"/>
      <c r="B3" s="75"/>
      <c r="C3" s="9"/>
      <c r="D3" s="75"/>
      <c r="E3" s="9"/>
      <c r="F3" s="75"/>
      <c r="G3" s="9"/>
      <c r="H3" s="75" t="s">
        <v>37</v>
      </c>
    </row>
    <row r="4" spans="1:10" x14ac:dyDescent="0.25">
      <c r="A4" s="122"/>
      <c r="B4" s="122"/>
      <c r="C4" s="122"/>
      <c r="D4" s="122"/>
      <c r="E4" s="122"/>
      <c r="F4" s="122"/>
      <c r="G4" s="122"/>
      <c r="H4" s="122"/>
    </row>
    <row r="5" spans="1:10" ht="45.75" customHeight="1" x14ac:dyDescent="0.3">
      <c r="A5" s="191" t="s">
        <v>337</v>
      </c>
      <c r="B5" s="191"/>
      <c r="C5" s="191"/>
      <c r="D5" s="191"/>
      <c r="E5" s="191"/>
      <c r="F5" s="191"/>
      <c r="G5" s="191"/>
      <c r="H5" s="191"/>
      <c r="I5" s="123"/>
      <c r="J5" s="123"/>
    </row>
    <row r="6" spans="1:10" x14ac:dyDescent="0.25">
      <c r="A6" s="124"/>
      <c r="B6" s="124"/>
      <c r="C6" s="125"/>
      <c r="D6" s="126"/>
      <c r="E6" s="126"/>
      <c r="F6" s="126"/>
      <c r="G6" s="192" t="s">
        <v>53</v>
      </c>
      <c r="H6" s="192"/>
    </row>
    <row r="7" spans="1:10" s="127" customFormat="1" ht="31.5" customHeight="1" x14ac:dyDescent="0.25">
      <c r="A7" s="193" t="s">
        <v>112</v>
      </c>
      <c r="B7" s="194"/>
      <c r="C7" s="195" t="s">
        <v>113</v>
      </c>
      <c r="D7" s="198" t="s">
        <v>63</v>
      </c>
      <c r="E7" s="199"/>
      <c r="F7" s="199"/>
      <c r="G7" s="199"/>
      <c r="H7" s="200"/>
    </row>
    <row r="8" spans="1:10" s="127" customFormat="1" ht="31.5" customHeight="1" x14ac:dyDescent="0.25">
      <c r="A8" s="134"/>
      <c r="B8" s="135"/>
      <c r="C8" s="196"/>
      <c r="D8" s="201" t="s">
        <v>114</v>
      </c>
      <c r="E8" s="203" t="s">
        <v>115</v>
      </c>
      <c r="F8" s="204"/>
      <c r="G8" s="204"/>
      <c r="H8" s="205"/>
    </row>
    <row r="9" spans="1:10" s="127" customFormat="1" ht="96" customHeight="1" x14ac:dyDescent="0.25">
      <c r="A9" s="136" t="s">
        <v>3</v>
      </c>
      <c r="B9" s="136" t="s">
        <v>2</v>
      </c>
      <c r="C9" s="197"/>
      <c r="D9" s="202"/>
      <c r="E9" s="137" t="s">
        <v>116</v>
      </c>
      <c r="F9" s="137" t="s">
        <v>117</v>
      </c>
      <c r="G9" s="137" t="s">
        <v>118</v>
      </c>
      <c r="H9" s="137" t="s">
        <v>119</v>
      </c>
    </row>
    <row r="10" spans="1:10" s="128" customFormat="1" ht="30.75" customHeight="1" x14ac:dyDescent="0.25">
      <c r="A10" s="138"/>
      <c r="B10" s="138"/>
      <c r="C10" s="139" t="s">
        <v>120</v>
      </c>
      <c r="D10" s="140">
        <f>+D12</f>
        <v>340002.70105999988</v>
      </c>
      <c r="E10" s="140">
        <f>+E12</f>
        <v>1065002.7010599999</v>
      </c>
      <c r="F10" s="141"/>
      <c r="G10" s="141"/>
      <c r="H10" s="141"/>
    </row>
    <row r="11" spans="1:10" x14ac:dyDescent="0.25">
      <c r="A11" s="138"/>
      <c r="B11" s="138"/>
      <c r="C11" s="139" t="s">
        <v>121</v>
      </c>
      <c r="D11" s="140"/>
      <c r="E11" s="140"/>
      <c r="F11" s="141"/>
      <c r="G11" s="141"/>
      <c r="H11" s="141"/>
    </row>
    <row r="12" spans="1:10" s="128" customFormat="1" ht="34.5" x14ac:dyDescent="0.25">
      <c r="A12" s="129"/>
      <c r="B12" s="142"/>
      <c r="C12" s="142" t="s">
        <v>122</v>
      </c>
      <c r="D12" s="143">
        <f>+D14+D15</f>
        <v>340002.70105999988</v>
      </c>
      <c r="E12" s="143">
        <f>+E14</f>
        <v>1065002.7010599999</v>
      </c>
      <c r="F12" s="144"/>
      <c r="G12" s="144"/>
      <c r="H12" s="144">
        <f>+H15</f>
        <v>-725000</v>
      </c>
    </row>
    <row r="13" spans="1:10" s="128" customFormat="1" x14ac:dyDescent="0.25">
      <c r="A13" s="129"/>
      <c r="B13" s="129"/>
      <c r="C13" s="129" t="s">
        <v>123</v>
      </c>
      <c r="D13" s="130"/>
      <c r="E13" s="130"/>
      <c r="F13" s="131"/>
      <c r="G13" s="131"/>
      <c r="H13" s="131"/>
    </row>
    <row r="14" spans="1:10" s="132" customFormat="1" ht="42" customHeight="1" x14ac:dyDescent="0.25">
      <c r="A14" s="129">
        <v>1169</v>
      </c>
      <c r="B14" s="129">
        <v>31001</v>
      </c>
      <c r="C14" s="145" t="s">
        <v>124</v>
      </c>
      <c r="D14" s="130">
        <f>SUM(E14:H14)</f>
        <v>1065002.7010599999</v>
      </c>
      <c r="E14" s="146">
        <f>+'3'!H39</f>
        <v>1065002.7010599999</v>
      </c>
      <c r="F14" s="131"/>
      <c r="G14" s="131"/>
      <c r="H14" s="131"/>
    </row>
    <row r="15" spans="1:10" s="132" customFormat="1" ht="42" customHeight="1" x14ac:dyDescent="0.25">
      <c r="A15" s="129">
        <v>1204</v>
      </c>
      <c r="B15" s="129">
        <v>31001</v>
      </c>
      <c r="C15" s="145" t="s">
        <v>316</v>
      </c>
      <c r="D15" s="130">
        <f>SUM(E15:H15)</f>
        <v>-725000</v>
      </c>
      <c r="E15" s="146"/>
      <c r="F15" s="131"/>
      <c r="G15" s="131"/>
      <c r="H15" s="131">
        <v>-725000</v>
      </c>
    </row>
  </sheetData>
  <mergeCells count="7">
    <mergeCell ref="A5:H5"/>
    <mergeCell ref="G6:H6"/>
    <mergeCell ref="A7:B7"/>
    <mergeCell ref="C7:C9"/>
    <mergeCell ref="D7:H7"/>
    <mergeCell ref="D8:D9"/>
    <mergeCell ref="E8:H8"/>
  </mergeCells>
  <printOptions horizontalCentered="1"/>
  <pageMargins left="0.17" right="0.17" top="0.28999999999999998" bottom="0.68" header="0.17" footer="0.34"/>
  <pageSetup paperSize="9" scale="90" firstPageNumber="236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6" workbookViewId="0">
      <selection activeCell="F42" sqref="F42"/>
    </sheetView>
  </sheetViews>
  <sheetFormatPr defaultColWidth="9.140625" defaultRowHeight="17.25" x14ac:dyDescent="0.25"/>
  <cols>
    <col min="1" max="2" width="8.140625" style="5" customWidth="1"/>
    <col min="3" max="3" width="6.28515625" style="5" customWidth="1"/>
    <col min="4" max="4" width="8.140625" style="5" customWidth="1"/>
    <col min="5" max="5" width="10.7109375" style="5" customWidth="1"/>
    <col min="6" max="6" width="42.5703125" style="6" customWidth="1"/>
    <col min="7" max="8" width="15.140625" style="6" customWidth="1"/>
    <col min="9" max="16384" width="9.140625" style="5"/>
  </cols>
  <sheetData>
    <row r="1" spans="1:8" s="7" customFormat="1" ht="24" customHeight="1" x14ac:dyDescent="0.3">
      <c r="D1" s="12"/>
      <c r="E1" s="12"/>
      <c r="H1" s="13" t="s">
        <v>130</v>
      </c>
    </row>
    <row r="2" spans="1:8" s="9" customFormat="1" ht="16.5" x14ac:dyDescent="0.3">
      <c r="E2" s="11"/>
      <c r="F2" s="211" t="s">
        <v>56</v>
      </c>
      <c r="G2" s="211"/>
      <c r="H2" s="211"/>
    </row>
    <row r="3" spans="1:8" s="9" customFormat="1" ht="15.75" customHeight="1" x14ac:dyDescent="0.3">
      <c r="E3" s="11"/>
      <c r="F3" s="211" t="s">
        <v>37</v>
      </c>
      <c r="G3" s="211"/>
      <c r="H3" s="211"/>
    </row>
    <row r="4" spans="1:8" s="7" customFormat="1" hidden="1" x14ac:dyDescent="0.3">
      <c r="D4" s="212"/>
      <c r="E4" s="212"/>
      <c r="F4" s="212"/>
      <c r="G4" s="19"/>
    </row>
    <row r="5" spans="1:8" s="7" customFormat="1" ht="15.75" hidden="1" customHeight="1" x14ac:dyDescent="0.3">
      <c r="D5" s="212"/>
      <c r="E5" s="212"/>
      <c r="F5" s="212"/>
      <c r="G5" s="19"/>
    </row>
    <row r="6" spans="1:8" s="7" customFormat="1" ht="15.75" customHeight="1" x14ac:dyDescent="0.3">
      <c r="D6" s="19"/>
      <c r="E6" s="19"/>
      <c r="F6" s="19"/>
      <c r="G6" s="19"/>
    </row>
    <row r="7" spans="1:8" s="7" customFormat="1" ht="47.25" customHeight="1" x14ac:dyDescent="0.3">
      <c r="A7" s="185" t="s">
        <v>57</v>
      </c>
      <c r="B7" s="185"/>
      <c r="C7" s="185"/>
      <c r="D7" s="185"/>
      <c r="E7" s="185"/>
      <c r="F7" s="185"/>
      <c r="G7" s="185"/>
      <c r="H7" s="185"/>
    </row>
    <row r="8" spans="1:8" ht="14.25" customHeight="1" x14ac:dyDescent="0.25">
      <c r="H8" s="16" t="s">
        <v>53</v>
      </c>
    </row>
    <row r="9" spans="1:8" ht="12" customHeight="1" x14ac:dyDescent="0.25">
      <c r="A9" s="206"/>
      <c r="B9" s="206"/>
      <c r="C9" s="206"/>
      <c r="D9" s="206"/>
      <c r="E9" s="206"/>
      <c r="F9" s="206"/>
      <c r="G9" s="17"/>
    </row>
    <row r="10" spans="1:8" ht="102.75" customHeight="1" x14ac:dyDescent="0.25">
      <c r="A10" s="207" t="s">
        <v>36</v>
      </c>
      <c r="B10" s="207"/>
      <c r="C10" s="207"/>
      <c r="D10" s="207" t="s">
        <v>35</v>
      </c>
      <c r="E10" s="207"/>
      <c r="F10" s="207" t="s">
        <v>34</v>
      </c>
      <c r="G10" s="209" t="s">
        <v>63</v>
      </c>
      <c r="H10" s="210"/>
    </row>
    <row r="11" spans="1:8" ht="19.5" customHeight="1" x14ac:dyDescent="0.25">
      <c r="A11" s="207"/>
      <c r="B11" s="207"/>
      <c r="C11" s="207"/>
      <c r="D11" s="207"/>
      <c r="E11" s="207"/>
      <c r="F11" s="207"/>
      <c r="G11" s="208" t="s">
        <v>55</v>
      </c>
      <c r="H11" s="208" t="s">
        <v>50</v>
      </c>
    </row>
    <row r="12" spans="1:8" ht="31.5" customHeight="1" x14ac:dyDescent="0.25">
      <c r="A12" s="34" t="s">
        <v>33</v>
      </c>
      <c r="B12" s="34" t="s">
        <v>32</v>
      </c>
      <c r="C12" s="34" t="s">
        <v>31</v>
      </c>
      <c r="D12" s="34" t="s">
        <v>3</v>
      </c>
      <c r="E12" s="34" t="s">
        <v>2</v>
      </c>
      <c r="F12" s="207"/>
      <c r="G12" s="208"/>
      <c r="H12" s="208"/>
    </row>
    <row r="13" spans="1:8" ht="33" x14ac:dyDescent="0.25">
      <c r="A13" s="35"/>
      <c r="B13" s="35"/>
      <c r="C13" s="35"/>
      <c r="D13" s="35"/>
      <c r="E13" s="35"/>
      <c r="F13" s="49" t="s">
        <v>72</v>
      </c>
      <c r="G13" s="48">
        <f>G14+G52</f>
        <v>0</v>
      </c>
      <c r="H13" s="48">
        <f>H14+H52</f>
        <v>0</v>
      </c>
    </row>
    <row r="14" spans="1:8" x14ac:dyDescent="0.25">
      <c r="A14" s="37" t="s">
        <v>30</v>
      </c>
      <c r="B14" s="37"/>
      <c r="C14" s="37"/>
      <c r="D14" s="37"/>
      <c r="E14" s="37"/>
      <c r="F14" s="46" t="s">
        <v>29</v>
      </c>
      <c r="G14" s="48">
        <f>+G16</f>
        <v>724999.99999999988</v>
      </c>
      <c r="H14" s="48">
        <f>+H16</f>
        <v>724999.99999999988</v>
      </c>
    </row>
    <row r="15" spans="1:8" x14ac:dyDescent="0.25">
      <c r="A15" s="37"/>
      <c r="B15" s="37"/>
      <c r="C15" s="37"/>
      <c r="D15" s="37"/>
      <c r="E15" s="37"/>
      <c r="F15" s="38" t="s">
        <v>27</v>
      </c>
      <c r="G15" s="36"/>
      <c r="H15" s="36"/>
    </row>
    <row r="16" spans="1:8" ht="18" customHeight="1" x14ac:dyDescent="0.25">
      <c r="A16" s="37"/>
      <c r="B16" s="37" t="s">
        <v>28</v>
      </c>
      <c r="C16" s="37"/>
      <c r="D16" s="37"/>
      <c r="E16" s="37"/>
      <c r="F16" s="38" t="s">
        <v>1</v>
      </c>
      <c r="G16" s="36">
        <f>+G18</f>
        <v>724999.99999999988</v>
      </c>
      <c r="H16" s="36">
        <f>+H18</f>
        <v>724999.99999999988</v>
      </c>
    </row>
    <row r="17" spans="1:8" x14ac:dyDescent="0.25">
      <c r="A17" s="37"/>
      <c r="B17" s="37"/>
      <c r="C17" s="37"/>
      <c r="D17" s="37"/>
      <c r="E17" s="37"/>
      <c r="F17" s="38" t="s">
        <v>27</v>
      </c>
      <c r="G17" s="36"/>
      <c r="H17" s="36"/>
    </row>
    <row r="18" spans="1:8" ht="20.25" customHeight="1" x14ac:dyDescent="0.25">
      <c r="A18" s="37"/>
      <c r="B18" s="37"/>
      <c r="C18" s="37" t="s">
        <v>28</v>
      </c>
      <c r="D18" s="37"/>
      <c r="E18" s="37"/>
      <c r="F18" s="38" t="s">
        <v>1</v>
      </c>
      <c r="G18" s="36">
        <f>+G20</f>
        <v>724999.99999999988</v>
      </c>
      <c r="H18" s="36">
        <f>+H20</f>
        <v>724999.99999999988</v>
      </c>
    </row>
    <row r="19" spans="1:8" x14ac:dyDescent="0.25">
      <c r="A19" s="37"/>
      <c r="B19" s="37"/>
      <c r="C19" s="37"/>
      <c r="D19" s="37"/>
      <c r="E19" s="37"/>
      <c r="F19" s="38" t="s">
        <v>27</v>
      </c>
      <c r="G19" s="39"/>
      <c r="H19" s="36"/>
    </row>
    <row r="20" spans="1:8" ht="33" x14ac:dyDescent="0.25">
      <c r="A20" s="37"/>
      <c r="B20" s="37"/>
      <c r="C20" s="37"/>
      <c r="D20" s="37"/>
      <c r="E20" s="38"/>
      <c r="F20" s="46" t="s">
        <v>23</v>
      </c>
      <c r="G20" s="47">
        <f t="shared" ref="G20:H20" si="0">+G21</f>
        <v>724999.99999999988</v>
      </c>
      <c r="H20" s="47">
        <f t="shared" si="0"/>
        <v>724999.99999999988</v>
      </c>
    </row>
    <row r="21" spans="1:8" x14ac:dyDescent="0.25">
      <c r="A21" s="37"/>
      <c r="B21" s="37"/>
      <c r="C21" s="37"/>
      <c r="D21" s="37" t="s">
        <v>26</v>
      </c>
      <c r="E21" s="37"/>
      <c r="F21" s="38" t="s">
        <v>46</v>
      </c>
      <c r="G21" s="40">
        <f>+G22+G39</f>
        <v>724999.99999999988</v>
      </c>
      <c r="H21" s="40">
        <f>+H22+H39</f>
        <v>724999.99999999988</v>
      </c>
    </row>
    <row r="22" spans="1:8" x14ac:dyDescent="0.25">
      <c r="A22" s="41"/>
      <c r="B22" s="41"/>
      <c r="C22" s="41"/>
      <c r="D22" s="41"/>
      <c r="E22" s="38">
        <v>11001</v>
      </c>
      <c r="F22" s="38" t="s">
        <v>65</v>
      </c>
      <c r="G22" s="42">
        <f>+G24</f>
        <v>-340002.70105999999</v>
      </c>
      <c r="H22" s="43">
        <f>+H24</f>
        <v>-340002.70105999999</v>
      </c>
    </row>
    <row r="23" spans="1:8" x14ac:dyDescent="0.25">
      <c r="A23" s="41"/>
      <c r="B23" s="41"/>
      <c r="C23" s="41"/>
      <c r="D23" s="41"/>
      <c r="E23" s="38"/>
      <c r="F23" s="38" t="s">
        <v>24</v>
      </c>
      <c r="G23" s="42"/>
      <c r="H23" s="43"/>
    </row>
    <row r="24" spans="1:8" ht="33" x14ac:dyDescent="0.25">
      <c r="A24" s="41"/>
      <c r="B24" s="41"/>
      <c r="C24" s="41"/>
      <c r="D24" s="41"/>
      <c r="E24" s="38"/>
      <c r="F24" s="38" t="s">
        <v>23</v>
      </c>
      <c r="G24" s="42">
        <f>+G26</f>
        <v>-340002.70105999999</v>
      </c>
      <c r="H24" s="43">
        <f>+H26</f>
        <v>-340002.70105999999</v>
      </c>
    </row>
    <row r="25" spans="1:8" ht="49.5" x14ac:dyDescent="0.25">
      <c r="A25" s="41"/>
      <c r="B25" s="41"/>
      <c r="C25" s="41"/>
      <c r="D25" s="41"/>
      <c r="E25" s="38"/>
      <c r="F25" s="38" t="s">
        <v>22</v>
      </c>
      <c r="G25" s="42"/>
      <c r="H25" s="43"/>
    </row>
    <row r="26" spans="1:8" x14ac:dyDescent="0.25">
      <c r="A26" s="41"/>
      <c r="B26" s="41"/>
      <c r="C26" s="41"/>
      <c r="D26" s="41"/>
      <c r="E26" s="38"/>
      <c r="F26" s="38" t="s">
        <v>25</v>
      </c>
      <c r="G26" s="42">
        <f>+G27</f>
        <v>-340002.70105999999</v>
      </c>
      <c r="H26" s="43">
        <f>+H27</f>
        <v>-340002.70105999999</v>
      </c>
    </row>
    <row r="27" spans="1:8" x14ac:dyDescent="0.25">
      <c r="A27" s="41"/>
      <c r="B27" s="41"/>
      <c r="C27" s="41"/>
      <c r="D27" s="41"/>
      <c r="E27" s="38"/>
      <c r="F27" s="38" t="s">
        <v>69</v>
      </c>
      <c r="G27" s="42">
        <f>+G28+G37</f>
        <v>-340002.70105999999</v>
      </c>
      <c r="H27" s="42">
        <f>+H28+H37</f>
        <v>-340002.70105999999</v>
      </c>
    </row>
    <row r="28" spans="1:8" ht="33" x14ac:dyDescent="0.25">
      <c r="A28" s="41"/>
      <c r="B28" s="41"/>
      <c r="C28" s="41"/>
      <c r="D28" s="41"/>
      <c r="E28" s="115"/>
      <c r="F28" s="115" t="s">
        <v>97</v>
      </c>
      <c r="G28" s="116">
        <f>G29++G33+G31</f>
        <v>-210450.82</v>
      </c>
      <c r="H28" s="116">
        <f>H29++H33+H31</f>
        <v>-210450.82</v>
      </c>
    </row>
    <row r="29" spans="1:8" ht="33" x14ac:dyDescent="0.25">
      <c r="A29" s="41"/>
      <c r="B29" s="41"/>
      <c r="C29" s="41"/>
      <c r="D29" s="41"/>
      <c r="E29" s="115"/>
      <c r="F29" s="115" t="s">
        <v>98</v>
      </c>
      <c r="G29" s="116">
        <f>SUM(G30:G30)</f>
        <v>-115750.82</v>
      </c>
      <c r="H29" s="116">
        <f>SUM(H30:H30)</f>
        <v>-115750.82</v>
      </c>
    </row>
    <row r="30" spans="1:8" ht="33" x14ac:dyDescent="0.25">
      <c r="A30" s="41"/>
      <c r="B30" s="41"/>
      <c r="C30" s="41"/>
      <c r="D30" s="41"/>
      <c r="E30" s="115"/>
      <c r="F30" s="115" t="s">
        <v>99</v>
      </c>
      <c r="G30" s="116">
        <v>-115750.82</v>
      </c>
      <c r="H30" s="116">
        <f>G30</f>
        <v>-115750.82</v>
      </c>
    </row>
    <row r="31" spans="1:8" ht="33" x14ac:dyDescent="0.25">
      <c r="A31" s="41"/>
      <c r="B31" s="41"/>
      <c r="C31" s="41"/>
      <c r="D31" s="41"/>
      <c r="E31" s="115"/>
      <c r="F31" s="115" t="s">
        <v>137</v>
      </c>
      <c r="G31" s="116">
        <f>SUM(G32:G32)</f>
        <v>-4000</v>
      </c>
      <c r="H31" s="116">
        <f>SUM(H32:H32)</f>
        <v>-4000</v>
      </c>
    </row>
    <row r="32" spans="1:8" ht="33" x14ac:dyDescent="0.25">
      <c r="A32" s="41"/>
      <c r="B32" s="41"/>
      <c r="C32" s="41"/>
      <c r="D32" s="41"/>
      <c r="E32" s="115"/>
      <c r="F32" s="115" t="s">
        <v>138</v>
      </c>
      <c r="G32" s="116">
        <v>-4000</v>
      </c>
      <c r="H32" s="116">
        <f>G32</f>
        <v>-4000</v>
      </c>
    </row>
    <row r="33" spans="1:8" x14ac:dyDescent="0.25">
      <c r="A33" s="41"/>
      <c r="B33" s="41"/>
      <c r="C33" s="41"/>
      <c r="D33" s="41"/>
      <c r="E33" s="115"/>
      <c r="F33" s="115" t="s">
        <v>100</v>
      </c>
      <c r="G33" s="116">
        <f>SUM(G34:G36)</f>
        <v>-90700</v>
      </c>
      <c r="H33" s="116">
        <f>SUM(H34:H36)</f>
        <v>-90700</v>
      </c>
    </row>
    <row r="34" spans="1:8" x14ac:dyDescent="0.25">
      <c r="A34" s="41"/>
      <c r="B34" s="41"/>
      <c r="C34" s="41"/>
      <c r="D34" s="41"/>
      <c r="E34" s="115"/>
      <c r="F34" s="115" t="s">
        <v>101</v>
      </c>
      <c r="G34" s="116">
        <v>-70000</v>
      </c>
      <c r="H34" s="116">
        <v>-70000</v>
      </c>
    </row>
    <row r="35" spans="1:8" ht="33" customHeight="1" x14ac:dyDescent="0.25">
      <c r="A35" s="41"/>
      <c r="B35" s="41"/>
      <c r="C35" s="41"/>
      <c r="D35" s="41"/>
      <c r="E35" s="115"/>
      <c r="F35" s="115" t="s">
        <v>289</v>
      </c>
      <c r="G35" s="116">
        <v>-8700</v>
      </c>
      <c r="H35" s="116">
        <v>-8700</v>
      </c>
    </row>
    <row r="36" spans="1:8" ht="23.25" customHeight="1" x14ac:dyDescent="0.25">
      <c r="A36" s="41"/>
      <c r="B36" s="41"/>
      <c r="C36" s="41"/>
      <c r="D36" s="41"/>
      <c r="E36" s="115"/>
      <c r="F36" s="115" t="s">
        <v>102</v>
      </c>
      <c r="G36" s="116">
        <f>'6'!G162</f>
        <v>-12000</v>
      </c>
      <c r="H36" s="116">
        <v>-12000</v>
      </c>
    </row>
    <row r="37" spans="1:8" ht="18" thickBot="1" x14ac:dyDescent="0.3">
      <c r="A37" s="41"/>
      <c r="B37" s="41"/>
      <c r="C37" s="41"/>
      <c r="D37" s="41"/>
      <c r="E37" s="44"/>
      <c r="F37" s="44" t="s">
        <v>70</v>
      </c>
      <c r="G37" s="42">
        <f t="shared" ref="G37:H37" si="1">G38</f>
        <v>-129551.88106000001</v>
      </c>
      <c r="H37" s="42">
        <f t="shared" si="1"/>
        <v>-129551.88106000001</v>
      </c>
    </row>
    <row r="38" spans="1:8" ht="18" thickBot="1" x14ac:dyDescent="0.3">
      <c r="A38" s="41"/>
      <c r="B38" s="41"/>
      <c r="C38" s="41"/>
      <c r="D38" s="41"/>
      <c r="E38" s="44"/>
      <c r="F38" s="44" t="s">
        <v>71</v>
      </c>
      <c r="G38" s="42">
        <v>-129551.88106000001</v>
      </c>
      <c r="H38" s="42">
        <v>-129551.88106000001</v>
      </c>
    </row>
    <row r="39" spans="1:8" ht="33" x14ac:dyDescent="0.25">
      <c r="A39" s="41"/>
      <c r="B39" s="41"/>
      <c r="C39" s="41"/>
      <c r="D39" s="41"/>
      <c r="E39" s="38">
        <v>31001</v>
      </c>
      <c r="F39" s="38" t="s">
        <v>103</v>
      </c>
      <c r="G39" s="42">
        <f>+G41</f>
        <v>1065002.7010599999</v>
      </c>
      <c r="H39" s="43">
        <f>+H41</f>
        <v>1065002.7010599999</v>
      </c>
    </row>
    <row r="40" spans="1:8" x14ac:dyDescent="0.25">
      <c r="A40" s="41"/>
      <c r="B40" s="41"/>
      <c r="C40" s="41"/>
      <c r="D40" s="41"/>
      <c r="E40" s="38"/>
      <c r="F40" s="38" t="s">
        <v>24</v>
      </c>
      <c r="G40" s="42"/>
      <c r="H40" s="43"/>
    </row>
    <row r="41" spans="1:8" ht="33" x14ac:dyDescent="0.25">
      <c r="A41" s="41"/>
      <c r="B41" s="41"/>
      <c r="C41" s="41"/>
      <c r="D41" s="41"/>
      <c r="E41" s="38"/>
      <c r="F41" s="38" t="s">
        <v>23</v>
      </c>
      <c r="G41" s="42">
        <f>+G43</f>
        <v>1065002.7010599999</v>
      </c>
      <c r="H41" s="43">
        <f>+H43</f>
        <v>1065002.7010599999</v>
      </c>
    </row>
    <row r="42" spans="1:8" ht="49.5" x14ac:dyDescent="0.25">
      <c r="A42" s="41"/>
      <c r="B42" s="41"/>
      <c r="C42" s="41"/>
      <c r="D42" s="41"/>
      <c r="E42" s="38"/>
      <c r="F42" s="38" t="s">
        <v>22</v>
      </c>
      <c r="G42" s="42"/>
      <c r="H42" s="43"/>
    </row>
    <row r="43" spans="1:8" x14ac:dyDescent="0.25">
      <c r="A43" s="41"/>
      <c r="B43" s="41"/>
      <c r="C43" s="41"/>
      <c r="D43" s="41"/>
      <c r="E43" s="38"/>
      <c r="F43" s="38" t="s">
        <v>25</v>
      </c>
      <c r="G43" s="42">
        <f t="shared" ref="G43:H44" si="2">+G44</f>
        <v>1065002.7010599999</v>
      </c>
      <c r="H43" s="43">
        <f t="shared" si="2"/>
        <v>1065002.7010599999</v>
      </c>
    </row>
    <row r="44" spans="1:8" ht="33" x14ac:dyDescent="0.25">
      <c r="A44" s="41"/>
      <c r="B44" s="41"/>
      <c r="C44" s="41"/>
      <c r="D44" s="41"/>
      <c r="E44" s="38"/>
      <c r="F44" s="38" t="s">
        <v>104</v>
      </c>
      <c r="G44" s="42">
        <f t="shared" si="2"/>
        <v>1065002.7010599999</v>
      </c>
      <c r="H44" s="42">
        <f t="shared" si="2"/>
        <v>1065002.7010599999</v>
      </c>
    </row>
    <row r="45" spans="1:8" x14ac:dyDescent="0.25">
      <c r="A45" s="41"/>
      <c r="B45" s="41"/>
      <c r="C45" s="41"/>
      <c r="D45" s="41"/>
      <c r="E45" s="115"/>
      <c r="F45" s="115" t="s">
        <v>105</v>
      </c>
      <c r="G45" s="117">
        <f>G46+G48+G50</f>
        <v>1065002.7010599999</v>
      </c>
      <c r="H45" s="117">
        <f>H46+H48+H50</f>
        <v>1065002.7010599999</v>
      </c>
    </row>
    <row r="46" spans="1:8" x14ac:dyDescent="0.25">
      <c r="A46" s="41"/>
      <c r="B46" s="41"/>
      <c r="C46" s="41"/>
      <c r="D46" s="41"/>
      <c r="E46" s="115"/>
      <c r="F46" s="115" t="s">
        <v>106</v>
      </c>
      <c r="G46" s="117">
        <f>G47</f>
        <v>1075322.7010599999</v>
      </c>
      <c r="H46" s="117">
        <f>H47</f>
        <v>1075322.7010599999</v>
      </c>
    </row>
    <row r="47" spans="1:8" ht="33" x14ac:dyDescent="0.25">
      <c r="A47" s="41"/>
      <c r="B47" s="41"/>
      <c r="C47" s="41"/>
      <c r="D47" s="41"/>
      <c r="E47" s="115"/>
      <c r="F47" s="115" t="s">
        <v>107</v>
      </c>
      <c r="G47" s="117">
        <v>1075322.7010599999</v>
      </c>
      <c r="H47" s="117">
        <v>1075322.7010599999</v>
      </c>
    </row>
    <row r="48" spans="1:8" ht="39" customHeight="1" x14ac:dyDescent="0.25">
      <c r="A48" s="41"/>
      <c r="B48" s="41"/>
      <c r="C48" s="41"/>
      <c r="D48" s="41"/>
      <c r="E48" s="115"/>
      <c r="F48" s="115" t="s">
        <v>108</v>
      </c>
      <c r="G48" s="117">
        <f>SUM(G49:G49)</f>
        <v>-9920</v>
      </c>
      <c r="H48" s="117">
        <f>SUM(H49:H49)</f>
        <v>-9920</v>
      </c>
    </row>
    <row r="49" spans="1:8" x14ac:dyDescent="0.25">
      <c r="A49" s="41"/>
      <c r="B49" s="41"/>
      <c r="C49" s="41"/>
      <c r="D49" s="41"/>
      <c r="E49" s="115"/>
      <c r="F49" s="115" t="s">
        <v>109</v>
      </c>
      <c r="G49" s="117">
        <v>-9920</v>
      </c>
      <c r="H49" s="117">
        <f>+G49</f>
        <v>-9920</v>
      </c>
    </row>
    <row r="50" spans="1:8" x14ac:dyDescent="0.25">
      <c r="A50" s="41"/>
      <c r="B50" s="41"/>
      <c r="C50" s="41"/>
      <c r="D50" s="41"/>
      <c r="E50" s="115"/>
      <c r="F50" s="115" t="s">
        <v>296</v>
      </c>
      <c r="G50" s="117">
        <f>SUM(G51:G51)</f>
        <v>-400</v>
      </c>
      <c r="H50" s="117">
        <f>SUM(H51:H51)</f>
        <v>-400</v>
      </c>
    </row>
    <row r="51" spans="1:8" x14ac:dyDescent="0.25">
      <c r="A51" s="41"/>
      <c r="B51" s="41"/>
      <c r="C51" s="41"/>
      <c r="D51" s="41"/>
      <c r="E51" s="115"/>
      <c r="F51" s="115" t="s">
        <v>297</v>
      </c>
      <c r="G51" s="117">
        <v>-400</v>
      </c>
      <c r="H51" s="117">
        <v>-400</v>
      </c>
    </row>
    <row r="52" spans="1:8" x14ac:dyDescent="0.25">
      <c r="A52" s="172" t="s">
        <v>325</v>
      </c>
      <c r="B52" s="37"/>
      <c r="C52" s="37"/>
      <c r="D52" s="37"/>
      <c r="E52" s="37"/>
      <c r="F52" s="46" t="s">
        <v>319</v>
      </c>
      <c r="G52" s="48">
        <f>+G54</f>
        <v>-725000</v>
      </c>
      <c r="H52" s="48">
        <f>+H54</f>
        <v>-725000</v>
      </c>
    </row>
    <row r="53" spans="1:8" x14ac:dyDescent="0.25">
      <c r="A53" s="37"/>
      <c r="B53" s="37"/>
      <c r="C53" s="37"/>
      <c r="D53" s="37"/>
      <c r="E53" s="37"/>
      <c r="F53" s="38" t="s">
        <v>27</v>
      </c>
      <c r="G53" s="36"/>
      <c r="H53" s="36"/>
    </row>
    <row r="54" spans="1:8" ht="37.5" customHeight="1" x14ac:dyDescent="0.25">
      <c r="A54" s="37"/>
      <c r="B54" s="37" t="s">
        <v>28</v>
      </c>
      <c r="C54" s="37"/>
      <c r="D54" s="37"/>
      <c r="E54" s="37"/>
      <c r="F54" s="38" t="s">
        <v>320</v>
      </c>
      <c r="G54" s="36">
        <f>+G56</f>
        <v>-725000</v>
      </c>
      <c r="H54" s="36">
        <f>+H56</f>
        <v>-725000</v>
      </c>
    </row>
    <row r="55" spans="1:8" x14ac:dyDescent="0.25">
      <c r="A55" s="37"/>
      <c r="B55" s="37"/>
      <c r="C55" s="37"/>
      <c r="D55" s="37"/>
      <c r="E55" s="37"/>
      <c r="F55" s="38" t="s">
        <v>27</v>
      </c>
      <c r="G55" s="36"/>
      <c r="H55" s="36"/>
    </row>
    <row r="56" spans="1:8" ht="20.25" customHeight="1" x14ac:dyDescent="0.25">
      <c r="A56" s="37"/>
      <c r="B56" s="37"/>
      <c r="C56" s="172" t="s">
        <v>326</v>
      </c>
      <c r="D56" s="37"/>
      <c r="E56" s="37"/>
      <c r="F56" s="38" t="s">
        <v>314</v>
      </c>
      <c r="G56" s="36">
        <f>+G58</f>
        <v>-725000</v>
      </c>
      <c r="H56" s="36">
        <f>+H58</f>
        <v>-725000</v>
      </c>
    </row>
    <row r="57" spans="1:8" x14ac:dyDescent="0.25">
      <c r="A57" s="37"/>
      <c r="B57" s="37"/>
      <c r="C57" s="37"/>
      <c r="D57" s="37"/>
      <c r="E57" s="37"/>
      <c r="F57" s="38" t="s">
        <v>27</v>
      </c>
      <c r="G57" s="39"/>
      <c r="H57" s="36"/>
    </row>
    <row r="58" spans="1:8" ht="33" x14ac:dyDescent="0.25">
      <c r="A58" s="37"/>
      <c r="B58" s="37"/>
      <c r="C58" s="37"/>
      <c r="D58" s="37"/>
      <c r="E58" s="38"/>
      <c r="F58" s="46" t="s">
        <v>23</v>
      </c>
      <c r="G58" s="47">
        <f t="shared" ref="G58:H58" si="3">+G59</f>
        <v>-725000</v>
      </c>
      <c r="H58" s="47">
        <f t="shared" si="3"/>
        <v>-725000</v>
      </c>
    </row>
    <row r="59" spans="1:8" ht="33" x14ac:dyDescent="0.25">
      <c r="A59" s="37"/>
      <c r="B59" s="37"/>
      <c r="C59" s="37"/>
      <c r="D59" s="37">
        <v>1204</v>
      </c>
      <c r="E59" s="37"/>
      <c r="F59" s="38" t="s">
        <v>321</v>
      </c>
      <c r="G59" s="40">
        <f>+G60+G76+G89</f>
        <v>-725000</v>
      </c>
      <c r="H59" s="40">
        <f>+H60+H76+H89</f>
        <v>-725000</v>
      </c>
    </row>
    <row r="60" spans="1:8" ht="40.5" customHeight="1" x14ac:dyDescent="0.25">
      <c r="A60" s="41"/>
      <c r="B60" s="41"/>
      <c r="C60" s="41"/>
      <c r="D60" s="41"/>
      <c r="E60" s="38">
        <v>31001</v>
      </c>
      <c r="F60" s="38" t="s">
        <v>316</v>
      </c>
      <c r="G60" s="42">
        <f>+G62</f>
        <v>-725000</v>
      </c>
      <c r="H60" s="43">
        <f>+H62</f>
        <v>-725000</v>
      </c>
    </row>
    <row r="61" spans="1:8" x14ac:dyDescent="0.25">
      <c r="A61" s="41"/>
      <c r="B61" s="41"/>
      <c r="C61" s="41"/>
      <c r="D61" s="41"/>
      <c r="E61" s="38"/>
      <c r="F61" s="38" t="s">
        <v>24</v>
      </c>
      <c r="G61" s="42"/>
      <c r="H61" s="43"/>
    </row>
    <row r="62" spans="1:8" ht="33" x14ac:dyDescent="0.25">
      <c r="A62" s="41"/>
      <c r="B62" s="41"/>
      <c r="C62" s="41"/>
      <c r="D62" s="41"/>
      <c r="E62" s="38"/>
      <c r="F62" s="38" t="s">
        <v>23</v>
      </c>
      <c r="G62" s="42">
        <f>+G64</f>
        <v>-725000</v>
      </c>
      <c r="H62" s="43">
        <f>+H64</f>
        <v>-725000</v>
      </c>
    </row>
    <row r="63" spans="1:8" ht="49.5" x14ac:dyDescent="0.25">
      <c r="A63" s="41"/>
      <c r="B63" s="41"/>
      <c r="C63" s="41"/>
      <c r="D63" s="41"/>
      <c r="E63" s="38"/>
      <c r="F63" s="38" t="s">
        <v>22</v>
      </c>
      <c r="G63" s="42"/>
      <c r="H63" s="43"/>
    </row>
    <row r="64" spans="1:8" x14ac:dyDescent="0.25">
      <c r="A64" s="41"/>
      <c r="B64" s="41"/>
      <c r="C64" s="41"/>
      <c r="D64" s="41"/>
      <c r="E64" s="38"/>
      <c r="F64" s="38" t="s">
        <v>25</v>
      </c>
      <c r="G64" s="42">
        <f>+G65</f>
        <v>-725000</v>
      </c>
      <c r="H64" s="43">
        <f>+H65</f>
        <v>-725000</v>
      </c>
    </row>
    <row r="65" spans="1:8" ht="33" x14ac:dyDescent="0.25">
      <c r="A65" s="41"/>
      <c r="B65" s="41"/>
      <c r="C65" s="41"/>
      <c r="D65" s="41"/>
      <c r="E65" s="38"/>
      <c r="F65" s="38" t="s">
        <v>104</v>
      </c>
      <c r="G65" s="42">
        <f>+G66+G74</f>
        <v>-725000</v>
      </c>
      <c r="H65" s="42">
        <f>+H66+H74</f>
        <v>-725000</v>
      </c>
    </row>
    <row r="66" spans="1:8" x14ac:dyDescent="0.25">
      <c r="A66" s="41"/>
      <c r="B66" s="41"/>
      <c r="C66" s="41"/>
      <c r="D66" s="41"/>
      <c r="E66" s="115"/>
      <c r="F66" s="115" t="s">
        <v>323</v>
      </c>
      <c r="G66" s="116">
        <f>G67++G70</f>
        <v>-725000</v>
      </c>
      <c r="H66" s="116">
        <f>H67++H70</f>
        <v>-725000</v>
      </c>
    </row>
    <row r="67" spans="1:8" x14ac:dyDescent="0.25">
      <c r="A67" s="41"/>
      <c r="B67" s="41"/>
      <c r="C67" s="41"/>
      <c r="D67" s="41"/>
      <c r="E67" s="115"/>
      <c r="F67" s="115" t="s">
        <v>324</v>
      </c>
      <c r="G67" s="116">
        <f>SUM(G68:G68)</f>
        <v>-725000</v>
      </c>
      <c r="H67" s="116">
        <f>SUM(H68:H68)</f>
        <v>-725000</v>
      </c>
    </row>
    <row r="68" spans="1:8" x14ac:dyDescent="0.25">
      <c r="A68" s="41"/>
      <c r="B68" s="41"/>
      <c r="C68" s="41"/>
      <c r="D68" s="41"/>
      <c r="E68" s="115"/>
      <c r="F68" s="115" t="s">
        <v>109</v>
      </c>
      <c r="G68" s="116">
        <v>-725000</v>
      </c>
      <c r="H68" s="116">
        <f>G68</f>
        <v>-725000</v>
      </c>
    </row>
    <row r="69" spans="1:8" x14ac:dyDescent="0.25">
      <c r="A69" s="41"/>
      <c r="B69" s="41"/>
      <c r="C69" s="41"/>
      <c r="D69" s="41"/>
      <c r="E69" s="38"/>
      <c r="F69" s="38"/>
      <c r="G69" s="45"/>
      <c r="H69" s="45"/>
    </row>
  </sheetData>
  <mergeCells count="12">
    <mergeCell ref="F2:H2"/>
    <mergeCell ref="F3:H3"/>
    <mergeCell ref="D5:F5"/>
    <mergeCell ref="D4:F4"/>
    <mergeCell ref="A7:H7"/>
    <mergeCell ref="A9:F9"/>
    <mergeCell ref="A10:C11"/>
    <mergeCell ref="H11:H12"/>
    <mergeCell ref="D10:E11"/>
    <mergeCell ref="F10:F12"/>
    <mergeCell ref="G11:G12"/>
    <mergeCell ref="G10:H10"/>
  </mergeCells>
  <pageMargins left="0.41" right="0" top="0.37" bottom="0.4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SheetLayoutView="115" workbookViewId="0">
      <selection activeCell="I17" sqref="I17"/>
    </sheetView>
  </sheetViews>
  <sheetFormatPr defaultColWidth="9.140625" defaultRowHeight="17.25" x14ac:dyDescent="0.25"/>
  <cols>
    <col min="1" max="1" width="7.42578125" style="128" customWidth="1"/>
    <col min="2" max="2" width="8.7109375" style="128" customWidth="1"/>
    <col min="3" max="3" width="56" style="121" customWidth="1"/>
    <col min="4" max="4" width="18" style="121" customWidth="1"/>
    <col min="5" max="5" width="18" style="133" customWidth="1"/>
    <col min="6" max="6" width="9.5703125" style="121" customWidth="1"/>
    <col min="7" max="7" width="16.42578125" style="147" bestFit="1" customWidth="1"/>
    <col min="8" max="9" width="18.28515625" style="147" bestFit="1" customWidth="1"/>
    <col min="10" max="10" width="18.5703125" style="147" bestFit="1" customWidth="1"/>
    <col min="11" max="11" width="16.42578125" style="121" customWidth="1"/>
    <col min="12" max="16384" width="9.140625" style="121"/>
  </cols>
  <sheetData>
    <row r="1" spans="1:10" ht="17.25" customHeight="1" x14ac:dyDescent="0.25">
      <c r="A1" s="215" t="s">
        <v>61</v>
      </c>
      <c r="B1" s="215"/>
      <c r="C1" s="215"/>
      <c r="D1" s="215"/>
      <c r="E1" s="215"/>
    </row>
    <row r="2" spans="1:10" x14ac:dyDescent="0.25">
      <c r="A2" s="215" t="s">
        <v>59</v>
      </c>
      <c r="B2" s="215"/>
      <c r="C2" s="215"/>
      <c r="D2" s="215"/>
      <c r="E2" s="215"/>
    </row>
    <row r="3" spans="1:10" x14ac:dyDescent="0.25">
      <c r="A3" s="215" t="s">
        <v>4</v>
      </c>
      <c r="B3" s="215"/>
      <c r="C3" s="215"/>
      <c r="D3" s="215"/>
      <c r="E3" s="215"/>
    </row>
    <row r="4" spans="1:10" x14ac:dyDescent="0.25">
      <c r="A4" s="216"/>
      <c r="B4" s="216"/>
      <c r="C4" s="216"/>
      <c r="D4" s="216"/>
      <c r="E4" s="216"/>
    </row>
    <row r="5" spans="1:10" ht="44.25" customHeight="1" x14ac:dyDescent="0.25">
      <c r="A5" s="217" t="s">
        <v>127</v>
      </c>
      <c r="B5" s="217"/>
      <c r="C5" s="217"/>
      <c r="D5" s="217"/>
      <c r="E5" s="217"/>
    </row>
    <row r="6" spans="1:10" ht="18" thickBot="1" x14ac:dyDescent="0.3">
      <c r="A6" s="124"/>
      <c r="B6" s="124"/>
      <c r="C6" s="125"/>
      <c r="D6" s="125"/>
      <c r="E6" s="148" t="s">
        <v>53</v>
      </c>
    </row>
    <row r="7" spans="1:10" s="127" customFormat="1" ht="64.5" customHeight="1" x14ac:dyDescent="0.25">
      <c r="A7" s="218" t="s">
        <v>112</v>
      </c>
      <c r="B7" s="219"/>
      <c r="C7" s="220" t="s">
        <v>113</v>
      </c>
      <c r="D7" s="226" t="s">
        <v>63</v>
      </c>
      <c r="E7" s="227"/>
      <c r="G7" s="149"/>
      <c r="H7" s="149"/>
      <c r="I7" s="149"/>
      <c r="J7" s="149"/>
    </row>
    <row r="8" spans="1:10" s="127" customFormat="1" ht="26.25" customHeight="1" x14ac:dyDescent="0.25">
      <c r="A8" s="222" t="s">
        <v>3</v>
      </c>
      <c r="B8" s="224" t="s">
        <v>2</v>
      </c>
      <c r="C8" s="221"/>
      <c r="D8" s="213" t="s">
        <v>55</v>
      </c>
      <c r="E8" s="213" t="s">
        <v>50</v>
      </c>
      <c r="G8" s="149"/>
      <c r="H8" s="149"/>
      <c r="I8" s="149"/>
      <c r="J8" s="149"/>
    </row>
    <row r="9" spans="1:10" s="127" customFormat="1" ht="35.25" customHeight="1" x14ac:dyDescent="0.25">
      <c r="A9" s="223"/>
      <c r="B9" s="225"/>
      <c r="C9" s="221"/>
      <c r="D9" s="214"/>
      <c r="E9" s="214"/>
      <c r="G9" s="149"/>
      <c r="H9" s="149"/>
      <c r="I9" s="149"/>
      <c r="J9" s="149"/>
    </row>
    <row r="10" spans="1:10" s="128" customFormat="1" ht="30.75" customHeight="1" x14ac:dyDescent="0.25">
      <c r="A10" s="162"/>
      <c r="B10" s="138"/>
      <c r="C10" s="139" t="s">
        <v>120</v>
      </c>
      <c r="D10" s="153">
        <f>+D12</f>
        <v>340002.70105999988</v>
      </c>
      <c r="E10" s="153">
        <f>+E12</f>
        <v>340002.70105999988</v>
      </c>
      <c r="G10" s="150"/>
      <c r="H10" s="150"/>
      <c r="I10" s="150"/>
      <c r="J10" s="150"/>
    </row>
    <row r="11" spans="1:10" x14ac:dyDescent="0.25">
      <c r="A11" s="162"/>
      <c r="B11" s="138"/>
      <c r="C11" s="139" t="s">
        <v>121</v>
      </c>
      <c r="D11" s="163"/>
      <c r="E11" s="164"/>
    </row>
    <row r="12" spans="1:10" s="128" customFormat="1" ht="22.5" customHeight="1" x14ac:dyDescent="0.25">
      <c r="A12" s="151"/>
      <c r="B12" s="142"/>
      <c r="C12" s="142" t="s">
        <v>122</v>
      </c>
      <c r="D12" s="153">
        <f>+D14+D17</f>
        <v>340002.70105999988</v>
      </c>
      <c r="E12" s="153">
        <f>+E14+E17</f>
        <v>340002.70105999988</v>
      </c>
      <c r="G12" s="150"/>
      <c r="H12" s="150"/>
      <c r="I12" s="150"/>
      <c r="J12" s="150"/>
    </row>
    <row r="13" spans="1:10" s="128" customFormat="1" x14ac:dyDescent="0.25">
      <c r="A13" s="151"/>
      <c r="B13" s="129"/>
      <c r="C13" s="129" t="s">
        <v>123</v>
      </c>
      <c r="D13" s="152"/>
      <c r="E13" s="153"/>
      <c r="G13" s="150"/>
      <c r="H13" s="150"/>
      <c r="I13" s="150"/>
      <c r="J13" s="150"/>
    </row>
    <row r="14" spans="1:10" s="132" customFormat="1" ht="42" customHeight="1" x14ac:dyDescent="0.25">
      <c r="A14" s="151">
        <v>1169</v>
      </c>
      <c r="B14" s="129">
        <v>31001</v>
      </c>
      <c r="C14" s="145" t="s">
        <v>94</v>
      </c>
      <c r="D14" s="153">
        <f>D16</f>
        <v>1065002.7010599999</v>
      </c>
      <c r="E14" s="153">
        <f>E16</f>
        <v>1065002.7010599999</v>
      </c>
      <c r="G14" s="154"/>
      <c r="H14" s="154"/>
      <c r="I14" s="154"/>
      <c r="J14" s="154"/>
    </row>
    <row r="15" spans="1:10" s="132" customFormat="1" ht="33.75" customHeight="1" x14ac:dyDescent="0.25">
      <c r="A15" s="151"/>
      <c r="B15" s="129"/>
      <c r="C15" s="129" t="s">
        <v>125</v>
      </c>
      <c r="D15" s="152"/>
      <c r="E15" s="153"/>
      <c r="G15" s="154"/>
      <c r="H15" s="154"/>
      <c r="I15" s="154"/>
      <c r="J15" s="154"/>
    </row>
    <row r="16" spans="1:10" s="155" customFormat="1" ht="21" customHeight="1" x14ac:dyDescent="0.25">
      <c r="A16" s="165"/>
      <c r="B16" s="166"/>
      <c r="C16" s="167" t="s">
        <v>126</v>
      </c>
      <c r="D16" s="153">
        <f>+'3'!G39</f>
        <v>1065002.7010599999</v>
      </c>
      <c r="E16" s="153">
        <f>+'3'!H39</f>
        <v>1065002.7010599999</v>
      </c>
      <c r="G16" s="156"/>
      <c r="H16" s="156"/>
      <c r="I16" s="156"/>
      <c r="J16" s="156"/>
    </row>
    <row r="17" spans="1:10" s="132" customFormat="1" ht="42" customHeight="1" x14ac:dyDescent="0.25">
      <c r="A17" s="151">
        <v>1204</v>
      </c>
      <c r="B17" s="129">
        <v>31001</v>
      </c>
      <c r="C17" s="145" t="s">
        <v>316</v>
      </c>
      <c r="D17" s="153">
        <f>+'3'!G60</f>
        <v>-725000</v>
      </c>
      <c r="E17" s="153">
        <f>+D17</f>
        <v>-725000</v>
      </c>
      <c r="G17" s="154"/>
      <c r="H17" s="154"/>
      <c r="I17" s="154"/>
      <c r="J17" s="154"/>
    </row>
    <row r="18" spans="1:10" s="132" customFormat="1" ht="33.75" customHeight="1" x14ac:dyDescent="0.25">
      <c r="A18" s="151"/>
      <c r="B18" s="129"/>
      <c r="C18" s="129" t="s">
        <v>125</v>
      </c>
      <c r="D18" s="152"/>
      <c r="E18" s="153"/>
      <c r="G18" s="154"/>
      <c r="H18" s="154"/>
      <c r="I18" s="154"/>
      <c r="J18" s="154"/>
    </row>
    <row r="19" spans="1:10" s="155" customFormat="1" ht="21" customHeight="1" x14ac:dyDescent="0.25">
      <c r="A19" s="165"/>
      <c r="B19" s="166"/>
      <c r="C19" s="167" t="s">
        <v>126</v>
      </c>
      <c r="D19" s="153">
        <f>+'3'!G62</f>
        <v>-725000</v>
      </c>
      <c r="E19" s="153">
        <f>+'3'!H62</f>
        <v>-725000</v>
      </c>
      <c r="G19" s="156"/>
      <c r="H19" s="156"/>
      <c r="I19" s="156"/>
      <c r="J19" s="156"/>
    </row>
    <row r="20" spans="1:10" ht="18" thickBot="1" x14ac:dyDescent="0.3">
      <c r="A20" s="157"/>
      <c r="B20" s="158"/>
      <c r="C20" s="159"/>
      <c r="D20" s="160"/>
      <c r="E20" s="161"/>
    </row>
  </sheetData>
  <mergeCells count="12">
    <mergeCell ref="D8:D9"/>
    <mergeCell ref="E8:E9"/>
    <mergeCell ref="A1:E1"/>
    <mergeCell ref="A2:E2"/>
    <mergeCell ref="A3:E3"/>
    <mergeCell ref="A4:E4"/>
    <mergeCell ref="A5:E5"/>
    <mergeCell ref="A7:B7"/>
    <mergeCell ref="C7:C9"/>
    <mergeCell ref="A8:A9"/>
    <mergeCell ref="B8:B9"/>
    <mergeCell ref="D7:E7"/>
  </mergeCells>
  <printOptions horizontalCentered="1"/>
  <pageMargins left="0.4" right="0.35433070866141703" top="0.69" bottom="0.39370078740157499" header="0.15748031496063" footer="0.15748031496063"/>
  <pageSetup paperSize="9" scale="85" firstPageNumber="1047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8" workbookViewId="0">
      <selection activeCell="A7" sqref="A7:D7"/>
    </sheetView>
  </sheetViews>
  <sheetFormatPr defaultColWidth="9.140625" defaultRowHeight="13.5" x14ac:dyDescent="0.25"/>
  <cols>
    <col min="1" max="1" width="28.140625" style="3" customWidth="1"/>
    <col min="2" max="2" width="50.85546875" style="3" customWidth="1"/>
    <col min="3" max="4" width="17.42578125" style="3" customWidth="1"/>
    <col min="5" max="5" width="9.140625" style="3"/>
    <col min="6" max="6" width="49.85546875" style="3" customWidth="1"/>
    <col min="7" max="16384" width="9.140625" style="3"/>
  </cols>
  <sheetData>
    <row r="1" spans="1:4" ht="23.25" customHeight="1" x14ac:dyDescent="0.25">
      <c r="D1" s="76" t="s">
        <v>129</v>
      </c>
    </row>
    <row r="2" spans="1:4" x14ac:dyDescent="0.25">
      <c r="B2" s="228" t="s">
        <v>59</v>
      </c>
      <c r="C2" s="228"/>
      <c r="D2" s="228"/>
    </row>
    <row r="3" spans="1:4" x14ac:dyDescent="0.25">
      <c r="B3" s="228" t="s">
        <v>4</v>
      </c>
      <c r="C3" s="228"/>
      <c r="D3" s="228"/>
    </row>
    <row r="4" spans="1:4" hidden="1" x14ac:dyDescent="0.25"/>
    <row r="6" spans="1:4" ht="56.25" customHeight="1" x14ac:dyDescent="0.25">
      <c r="A6" s="229" t="s">
        <v>338</v>
      </c>
      <c r="B6" s="229"/>
      <c r="C6" s="229"/>
      <c r="D6" s="229"/>
    </row>
    <row r="7" spans="1:4" ht="17.25" customHeight="1" x14ac:dyDescent="0.25">
      <c r="A7" s="230" t="s">
        <v>21</v>
      </c>
      <c r="B7" s="230"/>
      <c r="C7" s="230"/>
      <c r="D7" s="230"/>
    </row>
    <row r="9" spans="1:4" ht="19.5" customHeight="1" x14ac:dyDescent="0.3">
      <c r="A9" s="51" t="s">
        <v>20</v>
      </c>
      <c r="B9" s="51" t="s">
        <v>19</v>
      </c>
      <c r="C9" s="52"/>
      <c r="D9" s="9"/>
    </row>
    <row r="10" spans="1:4" ht="18" customHeight="1" x14ac:dyDescent="0.3">
      <c r="A10" s="53" t="s">
        <v>15</v>
      </c>
      <c r="B10" s="54" t="s">
        <v>18</v>
      </c>
      <c r="C10" s="55"/>
      <c r="D10" s="9"/>
    </row>
    <row r="11" spans="1:4" ht="16.5" x14ac:dyDescent="0.3">
      <c r="A11" s="56"/>
      <c r="B11" s="9"/>
      <c r="C11" s="9"/>
      <c r="D11" s="9"/>
    </row>
    <row r="12" spans="1:4" ht="23.25" customHeight="1" x14ac:dyDescent="0.3">
      <c r="A12" s="57" t="s">
        <v>17</v>
      </c>
      <c r="B12" s="9"/>
      <c r="C12" s="9"/>
      <c r="D12" s="9"/>
    </row>
    <row r="13" spans="1:4" ht="17.25" thickBot="1" x14ac:dyDescent="0.35">
      <c r="A13" s="9"/>
      <c r="B13" s="9"/>
      <c r="C13" s="9"/>
      <c r="D13" s="9"/>
    </row>
    <row r="14" spans="1:4" ht="61.5" customHeight="1" thickBot="1" x14ac:dyDescent="0.3">
      <c r="A14" s="173" t="s">
        <v>16</v>
      </c>
      <c r="B14" s="175" t="s">
        <v>15</v>
      </c>
      <c r="C14" s="233" t="s">
        <v>76</v>
      </c>
      <c r="D14" s="234"/>
    </row>
    <row r="15" spans="1:4" ht="37.5" customHeight="1" x14ac:dyDescent="0.25">
      <c r="A15" s="58" t="s">
        <v>14</v>
      </c>
      <c r="B15" s="174" t="s">
        <v>73</v>
      </c>
      <c r="C15" s="59" t="s">
        <v>60</v>
      </c>
      <c r="D15" s="60" t="s">
        <v>13</v>
      </c>
    </row>
    <row r="16" spans="1:4" ht="30.75" customHeight="1" x14ac:dyDescent="0.25">
      <c r="A16" s="58" t="s">
        <v>12</v>
      </c>
      <c r="B16" s="29" t="s">
        <v>74</v>
      </c>
      <c r="C16" s="61"/>
      <c r="D16" s="61"/>
    </row>
    <row r="17" spans="1:4" ht="33" x14ac:dyDescent="0.25">
      <c r="A17" s="58" t="s">
        <v>11</v>
      </c>
      <c r="B17" s="62" t="s">
        <v>75</v>
      </c>
      <c r="C17" s="61"/>
      <c r="D17" s="61"/>
    </row>
    <row r="18" spans="1:4" ht="31.5" customHeight="1" x14ac:dyDescent="0.25">
      <c r="A18" s="58" t="s">
        <v>10</v>
      </c>
      <c r="B18" s="50" t="s">
        <v>68</v>
      </c>
      <c r="C18" s="61"/>
      <c r="D18" s="61"/>
    </row>
    <row r="19" spans="1:4" ht="49.5" x14ac:dyDescent="0.25">
      <c r="A19" s="63" t="s">
        <v>333</v>
      </c>
      <c r="B19" s="50" t="s">
        <v>9</v>
      </c>
      <c r="C19" s="61"/>
      <c r="D19" s="61"/>
    </row>
    <row r="20" spans="1:4" ht="16.899999999999999" customHeight="1" x14ac:dyDescent="0.25">
      <c r="A20" s="64" t="s">
        <v>8</v>
      </c>
      <c r="B20" s="65"/>
      <c r="C20" s="66"/>
      <c r="D20" s="66"/>
    </row>
    <row r="21" spans="1:4" ht="15" customHeight="1" x14ac:dyDescent="0.25">
      <c r="A21" s="67" t="s">
        <v>7</v>
      </c>
      <c r="B21" s="68"/>
      <c r="C21" s="69"/>
      <c r="D21" s="4" t="s">
        <v>6</v>
      </c>
    </row>
    <row r="22" spans="1:4" ht="17.25" customHeight="1" thickBot="1" x14ac:dyDescent="0.35">
      <c r="A22" s="70" t="s">
        <v>5</v>
      </c>
      <c r="B22" s="71"/>
      <c r="C22" s="72">
        <f>+'3'!G22</f>
        <v>-340002.70105999999</v>
      </c>
      <c r="D22" s="72">
        <f>+'3'!H22</f>
        <v>-340002.70105999999</v>
      </c>
    </row>
    <row r="23" spans="1:4" ht="17.25" thickBot="1" x14ac:dyDescent="0.35">
      <c r="A23" s="9"/>
      <c r="B23" s="9"/>
      <c r="C23" s="9"/>
      <c r="D23" s="9"/>
    </row>
    <row r="24" spans="1:4" ht="61.5" customHeight="1" thickBot="1" x14ac:dyDescent="0.3">
      <c r="A24" s="173" t="s">
        <v>16</v>
      </c>
      <c r="B24" s="175" t="s">
        <v>15</v>
      </c>
      <c r="C24" s="233" t="s">
        <v>62</v>
      </c>
      <c r="D24" s="234"/>
    </row>
    <row r="25" spans="1:4" ht="37.5" customHeight="1" x14ac:dyDescent="0.25">
      <c r="A25" s="58" t="s">
        <v>14</v>
      </c>
      <c r="B25" s="174">
        <v>31001</v>
      </c>
      <c r="C25" s="59" t="s">
        <v>60</v>
      </c>
      <c r="D25" s="60" t="s">
        <v>13</v>
      </c>
    </row>
    <row r="26" spans="1:4" ht="34.5" customHeight="1" x14ac:dyDescent="0.25">
      <c r="A26" s="58" t="s">
        <v>12</v>
      </c>
      <c r="B26" s="29" t="s">
        <v>103</v>
      </c>
      <c r="C26" s="61"/>
      <c r="D26" s="61"/>
    </row>
    <row r="27" spans="1:4" ht="60" customHeight="1" x14ac:dyDescent="0.25">
      <c r="A27" s="58" t="s">
        <v>11</v>
      </c>
      <c r="B27" s="62" t="s">
        <v>111</v>
      </c>
      <c r="C27" s="61"/>
      <c r="D27" s="61"/>
    </row>
    <row r="28" spans="1:4" ht="54.75" customHeight="1" x14ac:dyDescent="0.25">
      <c r="A28" s="58" t="s">
        <v>10</v>
      </c>
      <c r="B28" s="50" t="s">
        <v>128</v>
      </c>
      <c r="C28" s="61"/>
      <c r="D28" s="61"/>
    </row>
    <row r="29" spans="1:4" ht="49.5" x14ac:dyDescent="0.25">
      <c r="A29" s="63" t="s">
        <v>332</v>
      </c>
      <c r="B29" s="50" t="s">
        <v>9</v>
      </c>
      <c r="C29" s="61"/>
      <c r="D29" s="61"/>
    </row>
    <row r="30" spans="1:4" ht="16.899999999999999" customHeight="1" x14ac:dyDescent="0.25">
      <c r="A30" s="64" t="s">
        <v>8</v>
      </c>
      <c r="B30" s="65"/>
      <c r="C30" s="66"/>
      <c r="D30" s="66"/>
    </row>
    <row r="31" spans="1:4" ht="15" customHeight="1" x14ac:dyDescent="0.25">
      <c r="A31" s="67" t="s">
        <v>7</v>
      </c>
      <c r="B31" s="68"/>
      <c r="C31" s="69"/>
      <c r="D31" s="4" t="s">
        <v>6</v>
      </c>
    </row>
    <row r="32" spans="1:4" ht="17.25" customHeight="1" thickBot="1" x14ac:dyDescent="0.35">
      <c r="A32" s="70" t="s">
        <v>5</v>
      </c>
      <c r="B32" s="71"/>
      <c r="C32" s="72">
        <f>+'3'!G39</f>
        <v>1065002.7010599999</v>
      </c>
      <c r="D32" s="72">
        <f>+'3'!H39</f>
        <v>1065002.7010599999</v>
      </c>
    </row>
    <row r="34" spans="1:4" ht="19.5" customHeight="1" x14ac:dyDescent="0.3">
      <c r="A34" s="51" t="s">
        <v>20</v>
      </c>
      <c r="B34" s="51" t="s">
        <v>19</v>
      </c>
      <c r="C34" s="52"/>
      <c r="D34" s="9"/>
    </row>
    <row r="35" spans="1:4" ht="32.25" customHeight="1" x14ac:dyDescent="0.3">
      <c r="A35" s="53">
        <v>1204</v>
      </c>
      <c r="B35" s="54" t="s">
        <v>321</v>
      </c>
      <c r="C35" s="55"/>
      <c r="D35" s="9"/>
    </row>
    <row r="36" spans="1:4" ht="16.5" x14ac:dyDescent="0.3">
      <c r="A36" s="56"/>
      <c r="B36" s="9"/>
      <c r="C36" s="9"/>
      <c r="D36" s="9"/>
    </row>
    <row r="37" spans="1:4" ht="23.25" customHeight="1" x14ac:dyDescent="0.3">
      <c r="A37" s="57" t="s">
        <v>17</v>
      </c>
      <c r="B37" s="9"/>
      <c r="C37" s="9"/>
      <c r="D37" s="9"/>
    </row>
    <row r="38" spans="1:4" ht="17.25" thickBot="1" x14ac:dyDescent="0.35">
      <c r="A38" s="9"/>
      <c r="B38" s="9"/>
      <c r="C38" s="9"/>
      <c r="D38" s="9"/>
    </row>
    <row r="39" spans="1:4" ht="61.5" customHeight="1" thickBot="1" x14ac:dyDescent="0.3">
      <c r="A39" s="173" t="s">
        <v>16</v>
      </c>
      <c r="B39" s="175">
        <v>1204</v>
      </c>
      <c r="C39" s="233" t="s">
        <v>76</v>
      </c>
      <c r="D39" s="234"/>
    </row>
    <row r="40" spans="1:4" ht="37.5" customHeight="1" x14ac:dyDescent="0.25">
      <c r="A40" s="58" t="s">
        <v>14</v>
      </c>
      <c r="B40" s="174">
        <v>31001</v>
      </c>
      <c r="C40" s="59" t="s">
        <v>60</v>
      </c>
      <c r="D40" s="60" t="s">
        <v>13</v>
      </c>
    </row>
    <row r="41" spans="1:4" ht="34.5" customHeight="1" x14ac:dyDescent="0.25">
      <c r="A41" s="58" t="s">
        <v>12</v>
      </c>
      <c r="B41" s="29" t="s">
        <v>322</v>
      </c>
      <c r="C41" s="61"/>
      <c r="D41" s="61"/>
    </row>
    <row r="42" spans="1:4" ht="71.25" customHeight="1" x14ac:dyDescent="0.25">
      <c r="A42" s="58" t="s">
        <v>11</v>
      </c>
      <c r="B42" s="62" t="s">
        <v>329</v>
      </c>
      <c r="C42" s="61"/>
      <c r="D42" s="61"/>
    </row>
    <row r="43" spans="1:4" ht="52.5" customHeight="1" x14ac:dyDescent="0.25">
      <c r="A43" s="58" t="s">
        <v>10</v>
      </c>
      <c r="B43" s="50" t="s">
        <v>128</v>
      </c>
      <c r="C43" s="61"/>
      <c r="D43" s="61"/>
    </row>
    <row r="44" spans="1:4" ht="49.5" x14ac:dyDescent="0.25">
      <c r="A44" s="63" t="s">
        <v>332</v>
      </c>
      <c r="B44" s="50" t="s">
        <v>336</v>
      </c>
      <c r="C44" s="61"/>
      <c r="D44" s="61"/>
    </row>
    <row r="45" spans="1:4" ht="16.899999999999999" customHeight="1" x14ac:dyDescent="0.25">
      <c r="A45" s="64" t="s">
        <v>8</v>
      </c>
      <c r="B45" s="65"/>
      <c r="C45" s="66"/>
      <c r="D45" s="66"/>
    </row>
    <row r="46" spans="1:4" ht="15" customHeight="1" thickBot="1" x14ac:dyDescent="0.35">
      <c r="A46" s="231" t="s">
        <v>331</v>
      </c>
      <c r="B46" s="232"/>
      <c r="C46" s="72">
        <v>-1</v>
      </c>
      <c r="D46" s="72">
        <v>-1</v>
      </c>
    </row>
    <row r="47" spans="1:4" ht="17.25" customHeight="1" thickBot="1" x14ac:dyDescent="0.35">
      <c r="A47" s="70" t="s">
        <v>5</v>
      </c>
      <c r="B47" s="71"/>
      <c r="C47" s="72">
        <f>+'3'!G60</f>
        <v>-725000</v>
      </c>
      <c r="D47" s="72">
        <f>+'3'!H60</f>
        <v>-725000</v>
      </c>
    </row>
  </sheetData>
  <mergeCells count="8">
    <mergeCell ref="B2:D2"/>
    <mergeCell ref="B3:D3"/>
    <mergeCell ref="A6:D6"/>
    <mergeCell ref="A7:D7"/>
    <mergeCell ref="A46:B46"/>
    <mergeCell ref="C14:D14"/>
    <mergeCell ref="C24:D24"/>
    <mergeCell ref="C39:D39"/>
  </mergeCells>
  <pageMargins left="0.34" right="0.24" top="0.75" bottom="0.4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4"/>
  <sheetViews>
    <sheetView showZeros="0" tabSelected="1" topLeftCell="A169" workbookViewId="0">
      <selection activeCell="D222" sqref="D222"/>
    </sheetView>
  </sheetViews>
  <sheetFormatPr defaultColWidth="9.140625" defaultRowHeight="16.5" outlineLevelCol="1" x14ac:dyDescent="0.25"/>
  <cols>
    <col min="1" max="1" width="15.42578125" style="77" customWidth="1" outlineLevel="1"/>
    <col min="2" max="2" width="33.85546875" style="77" customWidth="1" outlineLevel="1"/>
    <col min="3" max="3" width="8" style="87" bestFit="1" customWidth="1"/>
    <col min="4" max="4" width="11.140625" style="87" customWidth="1"/>
    <col min="5" max="5" width="17.28515625" style="88" customWidth="1"/>
    <col min="6" max="6" width="12.28515625" style="77" customWidth="1"/>
    <col min="7" max="7" width="17" style="77" customWidth="1"/>
    <col min="8" max="16384" width="9.140625" style="77"/>
  </cols>
  <sheetData>
    <row r="1" spans="1:7" ht="17.25" customHeight="1" x14ac:dyDescent="0.25">
      <c r="A1" s="78"/>
      <c r="B1" s="78"/>
      <c r="C1" s="78"/>
      <c r="D1" s="77"/>
      <c r="E1" s="79"/>
      <c r="F1" s="80"/>
      <c r="G1" s="81" t="s">
        <v>330</v>
      </c>
    </row>
    <row r="2" spans="1:7" ht="17.25" customHeight="1" x14ac:dyDescent="0.3">
      <c r="A2" s="78"/>
      <c r="B2" s="78"/>
      <c r="C2" s="78"/>
      <c r="D2" s="77"/>
      <c r="E2" s="82"/>
      <c r="F2" s="80"/>
      <c r="G2" s="83" t="s">
        <v>56</v>
      </c>
    </row>
    <row r="3" spans="1:7" ht="15.6" customHeight="1" x14ac:dyDescent="0.3">
      <c r="A3" s="78"/>
      <c r="B3" s="78"/>
      <c r="C3" s="78"/>
      <c r="D3" s="77"/>
      <c r="E3" s="82"/>
      <c r="F3" s="80"/>
      <c r="G3" s="84" t="s">
        <v>37</v>
      </c>
    </row>
    <row r="4" spans="1:7" ht="17.25" x14ac:dyDescent="0.25">
      <c r="A4" s="78"/>
      <c r="B4" s="78"/>
      <c r="C4" s="78"/>
      <c r="D4" s="78"/>
      <c r="E4" s="85"/>
      <c r="F4" s="86"/>
      <c r="G4" s="86"/>
    </row>
    <row r="5" spans="1:7" ht="17.25" x14ac:dyDescent="0.25">
      <c r="A5" s="78"/>
      <c r="B5" s="78"/>
      <c r="C5" s="78"/>
      <c r="D5" s="78"/>
      <c r="E5" s="85"/>
    </row>
    <row r="6" spans="1:7" ht="61.5" customHeight="1" x14ac:dyDescent="0.25">
      <c r="A6" s="238" t="s">
        <v>96</v>
      </c>
      <c r="B6" s="238"/>
      <c r="C6" s="238"/>
      <c r="D6" s="238"/>
      <c r="E6" s="238"/>
      <c r="F6" s="238"/>
      <c r="G6" s="238"/>
    </row>
    <row r="7" spans="1:7" x14ac:dyDescent="0.25">
      <c r="G7" s="89"/>
    </row>
    <row r="8" spans="1:7" s="87" customFormat="1" ht="73.5" customHeight="1" x14ac:dyDescent="0.25">
      <c r="A8" s="90" t="s">
        <v>77</v>
      </c>
      <c r="B8" s="239" t="s">
        <v>78</v>
      </c>
      <c r="C8" s="241" t="s">
        <v>79</v>
      </c>
      <c r="D8" s="241" t="s">
        <v>80</v>
      </c>
      <c r="E8" s="243" t="s">
        <v>81</v>
      </c>
      <c r="F8" s="244"/>
      <c r="G8" s="245"/>
    </row>
    <row r="9" spans="1:7" s="87" customFormat="1" ht="59.25" customHeight="1" x14ac:dyDescent="0.25">
      <c r="A9" s="91"/>
      <c r="B9" s="240"/>
      <c r="C9" s="242"/>
      <c r="D9" s="242"/>
      <c r="E9" s="92" t="s">
        <v>82</v>
      </c>
      <c r="F9" s="92" t="s">
        <v>83</v>
      </c>
      <c r="G9" s="93" t="s">
        <v>84</v>
      </c>
    </row>
    <row r="10" spans="1:7" s="87" customFormat="1" ht="24.6" customHeight="1" x14ac:dyDescent="0.25">
      <c r="A10" s="94"/>
      <c r="B10" s="235" t="s">
        <v>0</v>
      </c>
      <c r="C10" s="236"/>
      <c r="D10" s="236"/>
      <c r="E10" s="236"/>
      <c r="F10" s="237"/>
      <c r="G10" s="118">
        <f>(G11)+G180</f>
        <v>-945770.82000000007</v>
      </c>
    </row>
    <row r="11" spans="1:7" s="100" customFormat="1" ht="27" customHeight="1" x14ac:dyDescent="0.25">
      <c r="A11" s="94" t="s">
        <v>85</v>
      </c>
      <c r="B11" s="95" t="s">
        <v>86</v>
      </c>
      <c r="C11" s="96" t="s">
        <v>1</v>
      </c>
      <c r="D11" s="97"/>
      <c r="E11" s="98"/>
      <c r="F11" s="99"/>
      <c r="G11" s="118">
        <f>G12+G170</f>
        <v>-220770.82</v>
      </c>
    </row>
    <row r="12" spans="1:7" s="106" customFormat="1" x14ac:dyDescent="0.25">
      <c r="A12" s="101" t="s">
        <v>87</v>
      </c>
      <c r="B12" s="102" t="s">
        <v>88</v>
      </c>
      <c r="C12" s="103"/>
      <c r="D12" s="103"/>
      <c r="E12" s="104"/>
      <c r="F12" s="105"/>
      <c r="G12" s="119">
        <f>+G13+G163</f>
        <v>-210450.82</v>
      </c>
    </row>
    <row r="13" spans="1:7" s="106" customFormat="1" x14ac:dyDescent="0.25">
      <c r="A13" s="176"/>
      <c r="B13" s="177" t="s">
        <v>334</v>
      </c>
      <c r="C13" s="178"/>
      <c r="D13" s="178"/>
      <c r="E13" s="179"/>
      <c r="F13" s="180"/>
      <c r="G13" s="181">
        <f>SUM(G14:G162)</f>
        <v>-90700.000000000015</v>
      </c>
    </row>
    <row r="14" spans="1:7" s="1" customFormat="1" ht="33" x14ac:dyDescent="0.25">
      <c r="A14" s="107" t="s">
        <v>142</v>
      </c>
      <c r="B14" s="108" t="s">
        <v>143</v>
      </c>
      <c r="C14" s="109" t="s">
        <v>91</v>
      </c>
      <c r="D14" s="113" t="s">
        <v>92</v>
      </c>
      <c r="E14" s="110">
        <v>23000</v>
      </c>
      <c r="F14" s="111">
        <v>-16</v>
      </c>
      <c r="G14" s="112">
        <v>-368</v>
      </c>
    </row>
    <row r="15" spans="1:7" s="1" customFormat="1" ht="33" x14ac:dyDescent="0.25">
      <c r="A15" s="107" t="s">
        <v>144</v>
      </c>
      <c r="B15" s="108" t="s">
        <v>143</v>
      </c>
      <c r="C15" s="109" t="s">
        <v>91</v>
      </c>
      <c r="D15" s="113" t="s">
        <v>92</v>
      </c>
      <c r="E15" s="110">
        <v>25000</v>
      </c>
      <c r="F15" s="111">
        <v>-20</v>
      </c>
      <c r="G15" s="112">
        <v>-500</v>
      </c>
    </row>
    <row r="16" spans="1:7" s="1" customFormat="1" ht="33" x14ac:dyDescent="0.25">
      <c r="A16" s="107" t="s">
        <v>145</v>
      </c>
      <c r="B16" s="108" t="s">
        <v>143</v>
      </c>
      <c r="C16" s="109" t="s">
        <v>91</v>
      </c>
      <c r="D16" s="113" t="s">
        <v>92</v>
      </c>
      <c r="E16" s="110">
        <v>76000</v>
      </c>
      <c r="F16" s="111">
        <v>-2</v>
      </c>
      <c r="G16" s="112">
        <v>-152</v>
      </c>
    </row>
    <row r="17" spans="1:7" s="1" customFormat="1" ht="33" x14ac:dyDescent="0.25">
      <c r="A17" s="107" t="s">
        <v>146</v>
      </c>
      <c r="B17" s="108" t="s">
        <v>143</v>
      </c>
      <c r="C17" s="109" t="s">
        <v>91</v>
      </c>
      <c r="D17" s="113" t="s">
        <v>92</v>
      </c>
      <c r="E17" s="110">
        <v>39000</v>
      </c>
      <c r="F17" s="111">
        <v>-5</v>
      </c>
      <c r="G17" s="112">
        <v>-195</v>
      </c>
    </row>
    <row r="18" spans="1:7" s="1" customFormat="1" ht="33" x14ac:dyDescent="0.25">
      <c r="A18" s="107" t="s">
        <v>147</v>
      </c>
      <c r="B18" s="108" t="s">
        <v>143</v>
      </c>
      <c r="C18" s="109" t="s">
        <v>91</v>
      </c>
      <c r="D18" s="113" t="s">
        <v>92</v>
      </c>
      <c r="E18" s="110">
        <v>50000</v>
      </c>
      <c r="F18" s="111">
        <v>-5</v>
      </c>
      <c r="G18" s="112">
        <v>-250</v>
      </c>
    </row>
    <row r="19" spans="1:7" s="1" customFormat="1" ht="33" x14ac:dyDescent="0.25">
      <c r="A19" s="107" t="s">
        <v>148</v>
      </c>
      <c r="B19" s="108" t="s">
        <v>143</v>
      </c>
      <c r="C19" s="109" t="s">
        <v>91</v>
      </c>
      <c r="D19" s="113" t="s">
        <v>92</v>
      </c>
      <c r="E19" s="110">
        <v>55000</v>
      </c>
      <c r="F19" s="111">
        <v>-5</v>
      </c>
      <c r="G19" s="112">
        <v>-275</v>
      </c>
    </row>
    <row r="20" spans="1:7" s="1" customFormat="1" ht="33" x14ac:dyDescent="0.25">
      <c r="A20" s="107" t="s">
        <v>149</v>
      </c>
      <c r="B20" s="108" t="s">
        <v>143</v>
      </c>
      <c r="C20" s="109" t="s">
        <v>91</v>
      </c>
      <c r="D20" s="113" t="s">
        <v>92</v>
      </c>
      <c r="E20" s="110">
        <v>61300</v>
      </c>
      <c r="F20" s="111">
        <v>-4</v>
      </c>
      <c r="G20" s="112">
        <v>-245.2</v>
      </c>
    </row>
    <row r="21" spans="1:7" s="1" customFormat="1" ht="33" x14ac:dyDescent="0.25">
      <c r="A21" s="107" t="s">
        <v>150</v>
      </c>
      <c r="B21" s="108" t="s">
        <v>143</v>
      </c>
      <c r="C21" s="109" t="s">
        <v>91</v>
      </c>
      <c r="D21" s="113" t="s">
        <v>92</v>
      </c>
      <c r="E21" s="110">
        <v>74300</v>
      </c>
      <c r="F21" s="111">
        <v>-3</v>
      </c>
      <c r="G21" s="112">
        <v>-222.89999999999998</v>
      </c>
    </row>
    <row r="22" spans="1:7" s="1" customFormat="1" ht="33" x14ac:dyDescent="0.25">
      <c r="A22" s="107" t="s">
        <v>151</v>
      </c>
      <c r="B22" s="108" t="s">
        <v>143</v>
      </c>
      <c r="C22" s="109" t="s">
        <v>91</v>
      </c>
      <c r="D22" s="113" t="s">
        <v>92</v>
      </c>
      <c r="E22" s="110">
        <v>127500</v>
      </c>
      <c r="F22" s="111">
        <v>-15</v>
      </c>
      <c r="G22" s="112">
        <v>-1912.5</v>
      </c>
    </row>
    <row r="23" spans="1:7" s="1" customFormat="1" ht="33" x14ac:dyDescent="0.25">
      <c r="A23" s="107" t="s">
        <v>152</v>
      </c>
      <c r="B23" s="108" t="s">
        <v>143</v>
      </c>
      <c r="C23" s="109" t="s">
        <v>91</v>
      </c>
      <c r="D23" s="113" t="s">
        <v>92</v>
      </c>
      <c r="E23" s="110">
        <v>111000</v>
      </c>
      <c r="F23" s="111">
        <v>-9</v>
      </c>
      <c r="G23" s="112">
        <v>-999</v>
      </c>
    </row>
    <row r="24" spans="1:7" s="1" customFormat="1" ht="33" x14ac:dyDescent="0.25">
      <c r="A24" s="107" t="s">
        <v>153</v>
      </c>
      <c r="B24" s="108" t="s">
        <v>143</v>
      </c>
      <c r="C24" s="109" t="s">
        <v>91</v>
      </c>
      <c r="D24" s="113" t="s">
        <v>92</v>
      </c>
      <c r="E24" s="110">
        <v>59800</v>
      </c>
      <c r="F24" s="111">
        <v>-9</v>
      </c>
      <c r="G24" s="112">
        <v>-538.20000000000005</v>
      </c>
    </row>
    <row r="25" spans="1:7" s="1" customFormat="1" ht="33" x14ac:dyDescent="0.25">
      <c r="A25" s="107" t="s">
        <v>154</v>
      </c>
      <c r="B25" s="108" t="s">
        <v>143</v>
      </c>
      <c r="C25" s="109" t="s">
        <v>91</v>
      </c>
      <c r="D25" s="113" t="s">
        <v>92</v>
      </c>
      <c r="E25" s="110">
        <v>71000</v>
      </c>
      <c r="F25" s="111">
        <v>-9</v>
      </c>
      <c r="G25" s="112">
        <v>-639</v>
      </c>
    </row>
    <row r="26" spans="1:7" s="1" customFormat="1" ht="33" x14ac:dyDescent="0.25">
      <c r="A26" s="107" t="s">
        <v>155</v>
      </c>
      <c r="B26" s="108" t="s">
        <v>143</v>
      </c>
      <c r="C26" s="109" t="s">
        <v>91</v>
      </c>
      <c r="D26" s="113" t="s">
        <v>92</v>
      </c>
      <c r="E26" s="110">
        <v>124200</v>
      </c>
      <c r="F26" s="111">
        <v>-6</v>
      </c>
      <c r="G26" s="112">
        <v>-745.2</v>
      </c>
    </row>
    <row r="27" spans="1:7" s="1" customFormat="1" ht="33" x14ac:dyDescent="0.25">
      <c r="A27" s="107" t="s">
        <v>156</v>
      </c>
      <c r="B27" s="108" t="s">
        <v>143</v>
      </c>
      <c r="C27" s="109" t="s">
        <v>91</v>
      </c>
      <c r="D27" s="113" t="s">
        <v>92</v>
      </c>
      <c r="E27" s="110">
        <v>1071000</v>
      </c>
      <c r="F27" s="111">
        <v>-2</v>
      </c>
      <c r="G27" s="112">
        <v>-2142</v>
      </c>
    </row>
    <row r="28" spans="1:7" s="1" customFormat="1" ht="33" x14ac:dyDescent="0.25">
      <c r="A28" s="107" t="s">
        <v>157</v>
      </c>
      <c r="B28" s="108" t="s">
        <v>143</v>
      </c>
      <c r="C28" s="109" t="s">
        <v>91</v>
      </c>
      <c r="D28" s="113" t="s">
        <v>92</v>
      </c>
      <c r="E28" s="110">
        <v>13200</v>
      </c>
      <c r="F28" s="111">
        <v>-16</v>
      </c>
      <c r="G28" s="112">
        <v>-211.2</v>
      </c>
    </row>
    <row r="29" spans="1:7" s="1" customFormat="1" ht="33" x14ac:dyDescent="0.25">
      <c r="A29" s="107" t="s">
        <v>158</v>
      </c>
      <c r="B29" s="108" t="s">
        <v>143</v>
      </c>
      <c r="C29" s="109" t="s">
        <v>91</v>
      </c>
      <c r="D29" s="113" t="s">
        <v>92</v>
      </c>
      <c r="E29" s="110">
        <v>17000</v>
      </c>
      <c r="F29" s="111">
        <v>-14</v>
      </c>
      <c r="G29" s="112">
        <v>-238</v>
      </c>
    </row>
    <row r="30" spans="1:7" s="1" customFormat="1" ht="33" x14ac:dyDescent="0.25">
      <c r="A30" s="107" t="s">
        <v>159</v>
      </c>
      <c r="B30" s="108" t="s">
        <v>143</v>
      </c>
      <c r="C30" s="109" t="s">
        <v>91</v>
      </c>
      <c r="D30" s="113" t="s">
        <v>92</v>
      </c>
      <c r="E30" s="110">
        <v>4000</v>
      </c>
      <c r="F30" s="111">
        <v>-15</v>
      </c>
      <c r="G30" s="112">
        <v>-60</v>
      </c>
    </row>
    <row r="31" spans="1:7" s="1" customFormat="1" ht="33" x14ac:dyDescent="0.25">
      <c r="A31" s="107" t="s">
        <v>160</v>
      </c>
      <c r="B31" s="108" t="s">
        <v>143</v>
      </c>
      <c r="C31" s="109" t="s">
        <v>91</v>
      </c>
      <c r="D31" s="113" t="s">
        <v>92</v>
      </c>
      <c r="E31" s="110">
        <v>4800</v>
      </c>
      <c r="F31" s="111">
        <v>-10</v>
      </c>
      <c r="G31" s="112">
        <v>-48</v>
      </c>
    </row>
    <row r="32" spans="1:7" s="1" customFormat="1" ht="33" x14ac:dyDescent="0.25">
      <c r="A32" s="107" t="s">
        <v>161</v>
      </c>
      <c r="B32" s="108" t="s">
        <v>143</v>
      </c>
      <c r="C32" s="109" t="s">
        <v>91</v>
      </c>
      <c r="D32" s="113" t="s">
        <v>92</v>
      </c>
      <c r="E32" s="110">
        <v>30000</v>
      </c>
      <c r="F32" s="111">
        <v>-8</v>
      </c>
      <c r="G32" s="112">
        <v>-240</v>
      </c>
    </row>
    <row r="33" spans="1:7" s="1" customFormat="1" ht="33" x14ac:dyDescent="0.25">
      <c r="A33" s="107" t="s">
        <v>162</v>
      </c>
      <c r="B33" s="108" t="s">
        <v>143</v>
      </c>
      <c r="C33" s="109" t="s">
        <v>91</v>
      </c>
      <c r="D33" s="113" t="s">
        <v>92</v>
      </c>
      <c r="E33" s="110">
        <v>7800</v>
      </c>
      <c r="F33" s="111">
        <v>-24</v>
      </c>
      <c r="G33" s="112">
        <v>-187.2</v>
      </c>
    </row>
    <row r="34" spans="1:7" s="1" customFormat="1" ht="33" x14ac:dyDescent="0.25">
      <c r="A34" s="107" t="s">
        <v>163</v>
      </c>
      <c r="B34" s="108" t="s">
        <v>143</v>
      </c>
      <c r="C34" s="109" t="s">
        <v>91</v>
      </c>
      <c r="D34" s="113" t="s">
        <v>92</v>
      </c>
      <c r="E34" s="110">
        <v>2300</v>
      </c>
      <c r="F34" s="111">
        <v>-100</v>
      </c>
      <c r="G34" s="112">
        <v>-230</v>
      </c>
    </row>
    <row r="35" spans="1:7" s="1" customFormat="1" ht="33" x14ac:dyDescent="0.25">
      <c r="A35" s="107" t="s">
        <v>164</v>
      </c>
      <c r="B35" s="108" t="s">
        <v>143</v>
      </c>
      <c r="C35" s="109" t="s">
        <v>91</v>
      </c>
      <c r="D35" s="113" t="s">
        <v>92</v>
      </c>
      <c r="E35" s="110">
        <v>5150</v>
      </c>
      <c r="F35" s="111">
        <v>-40</v>
      </c>
      <c r="G35" s="112">
        <v>-206</v>
      </c>
    </row>
    <row r="36" spans="1:7" s="1" customFormat="1" ht="33" x14ac:dyDescent="0.25">
      <c r="A36" s="107" t="s">
        <v>165</v>
      </c>
      <c r="B36" s="108" t="s">
        <v>143</v>
      </c>
      <c r="C36" s="109" t="s">
        <v>91</v>
      </c>
      <c r="D36" s="113" t="s">
        <v>92</v>
      </c>
      <c r="E36" s="110">
        <v>94000</v>
      </c>
      <c r="F36" s="111">
        <v>-2</v>
      </c>
      <c r="G36" s="112">
        <v>-188</v>
      </c>
    </row>
    <row r="37" spans="1:7" s="1" customFormat="1" ht="33" x14ac:dyDescent="0.25">
      <c r="A37" s="107" t="s">
        <v>166</v>
      </c>
      <c r="B37" s="108" t="s">
        <v>143</v>
      </c>
      <c r="C37" s="109" t="s">
        <v>91</v>
      </c>
      <c r="D37" s="113" t="s">
        <v>92</v>
      </c>
      <c r="E37" s="110">
        <v>217500</v>
      </c>
      <c r="F37" s="111">
        <v>-1</v>
      </c>
      <c r="G37" s="112">
        <v>-217.5</v>
      </c>
    </row>
    <row r="38" spans="1:7" s="1" customFormat="1" ht="33" x14ac:dyDescent="0.25">
      <c r="A38" s="107" t="s">
        <v>167</v>
      </c>
      <c r="B38" s="108" t="s">
        <v>143</v>
      </c>
      <c r="C38" s="109" t="s">
        <v>91</v>
      </c>
      <c r="D38" s="113" t="s">
        <v>92</v>
      </c>
      <c r="E38" s="110">
        <v>8000</v>
      </c>
      <c r="F38" s="111">
        <v>-10</v>
      </c>
      <c r="G38" s="112">
        <v>-80</v>
      </c>
    </row>
    <row r="39" spans="1:7" s="1" customFormat="1" ht="33" x14ac:dyDescent="0.25">
      <c r="A39" s="107" t="s">
        <v>168</v>
      </c>
      <c r="B39" s="108" t="s">
        <v>143</v>
      </c>
      <c r="C39" s="109" t="s">
        <v>91</v>
      </c>
      <c r="D39" s="113" t="s">
        <v>92</v>
      </c>
      <c r="E39" s="110">
        <v>10100</v>
      </c>
      <c r="F39" s="111">
        <v>-25</v>
      </c>
      <c r="G39" s="112">
        <v>-252.50000000000003</v>
      </c>
    </row>
    <row r="40" spans="1:7" s="1" customFormat="1" ht="33" x14ac:dyDescent="0.25">
      <c r="A40" s="107" t="s">
        <v>169</v>
      </c>
      <c r="B40" s="108" t="s">
        <v>143</v>
      </c>
      <c r="C40" s="109" t="s">
        <v>91</v>
      </c>
      <c r="D40" s="113" t="s">
        <v>92</v>
      </c>
      <c r="E40" s="110">
        <v>119000</v>
      </c>
      <c r="F40" s="111">
        <v>-6</v>
      </c>
      <c r="G40" s="112">
        <v>-714</v>
      </c>
    </row>
    <row r="41" spans="1:7" s="1" customFormat="1" ht="33" x14ac:dyDescent="0.25">
      <c r="A41" s="107" t="s">
        <v>170</v>
      </c>
      <c r="B41" s="108" t="s">
        <v>143</v>
      </c>
      <c r="C41" s="109" t="s">
        <v>91</v>
      </c>
      <c r="D41" s="113" t="s">
        <v>92</v>
      </c>
      <c r="E41" s="110">
        <v>112000</v>
      </c>
      <c r="F41" s="111">
        <v>-3</v>
      </c>
      <c r="G41" s="112">
        <v>-336</v>
      </c>
    </row>
    <row r="42" spans="1:7" s="1" customFormat="1" ht="33" x14ac:dyDescent="0.25">
      <c r="A42" s="107" t="s">
        <v>171</v>
      </c>
      <c r="B42" s="108" t="s">
        <v>143</v>
      </c>
      <c r="C42" s="109" t="s">
        <v>91</v>
      </c>
      <c r="D42" s="113" t="s">
        <v>92</v>
      </c>
      <c r="E42" s="110">
        <v>148000</v>
      </c>
      <c r="F42" s="111">
        <v>-1</v>
      </c>
      <c r="G42" s="112">
        <v>-148</v>
      </c>
    </row>
    <row r="43" spans="1:7" s="1" customFormat="1" ht="33" x14ac:dyDescent="0.25">
      <c r="A43" s="107" t="s">
        <v>172</v>
      </c>
      <c r="B43" s="108" t="s">
        <v>143</v>
      </c>
      <c r="C43" s="109" t="s">
        <v>91</v>
      </c>
      <c r="D43" s="113" t="s">
        <v>92</v>
      </c>
      <c r="E43" s="110">
        <v>136000</v>
      </c>
      <c r="F43" s="111">
        <v>-6</v>
      </c>
      <c r="G43" s="112">
        <v>-816</v>
      </c>
    </row>
    <row r="44" spans="1:7" s="1" customFormat="1" ht="33" x14ac:dyDescent="0.25">
      <c r="A44" s="107" t="s">
        <v>173</v>
      </c>
      <c r="B44" s="108" t="s">
        <v>143</v>
      </c>
      <c r="C44" s="109" t="s">
        <v>91</v>
      </c>
      <c r="D44" s="113" t="s">
        <v>92</v>
      </c>
      <c r="E44" s="110">
        <v>138000</v>
      </c>
      <c r="F44" s="111">
        <v>-6</v>
      </c>
      <c r="G44" s="112">
        <v>-828</v>
      </c>
    </row>
    <row r="45" spans="1:7" s="1" customFormat="1" ht="33" x14ac:dyDescent="0.25">
      <c r="A45" s="107" t="s">
        <v>174</v>
      </c>
      <c r="B45" s="108" t="s">
        <v>143</v>
      </c>
      <c r="C45" s="109" t="s">
        <v>91</v>
      </c>
      <c r="D45" s="113" t="s">
        <v>92</v>
      </c>
      <c r="E45" s="110">
        <v>172000</v>
      </c>
      <c r="F45" s="111">
        <v>-6</v>
      </c>
      <c r="G45" s="112">
        <v>-1032</v>
      </c>
    </row>
    <row r="46" spans="1:7" s="1" customFormat="1" ht="33" x14ac:dyDescent="0.25">
      <c r="A46" s="107" t="s">
        <v>175</v>
      </c>
      <c r="B46" s="108" t="s">
        <v>143</v>
      </c>
      <c r="C46" s="109" t="s">
        <v>91</v>
      </c>
      <c r="D46" s="113" t="s">
        <v>92</v>
      </c>
      <c r="E46" s="110">
        <v>310000</v>
      </c>
      <c r="F46" s="111">
        <v>-1</v>
      </c>
      <c r="G46" s="112">
        <v>-310</v>
      </c>
    </row>
    <row r="47" spans="1:7" s="1" customFormat="1" ht="33" x14ac:dyDescent="0.25">
      <c r="A47" s="107" t="s">
        <v>176</v>
      </c>
      <c r="B47" s="108" t="s">
        <v>143</v>
      </c>
      <c r="C47" s="109" t="s">
        <v>91</v>
      </c>
      <c r="D47" s="113" t="s">
        <v>92</v>
      </c>
      <c r="E47" s="110">
        <v>79200</v>
      </c>
      <c r="F47" s="111">
        <v>-2</v>
      </c>
      <c r="G47" s="112">
        <v>-158.39999999999998</v>
      </c>
    </row>
    <row r="48" spans="1:7" s="1" customFormat="1" ht="33" x14ac:dyDescent="0.25">
      <c r="A48" s="107" t="s">
        <v>177</v>
      </c>
      <c r="B48" s="108" t="s">
        <v>143</v>
      </c>
      <c r="C48" s="109" t="s">
        <v>91</v>
      </c>
      <c r="D48" s="113" t="s">
        <v>92</v>
      </c>
      <c r="E48" s="110">
        <v>8900</v>
      </c>
      <c r="F48" s="111">
        <v>-10</v>
      </c>
      <c r="G48" s="112">
        <v>-89</v>
      </c>
    </row>
    <row r="49" spans="1:7" s="1" customFormat="1" ht="33" x14ac:dyDescent="0.25">
      <c r="A49" s="107" t="s">
        <v>178</v>
      </c>
      <c r="B49" s="108" t="s">
        <v>143</v>
      </c>
      <c r="C49" s="109" t="s">
        <v>91</v>
      </c>
      <c r="D49" s="113" t="s">
        <v>92</v>
      </c>
      <c r="E49" s="110">
        <v>61200</v>
      </c>
      <c r="F49" s="111">
        <v>-5</v>
      </c>
      <c r="G49" s="112">
        <v>-306</v>
      </c>
    </row>
    <row r="50" spans="1:7" s="1" customFormat="1" ht="33" x14ac:dyDescent="0.25">
      <c r="A50" s="107" t="s">
        <v>179</v>
      </c>
      <c r="B50" s="108" t="s">
        <v>143</v>
      </c>
      <c r="C50" s="109" t="s">
        <v>91</v>
      </c>
      <c r="D50" s="113" t="s">
        <v>92</v>
      </c>
      <c r="E50" s="110">
        <v>37300</v>
      </c>
      <c r="F50" s="111">
        <v>-5</v>
      </c>
      <c r="G50" s="112">
        <v>-186.5</v>
      </c>
    </row>
    <row r="51" spans="1:7" s="1" customFormat="1" ht="33" x14ac:dyDescent="0.25">
      <c r="A51" s="107" t="s">
        <v>180</v>
      </c>
      <c r="B51" s="108" t="s">
        <v>143</v>
      </c>
      <c r="C51" s="109" t="s">
        <v>91</v>
      </c>
      <c r="D51" s="113" t="s">
        <v>92</v>
      </c>
      <c r="E51" s="110">
        <v>18000</v>
      </c>
      <c r="F51" s="111">
        <v>-10</v>
      </c>
      <c r="G51" s="112">
        <v>-180</v>
      </c>
    </row>
    <row r="52" spans="1:7" s="1" customFormat="1" ht="33" x14ac:dyDescent="0.25">
      <c r="A52" s="107" t="s">
        <v>181</v>
      </c>
      <c r="B52" s="108" t="s">
        <v>143</v>
      </c>
      <c r="C52" s="109" t="s">
        <v>91</v>
      </c>
      <c r="D52" s="113" t="s">
        <v>92</v>
      </c>
      <c r="E52" s="110">
        <v>142000</v>
      </c>
      <c r="F52" s="111">
        <v>-5</v>
      </c>
      <c r="G52" s="112">
        <v>-710</v>
      </c>
    </row>
    <row r="53" spans="1:7" s="1" customFormat="1" ht="33" x14ac:dyDescent="0.25">
      <c r="A53" s="107" t="s">
        <v>182</v>
      </c>
      <c r="B53" s="108" t="s">
        <v>143</v>
      </c>
      <c r="C53" s="109" t="s">
        <v>91</v>
      </c>
      <c r="D53" s="113" t="s">
        <v>92</v>
      </c>
      <c r="E53" s="110">
        <v>37000</v>
      </c>
      <c r="F53" s="111">
        <v>-5</v>
      </c>
      <c r="G53" s="112">
        <v>-185</v>
      </c>
    </row>
    <row r="54" spans="1:7" s="1" customFormat="1" ht="33" x14ac:dyDescent="0.25">
      <c r="A54" s="107" t="s">
        <v>183</v>
      </c>
      <c r="B54" s="108" t="s">
        <v>143</v>
      </c>
      <c r="C54" s="109" t="s">
        <v>91</v>
      </c>
      <c r="D54" s="113" t="s">
        <v>92</v>
      </c>
      <c r="E54" s="110">
        <v>51150</v>
      </c>
      <c r="F54" s="111">
        <v>-4</v>
      </c>
      <c r="G54" s="112">
        <v>-204.60000000000002</v>
      </c>
    </row>
    <row r="55" spans="1:7" s="1" customFormat="1" ht="33" x14ac:dyDescent="0.25">
      <c r="A55" s="107" t="s">
        <v>184</v>
      </c>
      <c r="B55" s="108" t="s">
        <v>143</v>
      </c>
      <c r="C55" s="109" t="s">
        <v>91</v>
      </c>
      <c r="D55" s="113" t="s">
        <v>92</v>
      </c>
      <c r="E55" s="110">
        <v>15200</v>
      </c>
      <c r="F55" s="111">
        <v>-10</v>
      </c>
      <c r="G55" s="112">
        <v>-152</v>
      </c>
    </row>
    <row r="56" spans="1:7" s="1" customFormat="1" ht="33" x14ac:dyDescent="0.25">
      <c r="A56" s="107" t="s">
        <v>185</v>
      </c>
      <c r="B56" s="108" t="s">
        <v>143</v>
      </c>
      <c r="C56" s="109" t="s">
        <v>91</v>
      </c>
      <c r="D56" s="113" t="s">
        <v>92</v>
      </c>
      <c r="E56" s="110">
        <v>3200</v>
      </c>
      <c r="F56" s="111">
        <v>-10</v>
      </c>
      <c r="G56" s="112">
        <v>-32</v>
      </c>
    </row>
    <row r="57" spans="1:7" s="1" customFormat="1" ht="33" x14ac:dyDescent="0.25">
      <c r="A57" s="107" t="s">
        <v>186</v>
      </c>
      <c r="B57" s="108" t="s">
        <v>143</v>
      </c>
      <c r="C57" s="109" t="s">
        <v>91</v>
      </c>
      <c r="D57" s="113" t="s">
        <v>92</v>
      </c>
      <c r="E57" s="110">
        <v>78100</v>
      </c>
      <c r="F57" s="111">
        <v>-10</v>
      </c>
      <c r="G57" s="112">
        <v>-781</v>
      </c>
    </row>
    <row r="58" spans="1:7" s="1" customFormat="1" ht="33" x14ac:dyDescent="0.25">
      <c r="A58" s="107" t="s">
        <v>187</v>
      </c>
      <c r="B58" s="108" t="s">
        <v>143</v>
      </c>
      <c r="C58" s="109" t="s">
        <v>91</v>
      </c>
      <c r="D58" s="113" t="s">
        <v>92</v>
      </c>
      <c r="E58" s="110">
        <v>86400</v>
      </c>
      <c r="F58" s="111">
        <v>-10</v>
      </c>
      <c r="G58" s="112">
        <v>-864</v>
      </c>
    </row>
    <row r="59" spans="1:7" s="1" customFormat="1" ht="33" x14ac:dyDescent="0.25">
      <c r="A59" s="107" t="s">
        <v>188</v>
      </c>
      <c r="B59" s="108" t="s">
        <v>143</v>
      </c>
      <c r="C59" s="109" t="s">
        <v>91</v>
      </c>
      <c r="D59" s="113" t="s">
        <v>92</v>
      </c>
      <c r="E59" s="110">
        <v>44000</v>
      </c>
      <c r="F59" s="111">
        <v>-8</v>
      </c>
      <c r="G59" s="112">
        <v>-352</v>
      </c>
    </row>
    <row r="60" spans="1:7" s="1" customFormat="1" ht="33" x14ac:dyDescent="0.25">
      <c r="A60" s="107" t="s">
        <v>189</v>
      </c>
      <c r="B60" s="108" t="s">
        <v>143</v>
      </c>
      <c r="C60" s="109" t="s">
        <v>91</v>
      </c>
      <c r="D60" s="113" t="s">
        <v>92</v>
      </c>
      <c r="E60" s="110">
        <v>343750</v>
      </c>
      <c r="F60" s="111">
        <v>-6</v>
      </c>
      <c r="G60" s="112">
        <v>-2062.5</v>
      </c>
    </row>
    <row r="61" spans="1:7" s="1" customFormat="1" ht="33" x14ac:dyDescent="0.25">
      <c r="A61" s="107" t="s">
        <v>190</v>
      </c>
      <c r="B61" s="108" t="s">
        <v>143</v>
      </c>
      <c r="C61" s="109" t="s">
        <v>91</v>
      </c>
      <c r="D61" s="113" t="s">
        <v>92</v>
      </c>
      <c r="E61" s="110">
        <v>9820</v>
      </c>
      <c r="F61" s="111">
        <v>-10</v>
      </c>
      <c r="G61" s="112">
        <v>-98.2</v>
      </c>
    </row>
    <row r="62" spans="1:7" s="1" customFormat="1" ht="33" x14ac:dyDescent="0.25">
      <c r="A62" s="107" t="s">
        <v>191</v>
      </c>
      <c r="B62" s="108" t="s">
        <v>143</v>
      </c>
      <c r="C62" s="109" t="s">
        <v>91</v>
      </c>
      <c r="D62" s="113" t="s">
        <v>92</v>
      </c>
      <c r="E62" s="110">
        <v>36000</v>
      </c>
      <c r="F62" s="111">
        <v>-5</v>
      </c>
      <c r="G62" s="112">
        <v>-180</v>
      </c>
    </row>
    <row r="63" spans="1:7" s="1" customFormat="1" ht="33" x14ac:dyDescent="0.25">
      <c r="A63" s="107" t="s">
        <v>192</v>
      </c>
      <c r="B63" s="108" t="s">
        <v>143</v>
      </c>
      <c r="C63" s="109" t="s">
        <v>91</v>
      </c>
      <c r="D63" s="113" t="s">
        <v>92</v>
      </c>
      <c r="E63" s="110">
        <v>32800</v>
      </c>
      <c r="F63" s="111">
        <v>-15</v>
      </c>
      <c r="G63" s="112">
        <v>-492</v>
      </c>
    </row>
    <row r="64" spans="1:7" s="1" customFormat="1" ht="33" x14ac:dyDescent="0.25">
      <c r="A64" s="107" t="s">
        <v>193</v>
      </c>
      <c r="B64" s="108" t="s">
        <v>143</v>
      </c>
      <c r="C64" s="109" t="s">
        <v>91</v>
      </c>
      <c r="D64" s="113" t="s">
        <v>92</v>
      </c>
      <c r="E64" s="110">
        <v>54000</v>
      </c>
      <c r="F64" s="111">
        <v>-20</v>
      </c>
      <c r="G64" s="112">
        <v>-1080</v>
      </c>
    </row>
    <row r="65" spans="1:7" s="1" customFormat="1" ht="33" x14ac:dyDescent="0.25">
      <c r="A65" s="107" t="s">
        <v>194</v>
      </c>
      <c r="B65" s="108" t="s">
        <v>143</v>
      </c>
      <c r="C65" s="109" t="s">
        <v>91</v>
      </c>
      <c r="D65" s="113" t="s">
        <v>92</v>
      </c>
      <c r="E65" s="110">
        <v>118500</v>
      </c>
      <c r="F65" s="111">
        <v>-20</v>
      </c>
      <c r="G65" s="112">
        <v>-2370</v>
      </c>
    </row>
    <row r="66" spans="1:7" s="1" customFormat="1" ht="33" x14ac:dyDescent="0.25">
      <c r="A66" s="107" t="s">
        <v>195</v>
      </c>
      <c r="B66" s="108" t="s">
        <v>143</v>
      </c>
      <c r="C66" s="109" t="s">
        <v>91</v>
      </c>
      <c r="D66" s="113" t="s">
        <v>92</v>
      </c>
      <c r="E66" s="110">
        <v>139000</v>
      </c>
      <c r="F66" s="111">
        <v>-15</v>
      </c>
      <c r="G66" s="112">
        <v>-2085</v>
      </c>
    </row>
    <row r="67" spans="1:7" s="1" customFormat="1" ht="33" x14ac:dyDescent="0.25">
      <c r="A67" s="107" t="s">
        <v>196</v>
      </c>
      <c r="B67" s="108" t="s">
        <v>143</v>
      </c>
      <c r="C67" s="109" t="s">
        <v>91</v>
      </c>
      <c r="D67" s="113" t="s">
        <v>92</v>
      </c>
      <c r="E67" s="110">
        <v>2000</v>
      </c>
      <c r="F67" s="111">
        <v>-50</v>
      </c>
      <c r="G67" s="112">
        <v>-100</v>
      </c>
    </row>
    <row r="68" spans="1:7" s="1" customFormat="1" ht="33" x14ac:dyDescent="0.25">
      <c r="A68" s="107" t="s">
        <v>197</v>
      </c>
      <c r="B68" s="108" t="s">
        <v>143</v>
      </c>
      <c r="C68" s="109" t="s">
        <v>91</v>
      </c>
      <c r="D68" s="113" t="s">
        <v>92</v>
      </c>
      <c r="E68" s="110">
        <v>5400</v>
      </c>
      <c r="F68" s="111">
        <v>-50</v>
      </c>
      <c r="G68" s="112">
        <v>-270</v>
      </c>
    </row>
    <row r="69" spans="1:7" s="1" customFormat="1" ht="33" x14ac:dyDescent="0.25">
      <c r="A69" s="107" t="s">
        <v>198</v>
      </c>
      <c r="B69" s="108" t="s">
        <v>143</v>
      </c>
      <c r="C69" s="109" t="s">
        <v>91</v>
      </c>
      <c r="D69" s="113" t="s">
        <v>92</v>
      </c>
      <c r="E69" s="110">
        <v>64200</v>
      </c>
      <c r="F69" s="111">
        <v>-9</v>
      </c>
      <c r="G69" s="112">
        <v>-577.79999999999995</v>
      </c>
    </row>
    <row r="70" spans="1:7" s="1" customFormat="1" ht="33" x14ac:dyDescent="0.25">
      <c r="A70" s="107" t="s">
        <v>199</v>
      </c>
      <c r="B70" s="108" t="s">
        <v>143</v>
      </c>
      <c r="C70" s="109" t="s">
        <v>91</v>
      </c>
      <c r="D70" s="113" t="s">
        <v>92</v>
      </c>
      <c r="E70" s="110">
        <v>12000</v>
      </c>
      <c r="F70" s="111">
        <v>-8</v>
      </c>
      <c r="G70" s="112">
        <v>-96</v>
      </c>
    </row>
    <row r="71" spans="1:7" s="1" customFormat="1" ht="33" x14ac:dyDescent="0.25">
      <c r="A71" s="107" t="s">
        <v>200</v>
      </c>
      <c r="B71" s="108" t="s">
        <v>143</v>
      </c>
      <c r="C71" s="109" t="s">
        <v>91</v>
      </c>
      <c r="D71" s="113" t="s">
        <v>92</v>
      </c>
      <c r="E71" s="110">
        <v>161000</v>
      </c>
      <c r="F71" s="111">
        <v>-5</v>
      </c>
      <c r="G71" s="112">
        <v>-805</v>
      </c>
    </row>
    <row r="72" spans="1:7" s="1" customFormat="1" ht="33" x14ac:dyDescent="0.25">
      <c r="A72" s="107" t="s">
        <v>201</v>
      </c>
      <c r="B72" s="108" t="s">
        <v>143</v>
      </c>
      <c r="C72" s="109" t="s">
        <v>91</v>
      </c>
      <c r="D72" s="113" t="s">
        <v>92</v>
      </c>
      <c r="E72" s="110">
        <v>29100</v>
      </c>
      <c r="F72" s="111">
        <v>-5</v>
      </c>
      <c r="G72" s="112">
        <v>-145.5</v>
      </c>
    </row>
    <row r="73" spans="1:7" s="1" customFormat="1" ht="33" x14ac:dyDescent="0.25">
      <c r="A73" s="107" t="s">
        <v>202</v>
      </c>
      <c r="B73" s="108" t="s">
        <v>143</v>
      </c>
      <c r="C73" s="109" t="s">
        <v>91</v>
      </c>
      <c r="D73" s="113" t="s">
        <v>92</v>
      </c>
      <c r="E73" s="110">
        <v>16800</v>
      </c>
      <c r="F73" s="111">
        <v>-5</v>
      </c>
      <c r="G73" s="112">
        <v>-84</v>
      </c>
    </row>
    <row r="74" spans="1:7" s="1" customFormat="1" ht="33" x14ac:dyDescent="0.25">
      <c r="A74" s="107" t="s">
        <v>203</v>
      </c>
      <c r="B74" s="108" t="s">
        <v>143</v>
      </c>
      <c r="C74" s="109" t="s">
        <v>91</v>
      </c>
      <c r="D74" s="113" t="s">
        <v>92</v>
      </c>
      <c r="E74" s="110">
        <v>230000</v>
      </c>
      <c r="F74" s="111">
        <v>-15</v>
      </c>
      <c r="G74" s="112">
        <v>-3450</v>
      </c>
    </row>
    <row r="75" spans="1:7" s="1" customFormat="1" ht="33" x14ac:dyDescent="0.25">
      <c r="A75" s="107" t="s">
        <v>204</v>
      </c>
      <c r="B75" s="108" t="s">
        <v>143</v>
      </c>
      <c r="C75" s="109" t="s">
        <v>91</v>
      </c>
      <c r="D75" s="113" t="s">
        <v>92</v>
      </c>
      <c r="E75" s="110">
        <v>327000</v>
      </c>
      <c r="F75" s="111">
        <v>-10</v>
      </c>
      <c r="G75" s="112">
        <v>-3270</v>
      </c>
    </row>
    <row r="76" spans="1:7" s="1" customFormat="1" ht="33" x14ac:dyDescent="0.25">
      <c r="A76" s="107" t="s">
        <v>205</v>
      </c>
      <c r="B76" s="108" t="s">
        <v>143</v>
      </c>
      <c r="C76" s="109" t="s">
        <v>91</v>
      </c>
      <c r="D76" s="113" t="s">
        <v>92</v>
      </c>
      <c r="E76" s="110">
        <v>54500</v>
      </c>
      <c r="F76" s="111">
        <v>-20</v>
      </c>
      <c r="G76" s="112">
        <v>-1090</v>
      </c>
    </row>
    <row r="77" spans="1:7" s="1" customFormat="1" ht="33" x14ac:dyDescent="0.25">
      <c r="A77" s="107" t="s">
        <v>206</v>
      </c>
      <c r="B77" s="108" t="s">
        <v>143</v>
      </c>
      <c r="C77" s="109" t="s">
        <v>91</v>
      </c>
      <c r="D77" s="113" t="s">
        <v>92</v>
      </c>
      <c r="E77" s="110">
        <v>171000</v>
      </c>
      <c r="F77" s="111">
        <v>-2</v>
      </c>
      <c r="G77" s="112">
        <v>-342</v>
      </c>
    </row>
    <row r="78" spans="1:7" s="1" customFormat="1" ht="33" x14ac:dyDescent="0.25">
      <c r="A78" s="107" t="s">
        <v>207</v>
      </c>
      <c r="B78" s="108" t="s">
        <v>143</v>
      </c>
      <c r="C78" s="109" t="s">
        <v>91</v>
      </c>
      <c r="D78" s="113" t="s">
        <v>92</v>
      </c>
      <c r="E78" s="110">
        <v>59000</v>
      </c>
      <c r="F78" s="111">
        <v>-12</v>
      </c>
      <c r="G78" s="112">
        <v>-708</v>
      </c>
    </row>
    <row r="79" spans="1:7" s="1" customFormat="1" ht="33" x14ac:dyDescent="0.25">
      <c r="A79" s="107" t="s">
        <v>208</v>
      </c>
      <c r="B79" s="108" t="s">
        <v>143</v>
      </c>
      <c r="C79" s="109" t="s">
        <v>91</v>
      </c>
      <c r="D79" s="113" t="s">
        <v>92</v>
      </c>
      <c r="E79" s="110">
        <v>35000</v>
      </c>
      <c r="F79" s="111">
        <v>-10</v>
      </c>
      <c r="G79" s="112">
        <v>-350</v>
      </c>
    </row>
    <row r="80" spans="1:7" s="1" customFormat="1" ht="33" x14ac:dyDescent="0.25">
      <c r="A80" s="107" t="s">
        <v>209</v>
      </c>
      <c r="B80" s="108" t="s">
        <v>143</v>
      </c>
      <c r="C80" s="109" t="s">
        <v>91</v>
      </c>
      <c r="D80" s="113" t="s">
        <v>92</v>
      </c>
      <c r="E80" s="110">
        <v>115000</v>
      </c>
      <c r="F80" s="111">
        <v>-5</v>
      </c>
      <c r="G80" s="112">
        <v>-575</v>
      </c>
    </row>
    <row r="81" spans="1:7" s="1" customFormat="1" ht="33" x14ac:dyDescent="0.25">
      <c r="A81" s="107" t="s">
        <v>210</v>
      </c>
      <c r="B81" s="108" t="s">
        <v>143</v>
      </c>
      <c r="C81" s="109" t="s">
        <v>91</v>
      </c>
      <c r="D81" s="113" t="s">
        <v>92</v>
      </c>
      <c r="E81" s="110">
        <v>115000</v>
      </c>
      <c r="F81" s="111">
        <v>-5</v>
      </c>
      <c r="G81" s="112">
        <v>-575</v>
      </c>
    </row>
    <row r="82" spans="1:7" s="1" customFormat="1" ht="33" x14ac:dyDescent="0.25">
      <c r="A82" s="107" t="s">
        <v>211</v>
      </c>
      <c r="B82" s="108" t="s">
        <v>143</v>
      </c>
      <c r="C82" s="109" t="s">
        <v>91</v>
      </c>
      <c r="D82" s="113" t="s">
        <v>92</v>
      </c>
      <c r="E82" s="110">
        <v>126000</v>
      </c>
      <c r="F82" s="111">
        <v>-5</v>
      </c>
      <c r="G82" s="112">
        <v>-630</v>
      </c>
    </row>
    <row r="83" spans="1:7" s="1" customFormat="1" ht="33" x14ac:dyDescent="0.25">
      <c r="A83" s="107" t="s">
        <v>212</v>
      </c>
      <c r="B83" s="108" t="s">
        <v>143</v>
      </c>
      <c r="C83" s="109" t="s">
        <v>91</v>
      </c>
      <c r="D83" s="113" t="s">
        <v>92</v>
      </c>
      <c r="E83" s="110">
        <v>103700</v>
      </c>
      <c r="F83" s="111">
        <v>-5</v>
      </c>
      <c r="G83" s="112">
        <v>-518.5</v>
      </c>
    </row>
    <row r="84" spans="1:7" s="1" customFormat="1" ht="33" x14ac:dyDescent="0.25">
      <c r="A84" s="107" t="s">
        <v>213</v>
      </c>
      <c r="B84" s="108" t="s">
        <v>143</v>
      </c>
      <c r="C84" s="109" t="s">
        <v>91</v>
      </c>
      <c r="D84" s="113" t="s">
        <v>92</v>
      </c>
      <c r="E84" s="110">
        <v>3540</v>
      </c>
      <c r="F84" s="111">
        <v>-30</v>
      </c>
      <c r="G84" s="112">
        <v>-106.2</v>
      </c>
    </row>
    <row r="85" spans="1:7" s="1" customFormat="1" ht="33" x14ac:dyDescent="0.25">
      <c r="A85" s="107" t="s">
        <v>214</v>
      </c>
      <c r="B85" s="108" t="s">
        <v>143</v>
      </c>
      <c r="C85" s="109" t="s">
        <v>91</v>
      </c>
      <c r="D85" s="113" t="s">
        <v>92</v>
      </c>
      <c r="E85" s="110">
        <v>4800</v>
      </c>
      <c r="F85" s="111">
        <v>-30</v>
      </c>
      <c r="G85" s="112">
        <v>-144</v>
      </c>
    </row>
    <row r="86" spans="1:7" s="1" customFormat="1" ht="33" x14ac:dyDescent="0.25">
      <c r="A86" s="107" t="s">
        <v>215</v>
      </c>
      <c r="B86" s="108" t="s">
        <v>143</v>
      </c>
      <c r="C86" s="109" t="s">
        <v>91</v>
      </c>
      <c r="D86" s="113" t="s">
        <v>92</v>
      </c>
      <c r="E86" s="110">
        <v>10500</v>
      </c>
      <c r="F86" s="111">
        <v>-25</v>
      </c>
      <c r="G86" s="112">
        <v>-262.5</v>
      </c>
    </row>
    <row r="87" spans="1:7" s="1" customFormat="1" ht="33" x14ac:dyDescent="0.25">
      <c r="A87" s="107" t="s">
        <v>216</v>
      </c>
      <c r="B87" s="108" t="s">
        <v>143</v>
      </c>
      <c r="C87" s="109" t="s">
        <v>91</v>
      </c>
      <c r="D87" s="113" t="s">
        <v>92</v>
      </c>
      <c r="E87" s="110">
        <v>33200</v>
      </c>
      <c r="F87" s="111">
        <v>-5</v>
      </c>
      <c r="G87" s="112">
        <v>-166</v>
      </c>
    </row>
    <row r="88" spans="1:7" s="1" customFormat="1" ht="33" x14ac:dyDescent="0.25">
      <c r="A88" s="107" t="s">
        <v>217</v>
      </c>
      <c r="B88" s="108" t="s">
        <v>143</v>
      </c>
      <c r="C88" s="109" t="s">
        <v>91</v>
      </c>
      <c r="D88" s="113" t="s">
        <v>92</v>
      </c>
      <c r="E88" s="110">
        <v>318000</v>
      </c>
      <c r="F88" s="111">
        <v>-3</v>
      </c>
      <c r="G88" s="112">
        <v>-954</v>
      </c>
    </row>
    <row r="89" spans="1:7" s="1" customFormat="1" ht="33" x14ac:dyDescent="0.25">
      <c r="A89" s="107" t="s">
        <v>218</v>
      </c>
      <c r="B89" s="108" t="s">
        <v>143</v>
      </c>
      <c r="C89" s="109" t="s">
        <v>91</v>
      </c>
      <c r="D89" s="113" t="s">
        <v>92</v>
      </c>
      <c r="E89" s="110">
        <v>42000</v>
      </c>
      <c r="F89" s="111">
        <v>-20</v>
      </c>
      <c r="G89" s="112">
        <v>-840</v>
      </c>
    </row>
    <row r="90" spans="1:7" s="1" customFormat="1" ht="33" x14ac:dyDescent="0.25">
      <c r="A90" s="107" t="s">
        <v>219</v>
      </c>
      <c r="B90" s="108" t="s">
        <v>143</v>
      </c>
      <c r="C90" s="109" t="s">
        <v>91</v>
      </c>
      <c r="D90" s="113" t="s">
        <v>92</v>
      </c>
      <c r="E90" s="110">
        <v>35500</v>
      </c>
      <c r="F90" s="111">
        <v>-30</v>
      </c>
      <c r="G90" s="112">
        <v>-1065</v>
      </c>
    </row>
    <row r="91" spans="1:7" s="1" customFormat="1" ht="33" x14ac:dyDescent="0.25">
      <c r="A91" s="107" t="s">
        <v>220</v>
      </c>
      <c r="B91" s="108" t="s">
        <v>143</v>
      </c>
      <c r="C91" s="109" t="s">
        <v>91</v>
      </c>
      <c r="D91" s="113" t="s">
        <v>92</v>
      </c>
      <c r="E91" s="110">
        <v>900</v>
      </c>
      <c r="F91" s="111">
        <v>-30</v>
      </c>
      <c r="G91" s="112">
        <v>-27</v>
      </c>
    </row>
    <row r="92" spans="1:7" s="1" customFormat="1" ht="33" x14ac:dyDescent="0.25">
      <c r="A92" s="107" t="s">
        <v>221</v>
      </c>
      <c r="B92" s="108" t="s">
        <v>143</v>
      </c>
      <c r="C92" s="109" t="s">
        <v>91</v>
      </c>
      <c r="D92" s="113" t="s">
        <v>92</v>
      </c>
      <c r="E92" s="110">
        <v>36500</v>
      </c>
      <c r="F92" s="111">
        <v>-10</v>
      </c>
      <c r="G92" s="112">
        <v>-365</v>
      </c>
    </row>
    <row r="93" spans="1:7" s="1" customFormat="1" ht="33" x14ac:dyDescent="0.25">
      <c r="A93" s="107" t="s">
        <v>222</v>
      </c>
      <c r="B93" s="108" t="s">
        <v>143</v>
      </c>
      <c r="C93" s="109" t="s">
        <v>91</v>
      </c>
      <c r="D93" s="113" t="s">
        <v>92</v>
      </c>
      <c r="E93" s="110">
        <v>4800</v>
      </c>
      <c r="F93" s="111">
        <v>-50</v>
      </c>
      <c r="G93" s="112">
        <v>-240</v>
      </c>
    </row>
    <row r="94" spans="1:7" s="1" customFormat="1" ht="33" x14ac:dyDescent="0.25">
      <c r="A94" s="107" t="s">
        <v>223</v>
      </c>
      <c r="B94" s="108" t="s">
        <v>143</v>
      </c>
      <c r="C94" s="109" t="s">
        <v>91</v>
      </c>
      <c r="D94" s="113" t="s">
        <v>92</v>
      </c>
      <c r="E94" s="110">
        <v>48000</v>
      </c>
      <c r="F94" s="111">
        <v>-12</v>
      </c>
      <c r="G94" s="112">
        <v>-576</v>
      </c>
    </row>
    <row r="95" spans="1:7" s="1" customFormat="1" ht="33" x14ac:dyDescent="0.25">
      <c r="A95" s="107" t="s">
        <v>224</v>
      </c>
      <c r="B95" s="108" t="s">
        <v>143</v>
      </c>
      <c r="C95" s="109" t="s">
        <v>91</v>
      </c>
      <c r="D95" s="113" t="s">
        <v>92</v>
      </c>
      <c r="E95" s="110">
        <v>4200</v>
      </c>
      <c r="F95" s="111">
        <v>-20</v>
      </c>
      <c r="G95" s="112">
        <v>-84</v>
      </c>
    </row>
    <row r="96" spans="1:7" s="1" customFormat="1" ht="33" x14ac:dyDescent="0.25">
      <c r="A96" s="107" t="s">
        <v>225</v>
      </c>
      <c r="B96" s="108" t="s">
        <v>143</v>
      </c>
      <c r="C96" s="109" t="s">
        <v>91</v>
      </c>
      <c r="D96" s="113" t="s">
        <v>92</v>
      </c>
      <c r="E96" s="110">
        <v>32000</v>
      </c>
      <c r="F96" s="111">
        <v>-15</v>
      </c>
      <c r="G96" s="112">
        <v>-480</v>
      </c>
    </row>
    <row r="97" spans="1:7" s="1" customFormat="1" ht="33" x14ac:dyDescent="0.25">
      <c r="A97" s="107" t="s">
        <v>226</v>
      </c>
      <c r="B97" s="108" t="s">
        <v>143</v>
      </c>
      <c r="C97" s="109" t="s">
        <v>91</v>
      </c>
      <c r="D97" s="113" t="s">
        <v>92</v>
      </c>
      <c r="E97" s="110">
        <v>3500</v>
      </c>
      <c r="F97" s="111">
        <v>-39</v>
      </c>
      <c r="G97" s="112">
        <v>-136.5</v>
      </c>
    </row>
    <row r="98" spans="1:7" s="1" customFormat="1" ht="33" x14ac:dyDescent="0.25">
      <c r="A98" s="107" t="s">
        <v>227</v>
      </c>
      <c r="B98" s="108" t="s">
        <v>143</v>
      </c>
      <c r="C98" s="109" t="s">
        <v>91</v>
      </c>
      <c r="D98" s="113" t="s">
        <v>92</v>
      </c>
      <c r="E98" s="110">
        <v>3600</v>
      </c>
      <c r="F98" s="111">
        <v>-20</v>
      </c>
      <c r="G98" s="112">
        <v>-72</v>
      </c>
    </row>
    <row r="99" spans="1:7" s="1" customFormat="1" ht="33" x14ac:dyDescent="0.25">
      <c r="A99" s="107" t="s">
        <v>228</v>
      </c>
      <c r="B99" s="108" t="s">
        <v>143</v>
      </c>
      <c r="C99" s="109" t="s">
        <v>91</v>
      </c>
      <c r="D99" s="113" t="s">
        <v>92</v>
      </c>
      <c r="E99" s="110">
        <v>3600</v>
      </c>
      <c r="F99" s="111">
        <v>-20</v>
      </c>
      <c r="G99" s="112">
        <v>-72</v>
      </c>
    </row>
    <row r="100" spans="1:7" s="1" customFormat="1" ht="33" x14ac:dyDescent="0.25">
      <c r="A100" s="107" t="s">
        <v>229</v>
      </c>
      <c r="B100" s="108" t="s">
        <v>143</v>
      </c>
      <c r="C100" s="109" t="s">
        <v>91</v>
      </c>
      <c r="D100" s="113" t="s">
        <v>92</v>
      </c>
      <c r="E100" s="110">
        <v>64900</v>
      </c>
      <c r="F100" s="111">
        <v>-10</v>
      </c>
      <c r="G100" s="112">
        <v>-649</v>
      </c>
    </row>
    <row r="101" spans="1:7" s="1" customFormat="1" ht="33" x14ac:dyDescent="0.25">
      <c r="A101" s="107" t="s">
        <v>230</v>
      </c>
      <c r="B101" s="108" t="s">
        <v>143</v>
      </c>
      <c r="C101" s="109" t="s">
        <v>91</v>
      </c>
      <c r="D101" s="113" t="s">
        <v>92</v>
      </c>
      <c r="E101" s="110">
        <v>32400</v>
      </c>
      <c r="F101" s="111">
        <v>-4</v>
      </c>
      <c r="G101" s="112">
        <v>-129.6</v>
      </c>
    </row>
    <row r="102" spans="1:7" s="1" customFormat="1" ht="33" x14ac:dyDescent="0.25">
      <c r="A102" s="107" t="s">
        <v>231</v>
      </c>
      <c r="B102" s="108" t="s">
        <v>143</v>
      </c>
      <c r="C102" s="109" t="s">
        <v>91</v>
      </c>
      <c r="D102" s="113" t="s">
        <v>92</v>
      </c>
      <c r="E102" s="110">
        <v>133890</v>
      </c>
      <c r="F102" s="111">
        <v>-20</v>
      </c>
      <c r="G102" s="112">
        <v>-2677.8</v>
      </c>
    </row>
    <row r="103" spans="1:7" s="1" customFormat="1" ht="33" x14ac:dyDescent="0.25">
      <c r="A103" s="107" t="s">
        <v>232</v>
      </c>
      <c r="B103" s="108" t="s">
        <v>143</v>
      </c>
      <c r="C103" s="109" t="s">
        <v>91</v>
      </c>
      <c r="D103" s="113" t="s">
        <v>92</v>
      </c>
      <c r="E103" s="110">
        <v>125000</v>
      </c>
      <c r="F103" s="111">
        <v>-8</v>
      </c>
      <c r="G103" s="112">
        <v>-1000</v>
      </c>
    </row>
    <row r="104" spans="1:7" s="1" customFormat="1" ht="33" x14ac:dyDescent="0.25">
      <c r="A104" s="107" t="s">
        <v>233</v>
      </c>
      <c r="B104" s="108" t="s">
        <v>143</v>
      </c>
      <c r="C104" s="109" t="s">
        <v>91</v>
      </c>
      <c r="D104" s="113" t="s">
        <v>92</v>
      </c>
      <c r="E104" s="110">
        <v>7500</v>
      </c>
      <c r="F104" s="111">
        <v>-20</v>
      </c>
      <c r="G104" s="112">
        <v>-150</v>
      </c>
    </row>
    <row r="105" spans="1:7" s="1" customFormat="1" ht="33" x14ac:dyDescent="0.25">
      <c r="A105" s="107" t="s">
        <v>234</v>
      </c>
      <c r="B105" s="108" t="s">
        <v>143</v>
      </c>
      <c r="C105" s="109" t="s">
        <v>91</v>
      </c>
      <c r="D105" s="113" t="s">
        <v>92</v>
      </c>
      <c r="E105" s="110">
        <v>124000</v>
      </c>
      <c r="F105" s="111">
        <v>-10</v>
      </c>
      <c r="G105" s="112">
        <v>-1240</v>
      </c>
    </row>
    <row r="106" spans="1:7" s="1" customFormat="1" ht="33" x14ac:dyDescent="0.25">
      <c r="A106" s="107" t="s">
        <v>235</v>
      </c>
      <c r="B106" s="108" t="s">
        <v>143</v>
      </c>
      <c r="C106" s="109" t="s">
        <v>91</v>
      </c>
      <c r="D106" s="113" t="s">
        <v>92</v>
      </c>
      <c r="E106" s="110">
        <v>1850</v>
      </c>
      <c r="F106" s="111">
        <v>-20</v>
      </c>
      <c r="G106" s="112">
        <v>-37</v>
      </c>
    </row>
    <row r="107" spans="1:7" s="1" customFormat="1" ht="33" x14ac:dyDescent="0.25">
      <c r="A107" s="107" t="s">
        <v>236</v>
      </c>
      <c r="B107" s="108" t="s">
        <v>143</v>
      </c>
      <c r="C107" s="109" t="s">
        <v>91</v>
      </c>
      <c r="D107" s="113" t="s">
        <v>92</v>
      </c>
      <c r="E107" s="110">
        <v>1850</v>
      </c>
      <c r="F107" s="111">
        <v>-10</v>
      </c>
      <c r="G107" s="112">
        <v>-18.5</v>
      </c>
    </row>
    <row r="108" spans="1:7" s="1" customFormat="1" ht="33" x14ac:dyDescent="0.25">
      <c r="A108" s="107" t="s">
        <v>237</v>
      </c>
      <c r="B108" s="108" t="s">
        <v>143</v>
      </c>
      <c r="C108" s="109" t="s">
        <v>91</v>
      </c>
      <c r="D108" s="113" t="s">
        <v>92</v>
      </c>
      <c r="E108" s="110">
        <v>160000</v>
      </c>
      <c r="F108" s="111">
        <v>-6</v>
      </c>
      <c r="G108" s="112">
        <v>-960</v>
      </c>
    </row>
    <row r="109" spans="1:7" s="1" customFormat="1" ht="33" x14ac:dyDescent="0.25">
      <c r="A109" s="107" t="s">
        <v>238</v>
      </c>
      <c r="B109" s="108" t="s">
        <v>143</v>
      </c>
      <c r="C109" s="109" t="s">
        <v>91</v>
      </c>
      <c r="D109" s="113" t="s">
        <v>92</v>
      </c>
      <c r="E109" s="110">
        <v>4500</v>
      </c>
      <c r="F109" s="111">
        <v>-30</v>
      </c>
      <c r="G109" s="112">
        <v>-135</v>
      </c>
    </row>
    <row r="110" spans="1:7" s="1" customFormat="1" ht="33" x14ac:dyDescent="0.25">
      <c r="A110" s="107" t="s">
        <v>239</v>
      </c>
      <c r="B110" s="108" t="s">
        <v>143</v>
      </c>
      <c r="C110" s="109" t="s">
        <v>91</v>
      </c>
      <c r="D110" s="113" t="s">
        <v>92</v>
      </c>
      <c r="E110" s="110">
        <v>17000</v>
      </c>
      <c r="F110" s="111">
        <v>-20</v>
      </c>
      <c r="G110" s="112">
        <v>-340</v>
      </c>
    </row>
    <row r="111" spans="1:7" s="1" customFormat="1" ht="33" x14ac:dyDescent="0.25">
      <c r="A111" s="107" t="s">
        <v>240</v>
      </c>
      <c r="B111" s="108" t="s">
        <v>143</v>
      </c>
      <c r="C111" s="109" t="s">
        <v>91</v>
      </c>
      <c r="D111" s="113" t="s">
        <v>92</v>
      </c>
      <c r="E111" s="110">
        <v>8712</v>
      </c>
      <c r="F111" s="111">
        <v>-25</v>
      </c>
      <c r="G111" s="112">
        <v>-217.8</v>
      </c>
    </row>
    <row r="112" spans="1:7" s="1" customFormat="1" ht="33" x14ac:dyDescent="0.25">
      <c r="A112" s="107" t="s">
        <v>241</v>
      </c>
      <c r="B112" s="108" t="s">
        <v>143</v>
      </c>
      <c r="C112" s="109" t="s">
        <v>91</v>
      </c>
      <c r="D112" s="113" t="s">
        <v>92</v>
      </c>
      <c r="E112" s="110">
        <v>120000</v>
      </c>
      <c r="F112" s="111">
        <v>-2</v>
      </c>
      <c r="G112" s="112">
        <v>-240</v>
      </c>
    </row>
    <row r="113" spans="1:7" s="1" customFormat="1" ht="33" x14ac:dyDescent="0.25">
      <c r="A113" s="107" t="s">
        <v>242</v>
      </c>
      <c r="B113" s="108" t="s">
        <v>143</v>
      </c>
      <c r="C113" s="109" t="s">
        <v>91</v>
      </c>
      <c r="D113" s="113" t="s">
        <v>92</v>
      </c>
      <c r="E113" s="110">
        <v>10500</v>
      </c>
      <c r="F113" s="111">
        <v>-30</v>
      </c>
      <c r="G113" s="112">
        <v>-315</v>
      </c>
    </row>
    <row r="114" spans="1:7" s="1" customFormat="1" ht="33" x14ac:dyDescent="0.25">
      <c r="A114" s="107" t="s">
        <v>243</v>
      </c>
      <c r="B114" s="108" t="s">
        <v>143</v>
      </c>
      <c r="C114" s="109" t="s">
        <v>91</v>
      </c>
      <c r="D114" s="113" t="s">
        <v>92</v>
      </c>
      <c r="E114" s="110">
        <v>390</v>
      </c>
      <c r="F114" s="111">
        <v>-100</v>
      </c>
      <c r="G114" s="112">
        <v>-39</v>
      </c>
    </row>
    <row r="115" spans="1:7" s="1" customFormat="1" ht="33" x14ac:dyDescent="0.25">
      <c r="A115" s="107" t="s">
        <v>244</v>
      </c>
      <c r="B115" s="108" t="s">
        <v>143</v>
      </c>
      <c r="C115" s="109" t="s">
        <v>91</v>
      </c>
      <c r="D115" s="113" t="s">
        <v>92</v>
      </c>
      <c r="E115" s="110">
        <v>388</v>
      </c>
      <c r="F115" s="111">
        <v>-1000</v>
      </c>
      <c r="G115" s="112">
        <v>-388</v>
      </c>
    </row>
    <row r="116" spans="1:7" s="1" customFormat="1" ht="33" x14ac:dyDescent="0.25">
      <c r="A116" s="107" t="s">
        <v>245</v>
      </c>
      <c r="B116" s="108" t="s">
        <v>143</v>
      </c>
      <c r="C116" s="109" t="s">
        <v>91</v>
      </c>
      <c r="D116" s="113" t="s">
        <v>92</v>
      </c>
      <c r="E116" s="110">
        <v>34900</v>
      </c>
      <c r="F116" s="111">
        <v>-15</v>
      </c>
      <c r="G116" s="112">
        <v>-523.5</v>
      </c>
    </row>
    <row r="117" spans="1:7" s="1" customFormat="1" ht="33" x14ac:dyDescent="0.25">
      <c r="A117" s="107" t="s">
        <v>246</v>
      </c>
      <c r="B117" s="108" t="s">
        <v>143</v>
      </c>
      <c r="C117" s="109" t="s">
        <v>91</v>
      </c>
      <c r="D117" s="113" t="s">
        <v>92</v>
      </c>
      <c r="E117" s="110">
        <v>32000</v>
      </c>
      <c r="F117" s="111">
        <v>-30</v>
      </c>
      <c r="G117" s="112">
        <v>-960</v>
      </c>
    </row>
    <row r="118" spans="1:7" s="1" customFormat="1" ht="33" x14ac:dyDescent="0.25">
      <c r="A118" s="107" t="s">
        <v>247</v>
      </c>
      <c r="B118" s="108" t="s">
        <v>143</v>
      </c>
      <c r="C118" s="109" t="s">
        <v>91</v>
      </c>
      <c r="D118" s="113" t="s">
        <v>92</v>
      </c>
      <c r="E118" s="110">
        <v>1300</v>
      </c>
      <c r="F118" s="111">
        <v>-100</v>
      </c>
      <c r="G118" s="112">
        <v>-130</v>
      </c>
    </row>
    <row r="119" spans="1:7" s="1" customFormat="1" ht="33" x14ac:dyDescent="0.25">
      <c r="A119" s="107" t="s">
        <v>248</v>
      </c>
      <c r="B119" s="108" t="s">
        <v>143</v>
      </c>
      <c r="C119" s="109" t="s">
        <v>91</v>
      </c>
      <c r="D119" s="113" t="s">
        <v>92</v>
      </c>
      <c r="E119" s="110">
        <v>3840</v>
      </c>
      <c r="F119" s="111">
        <v>-45</v>
      </c>
      <c r="G119" s="112">
        <v>-172.8</v>
      </c>
    </row>
    <row r="120" spans="1:7" s="1" customFormat="1" ht="33" x14ac:dyDescent="0.25">
      <c r="A120" s="107" t="s">
        <v>249</v>
      </c>
      <c r="B120" s="108" t="s">
        <v>143</v>
      </c>
      <c r="C120" s="109" t="s">
        <v>91</v>
      </c>
      <c r="D120" s="113" t="s">
        <v>92</v>
      </c>
      <c r="E120" s="110">
        <v>170000</v>
      </c>
      <c r="F120" s="111">
        <v>-7</v>
      </c>
      <c r="G120" s="112">
        <v>-1190</v>
      </c>
    </row>
    <row r="121" spans="1:7" s="1" customFormat="1" ht="33" x14ac:dyDescent="0.25">
      <c r="A121" s="107" t="s">
        <v>250</v>
      </c>
      <c r="B121" s="108" t="s">
        <v>143</v>
      </c>
      <c r="C121" s="109" t="s">
        <v>91</v>
      </c>
      <c r="D121" s="113" t="s">
        <v>92</v>
      </c>
      <c r="E121" s="110">
        <v>51000</v>
      </c>
      <c r="F121" s="111">
        <v>-5</v>
      </c>
      <c r="G121" s="112">
        <v>-255</v>
      </c>
    </row>
    <row r="122" spans="1:7" s="1" customFormat="1" ht="33" x14ac:dyDescent="0.25">
      <c r="A122" s="107" t="s">
        <v>251</v>
      </c>
      <c r="B122" s="108" t="s">
        <v>143</v>
      </c>
      <c r="C122" s="109" t="s">
        <v>91</v>
      </c>
      <c r="D122" s="113" t="s">
        <v>92</v>
      </c>
      <c r="E122" s="110">
        <v>68000</v>
      </c>
      <c r="F122" s="111">
        <v>-20</v>
      </c>
      <c r="G122" s="112">
        <v>-1360</v>
      </c>
    </row>
    <row r="123" spans="1:7" s="1" customFormat="1" ht="33" x14ac:dyDescent="0.25">
      <c r="A123" s="107" t="s">
        <v>252</v>
      </c>
      <c r="B123" s="108" t="s">
        <v>143</v>
      </c>
      <c r="C123" s="109" t="s">
        <v>91</v>
      </c>
      <c r="D123" s="113" t="s">
        <v>92</v>
      </c>
      <c r="E123" s="110">
        <v>66000</v>
      </c>
      <c r="F123" s="111">
        <v>-20</v>
      </c>
      <c r="G123" s="112">
        <v>-1320</v>
      </c>
    </row>
    <row r="124" spans="1:7" s="1" customFormat="1" ht="33" x14ac:dyDescent="0.25">
      <c r="A124" s="107" t="s">
        <v>253</v>
      </c>
      <c r="B124" s="108" t="s">
        <v>143</v>
      </c>
      <c r="C124" s="109" t="s">
        <v>91</v>
      </c>
      <c r="D124" s="113" t="s">
        <v>92</v>
      </c>
      <c r="E124" s="110">
        <v>58900</v>
      </c>
      <c r="F124" s="111">
        <v>-15</v>
      </c>
      <c r="G124" s="112">
        <v>-883.5</v>
      </c>
    </row>
    <row r="125" spans="1:7" s="1" customFormat="1" ht="33" x14ac:dyDescent="0.25">
      <c r="A125" s="107" t="s">
        <v>254</v>
      </c>
      <c r="B125" s="108" t="s">
        <v>143</v>
      </c>
      <c r="C125" s="109" t="s">
        <v>91</v>
      </c>
      <c r="D125" s="113" t="s">
        <v>92</v>
      </c>
      <c r="E125" s="110">
        <v>950</v>
      </c>
      <c r="F125" s="111">
        <v>-80</v>
      </c>
      <c r="G125" s="112">
        <v>-76</v>
      </c>
    </row>
    <row r="126" spans="1:7" s="1" customFormat="1" ht="33" x14ac:dyDescent="0.25">
      <c r="A126" s="107" t="s">
        <v>255</v>
      </c>
      <c r="B126" s="108" t="s">
        <v>143</v>
      </c>
      <c r="C126" s="109" t="s">
        <v>91</v>
      </c>
      <c r="D126" s="113" t="s">
        <v>92</v>
      </c>
      <c r="E126" s="110">
        <v>31700</v>
      </c>
      <c r="F126" s="111">
        <v>-25</v>
      </c>
      <c r="G126" s="112">
        <v>-792.5</v>
      </c>
    </row>
    <row r="127" spans="1:7" s="1" customFormat="1" ht="33" x14ac:dyDescent="0.25">
      <c r="A127" s="107" t="s">
        <v>256</v>
      </c>
      <c r="B127" s="108" t="s">
        <v>143</v>
      </c>
      <c r="C127" s="109" t="s">
        <v>91</v>
      </c>
      <c r="D127" s="113" t="s">
        <v>92</v>
      </c>
      <c r="E127" s="110">
        <v>31000</v>
      </c>
      <c r="F127" s="111">
        <v>-25</v>
      </c>
      <c r="G127" s="112">
        <v>-775</v>
      </c>
    </row>
    <row r="128" spans="1:7" s="1" customFormat="1" ht="33" x14ac:dyDescent="0.25">
      <c r="A128" s="107" t="s">
        <v>257</v>
      </c>
      <c r="B128" s="108" t="s">
        <v>143</v>
      </c>
      <c r="C128" s="109" t="s">
        <v>91</v>
      </c>
      <c r="D128" s="113" t="s">
        <v>92</v>
      </c>
      <c r="E128" s="110">
        <v>31000</v>
      </c>
      <c r="F128" s="111">
        <v>-25</v>
      </c>
      <c r="G128" s="112">
        <v>-775</v>
      </c>
    </row>
    <row r="129" spans="1:7" s="1" customFormat="1" ht="33" x14ac:dyDescent="0.25">
      <c r="A129" s="107" t="s">
        <v>258</v>
      </c>
      <c r="B129" s="108" t="s">
        <v>143</v>
      </c>
      <c r="C129" s="109" t="s">
        <v>91</v>
      </c>
      <c r="D129" s="113" t="s">
        <v>92</v>
      </c>
      <c r="E129" s="110">
        <v>31000</v>
      </c>
      <c r="F129" s="111">
        <v>-25</v>
      </c>
      <c r="G129" s="112">
        <v>-775</v>
      </c>
    </row>
    <row r="130" spans="1:7" s="1" customFormat="1" ht="33" x14ac:dyDescent="0.25">
      <c r="A130" s="107" t="s">
        <v>259</v>
      </c>
      <c r="B130" s="108" t="s">
        <v>143</v>
      </c>
      <c r="C130" s="109" t="s">
        <v>91</v>
      </c>
      <c r="D130" s="113" t="s">
        <v>92</v>
      </c>
      <c r="E130" s="110">
        <v>2489</v>
      </c>
      <c r="F130" s="111">
        <v>-50</v>
      </c>
      <c r="G130" s="112">
        <v>-124.45000000000002</v>
      </c>
    </row>
    <row r="131" spans="1:7" s="1" customFormat="1" ht="33" x14ac:dyDescent="0.25">
      <c r="A131" s="107" t="s">
        <v>260</v>
      </c>
      <c r="B131" s="108" t="s">
        <v>143</v>
      </c>
      <c r="C131" s="109" t="s">
        <v>91</v>
      </c>
      <c r="D131" s="113" t="s">
        <v>92</v>
      </c>
      <c r="E131" s="110">
        <v>28200</v>
      </c>
      <c r="F131" s="111">
        <v>-10</v>
      </c>
      <c r="G131" s="112">
        <v>-282</v>
      </c>
    </row>
    <row r="132" spans="1:7" s="1" customFormat="1" ht="33" x14ac:dyDescent="0.25">
      <c r="A132" s="107" t="s">
        <v>261</v>
      </c>
      <c r="B132" s="108" t="s">
        <v>143</v>
      </c>
      <c r="C132" s="109" t="s">
        <v>91</v>
      </c>
      <c r="D132" s="113" t="s">
        <v>92</v>
      </c>
      <c r="E132" s="110">
        <v>4600</v>
      </c>
      <c r="F132" s="111">
        <v>-10</v>
      </c>
      <c r="G132" s="112">
        <v>-46</v>
      </c>
    </row>
    <row r="133" spans="1:7" s="1" customFormat="1" ht="33" x14ac:dyDescent="0.25">
      <c r="A133" s="107" t="s">
        <v>262</v>
      </c>
      <c r="B133" s="108" t="s">
        <v>143</v>
      </c>
      <c r="C133" s="109" t="s">
        <v>91</v>
      </c>
      <c r="D133" s="113" t="s">
        <v>92</v>
      </c>
      <c r="E133" s="110">
        <v>42000</v>
      </c>
      <c r="F133" s="111">
        <v>-5</v>
      </c>
      <c r="G133" s="112">
        <v>-210</v>
      </c>
    </row>
    <row r="134" spans="1:7" s="1" customFormat="1" ht="33" x14ac:dyDescent="0.25">
      <c r="A134" s="107" t="s">
        <v>263</v>
      </c>
      <c r="B134" s="108" t="s">
        <v>143</v>
      </c>
      <c r="C134" s="109" t="s">
        <v>91</v>
      </c>
      <c r="D134" s="113" t="s">
        <v>92</v>
      </c>
      <c r="E134" s="110">
        <v>74400</v>
      </c>
      <c r="F134" s="111">
        <v>-5</v>
      </c>
      <c r="G134" s="112">
        <v>-372</v>
      </c>
    </row>
    <row r="135" spans="1:7" s="1" customFormat="1" ht="33" x14ac:dyDescent="0.25">
      <c r="A135" s="107" t="s">
        <v>264</v>
      </c>
      <c r="B135" s="108" t="s">
        <v>143</v>
      </c>
      <c r="C135" s="109" t="s">
        <v>91</v>
      </c>
      <c r="D135" s="113" t="s">
        <v>92</v>
      </c>
      <c r="E135" s="110">
        <v>69600</v>
      </c>
      <c r="F135" s="111">
        <v>-5</v>
      </c>
      <c r="G135" s="112">
        <v>-348</v>
      </c>
    </row>
    <row r="136" spans="1:7" s="1" customFormat="1" ht="33" x14ac:dyDescent="0.25">
      <c r="A136" s="107" t="s">
        <v>265</v>
      </c>
      <c r="B136" s="108" t="s">
        <v>143</v>
      </c>
      <c r="C136" s="109" t="s">
        <v>91</v>
      </c>
      <c r="D136" s="113" t="s">
        <v>92</v>
      </c>
      <c r="E136" s="110">
        <v>16350</v>
      </c>
      <c r="F136" s="111">
        <v>-5</v>
      </c>
      <c r="G136" s="112">
        <v>-81.75</v>
      </c>
    </row>
    <row r="137" spans="1:7" s="1" customFormat="1" ht="33" x14ac:dyDescent="0.25">
      <c r="A137" s="107" t="s">
        <v>266</v>
      </c>
      <c r="B137" s="108" t="s">
        <v>143</v>
      </c>
      <c r="C137" s="109" t="s">
        <v>91</v>
      </c>
      <c r="D137" s="113" t="s">
        <v>92</v>
      </c>
      <c r="E137" s="110">
        <v>18660</v>
      </c>
      <c r="F137" s="111">
        <v>-10</v>
      </c>
      <c r="G137" s="112">
        <v>-186.59999999999997</v>
      </c>
    </row>
    <row r="138" spans="1:7" s="1" customFormat="1" ht="33" x14ac:dyDescent="0.25">
      <c r="A138" s="107" t="s">
        <v>267</v>
      </c>
      <c r="B138" s="108" t="s">
        <v>143</v>
      </c>
      <c r="C138" s="109" t="s">
        <v>91</v>
      </c>
      <c r="D138" s="113" t="s">
        <v>92</v>
      </c>
      <c r="E138" s="110">
        <v>3288</v>
      </c>
      <c r="F138" s="111">
        <v>-50</v>
      </c>
      <c r="G138" s="112">
        <v>-164.39999999999998</v>
      </c>
    </row>
    <row r="139" spans="1:7" s="1" customFormat="1" ht="33" x14ac:dyDescent="0.25">
      <c r="A139" s="107" t="s">
        <v>268</v>
      </c>
      <c r="B139" s="108" t="s">
        <v>143</v>
      </c>
      <c r="C139" s="109" t="s">
        <v>91</v>
      </c>
      <c r="D139" s="113" t="s">
        <v>92</v>
      </c>
      <c r="E139" s="110">
        <v>10800</v>
      </c>
      <c r="F139" s="111">
        <v>-10</v>
      </c>
      <c r="G139" s="112">
        <v>-108</v>
      </c>
    </row>
    <row r="140" spans="1:7" s="1" customFormat="1" ht="33" x14ac:dyDescent="0.25">
      <c r="A140" s="107" t="s">
        <v>269</v>
      </c>
      <c r="B140" s="108" t="s">
        <v>143</v>
      </c>
      <c r="C140" s="109" t="s">
        <v>91</v>
      </c>
      <c r="D140" s="113" t="s">
        <v>92</v>
      </c>
      <c r="E140" s="110">
        <v>5160</v>
      </c>
      <c r="F140" s="111">
        <v>-20</v>
      </c>
      <c r="G140" s="112">
        <v>-103.20000000000002</v>
      </c>
    </row>
    <row r="141" spans="1:7" s="1" customFormat="1" ht="33" x14ac:dyDescent="0.25">
      <c r="A141" s="107" t="s">
        <v>270</v>
      </c>
      <c r="B141" s="108" t="s">
        <v>143</v>
      </c>
      <c r="C141" s="109" t="s">
        <v>91</v>
      </c>
      <c r="D141" s="113" t="s">
        <v>92</v>
      </c>
      <c r="E141" s="110">
        <v>20500</v>
      </c>
      <c r="F141" s="111">
        <v>-9</v>
      </c>
      <c r="G141" s="112">
        <v>-184.5</v>
      </c>
    </row>
    <row r="142" spans="1:7" s="1" customFormat="1" ht="33" x14ac:dyDescent="0.25">
      <c r="A142" s="107" t="s">
        <v>271</v>
      </c>
      <c r="B142" s="108" t="s">
        <v>143</v>
      </c>
      <c r="C142" s="109" t="s">
        <v>91</v>
      </c>
      <c r="D142" s="113" t="s">
        <v>92</v>
      </c>
      <c r="E142" s="110">
        <v>35000</v>
      </c>
      <c r="F142" s="111">
        <v>-5</v>
      </c>
      <c r="G142" s="112">
        <v>-175</v>
      </c>
    </row>
    <row r="143" spans="1:7" s="1" customFormat="1" ht="33" x14ac:dyDescent="0.25">
      <c r="A143" s="107" t="s">
        <v>272</v>
      </c>
      <c r="B143" s="108" t="s">
        <v>143</v>
      </c>
      <c r="C143" s="109" t="s">
        <v>91</v>
      </c>
      <c r="D143" s="113" t="s">
        <v>92</v>
      </c>
      <c r="E143" s="110">
        <v>1700</v>
      </c>
      <c r="F143" s="111">
        <v>-13</v>
      </c>
      <c r="G143" s="112">
        <v>-22.099999999999994</v>
      </c>
    </row>
    <row r="144" spans="1:7" s="1" customFormat="1" ht="33" x14ac:dyDescent="0.25">
      <c r="A144" s="107" t="s">
        <v>273</v>
      </c>
      <c r="B144" s="108" t="s">
        <v>143</v>
      </c>
      <c r="C144" s="109" t="s">
        <v>91</v>
      </c>
      <c r="D144" s="113" t="s">
        <v>92</v>
      </c>
      <c r="E144" s="110">
        <v>3840</v>
      </c>
      <c r="F144" s="111">
        <v>-20</v>
      </c>
      <c r="G144" s="112">
        <v>-76.8</v>
      </c>
    </row>
    <row r="145" spans="1:7" s="1" customFormat="1" ht="33" x14ac:dyDescent="0.25">
      <c r="A145" s="107" t="s">
        <v>274</v>
      </c>
      <c r="B145" s="108" t="s">
        <v>143</v>
      </c>
      <c r="C145" s="109" t="s">
        <v>91</v>
      </c>
      <c r="D145" s="113" t="s">
        <v>92</v>
      </c>
      <c r="E145" s="110">
        <v>960</v>
      </c>
      <c r="F145" s="111">
        <v>-100</v>
      </c>
      <c r="G145" s="112">
        <v>-96</v>
      </c>
    </row>
    <row r="146" spans="1:7" s="1" customFormat="1" ht="33" x14ac:dyDescent="0.25">
      <c r="A146" s="107" t="s">
        <v>275</v>
      </c>
      <c r="B146" s="108" t="s">
        <v>143</v>
      </c>
      <c r="C146" s="109" t="s">
        <v>91</v>
      </c>
      <c r="D146" s="113" t="s">
        <v>92</v>
      </c>
      <c r="E146" s="110">
        <v>130000</v>
      </c>
      <c r="F146" s="111">
        <v>-1</v>
      </c>
      <c r="G146" s="112">
        <v>-130</v>
      </c>
    </row>
    <row r="147" spans="1:7" s="1" customFormat="1" ht="33" x14ac:dyDescent="0.25">
      <c r="A147" s="107" t="s">
        <v>276</v>
      </c>
      <c r="B147" s="108" t="s">
        <v>143</v>
      </c>
      <c r="C147" s="109" t="s">
        <v>91</v>
      </c>
      <c r="D147" s="113" t="s">
        <v>92</v>
      </c>
      <c r="E147" s="110">
        <v>7300</v>
      </c>
      <c r="F147" s="111">
        <v>-5</v>
      </c>
      <c r="G147" s="112">
        <v>-36.5</v>
      </c>
    </row>
    <row r="148" spans="1:7" s="1" customFormat="1" ht="33" x14ac:dyDescent="0.25">
      <c r="A148" s="107" t="s">
        <v>277</v>
      </c>
      <c r="B148" s="108" t="s">
        <v>143</v>
      </c>
      <c r="C148" s="109" t="s">
        <v>91</v>
      </c>
      <c r="D148" s="113" t="s">
        <v>92</v>
      </c>
      <c r="E148" s="110">
        <v>60000</v>
      </c>
      <c r="F148" s="111">
        <v>-2</v>
      </c>
      <c r="G148" s="112">
        <v>-120</v>
      </c>
    </row>
    <row r="149" spans="1:7" s="1" customFormat="1" ht="33" x14ac:dyDescent="0.25">
      <c r="A149" s="107" t="s">
        <v>278</v>
      </c>
      <c r="B149" s="108" t="s">
        <v>143</v>
      </c>
      <c r="C149" s="109" t="s">
        <v>91</v>
      </c>
      <c r="D149" s="113" t="s">
        <v>92</v>
      </c>
      <c r="E149" s="110">
        <v>11500</v>
      </c>
      <c r="F149" s="111">
        <v>-4</v>
      </c>
      <c r="G149" s="112">
        <v>-46</v>
      </c>
    </row>
    <row r="150" spans="1:7" s="1" customFormat="1" ht="33" x14ac:dyDescent="0.25">
      <c r="A150" s="107" t="s">
        <v>279</v>
      </c>
      <c r="B150" s="108" t="s">
        <v>143</v>
      </c>
      <c r="C150" s="109" t="s">
        <v>91</v>
      </c>
      <c r="D150" s="113" t="s">
        <v>92</v>
      </c>
      <c r="E150" s="110">
        <v>12300</v>
      </c>
      <c r="F150" s="111">
        <v>-5</v>
      </c>
      <c r="G150" s="112">
        <v>-61.5</v>
      </c>
    </row>
    <row r="151" spans="1:7" s="1" customFormat="1" ht="33" x14ac:dyDescent="0.25">
      <c r="A151" s="107" t="s">
        <v>280</v>
      </c>
      <c r="B151" s="108" t="s">
        <v>143</v>
      </c>
      <c r="C151" s="109" t="s">
        <v>91</v>
      </c>
      <c r="D151" s="113" t="s">
        <v>92</v>
      </c>
      <c r="E151" s="110">
        <v>1480</v>
      </c>
      <c r="F151" s="111">
        <v>-100</v>
      </c>
      <c r="G151" s="112">
        <v>-148</v>
      </c>
    </row>
    <row r="152" spans="1:7" s="1" customFormat="1" ht="33" x14ac:dyDescent="0.25">
      <c r="A152" s="107" t="s">
        <v>281</v>
      </c>
      <c r="B152" s="108" t="s">
        <v>143</v>
      </c>
      <c r="C152" s="109" t="s">
        <v>91</v>
      </c>
      <c r="D152" s="113" t="s">
        <v>92</v>
      </c>
      <c r="E152" s="110">
        <v>65000</v>
      </c>
      <c r="F152" s="111">
        <v>-2</v>
      </c>
      <c r="G152" s="112">
        <v>-130</v>
      </c>
    </row>
    <row r="153" spans="1:7" s="1" customFormat="1" ht="33" x14ac:dyDescent="0.25">
      <c r="A153" s="107" t="s">
        <v>282</v>
      </c>
      <c r="B153" s="108" t="s">
        <v>143</v>
      </c>
      <c r="C153" s="109" t="s">
        <v>91</v>
      </c>
      <c r="D153" s="113" t="s">
        <v>92</v>
      </c>
      <c r="E153" s="110">
        <v>38800</v>
      </c>
      <c r="F153" s="111">
        <v>-5</v>
      </c>
      <c r="G153" s="112">
        <v>-194</v>
      </c>
    </row>
    <row r="154" spans="1:7" s="1" customFormat="1" ht="33" x14ac:dyDescent="0.25">
      <c r="A154" s="107" t="s">
        <v>283</v>
      </c>
      <c r="B154" s="108" t="s">
        <v>143</v>
      </c>
      <c r="C154" s="109" t="s">
        <v>91</v>
      </c>
      <c r="D154" s="113" t="s">
        <v>92</v>
      </c>
      <c r="E154" s="110">
        <v>28600</v>
      </c>
      <c r="F154" s="111">
        <v>-5</v>
      </c>
      <c r="G154" s="112">
        <v>-143</v>
      </c>
    </row>
    <row r="155" spans="1:7" s="1" customFormat="1" ht="33" x14ac:dyDescent="0.25">
      <c r="A155" s="107" t="s">
        <v>284</v>
      </c>
      <c r="B155" s="108" t="s">
        <v>143</v>
      </c>
      <c r="C155" s="109" t="s">
        <v>91</v>
      </c>
      <c r="D155" s="113" t="s">
        <v>92</v>
      </c>
      <c r="E155" s="110">
        <v>43000</v>
      </c>
      <c r="F155" s="111">
        <v>-5</v>
      </c>
      <c r="G155" s="112">
        <v>-215</v>
      </c>
    </row>
    <row r="156" spans="1:7" s="1" customFormat="1" ht="33" x14ac:dyDescent="0.25">
      <c r="A156" s="107" t="s">
        <v>285</v>
      </c>
      <c r="B156" s="108" t="s">
        <v>143</v>
      </c>
      <c r="C156" s="109" t="s">
        <v>91</v>
      </c>
      <c r="D156" s="113" t="s">
        <v>92</v>
      </c>
      <c r="E156" s="110">
        <v>15000</v>
      </c>
      <c r="F156" s="111">
        <v>-5</v>
      </c>
      <c r="G156" s="112">
        <v>-75</v>
      </c>
    </row>
    <row r="157" spans="1:7" s="1" customFormat="1" ht="33" x14ac:dyDescent="0.25">
      <c r="A157" s="107" t="s">
        <v>286</v>
      </c>
      <c r="B157" s="108" t="s">
        <v>143</v>
      </c>
      <c r="C157" s="109" t="s">
        <v>91</v>
      </c>
      <c r="D157" s="113" t="s">
        <v>92</v>
      </c>
      <c r="E157" s="110">
        <v>4620</v>
      </c>
      <c r="F157" s="111">
        <v>-5</v>
      </c>
      <c r="G157" s="112">
        <v>-23.099999999999994</v>
      </c>
    </row>
    <row r="158" spans="1:7" s="1" customFormat="1" ht="33" x14ac:dyDescent="0.25">
      <c r="A158" s="107" t="s">
        <v>287</v>
      </c>
      <c r="B158" s="108" t="s">
        <v>143</v>
      </c>
      <c r="C158" s="109" t="s">
        <v>91</v>
      </c>
      <c r="D158" s="113" t="s">
        <v>92</v>
      </c>
      <c r="E158" s="110">
        <v>32000</v>
      </c>
      <c r="F158" s="111">
        <v>-6</v>
      </c>
      <c r="G158" s="112">
        <v>-192</v>
      </c>
    </row>
    <row r="159" spans="1:7" s="1" customFormat="1" ht="33" x14ac:dyDescent="0.25">
      <c r="A159" s="107" t="s">
        <v>288</v>
      </c>
      <c r="B159" s="108" t="s">
        <v>143</v>
      </c>
      <c r="C159" s="109" t="s">
        <v>91</v>
      </c>
      <c r="D159" s="113" t="s">
        <v>92</v>
      </c>
      <c r="E159" s="110">
        <v>15500</v>
      </c>
      <c r="F159" s="111">
        <v>-7</v>
      </c>
      <c r="G159" s="112">
        <v>-108.5</v>
      </c>
    </row>
    <row r="160" spans="1:7" s="1" customFormat="1" ht="49.5" x14ac:dyDescent="0.25">
      <c r="A160" s="107" t="s">
        <v>290</v>
      </c>
      <c r="B160" s="108" t="s">
        <v>291</v>
      </c>
      <c r="C160" s="109" t="s">
        <v>91</v>
      </c>
      <c r="D160" s="113" t="s">
        <v>95</v>
      </c>
      <c r="E160" s="110">
        <v>4000000</v>
      </c>
      <c r="F160" s="111">
        <v>-1</v>
      </c>
      <c r="G160" s="112">
        <f t="shared" ref="G160:G162" si="0">+F160*E160/1000</f>
        <v>-4000</v>
      </c>
    </row>
    <row r="161" spans="1:7" s="1" customFormat="1" ht="38.25" customHeight="1" x14ac:dyDescent="0.25">
      <c r="A161" s="107" t="s">
        <v>292</v>
      </c>
      <c r="B161" s="108" t="s">
        <v>293</v>
      </c>
      <c r="C161" s="109" t="s">
        <v>91</v>
      </c>
      <c r="D161" s="113" t="s">
        <v>95</v>
      </c>
      <c r="E161" s="110">
        <v>4700000</v>
      </c>
      <c r="F161" s="111">
        <v>-1</v>
      </c>
      <c r="G161" s="112">
        <f t="shared" si="0"/>
        <v>-4700</v>
      </c>
    </row>
    <row r="162" spans="1:7" s="1" customFormat="1" ht="24" customHeight="1" x14ac:dyDescent="0.25">
      <c r="A162" s="107" t="s">
        <v>294</v>
      </c>
      <c r="B162" s="108" t="s">
        <v>295</v>
      </c>
      <c r="C162" s="109" t="s">
        <v>91</v>
      </c>
      <c r="D162" s="113" t="s">
        <v>90</v>
      </c>
      <c r="E162" s="110">
        <v>12000000</v>
      </c>
      <c r="F162" s="111">
        <v>-1</v>
      </c>
      <c r="G162" s="112">
        <f t="shared" si="0"/>
        <v>-12000</v>
      </c>
    </row>
    <row r="163" spans="1:7" s="106" customFormat="1" x14ac:dyDescent="0.25">
      <c r="A163" s="176"/>
      <c r="B163" s="177" t="s">
        <v>335</v>
      </c>
      <c r="C163" s="178"/>
      <c r="D163" s="178"/>
      <c r="E163" s="179"/>
      <c r="F163" s="180"/>
      <c r="G163" s="181">
        <f>SUM(G164:G168)</f>
        <v>-119750.82</v>
      </c>
    </row>
    <row r="164" spans="1:7" s="1" customFormat="1" x14ac:dyDescent="0.25">
      <c r="A164" s="107" t="s">
        <v>131</v>
      </c>
      <c r="B164" s="108" t="s">
        <v>132</v>
      </c>
      <c r="C164" s="109" t="s">
        <v>136</v>
      </c>
      <c r="D164" s="109" t="s">
        <v>90</v>
      </c>
      <c r="E164" s="110">
        <v>56000000</v>
      </c>
      <c r="F164" s="111">
        <v>-1</v>
      </c>
      <c r="G164" s="112">
        <f>+F164*E164/1000</f>
        <v>-56000</v>
      </c>
    </row>
    <row r="165" spans="1:7" s="1" customFormat="1" x14ac:dyDescent="0.25">
      <c r="A165" s="107" t="s">
        <v>133</v>
      </c>
      <c r="B165" s="108" t="s">
        <v>132</v>
      </c>
      <c r="C165" s="109" t="s">
        <v>136</v>
      </c>
      <c r="D165" s="109" t="s">
        <v>90</v>
      </c>
      <c r="E165" s="110">
        <v>56250000</v>
      </c>
      <c r="F165" s="111">
        <v>-1</v>
      </c>
      <c r="G165" s="112">
        <f t="shared" ref="G165:G168" si="1">+F165*E165/1000</f>
        <v>-56250</v>
      </c>
    </row>
    <row r="166" spans="1:7" s="1" customFormat="1" ht="82.5" x14ac:dyDescent="0.25">
      <c r="A166" s="107" t="s">
        <v>134</v>
      </c>
      <c r="B166" s="108" t="s">
        <v>135</v>
      </c>
      <c r="C166" s="109" t="s">
        <v>91</v>
      </c>
      <c r="D166" s="109" t="s">
        <v>90</v>
      </c>
      <c r="E166" s="110">
        <v>3500820</v>
      </c>
      <c r="F166" s="111">
        <v>-1</v>
      </c>
      <c r="G166" s="112">
        <f t="shared" si="1"/>
        <v>-3500.82</v>
      </c>
    </row>
    <row r="167" spans="1:7" s="1" customFormat="1" ht="49.5" x14ac:dyDescent="0.25">
      <c r="A167" s="107" t="s">
        <v>139</v>
      </c>
      <c r="B167" s="108" t="s">
        <v>140</v>
      </c>
      <c r="C167" s="109" t="s">
        <v>91</v>
      </c>
      <c r="D167" s="109" t="s">
        <v>90</v>
      </c>
      <c r="E167" s="110">
        <v>2000000</v>
      </c>
      <c r="F167" s="111">
        <v>-1</v>
      </c>
      <c r="G167" s="112">
        <f t="shared" si="1"/>
        <v>-2000</v>
      </c>
    </row>
    <row r="168" spans="1:7" s="1" customFormat="1" ht="49.5" x14ac:dyDescent="0.25">
      <c r="A168" s="107" t="s">
        <v>141</v>
      </c>
      <c r="B168" s="108" t="s">
        <v>140</v>
      </c>
      <c r="C168" s="109" t="s">
        <v>91</v>
      </c>
      <c r="D168" s="109" t="s">
        <v>90</v>
      </c>
      <c r="E168" s="110">
        <v>2000000</v>
      </c>
      <c r="F168" s="111">
        <v>-1</v>
      </c>
      <c r="G168" s="112">
        <f t="shared" si="1"/>
        <v>-2000</v>
      </c>
    </row>
    <row r="169" spans="1:7" ht="20.25" customHeight="1" x14ac:dyDescent="0.25">
      <c r="A169" s="107"/>
      <c r="B169" s="108"/>
      <c r="C169" s="113"/>
      <c r="D169" s="113"/>
      <c r="E169" s="110"/>
      <c r="F169" s="114"/>
      <c r="G169" s="112"/>
    </row>
    <row r="170" spans="1:7" s="106" customFormat="1" ht="27.75" customHeight="1" x14ac:dyDescent="0.25">
      <c r="A170" s="101" t="s">
        <v>93</v>
      </c>
      <c r="B170" s="102" t="s">
        <v>94</v>
      </c>
      <c r="C170" s="103"/>
      <c r="D170" s="103"/>
      <c r="E170" s="104"/>
      <c r="F170" s="105"/>
      <c r="G170" s="119">
        <f>SUM(G171+G177)</f>
        <v>-10320</v>
      </c>
    </row>
    <row r="171" spans="1:7" s="106" customFormat="1" x14ac:dyDescent="0.25">
      <c r="A171" s="176"/>
      <c r="B171" s="177" t="s">
        <v>334</v>
      </c>
      <c r="C171" s="178"/>
      <c r="D171" s="178"/>
      <c r="E171" s="179"/>
      <c r="F171" s="180"/>
      <c r="G171" s="181">
        <f>SUM(G172:G176)</f>
        <v>-9320</v>
      </c>
    </row>
    <row r="172" spans="1:7" s="1" customFormat="1" x14ac:dyDescent="0.25">
      <c r="A172" s="107" t="s">
        <v>300</v>
      </c>
      <c r="B172" s="108" t="s">
        <v>301</v>
      </c>
      <c r="C172" s="109" t="s">
        <v>91</v>
      </c>
      <c r="D172" s="113" t="s">
        <v>309</v>
      </c>
      <c r="E172" s="110">
        <v>2000000</v>
      </c>
      <c r="F172" s="111">
        <v>-5</v>
      </c>
      <c r="G172" s="112">
        <f t="shared" ref="G172:G174" si="2">+F172*E172/1000</f>
        <v>-10000</v>
      </c>
    </row>
    <row r="173" spans="1:7" s="1" customFormat="1" x14ac:dyDescent="0.25">
      <c r="A173" s="107" t="s">
        <v>302</v>
      </c>
      <c r="B173" s="108" t="s">
        <v>303</v>
      </c>
      <c r="C173" s="109" t="s">
        <v>91</v>
      </c>
      <c r="D173" s="113" t="s">
        <v>309</v>
      </c>
      <c r="E173" s="110">
        <v>1500000</v>
      </c>
      <c r="F173" s="111">
        <v>-1</v>
      </c>
      <c r="G173" s="112">
        <f t="shared" si="2"/>
        <v>-1500</v>
      </c>
    </row>
    <row r="174" spans="1:7" s="1" customFormat="1" x14ac:dyDescent="0.25">
      <c r="A174" s="107" t="s">
        <v>304</v>
      </c>
      <c r="B174" s="108" t="s">
        <v>305</v>
      </c>
      <c r="C174" s="109" t="s">
        <v>91</v>
      </c>
      <c r="D174" s="113" t="s">
        <v>309</v>
      </c>
      <c r="E174" s="110">
        <v>3500000</v>
      </c>
      <c r="F174" s="111">
        <v>-1</v>
      </c>
      <c r="G174" s="112">
        <f t="shared" si="2"/>
        <v>-3500</v>
      </c>
    </row>
    <row r="175" spans="1:7" s="1" customFormat="1" x14ac:dyDescent="0.25">
      <c r="A175" s="107" t="s">
        <v>306</v>
      </c>
      <c r="B175" s="108" t="s">
        <v>307</v>
      </c>
      <c r="C175" s="109" t="s">
        <v>91</v>
      </c>
      <c r="D175" s="113" t="s">
        <v>92</v>
      </c>
      <c r="E175" s="110">
        <v>76000</v>
      </c>
      <c r="F175" s="111">
        <v>80</v>
      </c>
      <c r="G175" s="112">
        <f>+E175*F175/1000</f>
        <v>6080</v>
      </c>
    </row>
    <row r="176" spans="1:7" s="1" customFormat="1" ht="49.5" x14ac:dyDescent="0.25">
      <c r="A176" s="107" t="s">
        <v>310</v>
      </c>
      <c r="B176" s="108" t="s">
        <v>311</v>
      </c>
      <c r="C176" s="109" t="s">
        <v>91</v>
      </c>
      <c r="D176" s="113" t="s">
        <v>92</v>
      </c>
      <c r="E176" s="110">
        <v>200000</v>
      </c>
      <c r="F176" s="111">
        <v>-2</v>
      </c>
      <c r="G176" s="112">
        <f t="shared" ref="G176" si="3">+F176*E176/1000</f>
        <v>-400</v>
      </c>
    </row>
    <row r="177" spans="1:7" s="106" customFormat="1" x14ac:dyDescent="0.25">
      <c r="A177" s="176"/>
      <c r="B177" s="177" t="s">
        <v>335</v>
      </c>
      <c r="C177" s="178"/>
      <c r="D177" s="178"/>
      <c r="E177" s="179"/>
      <c r="F177" s="180"/>
      <c r="G177" s="181">
        <f>SUM(G178)</f>
        <v>-1000</v>
      </c>
    </row>
    <row r="178" spans="1:7" s="1" customFormat="1" ht="66" x14ac:dyDescent="0.25">
      <c r="A178" s="107" t="s">
        <v>298</v>
      </c>
      <c r="B178" s="108" t="s">
        <v>299</v>
      </c>
      <c r="C178" s="109" t="s">
        <v>91</v>
      </c>
      <c r="D178" s="113" t="s">
        <v>308</v>
      </c>
      <c r="E178" s="110">
        <v>1000000</v>
      </c>
      <c r="F178" s="111">
        <v>-1</v>
      </c>
      <c r="G178" s="112">
        <f t="shared" ref="G178" si="4">+F178*E178/1000</f>
        <v>-1000</v>
      </c>
    </row>
    <row r="179" spans="1:7" s="1" customFormat="1" x14ac:dyDescent="0.25">
      <c r="A179" s="107"/>
      <c r="B179" s="108"/>
      <c r="C179" s="109"/>
      <c r="D179" s="169"/>
      <c r="E179" s="170"/>
      <c r="F179" s="171"/>
      <c r="G179" s="112"/>
    </row>
    <row r="180" spans="1:7" s="100" customFormat="1" ht="27" customHeight="1" x14ac:dyDescent="0.25">
      <c r="A180" s="94" t="s">
        <v>312</v>
      </c>
      <c r="B180" s="95" t="s">
        <v>313</v>
      </c>
      <c r="C180" s="96" t="s">
        <v>314</v>
      </c>
      <c r="D180" s="97"/>
      <c r="E180" s="98"/>
      <c r="F180" s="99"/>
      <c r="G180" s="118">
        <f>G181+G337</f>
        <v>-725000</v>
      </c>
    </row>
    <row r="181" spans="1:7" s="106" customFormat="1" x14ac:dyDescent="0.25">
      <c r="A181" s="101" t="s">
        <v>315</v>
      </c>
      <c r="B181" s="102" t="s">
        <v>316</v>
      </c>
      <c r="C181" s="103"/>
      <c r="D181" s="103"/>
      <c r="E181" s="104"/>
      <c r="F181" s="105"/>
      <c r="G181" s="119">
        <f>+G182</f>
        <v>-725000</v>
      </c>
    </row>
    <row r="182" spans="1:7" s="106" customFormat="1" x14ac:dyDescent="0.25">
      <c r="A182" s="176"/>
      <c r="B182" s="177" t="s">
        <v>334</v>
      </c>
      <c r="C182" s="178"/>
      <c r="D182" s="178"/>
      <c r="E182" s="179"/>
      <c r="F182" s="180"/>
      <c r="G182" s="181">
        <f>SUM(G183)</f>
        <v>-725000</v>
      </c>
    </row>
    <row r="183" spans="1:7" s="1" customFormat="1" ht="33" x14ac:dyDescent="0.25">
      <c r="A183" s="107" t="s">
        <v>317</v>
      </c>
      <c r="B183" s="108" t="s">
        <v>318</v>
      </c>
      <c r="C183" s="109" t="s">
        <v>89</v>
      </c>
      <c r="D183" s="109" t="s">
        <v>92</v>
      </c>
      <c r="E183" s="110">
        <v>725000000</v>
      </c>
      <c r="F183" s="111">
        <v>-1</v>
      </c>
      <c r="G183" s="112">
        <f t="shared" ref="G183" si="5">+F183*E183/1000</f>
        <v>-725000</v>
      </c>
    </row>
    <row r="184" spans="1:7" s="1" customFormat="1" x14ac:dyDescent="0.25">
      <c r="A184" s="107"/>
      <c r="B184" s="108"/>
      <c r="C184" s="109"/>
      <c r="D184" s="113"/>
      <c r="E184" s="110"/>
      <c r="F184" s="111"/>
      <c r="G184" s="112"/>
    </row>
  </sheetData>
  <autoFilter ref="F1:G184"/>
  <mergeCells count="6">
    <mergeCell ref="B10:F10"/>
    <mergeCell ref="A6:G6"/>
    <mergeCell ref="B8:B9"/>
    <mergeCell ref="C8:C9"/>
    <mergeCell ref="D8:D9"/>
    <mergeCell ref="E8:G8"/>
  </mergeCells>
  <pageMargins left="0.4" right="0.16" top="0.5" bottom="0.35" header="0.3" footer="0.16"/>
  <pageSetup paperSize="9" scale="85" firstPageNumber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B7" sqref="B7:B10"/>
    </sheetView>
  </sheetViews>
  <sheetFormatPr defaultRowHeight="15" x14ac:dyDescent="0.25"/>
  <cols>
    <col min="1" max="1" width="14.7109375" customWidth="1"/>
    <col min="2" max="2" width="16" customWidth="1"/>
  </cols>
  <sheetData>
    <row r="1" spans="1:2" ht="16.5" x14ac:dyDescent="0.25">
      <c r="A1" s="1">
        <v>4239</v>
      </c>
      <c r="B1" s="2">
        <v>20939.599999999999</v>
      </c>
    </row>
    <row r="2" spans="1:2" ht="16.5" x14ac:dyDescent="0.25">
      <c r="A2" s="1">
        <v>4252</v>
      </c>
      <c r="B2" s="2">
        <v>4001.2</v>
      </c>
    </row>
    <row r="3" spans="1:2" ht="16.5" x14ac:dyDescent="0.25">
      <c r="A3" s="1">
        <v>4261</v>
      </c>
      <c r="B3" s="2">
        <v>24221.5</v>
      </c>
    </row>
    <row r="4" spans="1:2" ht="16.5" x14ac:dyDescent="0.25">
      <c r="A4" s="1">
        <v>4264</v>
      </c>
      <c r="B4" s="2">
        <v>658398.19999999995</v>
      </c>
    </row>
    <row r="5" spans="1:2" ht="16.5" x14ac:dyDescent="0.25">
      <c r="A5" s="1">
        <v>4267</v>
      </c>
      <c r="B5" s="2">
        <v>51113.2</v>
      </c>
    </row>
    <row r="6" spans="1:2" ht="16.5" x14ac:dyDescent="0.25">
      <c r="A6" s="1">
        <v>4269</v>
      </c>
      <c r="B6" s="2">
        <v>58135.199999999997</v>
      </c>
    </row>
    <row r="7" spans="1:2" ht="16.5" x14ac:dyDescent="0.25">
      <c r="A7" s="1">
        <v>5121</v>
      </c>
      <c r="B7" s="2">
        <v>34800</v>
      </c>
    </row>
    <row r="8" spans="1:2" ht="16.5" x14ac:dyDescent="0.25">
      <c r="A8" s="1">
        <v>5122</v>
      </c>
      <c r="B8" s="2">
        <v>30780.6</v>
      </c>
    </row>
    <row r="9" spans="1:2" ht="16.5" x14ac:dyDescent="0.25">
      <c r="A9" s="1">
        <v>5129</v>
      </c>
      <c r="B9" s="2">
        <v>165718.20000000001</v>
      </c>
    </row>
    <row r="10" spans="1:2" ht="16.5" x14ac:dyDescent="0.25">
      <c r="A10" s="1">
        <v>5132</v>
      </c>
      <c r="B10" s="2"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Sheet1</vt:lpstr>
      <vt:lpstr>'4'!Print_Area</vt:lpstr>
      <vt:lpstr>'2'!Print_Titles</vt:lpstr>
      <vt:lpstr>'4'!Print_Titles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https://mul2.gov.am/tasks/480247/oneclick/Havelvacner-1.xlsx?token=14bc3547d4b65ce6e8b23dfece98fa2b</cp:keywords>
  <cp:lastModifiedBy>Arpine Martirosyan</cp:lastModifiedBy>
  <cp:lastPrinted>2021-07-17T09:34:22Z</cp:lastPrinted>
  <dcterms:created xsi:type="dcterms:W3CDTF">2019-11-26T09:27:58Z</dcterms:created>
  <dcterms:modified xsi:type="dcterms:W3CDTF">2021-08-24T07:59:29Z</dcterms:modified>
</cp:coreProperties>
</file>