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vanuhi.mkrtchyan\Desktop\mulberry\mulberry\uaz-karava-3\"/>
    </mc:Choice>
  </mc:AlternateContent>
  <xr:revisionPtr revIDLastSave="0" documentId="13_ncr:1_{C477DDA9-423C-436F-A80E-6EB69BE54743}" xr6:coauthVersionLast="36" xr6:coauthVersionMax="36" xr10:uidLastSave="{00000000-0000-0000-0000-000000000000}"/>
  <bookViews>
    <workbookView xWindow="0" yWindow="120" windowWidth="20490" windowHeight="7635" activeTab="2" xr2:uid="{00000000-000D-0000-FFFF-FFFF00000000}"/>
  </bookViews>
  <sheets>
    <sheet name="1" sheetId="9" r:id="rId1"/>
    <sheet name="2" sheetId="14" r:id="rId2"/>
    <sheet name="3" sheetId="16" r:id="rId3"/>
    <sheet name="4" sheetId="17" r:id="rId4"/>
    <sheet name="5" sheetId="18" r:id="rId5"/>
    <sheet name="6" sheetId="13" r:id="rId6"/>
    <sheet name="Sheet1" sheetId="4" state="hidden" r:id="rId7"/>
  </sheets>
  <definedNames>
    <definedName name="_xlnm._FilterDatabase" localSheetId="5" hidden="1">'6'!$F$1:$G$615</definedName>
    <definedName name="_tab10" localSheetId="2">#REF!</definedName>
    <definedName name="_tab10" localSheetId="3">#REF!</definedName>
    <definedName name="_tab10" localSheetId="4">#REF!</definedName>
    <definedName name="_tab10">#REF!</definedName>
    <definedName name="_tab11" localSheetId="2">#REF!</definedName>
    <definedName name="_tab11" localSheetId="3">#REF!</definedName>
    <definedName name="_tab11" localSheetId="4">#REF!</definedName>
    <definedName name="_tab11">#REF!</definedName>
    <definedName name="_tab12" localSheetId="2">#REF!</definedName>
    <definedName name="_tab12" localSheetId="3">#REF!</definedName>
    <definedName name="_tab12" localSheetId="4">#REF!</definedName>
    <definedName name="_tab12">#REF!</definedName>
    <definedName name="_tab13" localSheetId="2">#REF!</definedName>
    <definedName name="_tab13" localSheetId="3">#REF!</definedName>
    <definedName name="_tab13" localSheetId="4">#REF!</definedName>
    <definedName name="_tab13">#REF!</definedName>
    <definedName name="_tab14" localSheetId="2">#REF!</definedName>
    <definedName name="_tab14" localSheetId="3">#REF!</definedName>
    <definedName name="_tab14" localSheetId="4">#REF!</definedName>
    <definedName name="_tab14">#REF!</definedName>
    <definedName name="_tab15" localSheetId="2">#REF!</definedName>
    <definedName name="_tab15" localSheetId="3">#REF!</definedName>
    <definedName name="_tab15" localSheetId="4">#REF!</definedName>
    <definedName name="_tab15">#REF!</definedName>
    <definedName name="_tab16" localSheetId="2">#REF!</definedName>
    <definedName name="_tab16" localSheetId="3">#REF!</definedName>
    <definedName name="_tab16" localSheetId="4">#REF!</definedName>
    <definedName name="_tab16">#REF!</definedName>
    <definedName name="_tab17" localSheetId="2">#REF!</definedName>
    <definedName name="_tab17" localSheetId="3">#REF!</definedName>
    <definedName name="_tab17" localSheetId="4">#REF!</definedName>
    <definedName name="_tab17">#REF!</definedName>
    <definedName name="_tab18" localSheetId="2">#REF!</definedName>
    <definedName name="_tab18" localSheetId="3">#REF!</definedName>
    <definedName name="_tab18" localSheetId="4">#REF!</definedName>
    <definedName name="_tab18">#REF!</definedName>
    <definedName name="_tab19" localSheetId="2">#REF!</definedName>
    <definedName name="_tab19" localSheetId="3">#REF!</definedName>
    <definedName name="_tab19" localSheetId="4">#REF!</definedName>
    <definedName name="_tab19">#REF!</definedName>
    <definedName name="_tab20" localSheetId="2">#REF!</definedName>
    <definedName name="_tab20" localSheetId="3">#REF!</definedName>
    <definedName name="_tab20" localSheetId="4">#REF!</definedName>
    <definedName name="_tab20">#REF!</definedName>
    <definedName name="_tab21" localSheetId="2">#REF!</definedName>
    <definedName name="_tab21" localSheetId="3">#REF!</definedName>
    <definedName name="_tab21" localSheetId="4">#REF!</definedName>
    <definedName name="_tab21">#REF!</definedName>
    <definedName name="_tab22" localSheetId="2">#REF!</definedName>
    <definedName name="_tab22" localSheetId="3">#REF!</definedName>
    <definedName name="_tab22" localSheetId="4">#REF!</definedName>
    <definedName name="_tab22">#REF!</definedName>
    <definedName name="_tab23" localSheetId="2">#REF!</definedName>
    <definedName name="_tab23" localSheetId="3">#REF!</definedName>
    <definedName name="_tab23" localSheetId="4">#REF!</definedName>
    <definedName name="_tab23">#REF!</definedName>
    <definedName name="_tab24" localSheetId="2">#REF!</definedName>
    <definedName name="_tab24" localSheetId="3">#REF!</definedName>
    <definedName name="_tab24" localSheetId="4">#REF!</definedName>
    <definedName name="_tab24">#REF!</definedName>
    <definedName name="_tab5" localSheetId="2">#REF!</definedName>
    <definedName name="_tab5" localSheetId="3">#REF!</definedName>
    <definedName name="_tab5" localSheetId="4">#REF!</definedName>
    <definedName name="_tab5">#REF!</definedName>
    <definedName name="_tab6" localSheetId="2">#REF!</definedName>
    <definedName name="_tab6" localSheetId="3">#REF!</definedName>
    <definedName name="_tab6" localSheetId="4">#REF!</definedName>
    <definedName name="_tab6">#REF!</definedName>
    <definedName name="_tab7" localSheetId="2">#REF!</definedName>
    <definedName name="_tab7" localSheetId="3">#REF!</definedName>
    <definedName name="_tab7" localSheetId="4">#REF!</definedName>
    <definedName name="_tab7">#REF!</definedName>
    <definedName name="_tab8" localSheetId="2">#REF!</definedName>
    <definedName name="_tab8" localSheetId="3">#REF!</definedName>
    <definedName name="_tab8" localSheetId="4">#REF!</definedName>
    <definedName name="_tab8">#REF!</definedName>
    <definedName name="_tab9" localSheetId="2">#REF!</definedName>
    <definedName name="_tab9" localSheetId="3">#REF!</definedName>
    <definedName name="_tab9" localSheetId="4">#REF!</definedName>
    <definedName name="_tab9">#REF!</definedName>
    <definedName name="åû" localSheetId="0">#REF!</definedName>
    <definedName name="åû" localSheetId="1">#REF!</definedName>
    <definedName name="åû" localSheetId="2">#REF!</definedName>
    <definedName name="åû" localSheetId="3">#REF!</definedName>
    <definedName name="åû" localSheetId="4">#REF!</definedName>
    <definedName name="åû" localSheetId="5">#REF!</definedName>
    <definedName name="åû">#REF!</definedName>
    <definedName name="mas" localSheetId="0">#REF!</definedName>
    <definedName name="mas" localSheetId="1">#REF!</definedName>
    <definedName name="mas" localSheetId="2">#REF!</definedName>
    <definedName name="mas" localSheetId="3">#REF!</definedName>
    <definedName name="mas" localSheetId="4">#REF!</definedName>
    <definedName name="mas" localSheetId="5">#REF!</definedName>
    <definedName name="mas">#REF!</definedName>
    <definedName name="mass" localSheetId="0">#REF!</definedName>
    <definedName name="mass" localSheetId="1">#REF!</definedName>
    <definedName name="mass" localSheetId="2">#REF!</definedName>
    <definedName name="mass" localSheetId="3">#REF!</definedName>
    <definedName name="mass" localSheetId="4">#REF!</definedName>
    <definedName name="mass" localSheetId="5">#REF!</definedName>
    <definedName name="mass">#REF!</definedName>
    <definedName name="par_count" localSheetId="2">#REF!,#REF!,#REF!,#REF!,#REF!,#REF!,#REF!,#REF!,#REF!,#REF!,#REF!,#REF!,#REF!,#REF!,#REF!</definedName>
    <definedName name="par_count" localSheetId="3">#REF!,#REF!,#REF!,#REF!,#REF!,#REF!,#REF!,#REF!,#REF!,#REF!,#REF!,#REF!,#REF!,#REF!,#REF!</definedName>
    <definedName name="par_count" localSheetId="4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2">#REF!,#REF!,#REF!,#REF!,#REF!</definedName>
    <definedName name="par_qual" localSheetId="3">#REF!,#REF!,#REF!,#REF!,#REF!</definedName>
    <definedName name="par_qual" localSheetId="4">#REF!,#REF!,#REF!,#REF!,#REF!</definedName>
    <definedName name="par_qual">#REF!,#REF!,#REF!,#REF!,#REF!</definedName>
    <definedName name="par_time" localSheetId="2">#REF!,#REF!,#REF!,#REF!</definedName>
    <definedName name="par_time" localSheetId="3">#REF!,#REF!,#REF!,#REF!</definedName>
    <definedName name="par_time" localSheetId="4">#REF!,#REF!,#REF!,#REF!</definedName>
    <definedName name="par_time">#REF!,#REF!,#REF!,#REF!</definedName>
    <definedName name="par2.12s" localSheetId="2">#REF!</definedName>
    <definedName name="par2.12s" localSheetId="3">#REF!</definedName>
    <definedName name="par2.12s" localSheetId="4">#REF!</definedName>
    <definedName name="par2.12s">#REF!</definedName>
    <definedName name="par2.4s" localSheetId="2">#REF!,#REF!,#REF!,#REF!,#REF!,#REF!,#REF!,#REF!,#REF!,#REF!,#REF!,#REF!,#REF!,#REF!,#REF!,#REF!</definedName>
    <definedName name="par2.4s" localSheetId="3">#REF!,#REF!,#REF!,#REF!,#REF!,#REF!,#REF!,#REF!,#REF!,#REF!,#REF!,#REF!,#REF!,#REF!,#REF!,#REF!</definedName>
    <definedName name="par2.4s" localSheetId="4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2">#REF!,#REF!</definedName>
    <definedName name="par2.5s" localSheetId="3">#REF!,#REF!</definedName>
    <definedName name="par2.5s" localSheetId="4">#REF!,#REF!</definedName>
    <definedName name="par2.5s">#REF!,#REF!</definedName>
    <definedName name="par2.6s" localSheetId="2">#REF!,#REF!,#REF!,#REF!</definedName>
    <definedName name="par2.6s" localSheetId="3">#REF!,#REF!,#REF!,#REF!</definedName>
    <definedName name="par2.6s" localSheetId="4">#REF!,#REF!,#REF!,#REF!</definedName>
    <definedName name="par2.6s">#REF!,#REF!,#REF!,#REF!</definedName>
    <definedName name="par2.7s" localSheetId="2">#REF!,#REF!</definedName>
    <definedName name="par2.7s" localSheetId="3">#REF!,#REF!</definedName>
    <definedName name="par2.7s" localSheetId="4">#REF!,#REF!</definedName>
    <definedName name="par2.7s">#REF!,#REF!</definedName>
    <definedName name="par2.9s" localSheetId="2">#REF!,#REF!,#REF!,#REF!,#REF!,#REF!,#REF!,#REF!,#REF!,#REF!,#REF!,#REF!,#REF!,#REF!,#REF!,#REF!</definedName>
    <definedName name="par2.9s" localSheetId="3">#REF!,#REF!,#REF!,#REF!,#REF!,#REF!,#REF!,#REF!,#REF!,#REF!,#REF!,#REF!,#REF!,#REF!,#REF!,#REF!</definedName>
    <definedName name="par2.9s" localSheetId="4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2">#REF!,#REF!</definedName>
    <definedName name="par4.10s" localSheetId="3">#REF!,#REF!</definedName>
    <definedName name="par4.10s" localSheetId="4">#REF!,#REF!</definedName>
    <definedName name="par4.10s">#REF!,#REF!</definedName>
    <definedName name="par4.11d" localSheetId="2">#REF!,#REF!,#REF!,#REF!,#REF!</definedName>
    <definedName name="par4.11d" localSheetId="3">#REF!,#REF!,#REF!,#REF!,#REF!</definedName>
    <definedName name="par4.11d" localSheetId="4">#REF!,#REF!,#REF!,#REF!,#REF!</definedName>
    <definedName name="par4.11d">#REF!,#REF!,#REF!,#REF!,#REF!</definedName>
    <definedName name="par4.12d" localSheetId="2">#REF!</definedName>
    <definedName name="par4.12d" localSheetId="3">#REF!</definedName>
    <definedName name="par4.12d" localSheetId="4">#REF!</definedName>
    <definedName name="par4.12d">#REF!</definedName>
    <definedName name="par4.13s" localSheetId="2">#REF!</definedName>
    <definedName name="par4.13s" localSheetId="3">#REF!</definedName>
    <definedName name="par4.13s" localSheetId="4">#REF!</definedName>
    <definedName name="par4.13s">#REF!</definedName>
    <definedName name="par4.14" localSheetId="2">#REF!,#REF!,#REF!,#REF!,#REF!,#REF!</definedName>
    <definedName name="par4.14" localSheetId="3">#REF!,#REF!,#REF!,#REF!,#REF!,#REF!</definedName>
    <definedName name="par4.14" localSheetId="4">#REF!,#REF!,#REF!,#REF!,#REF!,#REF!</definedName>
    <definedName name="par4.14">#REF!,#REF!,#REF!,#REF!,#REF!,#REF!</definedName>
    <definedName name="par4.15" localSheetId="2">#REF!,#REF!,#REF!</definedName>
    <definedName name="par4.15" localSheetId="3">#REF!,#REF!,#REF!</definedName>
    <definedName name="par4.15" localSheetId="4">#REF!,#REF!,#REF!</definedName>
    <definedName name="par4.15">#REF!,#REF!,#REF!</definedName>
    <definedName name="par4.16" localSheetId="2">#REF!,#REF!,#REF!</definedName>
    <definedName name="par4.16" localSheetId="3">#REF!,#REF!,#REF!</definedName>
    <definedName name="par4.16" localSheetId="4">#REF!,#REF!,#REF!</definedName>
    <definedName name="par4.16">#REF!,#REF!,#REF!</definedName>
    <definedName name="par4.17" localSheetId="2">#REF!,#REF!,#REF!,#REF!</definedName>
    <definedName name="par4.17" localSheetId="3">#REF!,#REF!,#REF!,#REF!</definedName>
    <definedName name="par4.17" localSheetId="4">#REF!,#REF!,#REF!,#REF!</definedName>
    <definedName name="par4.17">#REF!,#REF!,#REF!,#REF!</definedName>
    <definedName name="par4.18d" localSheetId="2">#REF!,#REF!</definedName>
    <definedName name="par4.18d" localSheetId="3">#REF!,#REF!</definedName>
    <definedName name="par4.18d" localSheetId="4">#REF!,#REF!</definedName>
    <definedName name="par4.18d">#REF!,#REF!</definedName>
    <definedName name="par4.19s" localSheetId="2">#REF!</definedName>
    <definedName name="par4.19s" localSheetId="3">#REF!</definedName>
    <definedName name="par4.19s" localSheetId="4">#REF!</definedName>
    <definedName name="par4.19s">#REF!</definedName>
    <definedName name="par4.20f" localSheetId="2">#REF!</definedName>
    <definedName name="par4.20f" localSheetId="3">#REF!</definedName>
    <definedName name="par4.20f" localSheetId="4">#REF!</definedName>
    <definedName name="par4.20f">#REF!</definedName>
    <definedName name="par4.21f" localSheetId="2">#REF!</definedName>
    <definedName name="par4.21f" localSheetId="3">#REF!</definedName>
    <definedName name="par4.21f" localSheetId="4">#REF!</definedName>
    <definedName name="par4.21f">#REF!</definedName>
    <definedName name="par4.22" localSheetId="2">#REF!</definedName>
    <definedName name="par4.22" localSheetId="3">#REF!</definedName>
    <definedName name="par4.22" localSheetId="4">#REF!</definedName>
    <definedName name="par4.22">#REF!</definedName>
    <definedName name="par4.4" localSheetId="2">#REF!</definedName>
    <definedName name="par4.4" localSheetId="3">#REF!</definedName>
    <definedName name="par4.4" localSheetId="4">#REF!</definedName>
    <definedName name="par4.4">#REF!</definedName>
    <definedName name="par4.5" localSheetId="2">#REF!</definedName>
    <definedName name="par4.5" localSheetId="3">#REF!</definedName>
    <definedName name="par4.5" localSheetId="4">#REF!</definedName>
    <definedName name="par4.5">#REF!</definedName>
    <definedName name="par4.6s" localSheetId="2">#REF!</definedName>
    <definedName name="par4.6s" localSheetId="3">#REF!</definedName>
    <definedName name="par4.6s" localSheetId="4">#REF!</definedName>
    <definedName name="par4.6s">#REF!</definedName>
    <definedName name="par4.7s" localSheetId="2">#REF!</definedName>
    <definedName name="par4.7s" localSheetId="3">#REF!</definedName>
    <definedName name="par4.7s" localSheetId="4">#REF!</definedName>
    <definedName name="par4.7s">#REF!</definedName>
    <definedName name="par4.8" localSheetId="2">#REF!,#REF!,#REF!,#REF!,#REF!</definedName>
    <definedName name="par4.8" localSheetId="3">#REF!,#REF!,#REF!,#REF!,#REF!</definedName>
    <definedName name="par4.8" localSheetId="4">#REF!,#REF!,#REF!,#REF!,#REF!</definedName>
    <definedName name="par4.8">#REF!,#REF!,#REF!,#REF!,#REF!</definedName>
    <definedName name="par4.9" localSheetId="2">#REF!,#REF!,#REF!,#REF!,#REF!,#REF!</definedName>
    <definedName name="par4.9" localSheetId="3">#REF!,#REF!,#REF!,#REF!,#REF!,#REF!</definedName>
    <definedName name="par4.9" localSheetId="4">#REF!,#REF!,#REF!,#REF!,#REF!,#REF!</definedName>
    <definedName name="par4.9">#REF!,#REF!,#REF!,#REF!,#REF!,#REF!</definedName>
    <definedName name="par5.1" localSheetId="2">#REF!,#REF!</definedName>
    <definedName name="par5.1" localSheetId="3">#REF!,#REF!</definedName>
    <definedName name="par5.1" localSheetId="4">#REF!,#REF!</definedName>
    <definedName name="par5.1">#REF!,#REF!</definedName>
    <definedName name="par5.3" localSheetId="2">#REF!,#REF!,#REF!,#REF!,#REF!,#REF!</definedName>
    <definedName name="par5.3" localSheetId="3">#REF!,#REF!,#REF!,#REF!,#REF!,#REF!</definedName>
    <definedName name="par5.3" localSheetId="4">#REF!,#REF!,#REF!,#REF!,#REF!,#REF!</definedName>
    <definedName name="par5.3">#REF!,#REF!,#REF!,#REF!,#REF!,#REF!</definedName>
    <definedName name="par5.4" localSheetId="2">#REF!,#REF!,#REF!,#REF!,#REF!</definedName>
    <definedName name="par5.4" localSheetId="3">#REF!,#REF!,#REF!,#REF!,#REF!</definedName>
    <definedName name="par5.4" localSheetId="4">#REF!,#REF!,#REF!,#REF!,#REF!</definedName>
    <definedName name="par5.4">#REF!,#REF!,#REF!,#REF!,#REF!</definedName>
    <definedName name="par5.5" localSheetId="2">#REF!</definedName>
    <definedName name="par5.5" localSheetId="3">#REF!</definedName>
    <definedName name="par5.5" localSheetId="4">#REF!</definedName>
    <definedName name="par5.5">#REF!</definedName>
    <definedName name="par5.6" localSheetId="2">#REF!,#REF!</definedName>
    <definedName name="par5.6" localSheetId="3">#REF!,#REF!</definedName>
    <definedName name="par5.6" localSheetId="4">#REF!,#REF!</definedName>
    <definedName name="par5.6">#REF!,#REF!</definedName>
    <definedName name="_xlnm.Print_Area" localSheetId="3">'4'!$A$1:$I$25</definedName>
    <definedName name="_xlnm.Print_Titles" localSheetId="1">'2'!$7:$9</definedName>
    <definedName name="_xlnm.Print_Titles" localSheetId="3">'4'!$7:$9</definedName>
    <definedName name="_xlnm.Print_Titles" localSheetId="5">'6'!$7:$8</definedName>
    <definedName name="program" localSheetId="2">#REF!,#REF!,#REF!,#REF!,#REF!,#REF!,#REF!,#REF!,#REF!,#REF!,#REF!,#REF!,#REF!,#REF!,#REF!,#REF!,#REF!,#REF!,#REF!,#REF!</definedName>
    <definedName name="program" localSheetId="3">#REF!,#REF!,#REF!,#REF!,#REF!,#REF!,#REF!,#REF!,#REF!,#REF!,#REF!,#REF!,#REF!,#REF!,#REF!,#REF!,#REF!,#REF!,#REF!,#REF!</definedName>
    <definedName name="program" localSheetId="4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  <definedName name="x" localSheetId="0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6" l="1"/>
  <c r="G622" i="13" l="1"/>
  <c r="G621" i="13"/>
  <c r="G620" i="13"/>
  <c r="G531" i="13"/>
  <c r="G532" i="13"/>
  <c r="G533" i="13"/>
  <c r="G534" i="13"/>
  <c r="G535" i="13"/>
  <c r="G536" i="13"/>
  <c r="G537" i="13"/>
  <c r="G538" i="13"/>
  <c r="G539" i="13"/>
  <c r="G540" i="13"/>
  <c r="G541" i="13"/>
  <c r="G542" i="13"/>
  <c r="G543" i="13"/>
  <c r="G544" i="13"/>
  <c r="G545" i="13"/>
  <c r="G546" i="13"/>
  <c r="G547" i="13"/>
  <c r="G548" i="13"/>
  <c r="G549" i="13"/>
  <c r="G550" i="13"/>
  <c r="G551" i="13"/>
  <c r="G552" i="13"/>
  <c r="G553" i="13"/>
  <c r="G554" i="13"/>
  <c r="G555" i="13"/>
  <c r="G556" i="13"/>
  <c r="G557" i="13"/>
  <c r="G558" i="13"/>
  <c r="G559" i="13"/>
  <c r="G560" i="13"/>
  <c r="G561" i="13"/>
  <c r="G562" i="13"/>
  <c r="G563" i="13"/>
  <c r="G564" i="13"/>
  <c r="G565" i="13"/>
  <c r="G566" i="13"/>
  <c r="G567" i="13"/>
  <c r="G568" i="13"/>
  <c r="G569" i="13"/>
  <c r="G570" i="13"/>
  <c r="G571" i="13"/>
  <c r="G572" i="13"/>
  <c r="G573" i="13"/>
  <c r="G574" i="13"/>
  <c r="G575" i="13"/>
  <c r="G576" i="13"/>
  <c r="G577" i="13"/>
  <c r="G578" i="13"/>
  <c r="G579" i="13"/>
  <c r="G580" i="13"/>
  <c r="G581" i="13"/>
  <c r="G582" i="13"/>
  <c r="G583" i="13"/>
  <c r="G584" i="13"/>
  <c r="G585" i="13"/>
  <c r="G586" i="13"/>
  <c r="G587" i="13"/>
  <c r="G588" i="13"/>
  <c r="G589" i="13"/>
  <c r="G590" i="13"/>
  <c r="G591" i="13"/>
  <c r="G592" i="13"/>
  <c r="G593" i="13"/>
  <c r="G594" i="13"/>
  <c r="G595" i="13"/>
  <c r="G596" i="13"/>
  <c r="G597" i="13"/>
  <c r="G598" i="13"/>
  <c r="G599" i="13"/>
  <c r="G600" i="13"/>
  <c r="G601" i="13"/>
  <c r="G602" i="13"/>
  <c r="G603" i="13"/>
  <c r="G604" i="13"/>
  <c r="G605" i="13"/>
  <c r="G606" i="13"/>
  <c r="G607" i="13"/>
  <c r="G608" i="13"/>
  <c r="G609" i="13"/>
  <c r="G610" i="13"/>
  <c r="G611" i="13"/>
  <c r="G612" i="13"/>
  <c r="G613" i="13"/>
  <c r="G614" i="13"/>
  <c r="G615" i="13"/>
  <c r="G530" i="13"/>
  <c r="H51" i="16" l="1"/>
  <c r="H49" i="16"/>
  <c r="H40" i="16"/>
  <c r="H38" i="16"/>
  <c r="H32" i="16"/>
  <c r="G12" i="14" l="1"/>
  <c r="G10" i="14" s="1"/>
  <c r="F12" i="14"/>
  <c r="F10" i="14" s="1"/>
  <c r="H71" i="16" l="1"/>
  <c r="H70" i="16" s="1"/>
  <c r="H69" i="16" s="1"/>
  <c r="G71" i="16"/>
  <c r="G70" i="16" s="1"/>
  <c r="G69" i="16" s="1"/>
  <c r="G623" i="13"/>
  <c r="H50" i="16"/>
  <c r="G50" i="16"/>
  <c r="G446" i="13"/>
  <c r="G619" i="13" l="1"/>
  <c r="G618" i="13" s="1"/>
  <c r="G617" i="13" s="1"/>
  <c r="G529" i="13"/>
  <c r="G528" i="13" s="1"/>
  <c r="G527" i="13" s="1"/>
  <c r="H84" i="16" l="1"/>
  <c r="H83" i="16" s="1"/>
  <c r="H82" i="16" s="1"/>
  <c r="H81" i="16" s="1"/>
  <c r="H79" i="16" s="1"/>
  <c r="H77" i="16" s="1"/>
  <c r="G84" i="16"/>
  <c r="G83" i="16" s="1"/>
  <c r="G82" i="16" s="1"/>
  <c r="G81" i="16" s="1"/>
  <c r="G79" i="16" s="1"/>
  <c r="G77" i="16" s="1"/>
  <c r="H54" i="16"/>
  <c r="G54" i="16"/>
  <c r="H48" i="16"/>
  <c r="G48" i="16"/>
  <c r="H39" i="16"/>
  <c r="G39" i="16"/>
  <c r="G33" i="16"/>
  <c r="H33" i="16"/>
  <c r="H31" i="16"/>
  <c r="G31" i="16"/>
  <c r="H29" i="16"/>
  <c r="G29" i="16"/>
  <c r="G76" i="16" l="1"/>
  <c r="G75" i="16" s="1"/>
  <c r="G73" i="16" s="1"/>
  <c r="C59" i="18"/>
  <c r="D19" i="17"/>
  <c r="D17" i="17" s="1"/>
  <c r="D45" i="9"/>
  <c r="H76" i="16"/>
  <c r="H75" i="16" s="1"/>
  <c r="H73" i="16" s="1"/>
  <c r="D59" i="18"/>
  <c r="H15" i="14"/>
  <c r="E19" i="17"/>
  <c r="E17" i="17" s="1"/>
  <c r="E45" i="9"/>
  <c r="G68" i="16"/>
  <c r="G66" i="16" s="1"/>
  <c r="G64" i="16" s="1"/>
  <c r="H68" i="16"/>
  <c r="H66" i="16" s="1"/>
  <c r="H64" i="16" s="1"/>
  <c r="H28" i="16"/>
  <c r="H27" i="16" s="1"/>
  <c r="H26" i="16" s="1"/>
  <c r="H24" i="16" s="1"/>
  <c r="H22" i="16" s="1"/>
  <c r="G47" i="16"/>
  <c r="G46" i="16" s="1"/>
  <c r="G45" i="16" s="1"/>
  <c r="G43" i="16" s="1"/>
  <c r="G41" i="16" s="1"/>
  <c r="D16" i="17" s="1"/>
  <c r="H47" i="16"/>
  <c r="H46" i="16" s="1"/>
  <c r="H45" i="16" s="1"/>
  <c r="H43" i="16" s="1"/>
  <c r="H41" i="16" s="1"/>
  <c r="G28" i="16"/>
  <c r="G27" i="16" s="1"/>
  <c r="G26" i="16" s="1"/>
  <c r="G24" i="16" s="1"/>
  <c r="G22" i="16" s="1"/>
  <c r="E16" i="17" l="1"/>
  <c r="E14" i="14"/>
  <c r="D14" i="14" s="1"/>
  <c r="H21" i="16"/>
  <c r="G21" i="16"/>
  <c r="G20" i="16" s="1"/>
  <c r="G18" i="16" s="1"/>
  <c r="G16" i="16" s="1"/>
  <c r="G14" i="16" s="1"/>
  <c r="G13" i="16" s="1"/>
  <c r="G63" i="16"/>
  <c r="G62" i="16" s="1"/>
  <c r="G60" i="16" s="1"/>
  <c r="G58" i="16" s="1"/>
  <c r="G56" i="16" s="1"/>
  <c r="C49" i="18"/>
  <c r="D39" i="9"/>
  <c r="D33" i="9" s="1"/>
  <c r="H63" i="16"/>
  <c r="H62" i="16" s="1"/>
  <c r="H60" i="16" s="1"/>
  <c r="H58" i="16" s="1"/>
  <c r="H56" i="16" s="1"/>
  <c r="D49" i="18"/>
  <c r="E39" i="9"/>
  <c r="E33" i="9" s="1"/>
  <c r="D15" i="14"/>
  <c r="H12" i="14"/>
  <c r="H10" i="14" s="1"/>
  <c r="D32" i="18"/>
  <c r="E14" i="17"/>
  <c r="E12" i="17" s="1"/>
  <c r="E10" i="17" s="1"/>
  <c r="E12" i="14"/>
  <c r="E10" i="14" s="1"/>
  <c r="E27" i="9"/>
  <c r="D22" i="18"/>
  <c r="E21" i="9"/>
  <c r="E15" i="9" s="1"/>
  <c r="C32" i="18"/>
  <c r="D14" i="17"/>
  <c r="D12" i="17" s="1"/>
  <c r="D10" i="17" s="1"/>
  <c r="D27" i="9"/>
  <c r="C22" i="18"/>
  <c r="D21" i="9"/>
  <c r="H20" i="16"/>
  <c r="H18" i="16" s="1"/>
  <c r="H16" i="16" s="1"/>
  <c r="H14" i="16" s="1"/>
  <c r="H13" i="16" s="1"/>
  <c r="D15" i="9" l="1"/>
  <c r="E13" i="9"/>
  <c r="E12" i="9" s="1"/>
  <c r="D13" i="9"/>
  <c r="D12" i="9" s="1"/>
  <c r="G419" i="13"/>
  <c r="G12" i="13"/>
  <c r="G11" i="13" s="1"/>
  <c r="D12" i="14" l="1"/>
  <c r="D10" i="14" s="1"/>
  <c r="G445" i="13" l="1"/>
  <c r="G10" i="13" s="1"/>
  <c r="G9" i="13" s="1"/>
</calcChain>
</file>

<file path=xl/sharedStrings.xml><?xml version="1.0" encoding="utf-8"?>
<sst xmlns="http://schemas.openxmlformats.org/spreadsheetml/2006/main" count="2703" uniqueCount="990">
  <si>
    <t>ՀՀ պաշտպանության նախարարություն</t>
  </si>
  <si>
    <t xml:space="preserve"> Ռազմական պաշտպանություն</t>
  </si>
  <si>
    <t>Միջոցառում</t>
  </si>
  <si>
    <t>Ծրագիր</t>
  </si>
  <si>
    <t>______________ ի    ___Ն որոշման</t>
  </si>
  <si>
    <t xml:space="preserve"> Միջոցառման վրա կատարվող ծախսը (հազար դրամ) </t>
  </si>
  <si>
    <t xml:space="preserve">  </t>
  </si>
  <si>
    <t xml:space="preserve"> չի սահմանվում </t>
  </si>
  <si>
    <t xml:space="preserve"> Արդյունքի չափորոշիչներ </t>
  </si>
  <si>
    <t xml:space="preserve"> ՀՀ պաշտպանության նախարարություն </t>
  </si>
  <si>
    <t xml:space="preserve"> Միջոցառման տեսակը` </t>
  </si>
  <si>
    <t xml:space="preserve"> Նկարագրությունը` </t>
  </si>
  <si>
    <t xml:space="preserve"> Միջոցառման անվանումը` </t>
  </si>
  <si>
    <t xml:space="preserve"> Տարի </t>
  </si>
  <si>
    <t xml:space="preserve"> Միջոցառման դասիչը` </t>
  </si>
  <si>
    <t xml:space="preserve"> 1169 </t>
  </si>
  <si>
    <t xml:space="preserve"> Ծրագրի դասիչը` </t>
  </si>
  <si>
    <t xml:space="preserve"> Ծրագրի միջոցառումները </t>
  </si>
  <si>
    <t xml:space="preserve"> ՀՀ պաշտպանության ապահովում </t>
  </si>
  <si>
    <t xml:space="preserve"> Ծրագրի անվանումը </t>
  </si>
  <si>
    <t xml:space="preserve"> Ծրագրի դասիչը </t>
  </si>
  <si>
    <t xml:space="preserve"> ՀՀ  պաշտպանության  նախարարություն </t>
  </si>
  <si>
    <t xml:space="preserve"> այդ թվում` բյուջետային ծախսերի տնտեսագիտական դասակարգման հոդվածներ</t>
  </si>
  <si>
    <t xml:space="preserve"> ՀՀ  պաշտպանության  նախարարություն</t>
  </si>
  <si>
    <t xml:space="preserve"> այդ թվում` ըստ կատարողների</t>
  </si>
  <si>
    <t xml:space="preserve"> ԸՆԴԱՄԵՆԸ ԾԱԽՍԵՐ</t>
  </si>
  <si>
    <t xml:space="preserve"> 1169</t>
  </si>
  <si>
    <t xml:space="preserve"> այդ թվում`</t>
  </si>
  <si>
    <t xml:space="preserve"> 01</t>
  </si>
  <si>
    <t xml:space="preserve"> ՊԱՇՏՊԱՆՈՒԹՅՈՒՆ</t>
  </si>
  <si>
    <t xml:space="preserve"> 02</t>
  </si>
  <si>
    <t xml:space="preserve"> Դաս</t>
  </si>
  <si>
    <t>Խումբ</t>
  </si>
  <si>
    <t>Բաժին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</si>
  <si>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</si>
  <si>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Ծրագրային դասիչը</t>
  </si>
  <si>
    <t xml:space="preserve"> Գործառական դասիչը</t>
  </si>
  <si>
    <t>___________  ___-ի N _______ -Ն    որոշման</t>
  </si>
  <si>
    <t>Միջոցառման տեսակը</t>
  </si>
  <si>
    <t xml:space="preserve">Միջոցառման նկարագրությունը՝ </t>
  </si>
  <si>
    <t xml:space="preserve">Միջոցառման անվանումը՝  </t>
  </si>
  <si>
    <t>Ծրագրի միջոցառումներ</t>
  </si>
  <si>
    <t xml:space="preserve"> ՀՀ ԶՈւ ռազմավարական ծավալումն ապահովող մարտական պատրաստականության պահպանում</t>
  </si>
  <si>
    <t>Վերջնական արդյունքի նկարագրությունը՝</t>
  </si>
  <si>
    <t xml:space="preserve"> ՀՀ ԶՈւ ռազմավարական ծավալումն ապահովող մարտական պատրաստականության պահպանում՝ արտաքին թշնամուց ՀՀ պետական սահմանների պաշտպանության ապահովում</t>
  </si>
  <si>
    <t>Ծրագրի նպատակը՝</t>
  </si>
  <si>
    <t xml:space="preserve"> ՀՀ պաշտպանության ապահովում</t>
  </si>
  <si>
    <t>Ծրագրի անվանումը՝</t>
  </si>
  <si>
    <t xml:space="preserve">             </t>
  </si>
  <si>
    <t>Ընդամենը</t>
  </si>
  <si>
    <t xml:space="preserve">Տարի </t>
  </si>
  <si>
    <t>Բյուջետային հատկացումների գլխավոր կարգադրիչների,  ծրագրերի և միջոցառումների անվանումները</t>
  </si>
  <si>
    <t>Ծրագրային դասիչը</t>
  </si>
  <si>
    <t>(հազ.դրամ)</t>
  </si>
  <si>
    <t>Հավելված  N 1</t>
  </si>
  <si>
    <t xml:space="preserve"> Ինն ամիս</t>
  </si>
  <si>
    <t xml:space="preserve">ՀՀ կառավարության 2021 թվականի </t>
  </si>
  <si>
    <t>ՀԱՅԱՍՏԱՆԻ ՀԱՆՐԱՊԵՏՈՒԹՅԱՆ ԿԱՌԱՎԱՐՈՒԹՅԱՆ 2020 ԹՎԱԿԱՆԻ ԴԵԿՏԵՄԲԵՐԻ 30-Ի N 2215-Ն ՈՐՈՇՄԱՆ N 3 և 4 ՀԱՎԵԼՎԱԾՆԵՐՈՒՄ  ԿԱՏԱՐՎՈՂ ՓՈՓՈԽՈՒԹՅՈՒՆՆԵՐԸ</t>
  </si>
  <si>
    <t>Հավելված  N 2</t>
  </si>
  <si>
    <t xml:space="preserve">ՀՀ կառավարության  2021 թվականի </t>
  </si>
  <si>
    <t xml:space="preserve">ՀԱՅԱՍՏԱՆԻ ՀԱՆՐԱՊԵՏՈՒԹՅԱՆ ԿԱՌԱՎԱՐՈՒԹՅԱՆ 2020 ԹՎԱԿԱՆԻ ԴԵԿՏԵՄԲԵՐԻ 30-Ի N 2215-Ն ՈՐՈՇՄԱՆ N 9 ՀԱՎԵԼՎԱԾԻ N 9.15 ԵՎ N 9.1 ՀԱՎԵԼՎԱԾԻ N 9.1.15 ԱՂՅՈՒՍԱԿՆԵՐՈՒՄ ԿԱՏԱՐՎՈՂ ՓՈՓՈԽՈՒԹՅՈՒՆՆԵՐ </t>
  </si>
  <si>
    <t>Ինն ամիս</t>
  </si>
  <si>
    <t>Հավելված N 4</t>
  </si>
  <si>
    <t>Ցուցանիշների փոփոխությունը (ավելացումները նշված են դրական նշանով, իսկ նվազեցումները՝ փակագծերում)</t>
  </si>
  <si>
    <t>«ՀԱՅԱՍՏԱՆԻ  ՀԱՆՐԱՊԵՏՈՒԹՅԱՆ  2021 ԹՎԱԿԱՆԻ  ՊԵՏԱԿԱՆ ԲՅՈՒՋԵԻ ՄԱՍԻՆ» ՀԱՅԱՍՏԱՆԻ ՀԱՆՐԱՊԵՏՈՒԹՅԱՆ  ՕՐԵՆՔԻ N 1 ՀԱՎԵԼՎԱԾԻ N 2 ԱՂՅՈՒՍԱԿՈՒՄ ԿԱՏԱՐՎՈՂ ՎԵՐԱԲԱՇԽՈՒՄ ԵՎ ՀԱՅԱՍՏԱՆԻ ՀԱՆՐԱՊԵՏՈՒԹՅԱՆ ԿԱՌԱՎԱՐՈՒԹՅԱՆ 2020 ԹՎԱԿԱՆԻ ԴԵԿՏԵՄԲԵՐԻ 30-Ի  N 2215-Ն ՈՐՈՇՄԱՆ N 5 ՀԱՎԵԼՎԱԾԻ N 1 ԱՂՅՈՒՍԱԿՈՒՄ ԿԱՏԱՐՎՈՂ  ՓՈՓՈԽՈՒԹՅՈՒՆՆԵՐԸ</t>
  </si>
  <si>
    <t xml:space="preserve"> Ռազմական կարիքների բավարարում</t>
  </si>
  <si>
    <t xml:space="preserve"> Ընթացիկ գործունեության ապահովման գործողություններ</t>
  </si>
  <si>
    <t>Ծառայությունների մատուցում</t>
  </si>
  <si>
    <t xml:space="preserve"> Ծառայությունների մատուցում</t>
  </si>
  <si>
    <t xml:space="preserve"> ԸՆԹԱՑԻԿ ԾԱԽՍԵՐ</t>
  </si>
  <si>
    <t>ԱՅԼ  ԾԱԽՍԵՐ</t>
  </si>
  <si>
    <t xml:space="preserve"> - Այլ ծախսեր</t>
  </si>
  <si>
    <t xml:space="preserve"> ԸՆԴԱՄԵՆԸ ԾԱԽՍԵՐ
այդ թվում՝</t>
  </si>
  <si>
    <t xml:space="preserve"> 11001 </t>
  </si>
  <si>
    <t xml:space="preserve"> Ռազմական կարիքների բավարարում </t>
  </si>
  <si>
    <t xml:space="preserve"> Ընթացիկ գործունեության ապահովման գործողություններ </t>
  </si>
  <si>
    <t xml:space="preserve"> Ցուցանիշների փոփոխությունը (նվազեցումները նշված են փակագծերում)</t>
  </si>
  <si>
    <t>Կոդը</t>
  </si>
  <si>
    <t>Անվանումը</t>
  </si>
  <si>
    <t xml:space="preserve">Գնման ձևը </t>
  </si>
  <si>
    <t>Չափման միավորը</t>
  </si>
  <si>
    <t xml:space="preserve">Ցուցանիշների փոփոխությունը (ավելացումները նշված են դրական նշանով, իսկ նվազեցումները` փակագծերում)                                                                                                                        </t>
  </si>
  <si>
    <t>միավորի գինը  (դրամով)</t>
  </si>
  <si>
    <t>քանակը</t>
  </si>
  <si>
    <t>գումարը  
(հազար դրամով)</t>
  </si>
  <si>
    <t xml:space="preserve">Բաժին N02 </t>
  </si>
  <si>
    <t>Խումբ N01 Դաս N01</t>
  </si>
  <si>
    <t>1169  11001</t>
  </si>
  <si>
    <t>Ռազմական կարիքների բավարարում</t>
  </si>
  <si>
    <t>ԲՄ</t>
  </si>
  <si>
    <t>դրամ</t>
  </si>
  <si>
    <t>լուսանկարչական թիթեղիկներ կամ ժապավեններ</t>
  </si>
  <si>
    <t>ԳՀ</t>
  </si>
  <si>
    <t>հատ</t>
  </si>
  <si>
    <t>լիտր</t>
  </si>
  <si>
    <t>կիլոգրամ</t>
  </si>
  <si>
    <t>թթվածին</t>
  </si>
  <si>
    <t>խմ</t>
  </si>
  <si>
    <t>քսուքներ</t>
  </si>
  <si>
    <t>կուտակիչ մարտկոցներ</t>
  </si>
  <si>
    <t>ավտոմեքենաների անիվներ</t>
  </si>
  <si>
    <t>հաղորդակցման մալուխներ հատուկ կիրառման համար</t>
  </si>
  <si>
    <t>մետր</t>
  </si>
  <si>
    <t>տուփ</t>
  </si>
  <si>
    <t>քմ</t>
  </si>
  <si>
    <t>մետաղալարեր</t>
  </si>
  <si>
    <t>արկղեր</t>
  </si>
  <si>
    <t>1169  31001</t>
  </si>
  <si>
    <t>ՀՀ պաշտպանության նախարարության շենքային պայմանների բարելավում</t>
  </si>
  <si>
    <t>ամենագնաց մեքենաներ</t>
  </si>
  <si>
    <t>բեռնատարների վերանորոգման ծառայություններ</t>
  </si>
  <si>
    <t>լազերային տպիչներ</t>
  </si>
  <si>
    <t>անխափան սնուցման աղբյուրներ</t>
  </si>
  <si>
    <t>լրակազմ</t>
  </si>
  <si>
    <t>34931800/1</t>
  </si>
  <si>
    <t>նավիգացիոն սարքեր</t>
  </si>
  <si>
    <t>34931800/2</t>
  </si>
  <si>
    <t>35111130/1</t>
  </si>
  <si>
    <t>կրակմարիչներ</t>
  </si>
  <si>
    <t>35111130/2</t>
  </si>
  <si>
    <t>35261100/1</t>
  </si>
  <si>
    <t>տեղեկատվական վահանակներ</t>
  </si>
  <si>
    <t>38121200/1</t>
  </si>
  <si>
    <t>38291600/1</t>
  </si>
  <si>
    <t>գեոդեզիական գործիքներ</t>
  </si>
  <si>
    <t>38291600/2</t>
  </si>
  <si>
    <t>էլեկտրական պարամետրերի չափման գործիքներ</t>
  </si>
  <si>
    <t>քիմիական լաբորատորիայում կիրառվող սարքեր</t>
  </si>
  <si>
    <t>ՀԱՅԱՍՏԱՆԻ ՀԱՆՐԱՊԵՏՈՒԹՅԱՆ ԿԱՌԱՎԱՐՈՒԹՅԱՆ 2020 ԹՎԱԿԱՆԻ ԴԵԿՏԵՄԲԵՐԻ 30-Ի N 2215-Ն ՈՐՈՇՄԱՆ N 10 ՀԱՎԵԼՎԱԾՈՒՄ ԿԱՏԱՐՎՈՂ ՓՈՓՈԽՈՒԹՅՈՒՆՆԵՐԸ</t>
  </si>
  <si>
    <t xml:space="preserve"> ԾԱՌԱՅՈՒԹՅՈՒՆՆԵՐԻ ԵՎ ԱՊՐԱՆՔՆԵՐԻ ՁԵՌՔ ԲԵՐՈՒՄ</t>
  </si>
  <si>
    <t xml:space="preserve"> Պայմանագրային այլ ծառայությունների ձեռքբերում</t>
  </si>
  <si>
    <t xml:space="preserve"> - Ընդհանուր բնույթի այլ ծառայություններ</t>
  </si>
  <si>
    <t xml:space="preserve"> Նյութեր (Ապրանքներ)</t>
  </si>
  <si>
    <t xml:space="preserve"> - Գրասենյակային նյութեր և հագուստ</t>
  </si>
  <si>
    <t xml:space="preserve"> - Տրանսպորտային նյութեր</t>
  </si>
  <si>
    <t xml:space="preserve"> - Հատուկ նպատակային այլ նյութեր</t>
  </si>
  <si>
    <t xml:space="preserve"> ՀՀ պաշտպանության նախարարության շենքային պայմանների բարելավում</t>
  </si>
  <si>
    <t xml:space="preserve"> ՈՉ ՖԻՆԱՆՍԱԿԱՆ ԱԿՏԻՎՆԵՐԻ ԳԾՈՎ ԾԱԽՍԵՐ</t>
  </si>
  <si>
    <t xml:space="preserve"> ՀԻՄՆԱԿԱՆ ՄԻՋՈՑՆԵՐ</t>
  </si>
  <si>
    <t>ՇԵՆՔԵՐ ԵՎ ՇԻՆՈՒԹՅՈՒՆՆԵՐ</t>
  </si>
  <si>
    <t xml:space="preserve"> - Շենքերի և շինությունների շինարարություն</t>
  </si>
  <si>
    <t xml:space="preserve"> ՄԵՔԵՆԱՆԵՐ  ԵՎ  ՍԱՐՔԱՎՈՐՈՒՄՆԵՐ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</si>
  <si>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</si>
  <si>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</si>
  <si>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</si>
  <si>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>Պետական մարմինների կողմից օգտագործվող ոչ ֆինանսական ակտիվների հետ գործառնություններ</t>
  </si>
  <si>
    <t>Պաշտպանության կարիքների համար բնակելի, գրասենյակային և այլ նշանակության շենքերի և շինությունների կառուցում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</si>
  <si>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</si>
  <si>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</si>
  <si>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</si>
  <si>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այդ թվում՝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</si>
  <si>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</si>
  <si>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</si>
  <si>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</si>
  <si>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</si>
  <si>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</si>
  <si>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</si>
  <si>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ՀՀ ՊԱՇՏՊԱՆՈՒԹՅԱՆ ՆԱԽԱՐԱՐՈՒԹՅՈՒՆ</t>
  </si>
  <si>
    <t>այդ թվում`</t>
  </si>
  <si>
    <t>ՀՀ պաշտպանության նախարարության շենքային պայմաններ բարելավում</t>
  </si>
  <si>
    <t>այդ թվում` ըստ կատարողների</t>
  </si>
  <si>
    <t>ՀՀ  պաշտպանության  նախարարություն</t>
  </si>
  <si>
    <t xml:space="preserve">ՀԱՅԱՍՏԱՆԻ ՀԱՆՐԱՊԵՏՈՒԹՅԱՆ ԿԱՌԱՎԱՐՈՒԹՅԱՆ 2020 ԹՎԱԿԱՆԻ ԴԵԿՏԵՄԲԵՐԻ 30-Ի N 2215-Ն ՈՐՈՇՄԱՆ N 5 ՀԱՎԵԼՎԱԾԻ N 2 ԱՂՅՈՒՍԱԿՈՒՄ ԿԱՏԱՐՎՈՂ ՓՈՓՈԽՈՒԹՅՈՒՆՆԵՐԸ </t>
  </si>
  <si>
    <t xml:space="preserve"> Պետական մարմինների կողմից օգտագործվող ոչ ֆինանսական ակտիվների հետ գործառնություններ</t>
  </si>
  <si>
    <t>Հավելված N 6</t>
  </si>
  <si>
    <t>Հավելված N 5</t>
  </si>
  <si>
    <t>Հավելված  N 3</t>
  </si>
  <si>
    <t>օդերևութաբանական կայաններ</t>
  </si>
  <si>
    <t>03111270/1</t>
  </si>
  <si>
    <t>քաթան</t>
  </si>
  <si>
    <t>09211641/501</t>
  </si>
  <si>
    <t>էլեկտրամեկուսիչ յուղեր</t>
  </si>
  <si>
    <t>09331100/1</t>
  </si>
  <si>
    <t>արևային վահանակներ</t>
  </si>
  <si>
    <t>18111300/1</t>
  </si>
  <si>
    <t>ամառային, բամբակյա բանվորական կոստյում</t>
  </si>
  <si>
    <t>18111400/1</t>
  </si>
  <si>
    <t>վարորդի բամբակյա բաճկոն ― անդրավարտիք</t>
  </si>
  <si>
    <t>18111600/1</t>
  </si>
  <si>
    <t>ամառային, բամբակյա տանկիստի կոստյում</t>
  </si>
  <si>
    <t>18111610/1</t>
  </si>
  <si>
    <t>տանկիստի ձմեռային, արհեստական մորթե օձիքով կոստյում</t>
  </si>
  <si>
    <t>18211100/1</t>
  </si>
  <si>
    <t>կիսավերարկու</t>
  </si>
  <si>
    <t>18211500/1</t>
  </si>
  <si>
    <t>բաճկոն</t>
  </si>
  <si>
    <t>18211500/2</t>
  </si>
  <si>
    <t>18211500/3</t>
  </si>
  <si>
    <t>18231210/1</t>
  </si>
  <si>
    <t>կիտել ― կիսաշրջազգեստ</t>
  </si>
  <si>
    <t>18231400/1</t>
  </si>
  <si>
    <t>տաբատներ</t>
  </si>
  <si>
    <t>18231410/1</t>
  </si>
  <si>
    <t>կիտել ― տաբատ</t>
  </si>
  <si>
    <t>18231410/2</t>
  </si>
  <si>
    <t>18231410/4</t>
  </si>
  <si>
    <t>18231910/1</t>
  </si>
  <si>
    <t>բաճկոն ― տաբատ</t>
  </si>
  <si>
    <t>18231910/4</t>
  </si>
  <si>
    <t>18231910/5</t>
  </si>
  <si>
    <t>18231910/6</t>
  </si>
  <si>
    <t>18231910/7</t>
  </si>
  <si>
    <t>18231920/1</t>
  </si>
  <si>
    <t>բաճկոն ― կիսաշրջազգեստ</t>
  </si>
  <si>
    <t>18231920/2</t>
  </si>
  <si>
    <t>18231920/3</t>
  </si>
  <si>
    <t>18231920/4</t>
  </si>
  <si>
    <t>18311120/1</t>
  </si>
  <si>
    <t>կիսավարտիքներ</t>
  </si>
  <si>
    <t>18311120/2</t>
  </si>
  <si>
    <t>18311160/1</t>
  </si>
  <si>
    <t>գուլպաներ</t>
  </si>
  <si>
    <t>զույգ</t>
  </si>
  <si>
    <t>18311160/2</t>
  </si>
  <si>
    <t>18311160/3</t>
  </si>
  <si>
    <t>18311160/4</t>
  </si>
  <si>
    <t>18311190/1</t>
  </si>
  <si>
    <t>խալաթ</t>
  </si>
  <si>
    <t>18311190/2</t>
  </si>
  <si>
    <t>18311190/3</t>
  </si>
  <si>
    <t>18331200/12</t>
  </si>
  <si>
    <t>վերնաշապիկներ</t>
  </si>
  <si>
    <t>18331200/2</t>
  </si>
  <si>
    <t>18331200/5</t>
  </si>
  <si>
    <t>18331200/7</t>
  </si>
  <si>
    <t>18331300/1</t>
  </si>
  <si>
    <t>պոլո շապիկներ</t>
  </si>
  <si>
    <t>18331300/2</t>
  </si>
  <si>
    <t>18331300/3</t>
  </si>
  <si>
    <t>18331300/4</t>
  </si>
  <si>
    <t>18331300/7</t>
  </si>
  <si>
    <t>18341200/1</t>
  </si>
  <si>
    <t>շապիկ ― վարտիք</t>
  </si>
  <si>
    <t>18341200/2</t>
  </si>
  <si>
    <t>18411800/1</t>
  </si>
  <si>
    <t>հոսպիտալային բամբակյա բաճկոն ― անդրավարտիք</t>
  </si>
  <si>
    <t>18411800/2</t>
  </si>
  <si>
    <t>18411820/1</t>
  </si>
  <si>
    <t>վիրաբույժի բամբակյա վերնաշապիկ ― անդրավարտիք</t>
  </si>
  <si>
    <t>18411840/1</t>
  </si>
  <si>
    <t>բժշկական բամբակյա կոստյում</t>
  </si>
  <si>
    <t>18421130/1</t>
  </si>
  <si>
    <t>ձեռնոցներ</t>
  </si>
  <si>
    <t>18421170/1</t>
  </si>
  <si>
    <t>գոտիներ</t>
  </si>
  <si>
    <t>18421170/2</t>
  </si>
  <si>
    <t>18421200/1</t>
  </si>
  <si>
    <t>ենթաօձիքներ</t>
  </si>
  <si>
    <t>18421400/1</t>
  </si>
  <si>
    <t>օձիք</t>
  </si>
  <si>
    <t>18421400/2</t>
  </si>
  <si>
    <t>18421400/3</t>
  </si>
  <si>
    <t>18441100/1</t>
  </si>
  <si>
    <t>գլխարկներ</t>
  </si>
  <si>
    <t>18441100/5</t>
  </si>
  <si>
    <t>18441100/6</t>
  </si>
  <si>
    <t>18441100/7</t>
  </si>
  <si>
    <t>18441150/1</t>
  </si>
  <si>
    <t>գլխանոցներ</t>
  </si>
  <si>
    <t>18451100/2</t>
  </si>
  <si>
    <t>կոճակներ</t>
  </si>
  <si>
    <t>18451100/3</t>
  </si>
  <si>
    <t>18451100/4</t>
  </si>
  <si>
    <t>18511180/2</t>
  </si>
  <si>
    <t>մեդալներ, կրծքանշաններ</t>
  </si>
  <si>
    <t>18511180/3</t>
  </si>
  <si>
    <t>18511180/4</t>
  </si>
  <si>
    <t>18511180/5</t>
  </si>
  <si>
    <t>18531100/1</t>
  </si>
  <si>
    <t>նվերներ ― պարգ―ներ</t>
  </si>
  <si>
    <t>18811180/1</t>
  </si>
  <si>
    <t>հողաթափեր</t>
  </si>
  <si>
    <t>18811200/1</t>
  </si>
  <si>
    <t>կոշկեղեն կտորից կոշկերեսներով</t>
  </si>
  <si>
    <t>18811210/1</t>
  </si>
  <si>
    <t>ճտքավոր կոշիկներ</t>
  </si>
  <si>
    <t>18811210/2</t>
  </si>
  <si>
    <t>18811210/3</t>
  </si>
  <si>
    <t>18811210/4</t>
  </si>
  <si>
    <t>18811210/5</t>
  </si>
  <si>
    <t>18811210/6</t>
  </si>
  <si>
    <t>18921500/1</t>
  </si>
  <si>
    <t>ջրի շշերի կրիչներ</t>
  </si>
  <si>
    <t>18931110/1</t>
  </si>
  <si>
    <t>թիկնապայուսակ</t>
  </si>
  <si>
    <t>18931200/1</t>
  </si>
  <si>
    <t>փաթեթավորման ինգիբիտոր թուղթ</t>
  </si>
  <si>
    <t>18931200/2</t>
  </si>
  <si>
    <t>22461310/1</t>
  </si>
  <si>
    <t>գովազդային նյութեր</t>
  </si>
  <si>
    <t>22991120/1</t>
  </si>
  <si>
    <t>թուղթ` քարտեզագրական</t>
  </si>
  <si>
    <t>22991130/1</t>
  </si>
  <si>
    <t>թուղթ` պլոտեր սարքի</t>
  </si>
  <si>
    <t>22991130/2</t>
  </si>
  <si>
    <t>22991190/1</t>
  </si>
  <si>
    <t>կավճապատ թուղթ</t>
  </si>
  <si>
    <t>24111180/2</t>
  </si>
  <si>
    <t>24211140/1</t>
  </si>
  <si>
    <t>ներկանյութեր</t>
  </si>
  <si>
    <t>24211140/2</t>
  </si>
  <si>
    <t>24931100/2</t>
  </si>
  <si>
    <t>24931300/1</t>
  </si>
  <si>
    <t>լուսանկարչական եր―ակիչ</t>
  </si>
  <si>
    <t>24931400/1</t>
  </si>
  <si>
    <t>լուսանկարչական կայունացուցիչներ</t>
  </si>
  <si>
    <t>24951100/4</t>
  </si>
  <si>
    <t>24951100/535</t>
  </si>
  <si>
    <t>30121460/16</t>
  </si>
  <si>
    <t>տոներային քարտրիջներ</t>
  </si>
  <si>
    <t>30121460/17</t>
  </si>
  <si>
    <t>30121460/21</t>
  </si>
  <si>
    <t>30121460/22</t>
  </si>
  <si>
    <t>30121460/23</t>
  </si>
  <si>
    <t>30121460/24</t>
  </si>
  <si>
    <t>30121460/25</t>
  </si>
  <si>
    <t>30121460/26</t>
  </si>
  <si>
    <t>30121460/27</t>
  </si>
  <si>
    <t>30121460/30</t>
  </si>
  <si>
    <t>30121460/31</t>
  </si>
  <si>
    <t>30121460/32</t>
  </si>
  <si>
    <t>30121460/33</t>
  </si>
  <si>
    <t>30121460/34</t>
  </si>
  <si>
    <t>30121460/35</t>
  </si>
  <si>
    <t>30121460/37</t>
  </si>
  <si>
    <t>30121500/10</t>
  </si>
  <si>
    <t>քարտրիջներ</t>
  </si>
  <si>
    <t>30121500/11</t>
  </si>
  <si>
    <t>30121500/12</t>
  </si>
  <si>
    <t>30121500/17</t>
  </si>
  <si>
    <t>30121500/18</t>
  </si>
  <si>
    <t>30121500/19</t>
  </si>
  <si>
    <t>30121500/20</t>
  </si>
  <si>
    <t>30121500/21</t>
  </si>
  <si>
    <t>30121500/27</t>
  </si>
  <si>
    <t>30121500/28</t>
  </si>
  <si>
    <t>30121500/29</t>
  </si>
  <si>
    <t>30121500/5</t>
  </si>
  <si>
    <t>30121500/55</t>
  </si>
  <si>
    <t>30121500/56</t>
  </si>
  <si>
    <t>30121500/57</t>
  </si>
  <si>
    <t>30121500/58</t>
  </si>
  <si>
    <t>30121500/6</t>
  </si>
  <si>
    <t>30121500/7</t>
  </si>
  <si>
    <t>30121500/8</t>
  </si>
  <si>
    <t>30121500/9</t>
  </si>
  <si>
    <t>30141380/1</t>
  </si>
  <si>
    <t>չիպային քարտեր</t>
  </si>
  <si>
    <t>30192730/1</t>
  </si>
  <si>
    <t>կազմ, լամինացիայի թաղանթ, A4 ձ―աչափի</t>
  </si>
  <si>
    <t>30197646/1</t>
  </si>
  <si>
    <t>թուղթ` A3 ֆորմատի</t>
  </si>
  <si>
    <t>30199130/1</t>
  </si>
  <si>
    <t>մոմաթուղթ</t>
  </si>
  <si>
    <t>30199798/1</t>
  </si>
  <si>
    <t>պատի ժամացույցներ</t>
  </si>
  <si>
    <t>30211230/3</t>
  </si>
  <si>
    <t>անձնական համակարգիչների կենտրոնական պրոցեսորներ</t>
  </si>
  <si>
    <t>30237111/1</t>
  </si>
  <si>
    <t>սնուցման մարտկոց</t>
  </si>
  <si>
    <t>30237111/3</t>
  </si>
  <si>
    <t>30237111/4</t>
  </si>
  <si>
    <t>30237111/5</t>
  </si>
  <si>
    <t>30237111/6</t>
  </si>
  <si>
    <t>30237111/7</t>
  </si>
  <si>
    <t>30237111/8</t>
  </si>
  <si>
    <t>30237113/1</t>
  </si>
  <si>
    <t>կոնեկտոր (կցորդներ)</t>
  </si>
  <si>
    <t>31151170/2</t>
  </si>
  <si>
    <t>մարտկոցների լիցքավորիչներ</t>
  </si>
  <si>
    <t>31151170/3</t>
  </si>
  <si>
    <t>31211110/1</t>
  </si>
  <si>
    <t>վերահսկման վահանակ</t>
  </si>
  <si>
    <t>31211260/1</t>
  </si>
  <si>
    <t>բաշխիչ ցանցի փոխակերպիչ</t>
  </si>
  <si>
    <t>31211290/1</t>
  </si>
  <si>
    <t>կոմուտացիոն սարք</t>
  </si>
  <si>
    <t>31221190/1</t>
  </si>
  <si>
    <t>միացուցիչներ ― կոնտակտային տարրեր</t>
  </si>
  <si>
    <t>31221190/2</t>
  </si>
  <si>
    <t>31221200/3</t>
  </si>
  <si>
    <t>խրոցների եղանիկներ ― վարդակներ</t>
  </si>
  <si>
    <t>31221270/1</t>
  </si>
  <si>
    <t>մալուխների միացման հավաքածուներ</t>
  </si>
  <si>
    <t>31321170/1</t>
  </si>
  <si>
    <t>էկրանացված մալուխներ</t>
  </si>
  <si>
    <t>31321170/2</t>
  </si>
  <si>
    <t>31321170/6</t>
  </si>
  <si>
    <t>31421100/1</t>
  </si>
  <si>
    <t>կապարային մարտկոցներ</t>
  </si>
  <si>
    <t>31421100/3</t>
  </si>
  <si>
    <t>31421100/4</t>
  </si>
  <si>
    <t>31431300/1</t>
  </si>
  <si>
    <t>երկաթ-նիկելային կուտակիչներ</t>
  </si>
  <si>
    <t>31431400/1</t>
  </si>
  <si>
    <t>լիթիումային կուտակիչներ</t>
  </si>
  <si>
    <t>31431400/2</t>
  </si>
  <si>
    <t>31431400/3</t>
  </si>
  <si>
    <t>31431400/4</t>
  </si>
  <si>
    <t>31431400/5</t>
  </si>
  <si>
    <t>31442100/1</t>
  </si>
  <si>
    <t>31442100/10</t>
  </si>
  <si>
    <t>31442100/11</t>
  </si>
  <si>
    <t>31442100/13</t>
  </si>
  <si>
    <t>31442100/3</t>
  </si>
  <si>
    <t>31442100/4</t>
  </si>
  <si>
    <t>31442100/5</t>
  </si>
  <si>
    <t>31442100/6</t>
  </si>
  <si>
    <t>31442100/8</t>
  </si>
  <si>
    <t>31442100/9</t>
  </si>
  <si>
    <t>31442120/1</t>
  </si>
  <si>
    <t>մարտկոց` 3V(123)</t>
  </si>
  <si>
    <t>31625300/1</t>
  </si>
  <si>
    <t>գողության դեպքում ահազանգման սարքեր</t>
  </si>
  <si>
    <t>31625300/2</t>
  </si>
  <si>
    <t>31681700/2</t>
  </si>
  <si>
    <t>բաժանարար տուփ</t>
  </si>
  <si>
    <t>31681700/3</t>
  </si>
  <si>
    <t>31681700/4</t>
  </si>
  <si>
    <t>31681700/5</t>
  </si>
  <si>
    <t>31681700/6</t>
  </si>
  <si>
    <t>31681700/7</t>
  </si>
  <si>
    <t>31711160/1</t>
  </si>
  <si>
    <t>էլեկտրոդներ</t>
  </si>
  <si>
    <t>31711160/2</t>
  </si>
  <si>
    <t>32351150/2</t>
  </si>
  <si>
    <t>ալեհավաքներ ― արտացոլիչներ</t>
  </si>
  <si>
    <t>32351150/3</t>
  </si>
  <si>
    <t>32421100/1</t>
  </si>
  <si>
    <t>ցանցային մալուխներ</t>
  </si>
  <si>
    <t>32421100/3</t>
  </si>
  <si>
    <t>32421100/4</t>
  </si>
  <si>
    <t>32541400/1</t>
  </si>
  <si>
    <t>ավտոմատային հեռախոսային կայանների սարքեր</t>
  </si>
  <si>
    <t>32541400/10</t>
  </si>
  <si>
    <t>32541400/11</t>
  </si>
  <si>
    <t>32541400/2</t>
  </si>
  <si>
    <t>32541400/3</t>
  </si>
  <si>
    <t>32541400/4</t>
  </si>
  <si>
    <t>32541400/5</t>
  </si>
  <si>
    <t>32541400/6</t>
  </si>
  <si>
    <t>32541400/7</t>
  </si>
  <si>
    <t>32541400/8</t>
  </si>
  <si>
    <t>32541400/9</t>
  </si>
  <si>
    <t>32551160/2</t>
  </si>
  <si>
    <t>հեռախոսային սարքեր</t>
  </si>
  <si>
    <t>32561600/1</t>
  </si>
  <si>
    <t>օպտիկամանրաթելային փոխարկիչ</t>
  </si>
  <si>
    <t>32561600/2</t>
  </si>
  <si>
    <t>32561600/3</t>
  </si>
  <si>
    <t>32561600/4</t>
  </si>
  <si>
    <t>32561600/5</t>
  </si>
  <si>
    <t>32561600/6</t>
  </si>
  <si>
    <t>32571500/4</t>
  </si>
  <si>
    <t>33141114/1</t>
  </si>
  <si>
    <t>բժշկական թանզիֆ (մարլյա) լայնությունը՝ 90սմ</t>
  </si>
  <si>
    <t>33691147/1</t>
  </si>
  <si>
    <t>թունանյութեր</t>
  </si>
  <si>
    <t>33761000/1</t>
  </si>
  <si>
    <t>զուգարանի թուղթ, ռուլոնով</t>
  </si>
  <si>
    <t>33761600/1</t>
  </si>
  <si>
    <t>սրբիչ` վաֆլե, բամբակյա</t>
  </si>
  <si>
    <t>33761600/2</t>
  </si>
  <si>
    <t>33761600/3</t>
  </si>
  <si>
    <t>33761600/4</t>
  </si>
  <si>
    <t>33761700/1</t>
  </si>
  <si>
    <t>սրբիչ` խավավոր</t>
  </si>
  <si>
    <t>33791300/45</t>
  </si>
  <si>
    <t>լաբորատոր ապակյա արտադրանք</t>
  </si>
  <si>
    <t>33791300/46</t>
  </si>
  <si>
    <t>33791300/47</t>
  </si>
  <si>
    <t>33791300/48</t>
  </si>
  <si>
    <t>33791300/49</t>
  </si>
  <si>
    <t>33791300/50</t>
  </si>
  <si>
    <t>34351200/1</t>
  </si>
  <si>
    <t>34351200/10</t>
  </si>
  <si>
    <t>34351200/11</t>
  </si>
  <si>
    <t>34351200/12</t>
  </si>
  <si>
    <t>34351200/13</t>
  </si>
  <si>
    <t>34351200/14</t>
  </si>
  <si>
    <t>34351200/15</t>
  </si>
  <si>
    <t>34351200/16</t>
  </si>
  <si>
    <t>34351200/17</t>
  </si>
  <si>
    <t>34351200/18</t>
  </si>
  <si>
    <t>34351200/19</t>
  </si>
  <si>
    <t>34351200/2</t>
  </si>
  <si>
    <t>34351200/20</t>
  </si>
  <si>
    <t>34351200/21</t>
  </si>
  <si>
    <t>34351200/22</t>
  </si>
  <si>
    <t>34351200/23</t>
  </si>
  <si>
    <t>34351200/24</t>
  </si>
  <si>
    <t>34351200/25</t>
  </si>
  <si>
    <t>34351200/26</t>
  </si>
  <si>
    <t>34351200/27</t>
  </si>
  <si>
    <t>34351200/28</t>
  </si>
  <si>
    <t>34351200/29</t>
  </si>
  <si>
    <t>34351200/3</t>
  </si>
  <si>
    <t>34351200/30</t>
  </si>
  <si>
    <t>34351200/31</t>
  </si>
  <si>
    <t>34351200/32</t>
  </si>
  <si>
    <t>34351200/33</t>
  </si>
  <si>
    <t>34351200/34</t>
  </si>
  <si>
    <t>34351200/35</t>
  </si>
  <si>
    <t>34351200/36</t>
  </si>
  <si>
    <t>34351200/37</t>
  </si>
  <si>
    <t>34351200/38</t>
  </si>
  <si>
    <t>34351200/39</t>
  </si>
  <si>
    <t>34351200/4</t>
  </si>
  <si>
    <t>34351200/41</t>
  </si>
  <si>
    <t>34351200/42</t>
  </si>
  <si>
    <t>34351200/43</t>
  </si>
  <si>
    <t>34351200/44</t>
  </si>
  <si>
    <t>34351200/45</t>
  </si>
  <si>
    <t>34351200/46</t>
  </si>
  <si>
    <t>34351200/47</t>
  </si>
  <si>
    <t>34351200/48</t>
  </si>
  <si>
    <t>34351200/5</t>
  </si>
  <si>
    <t>34351200/51</t>
  </si>
  <si>
    <t>34351200/52</t>
  </si>
  <si>
    <t>34351200/55</t>
  </si>
  <si>
    <t>34351200/56</t>
  </si>
  <si>
    <t>34351200/59</t>
  </si>
  <si>
    <t>34351200/6</t>
  </si>
  <si>
    <t>34351200/60</t>
  </si>
  <si>
    <t>34351200/63</t>
  </si>
  <si>
    <t>34351200/64</t>
  </si>
  <si>
    <t>34351200/65</t>
  </si>
  <si>
    <t>34351200/66</t>
  </si>
  <si>
    <t>34351200/69</t>
  </si>
  <si>
    <t>34351200/7</t>
  </si>
  <si>
    <t>34351200/70</t>
  </si>
  <si>
    <t>34351200/71</t>
  </si>
  <si>
    <t>34351200/72</t>
  </si>
  <si>
    <t>34351200/74</t>
  </si>
  <si>
    <t>34351200/75</t>
  </si>
  <si>
    <t>34351200/76</t>
  </si>
  <si>
    <t>34351200/77</t>
  </si>
  <si>
    <t>35111130/3</t>
  </si>
  <si>
    <t>35111130/4</t>
  </si>
  <si>
    <t>35111130/5</t>
  </si>
  <si>
    <t>35121150/1</t>
  </si>
  <si>
    <t>կապարակնիքներ</t>
  </si>
  <si>
    <t>35811190/1</t>
  </si>
  <si>
    <t>ուսադիր</t>
  </si>
  <si>
    <t>35811190/10</t>
  </si>
  <si>
    <t>35811190/11</t>
  </si>
  <si>
    <t>35811190/12</t>
  </si>
  <si>
    <t>35811190/13</t>
  </si>
  <si>
    <t>35811190/14</t>
  </si>
  <si>
    <t>35811190/15</t>
  </si>
  <si>
    <t>35811190/16</t>
  </si>
  <si>
    <t>35811190/17</t>
  </si>
  <si>
    <t>35811190/18</t>
  </si>
  <si>
    <t>35811190/19</t>
  </si>
  <si>
    <t>35811190/2</t>
  </si>
  <si>
    <t>35811190/3</t>
  </si>
  <si>
    <t>35811190/38</t>
  </si>
  <si>
    <t>35811190/39</t>
  </si>
  <si>
    <t>35811190/4</t>
  </si>
  <si>
    <t>35811190/40</t>
  </si>
  <si>
    <t>35811190/41</t>
  </si>
  <si>
    <t>35811190/42</t>
  </si>
  <si>
    <t>35811190/43</t>
  </si>
  <si>
    <t>35811190/46</t>
  </si>
  <si>
    <t>35811190/47</t>
  </si>
  <si>
    <t>35811190/48</t>
  </si>
  <si>
    <t>35811190/49</t>
  </si>
  <si>
    <t>35811190/5</t>
  </si>
  <si>
    <t>35811190/50</t>
  </si>
  <si>
    <t>35811190/51</t>
  </si>
  <si>
    <t>35811190/52</t>
  </si>
  <si>
    <t>35811190/53</t>
  </si>
  <si>
    <t>35811190/54</t>
  </si>
  <si>
    <t>35811190/55</t>
  </si>
  <si>
    <t>35811190/6</t>
  </si>
  <si>
    <t>35811190/7</t>
  </si>
  <si>
    <t>35811190/8</t>
  </si>
  <si>
    <t>35811190/9</t>
  </si>
  <si>
    <t>35811200/1</t>
  </si>
  <si>
    <t>աստղ</t>
  </si>
  <si>
    <t>35811230/1</t>
  </si>
  <si>
    <t>թիկունքի մակագրություն</t>
  </si>
  <si>
    <t>35811240/11</t>
  </si>
  <si>
    <t>թևքանշան ― այլ պարագաներ</t>
  </si>
  <si>
    <t>35811240/12</t>
  </si>
  <si>
    <t>35811240/13</t>
  </si>
  <si>
    <t>35811240/14</t>
  </si>
  <si>
    <t>35811240/16</t>
  </si>
  <si>
    <t>35811240/17</t>
  </si>
  <si>
    <t>35811240/18</t>
  </si>
  <si>
    <t>35811240/19</t>
  </si>
  <si>
    <t>35811240/20</t>
  </si>
  <si>
    <t>35811240/3</t>
  </si>
  <si>
    <t>35811240/4</t>
  </si>
  <si>
    <t>35811240/5</t>
  </si>
  <si>
    <t>35811240/7</t>
  </si>
  <si>
    <t>35811240/8</t>
  </si>
  <si>
    <t>35811240/9</t>
  </si>
  <si>
    <t>35821100/1</t>
  </si>
  <si>
    <t>ՀՀ զինանշան</t>
  </si>
  <si>
    <t>35821300/1</t>
  </si>
  <si>
    <t>դրոշակաձող</t>
  </si>
  <si>
    <t>35821400/1</t>
  </si>
  <si>
    <t>դրոշներ</t>
  </si>
  <si>
    <t>35821400/2</t>
  </si>
  <si>
    <t>37481200/1</t>
  </si>
  <si>
    <t>սպորտային տեղեկատվության ցուցատախտակներ</t>
  </si>
  <si>
    <t>38551400/1</t>
  </si>
  <si>
    <t>էլեկտրականության չափման սարքեր</t>
  </si>
  <si>
    <t>38621100/1</t>
  </si>
  <si>
    <t>սարքավորումներ օպտիկական մանրաթելից</t>
  </si>
  <si>
    <t>38621100/2</t>
  </si>
  <si>
    <t>38621100/3</t>
  </si>
  <si>
    <t>39141200/1</t>
  </si>
  <si>
    <t>ներքնակներ</t>
  </si>
  <si>
    <t>39141200/2</t>
  </si>
  <si>
    <t>39221312/1</t>
  </si>
  <si>
    <t>կաթսա մետաղական</t>
  </si>
  <si>
    <t>39281200/1</t>
  </si>
  <si>
    <t>խորհրդանշական նվերներ</t>
  </si>
  <si>
    <t>39281200/2</t>
  </si>
  <si>
    <t>39281200/3</t>
  </si>
  <si>
    <t>39292530/1</t>
  </si>
  <si>
    <t>քանոն` մետաղյա</t>
  </si>
  <si>
    <t>39511100/1</t>
  </si>
  <si>
    <t>վերմակներ</t>
  </si>
  <si>
    <t>39511130/1</t>
  </si>
  <si>
    <t>սավաններ</t>
  </si>
  <si>
    <t>39511130/2</t>
  </si>
  <si>
    <t>39511170/1</t>
  </si>
  <si>
    <t>բարձերեսներ</t>
  </si>
  <si>
    <t>39511170/2</t>
  </si>
  <si>
    <t>39511190/1</t>
  </si>
  <si>
    <t>բարձ` բամբակյա</t>
  </si>
  <si>
    <t>39561110/1</t>
  </si>
  <si>
    <t>երիզներ</t>
  </si>
  <si>
    <t>39561133/10</t>
  </si>
  <si>
    <t>տարբերանշաններ</t>
  </si>
  <si>
    <t>39561133/12</t>
  </si>
  <si>
    <t>39561133/15</t>
  </si>
  <si>
    <t>39561133/16</t>
  </si>
  <si>
    <t>39561133/17</t>
  </si>
  <si>
    <t>39561133/18</t>
  </si>
  <si>
    <t>39561133/19</t>
  </si>
  <si>
    <t>39561133/3</t>
  </si>
  <si>
    <t>39561133/8</t>
  </si>
  <si>
    <t>39561133/9</t>
  </si>
  <si>
    <t>39812220/1</t>
  </si>
  <si>
    <t>քսուք, կոշիկի փայլեցման համար</t>
  </si>
  <si>
    <t>39831244/1</t>
  </si>
  <si>
    <t>օճառ, տնտեսական</t>
  </si>
  <si>
    <t>42661100/1</t>
  </si>
  <si>
    <t>փափուկ զոդանյութերով զոդման սարքեր</t>
  </si>
  <si>
    <t>42661100/2</t>
  </si>
  <si>
    <t>42991310/1</t>
  </si>
  <si>
    <t>լամինացիայի պարագաներ</t>
  </si>
  <si>
    <t>44111430/1</t>
  </si>
  <si>
    <t>ներկ` պաշտպանական, ՆՑ-132</t>
  </si>
  <si>
    <t>44163280/1</t>
  </si>
  <si>
    <t>խողովակային ապրանքներ</t>
  </si>
  <si>
    <t>44163300/1</t>
  </si>
  <si>
    <t>ռետինափողրակներ</t>
  </si>
  <si>
    <t>44163300/2</t>
  </si>
  <si>
    <t>44163300/3</t>
  </si>
  <si>
    <t>44163300/4</t>
  </si>
  <si>
    <t>44163300/5</t>
  </si>
  <si>
    <t>44311190/1</t>
  </si>
  <si>
    <t>փափուկ զոդանյութեր</t>
  </si>
  <si>
    <t>44322200/1</t>
  </si>
  <si>
    <t>մալուխ, էլեկտրական լար</t>
  </si>
  <si>
    <t>44322200/2</t>
  </si>
  <si>
    <t>44322200/3</t>
  </si>
  <si>
    <t>44322200/4</t>
  </si>
  <si>
    <t>44322200/5</t>
  </si>
  <si>
    <t>44322200/6</t>
  </si>
  <si>
    <t>44322200/7</t>
  </si>
  <si>
    <t>44322200/8</t>
  </si>
  <si>
    <t>44322200/9</t>
  </si>
  <si>
    <t>44322410/1</t>
  </si>
  <si>
    <t>մալուխ` Ակվվգ 14*2.5</t>
  </si>
  <si>
    <t>44322460/1</t>
  </si>
  <si>
    <t>մալուխ` Ավվգ 3*25+1*16</t>
  </si>
  <si>
    <t>44322470/1</t>
  </si>
  <si>
    <t>մալուխ` Ավվգ 3*50+1*25</t>
  </si>
  <si>
    <t>44331300/5</t>
  </si>
  <si>
    <t>44421700/9</t>
  </si>
  <si>
    <t>44423400/2</t>
  </si>
  <si>
    <t>ցուցանակներ եւ հարակից առարկաներ</t>
  </si>
  <si>
    <t>44423400/3</t>
  </si>
  <si>
    <t>44531110/1</t>
  </si>
  <si>
    <t>փայտի պտուտակներ</t>
  </si>
  <si>
    <t>44531230/1</t>
  </si>
  <si>
    <t>երիթակ (պտուտակամերերն ամրացնելու կեռ լարակտոր)</t>
  </si>
  <si>
    <t>44531230/3</t>
  </si>
  <si>
    <t>44611560/1</t>
  </si>
  <si>
    <t>փայտե արկղեր</t>
  </si>
  <si>
    <t>50111130/71</t>
  </si>
  <si>
    <t>ավտոմեքենաների վերանորոգման ծառայություններ</t>
  </si>
  <si>
    <t>50111220/14</t>
  </si>
  <si>
    <t>80531110/1</t>
  </si>
  <si>
    <t>տեխնիկական ուսուցման ծառայություններ</t>
  </si>
  <si>
    <t>90921400/1</t>
  </si>
  <si>
    <t>ծխի միջոցով ախտահանման ծառայություններ</t>
  </si>
  <si>
    <t>98311120/1</t>
  </si>
  <si>
    <t>լվացքատների շահագործման ծառայություններ</t>
  </si>
  <si>
    <t>98391120/1</t>
  </si>
  <si>
    <t>դերձակի ծառայություններ</t>
  </si>
  <si>
    <t>98391120/10</t>
  </si>
  <si>
    <t>98391120/11</t>
  </si>
  <si>
    <t>98391120/12</t>
  </si>
  <si>
    <t>98391120/13</t>
  </si>
  <si>
    <t>98391120/15</t>
  </si>
  <si>
    <t>98391120/16</t>
  </si>
  <si>
    <t>98391120/18</t>
  </si>
  <si>
    <t>98391120/19</t>
  </si>
  <si>
    <t>98391120/2</t>
  </si>
  <si>
    <t>98391120/20</t>
  </si>
  <si>
    <t>98391120/4</t>
  </si>
  <si>
    <t>98391120/9</t>
  </si>
  <si>
    <t>ՄԱՍ I. ԱՊՐԱՆՔՆԵՐ</t>
  </si>
  <si>
    <t>ՄԱՍ III. ԾԱՌԱՅՈՒԹՅՈՒՆՆԵՐ</t>
  </si>
  <si>
    <t>Ընթացիկ նորոգում և պահպանում (ծառայություններ և նյութեր)</t>
  </si>
  <si>
    <t xml:space="preserve"> - Մեքենաների և սարքավորումների ընթացիկ նորոգում և պահպանում</t>
  </si>
  <si>
    <t xml:space="preserve"> - Առողջապահական և լաբորատոր նյութեր</t>
  </si>
  <si>
    <t>ԱՅԼ ՀԻՄՆԱԿԱՆ ՄԻՋՈՑՆԵՐ</t>
  </si>
  <si>
    <t xml:space="preserve"> - Ոչ-նյութական հիմնական միջոցներ</t>
  </si>
  <si>
    <t>07</t>
  </si>
  <si>
    <t xml:space="preserve"> ԱՌՈՂՋԱՊԱՀՈՒԹՅՈՒՆ</t>
  </si>
  <si>
    <t xml:space="preserve"> Բժշկական ապրանքներ, սարքեր և սարքավորումներ</t>
  </si>
  <si>
    <t>03</t>
  </si>
  <si>
    <t xml:space="preserve"> Բժշկական սարքեր և սարքավորումներ</t>
  </si>
  <si>
    <t>Ռազմաբժշկական սպասարկում և առողջապահական ծառայություններ</t>
  </si>
  <si>
    <t>Հոսպիտալների և բուժկետերի բժշկական սարքավորումներով համալրում</t>
  </si>
  <si>
    <t>Հիմնական միջոցներ</t>
  </si>
  <si>
    <t>ՄԵՔԵՆԱՆԵՐ ԵՎ ՍԱՐՔԱՎՈՐՈՒՄՆԵՐ</t>
  </si>
  <si>
    <t xml:space="preserve"> - Կենցաղային և հանրային սննդի նյութեր</t>
  </si>
  <si>
    <t>30211280/1</t>
  </si>
  <si>
    <t>համակարգիչ ամբողջը մեկում</t>
  </si>
  <si>
    <t>30211280/3</t>
  </si>
  <si>
    <t>30211290/1</t>
  </si>
  <si>
    <t>համակարգչային պլանշետ</t>
  </si>
  <si>
    <t>30232110/1</t>
  </si>
  <si>
    <t>30232110/3</t>
  </si>
  <si>
    <t>30232130/1</t>
  </si>
  <si>
    <t>գունավոր տպիչներ</t>
  </si>
  <si>
    <t>30232140/1</t>
  </si>
  <si>
    <t>պլոտերներ</t>
  </si>
  <si>
    <t>30232231/1</t>
  </si>
  <si>
    <t>համակարգչի կոշտ սկավառակ</t>
  </si>
  <si>
    <t>30239170/1</t>
  </si>
  <si>
    <t>բազմաֆունկցիոնալ սարք` լազերային</t>
  </si>
  <si>
    <t>31131100/1</t>
  </si>
  <si>
    <t>միաֆազ շարժիչներ</t>
  </si>
  <si>
    <t>31151120/1</t>
  </si>
  <si>
    <t>31151120/2</t>
  </si>
  <si>
    <t>31151120/3</t>
  </si>
  <si>
    <t>31151120/4</t>
  </si>
  <si>
    <t>31151170/1</t>
  </si>
  <si>
    <t>31211260/2</t>
  </si>
  <si>
    <t>31211260/3</t>
  </si>
  <si>
    <t>31211260/4</t>
  </si>
  <si>
    <t>31211270/1</t>
  </si>
  <si>
    <t>մալուխների բաշխման պահարան</t>
  </si>
  <si>
    <t>31211270/2</t>
  </si>
  <si>
    <t>31211270/3</t>
  </si>
  <si>
    <t>32331500/1</t>
  </si>
  <si>
    <t>ձայնագրող սարքեր</t>
  </si>
  <si>
    <t>32331500/2</t>
  </si>
  <si>
    <t>32331500/3</t>
  </si>
  <si>
    <t>32331500/4</t>
  </si>
  <si>
    <t>32331500/5</t>
  </si>
  <si>
    <t>32331500/6</t>
  </si>
  <si>
    <t>32341140/1</t>
  </si>
  <si>
    <t>խոսափողների ― բարձրախոսների հավաքածուներ</t>
  </si>
  <si>
    <t>32341160/1</t>
  </si>
  <si>
    <t>ձայնային սարքավորումներ</t>
  </si>
  <si>
    <t>32341300/1</t>
  </si>
  <si>
    <t>ռադիոընդունիչներ</t>
  </si>
  <si>
    <t>32421300/1</t>
  </si>
  <si>
    <t>ցանցային բաժանարար</t>
  </si>
  <si>
    <t>32421300/2</t>
  </si>
  <si>
    <t>32421300/3</t>
  </si>
  <si>
    <t>32421300/6</t>
  </si>
  <si>
    <t>32421300/8</t>
  </si>
  <si>
    <t>32541300/1</t>
  </si>
  <si>
    <t>հեռախոսային կոմուտատորներ</t>
  </si>
  <si>
    <t>32541300/2</t>
  </si>
  <si>
    <t>32541600/1</t>
  </si>
  <si>
    <t>թվային կոմուտացիոն սարքեր</t>
  </si>
  <si>
    <t>32551120/1</t>
  </si>
  <si>
    <t>հեռախոսային կայաններ</t>
  </si>
  <si>
    <t>32551120/2</t>
  </si>
  <si>
    <t>32551120/3</t>
  </si>
  <si>
    <t>32551160/1</t>
  </si>
  <si>
    <t>32551290/1</t>
  </si>
  <si>
    <t>մոդեմներ</t>
  </si>
  <si>
    <t>32551290/2</t>
  </si>
  <si>
    <t>34111160/2</t>
  </si>
  <si>
    <t>34131100/1</t>
  </si>
  <si>
    <t>փոքրածավալ բեռնատարներ (պիկապներ)</t>
  </si>
  <si>
    <t>35121320/2</t>
  </si>
  <si>
    <t>անվտանգության տեսախցիկներ</t>
  </si>
  <si>
    <t>38341130/1</t>
  </si>
  <si>
    <t>38341200/1</t>
  </si>
  <si>
    <t>օսցիլոգրաֆներ</t>
  </si>
  <si>
    <t>38591200/6</t>
  </si>
  <si>
    <t>38651160/1</t>
  </si>
  <si>
    <t>թվային լուսանկարչական ապարատներ</t>
  </si>
  <si>
    <t>38651220/1</t>
  </si>
  <si>
    <t>տեսապրոյեկտորներ</t>
  </si>
  <si>
    <t>39721500/1</t>
  </si>
  <si>
    <t>էլեկտրական տաքացուցիչ` ջերմային կարգավորիչով</t>
  </si>
  <si>
    <t>42941160/1</t>
  </si>
  <si>
    <t>ընկղման կայունաջերմոց (թերմոստատ)</t>
  </si>
  <si>
    <t>42991100/1</t>
  </si>
  <si>
    <t>կազմարարական սարքեր</t>
  </si>
  <si>
    <t>42991320/1</t>
  </si>
  <si>
    <t>մակաշերտիչներ (լամինատորներ)</t>
  </si>
  <si>
    <t>43121190/1</t>
  </si>
  <si>
    <t>հորատման սարքեր</t>
  </si>
  <si>
    <t>43211100/2</t>
  </si>
  <si>
    <t>բուլդոզերներ</t>
  </si>
  <si>
    <t>43211100/3</t>
  </si>
  <si>
    <t>ՀՄԱ</t>
  </si>
  <si>
    <t>43221200/1</t>
  </si>
  <si>
    <t>ավտոբեռնիչներ</t>
  </si>
  <si>
    <t>44421700/1</t>
  </si>
  <si>
    <t>44611400/1</t>
  </si>
  <si>
    <t>44611400/3</t>
  </si>
  <si>
    <t>44611400/4</t>
  </si>
  <si>
    <t>48321160/1</t>
  </si>
  <si>
    <t>թվային քարտեզագրման համակարգչային ծրագրային փաթեթներ</t>
  </si>
  <si>
    <t>48821100/1</t>
  </si>
  <si>
    <t>ցանցային սերվերներ</t>
  </si>
  <si>
    <t>48821200/1</t>
  </si>
  <si>
    <t>համակարգչային սերվերներ</t>
  </si>
  <si>
    <t>1204  11004</t>
  </si>
  <si>
    <t>Դեղորայքի տրամադրում զորամասային և հոսպիտալային օղակներում բուժօգնություն ստացողներին</t>
  </si>
  <si>
    <t>33141193/2</t>
  </si>
  <si>
    <t>ատամնաբուժական սպառման պարագաներ</t>
  </si>
  <si>
    <t>33651134/4</t>
  </si>
  <si>
    <t>ցիպրոֆլօքսացին j01ma02, s01ae03, s02aa15, s03aa07</t>
  </si>
  <si>
    <t>33691176/7</t>
  </si>
  <si>
    <t>այլ դեղորայք</t>
  </si>
  <si>
    <t>33141221/5</t>
  </si>
  <si>
    <t>վիրափողեր (դրենաժների) բազմակոմպոնենտ պարագաներ</t>
  </si>
  <si>
    <t>33651139/2</t>
  </si>
  <si>
    <t>մոքսիֆլօքսացին j01ma14, s01ae07</t>
  </si>
  <si>
    <t>33141193/13</t>
  </si>
  <si>
    <t>33141211/23</t>
  </si>
  <si>
    <t>բժշկական այլ գործիքներ ― պարագաներ</t>
  </si>
  <si>
    <t>33141182/28</t>
  </si>
  <si>
    <t>վիրափողեր (դրենաժներ)</t>
  </si>
  <si>
    <t>33691176/66</t>
  </si>
  <si>
    <t>33141182/8</t>
  </si>
  <si>
    <t>33141221/9</t>
  </si>
  <si>
    <t>33631282/1</t>
  </si>
  <si>
    <t>հակաբակտերիալ միջոցներ` պարբերական օգտագործման համար</t>
  </si>
  <si>
    <t>33651115/1</t>
  </si>
  <si>
    <t>ցեֆալեքսին j01db01</t>
  </si>
  <si>
    <t>33691176/67</t>
  </si>
  <si>
    <t>33171100/31</t>
  </si>
  <si>
    <t>անզգայացման գործիքներ</t>
  </si>
  <si>
    <t>33661119/1</t>
  </si>
  <si>
    <t>մետամիզոլ (մետամիզոլ նատրիում), տրիացետոամին 4-տոլուենսուլֆոնատ  N02BB72</t>
  </si>
  <si>
    <t>33691191/1</t>
  </si>
  <si>
    <t>ֆոսֆոլիպիդներ (էսենցիալ)-ԷՖԼ  A05C</t>
  </si>
  <si>
    <t>33141117/2</t>
  </si>
  <si>
    <t>վիրակապերի բազմակոմպոնենտ հավաք</t>
  </si>
  <si>
    <t>33141100/1</t>
  </si>
  <si>
    <t>մեկանգամյա օգտագործման ոչ քիմիական բժշկական ― հեմատոլոգիական պարագաներ</t>
  </si>
  <si>
    <t>33141221/13</t>
  </si>
  <si>
    <t>33661122/1</t>
  </si>
  <si>
    <t>պարացետամոլ n02be01</t>
  </si>
  <si>
    <t>33141226/1</t>
  </si>
  <si>
    <t>բժշկական օգնության միջոցներ բազմակոմպոնենտ</t>
  </si>
  <si>
    <t>33141158/1</t>
  </si>
  <si>
    <t>վիրաբուժական ձեռնոցներ</t>
  </si>
  <si>
    <t>33661116/1</t>
  </si>
  <si>
    <t>լիդոկային c01bb01, c05ad01, d04ab01, n01bb02, r02ad02, s01ha07, s02da01</t>
  </si>
  <si>
    <t>33141220/2</t>
  </si>
  <si>
    <t>վիրափողեր (դրենաժներ) անհրաժեշտ պարագաներով</t>
  </si>
  <si>
    <t>33131160/1</t>
  </si>
  <si>
    <t>ատամնաբուժական հղկող գործիքներ</t>
  </si>
  <si>
    <t>33141223/5</t>
  </si>
  <si>
    <t>բժշկական այլ գործիքներ ― պարագաներ բազմակոմպոնենտ</t>
  </si>
  <si>
    <t>33141221/10</t>
  </si>
  <si>
    <t>33141222/10</t>
  </si>
  <si>
    <t>ատամնաբուժական սպառման բազմակոմպոնենտ պարագաներ</t>
  </si>
  <si>
    <t>33141110/10</t>
  </si>
  <si>
    <t>վիրակապեր</t>
  </si>
  <si>
    <t>33651111/1</t>
  </si>
  <si>
    <t>ամօքսիցիլին j01ca04</t>
  </si>
  <si>
    <t>33141223/4</t>
  </si>
  <si>
    <t>33141211/16</t>
  </si>
  <si>
    <t>33141182/16</t>
  </si>
  <si>
    <t>33651163/1</t>
  </si>
  <si>
    <t>ամիկացին d06ax12, j01gb06, s01aa21</t>
  </si>
  <si>
    <t>33171100/22</t>
  </si>
  <si>
    <t>33651118/1</t>
  </si>
  <si>
    <t>ցեֆտրիաքսոն j01dd04</t>
  </si>
  <si>
    <t>33141225/9</t>
  </si>
  <si>
    <t>անզգայացման գործիքներ բազմակոմպոնենտ</t>
  </si>
  <si>
    <t>33651131/1</t>
  </si>
  <si>
    <t>սուլֆամեթօքսազոլ + տրիմեթոպրիմ j01ee01, j01ee02, j01ee05, j01ee07</t>
  </si>
  <si>
    <t>33691167/37</t>
  </si>
  <si>
    <t>լաբորատոր օժանդակ ― գիտական նյութեր</t>
  </si>
  <si>
    <t>33141110/2</t>
  </si>
  <si>
    <t>33691176/9</t>
  </si>
  <si>
    <t>33691420/3</t>
  </si>
  <si>
    <t>լաբորատոր ազդանյութեր (ռեագենտներ) բազմակոմպոնենտ</t>
  </si>
  <si>
    <t>33611170/2</t>
  </si>
  <si>
    <t>դրոտավերին a03ad02</t>
  </si>
  <si>
    <t>33691133/1</t>
  </si>
  <si>
    <t>ներարկման ջուր v07ab</t>
  </si>
  <si>
    <t>33141221/2</t>
  </si>
  <si>
    <t>33691420/31</t>
  </si>
  <si>
    <t>33141211/8</t>
  </si>
  <si>
    <t>33141224/8</t>
  </si>
  <si>
    <t>վիրաբուժական գործիքներ բազմակոմպոնենտ</t>
  </si>
  <si>
    <t>33691423/18</t>
  </si>
  <si>
    <t>33651114/1</t>
  </si>
  <si>
    <t>բենզիլպենիցիլինի աղեր j01ce01</t>
  </si>
  <si>
    <t>33691135/1</t>
  </si>
  <si>
    <t>նատրիումի բիկարբոնատ b05xa02</t>
  </si>
  <si>
    <t>33691423/2</t>
  </si>
  <si>
    <t>33191310/1</t>
  </si>
  <si>
    <t>փորձանոթներ</t>
  </si>
  <si>
    <t>33141142/7</t>
  </si>
  <si>
    <t>ներարկիչներ</t>
  </si>
  <si>
    <t>33691423/42</t>
  </si>
  <si>
    <t>33661127/1</t>
  </si>
  <si>
    <t>մետամիզոլ (մետամիզոլի նատրիում) N02BB02</t>
  </si>
  <si>
    <t>33141193/10</t>
  </si>
  <si>
    <t>33141222/4</t>
  </si>
  <si>
    <t>33171100/13</t>
  </si>
  <si>
    <t>33141223/1</t>
  </si>
  <si>
    <t>33141182/39</t>
  </si>
  <si>
    <t>33141225/12</t>
  </si>
  <si>
    <t>33171100/32</t>
  </si>
  <si>
    <t>33141221/12</t>
  </si>
  <si>
    <t>33141182/9</t>
  </si>
  <si>
    <t>33691423/50</t>
  </si>
  <si>
    <t>33141211/3</t>
  </si>
  <si>
    <t>33661112/1</t>
  </si>
  <si>
    <t>պրոպոֆոլ n01ax10</t>
  </si>
  <si>
    <t>33691167/10</t>
  </si>
  <si>
    <t>33691423/211</t>
  </si>
  <si>
    <t>33141224/7</t>
  </si>
  <si>
    <t>33141110/1</t>
  </si>
  <si>
    <t>33141221/8</t>
  </si>
  <si>
    <t>33141221/11</t>
  </si>
  <si>
    <t>33141222/3</t>
  </si>
  <si>
    <t>33141110/11</t>
  </si>
  <si>
    <t>33691420/32</t>
  </si>
  <si>
    <t>33141110/29</t>
  </si>
  <si>
    <t>33611200/1</t>
  </si>
  <si>
    <t>լոպերամիդ a07da03</t>
  </si>
  <si>
    <t>33141211/25</t>
  </si>
  <si>
    <t>33691411/17</t>
  </si>
  <si>
    <t>քիմիական ազդանյութեր (ռեագենտներ) փոշի կամ գրանուլներ</t>
  </si>
  <si>
    <t>33141224/9</t>
  </si>
  <si>
    <t>33141215/1</t>
  </si>
  <si>
    <t>բժշկական բամբակ</t>
  </si>
  <si>
    <t>33141182/10</t>
  </si>
  <si>
    <t>33691423/210</t>
  </si>
  <si>
    <t>Բաժին N07</t>
  </si>
  <si>
    <t>Խումբ N01 Դաս N03</t>
  </si>
  <si>
    <t>1204  31001</t>
  </si>
  <si>
    <t>33161180/1</t>
  </si>
  <si>
    <t>վիրաբուժական լույսեր</t>
  </si>
  <si>
    <t>33171800/1</t>
  </si>
  <si>
    <t>վերակենդանացման սարքեր</t>
  </si>
  <si>
    <t>33171700/1</t>
  </si>
  <si>
    <t>անզգայացման սարքեր</t>
  </si>
  <si>
    <t xml:space="preserve"> Դեղագործական ապրանքներ</t>
  </si>
  <si>
    <t>01</t>
  </si>
  <si>
    <t>Դեղագործական ապրանքներ</t>
  </si>
  <si>
    <t>Զինծառայողների, ինչպես նաև նրանց ընտանիքների անդամների առողջության պահպանում, որակյալ բժշկական ծառայություններով ապահովում</t>
  </si>
  <si>
    <t>Ծառայողական պարտականությունների արդյունավետ կատարմանը խոչընդոտող հիվանդությունների կանխարգելում և առողջական խնդիրների լուծում</t>
  </si>
  <si>
    <t xml:space="preserve"> Հոսպիտալների և բուժկետերի բժշկական սարքավորումներով համալրում</t>
  </si>
  <si>
    <t>Զորամասային և հոսպիտալային օղակներում բժշկական հետազոտությունների համար անհրաժեշտ սարքավորումների և գույքի ձեռքբերում</t>
  </si>
  <si>
    <t>Կնետրոնացված կարգով դեղորայքի ձեռքբ բերում ամբուլատոր-պոլիկլինիկական և հոսպիտալային բուժօգնություն ստացողներին տրամադրելու համար</t>
  </si>
  <si>
    <t>Ծառայությունը մատուցող կազմակերպության(ների) անվանումը(ներ)ը`</t>
  </si>
  <si>
    <t>Ակտիվն օգտագործող կազմակերպության (ների) անվանումները</t>
  </si>
  <si>
    <t>Բժշկական սարքավորումների քանակը, հատ</t>
  </si>
  <si>
    <t xml:space="preserve"> Դեղորայքի տրամադրում զորամասային և հոսպիտալային օղակներում բուժօգնություն ստացողներին</t>
  </si>
  <si>
    <t>«Գնումների մասին» ՀՀ օրենքի համաձայն ընտրված կազմակերպություն</t>
  </si>
  <si>
    <t>«ՀԱՅԱՍՏԱՆԻ ՀԱՆՐԱՊԵՏՈՒԹՅԱՆ 2021 ԹՎԱԿԱՆԻ ՊԵՏԱԿԱՆ ԲՅՈՒՋԵԻ ՄԱՍԻՆ» ՀԱՅԱՍՏԱՆԻ ՀԱՆՐԱՊԵՏՈՒԹՅԱՆ ՕՐԵՆՔԻ N 1 
ՀԱՎԵԼՎԱԾԻ N 3 ԱՂՅՈՒՍԱԿՈՒՄ  ԿԱՏԱՐՎՈՂ ՓՈՓՈԽՈՒԹՅՈՒՆՆԵՐԸ</t>
  </si>
  <si>
    <t xml:space="preserve"> Ցուցանիշների փոփոխությունը (ավելացումները նշված են դրական նշանով)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</si>
</sst>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-* #,##0.00_р_._-;\-* #,##0.00_р_._-;_-* &quot;-&quot;??_р_._-;_-@_-"/>
    <numFmt numFmtId="167" formatCode="##,##0.0;\(##,##0.0\);\-"/>
    <numFmt numFmtId="168" formatCode="#,##0.0"/>
  </numFmts>
  <fonts count="36" x14ac:knownFonts="1">
    <font>
      <sz val="11"/>
      <color theme="1"/>
      <name val="Calibri"/>
      <family val="2"/>
      <scheme val="minor"/>
    </font>
    <font>
      <sz val="12"/>
      <name val="Times LatArm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GHEA Grapalat"/>
      <family val="3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10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8"/>
      <name val="GHEA Grapalat"/>
      <family val="2"/>
    </font>
    <font>
      <sz val="12"/>
      <name val="GHEA Grapalat"/>
      <family val="2"/>
    </font>
    <font>
      <b/>
      <sz val="12"/>
      <name val="GHEA Grapalat"/>
      <family val="2"/>
    </font>
    <font>
      <sz val="9"/>
      <name val="GHEA Grapalat"/>
      <family val="2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sz val="10"/>
      <name val="Arial"/>
      <family val="2"/>
    </font>
    <font>
      <sz val="11"/>
      <name val="GHEA Grapalat"/>
      <family val="3"/>
    </font>
    <font>
      <sz val="10"/>
      <name val="Arial"/>
      <family val="2"/>
    </font>
    <font>
      <b/>
      <sz val="11"/>
      <color theme="1"/>
      <name val="GHEA Grapalat"/>
      <family val="3"/>
    </font>
    <font>
      <sz val="11"/>
      <name val="GHEA Grapalat"/>
      <family val="2"/>
    </font>
    <font>
      <sz val="11"/>
      <color theme="1"/>
      <name val="GHEA Grapalat"/>
      <family val="2"/>
    </font>
    <font>
      <sz val="12"/>
      <name val="GHEA Grapalat"/>
      <family val="3"/>
    </font>
    <font>
      <sz val="12"/>
      <name val="Times Armenian"/>
      <family val="1"/>
    </font>
    <font>
      <b/>
      <i/>
      <sz val="11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0"/>
      <color indexed="8"/>
      <name val="GHEA Grapalat"/>
      <family val="3"/>
    </font>
    <font>
      <sz val="12"/>
      <color indexed="8"/>
      <name val="GHEA Grapalat"/>
      <family val="3"/>
    </font>
    <font>
      <u/>
      <sz val="12"/>
      <color theme="1"/>
      <name val="GHEA Grapalat"/>
      <family val="3"/>
    </font>
    <font>
      <b/>
      <i/>
      <sz val="12"/>
      <name val="GHEA Grapalat"/>
      <family val="3"/>
    </font>
    <font>
      <i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>
      <alignment horizontal="left" vertical="top" wrapText="1"/>
    </xf>
    <xf numFmtId="9" fontId="6" fillId="0" borderId="0" applyFont="0" applyFill="0" applyBorder="0" applyAlignment="0" applyProtection="0"/>
    <xf numFmtId="167" fontId="14" fillId="0" borderId="0" applyFill="0" applyBorder="0" applyProtection="0">
      <alignment horizontal="right" vertical="top"/>
    </xf>
    <xf numFmtId="0" fontId="20" fillId="0" borderId="0"/>
    <xf numFmtId="166" fontId="20" fillId="0" borderId="0" applyFont="0" applyFill="0" applyBorder="0" applyAlignment="0" applyProtection="0"/>
    <xf numFmtId="0" fontId="20" fillId="0" borderId="0"/>
    <xf numFmtId="43" fontId="6" fillId="0" borderId="0" applyFont="0" applyFill="0" applyBorder="0" applyAlignment="0" applyProtection="0"/>
    <xf numFmtId="0" fontId="22" fillId="0" borderId="0"/>
    <xf numFmtId="0" fontId="12" fillId="0" borderId="0"/>
    <xf numFmtId="0" fontId="27" fillId="0" borderId="0"/>
  </cellStyleXfs>
  <cellXfs count="249">
    <xf numFmtId="0" fontId="0" fillId="0" borderId="0" xfId="0"/>
    <xf numFmtId="0" fontId="4" fillId="2" borderId="0" xfId="2" applyFont="1" applyFill="1" applyAlignment="1">
      <alignment horizontal="center" vertical="center" wrapText="1"/>
    </xf>
    <xf numFmtId="165" fontId="4" fillId="2" borderId="0" xfId="6" applyNumberFormat="1" applyFont="1" applyFill="1" applyAlignment="1">
      <alignment horizontal="center" vertical="center" wrapText="1"/>
    </xf>
    <xf numFmtId="0" fontId="9" fillId="0" borderId="0" xfId="3" applyFont="1"/>
    <xf numFmtId="37" fontId="10" fillId="0" borderId="7" xfId="9" applyNumberFormat="1" applyFont="1" applyFill="1" applyBorder="1" applyAlignment="1">
      <alignment horizontal="center" vertical="center" wrapText="1"/>
    </xf>
    <xf numFmtId="0" fontId="15" fillId="2" borderId="0" xfId="18" applyFont="1" applyFill="1">
      <alignment horizontal="left" vertical="top" wrapText="1"/>
    </xf>
    <xf numFmtId="0" fontId="15" fillId="2" borderId="0" xfId="18" applyFont="1" applyFill="1" applyAlignment="1">
      <alignment horizontal="left" vertical="top" wrapText="1"/>
    </xf>
    <xf numFmtId="0" fontId="11" fillId="0" borderId="0" xfId="3" applyFont="1"/>
    <xf numFmtId="0" fontId="11" fillId="0" borderId="0" xfId="3" applyFont="1" applyFill="1" applyAlignment="1">
      <alignment horizontal="right"/>
    </xf>
    <xf numFmtId="0" fontId="18" fillId="0" borderId="0" xfId="3" applyFont="1"/>
    <xf numFmtId="0" fontId="18" fillId="0" borderId="0" xfId="3" applyFont="1" applyBorder="1"/>
    <xf numFmtId="0" fontId="18" fillId="0" borderId="0" xfId="3" applyFont="1" applyFill="1" applyAlignment="1"/>
    <xf numFmtId="0" fontId="11" fillId="0" borderId="0" xfId="3" applyFont="1" applyFill="1"/>
    <xf numFmtId="0" fontId="9" fillId="0" borderId="0" xfId="3" applyFont="1" applyAlignment="1">
      <alignment vertical="center"/>
    </xf>
    <xf numFmtId="0" fontId="8" fillId="0" borderId="0" xfId="3" applyFont="1" applyFill="1" applyAlignment="1">
      <alignment horizontal="center" wrapText="1"/>
    </xf>
    <xf numFmtId="0" fontId="19" fillId="0" borderId="0" xfId="3" applyFont="1" applyFill="1" applyAlignment="1">
      <alignment horizontal="right"/>
    </xf>
    <xf numFmtId="0" fontId="17" fillId="2" borderId="0" xfId="18" applyFont="1" applyFill="1" applyAlignment="1">
      <alignment horizontal="right" vertical="top"/>
    </xf>
    <xf numFmtId="0" fontId="8" fillId="0" borderId="0" xfId="3" applyFont="1" applyFill="1" applyAlignment="1">
      <alignment horizontal="center" wrapText="1"/>
    </xf>
    <xf numFmtId="0" fontId="11" fillId="0" borderId="0" xfId="3" applyFont="1" applyFill="1" applyAlignment="1">
      <alignment horizontal="right"/>
    </xf>
    <xf numFmtId="0" fontId="18" fillId="0" borderId="1" xfId="3" applyFont="1" applyBorder="1" applyAlignment="1">
      <alignment vertical="center"/>
    </xf>
    <xf numFmtId="0" fontId="23" fillId="0" borderId="1" xfId="3" applyFont="1" applyBorder="1" applyAlignment="1">
      <alignment horizontal="center" vertical="center" wrapText="1"/>
    </xf>
    <xf numFmtId="165" fontId="23" fillId="0" borderId="1" xfId="6" applyNumberFormat="1" applyFont="1" applyBorder="1" applyAlignment="1">
      <alignment horizontal="right" vertical="center" wrapText="1"/>
    </xf>
    <xf numFmtId="0" fontId="23" fillId="0" borderId="1" xfId="3" applyFont="1" applyBorder="1" applyAlignment="1">
      <alignment vertical="center"/>
    </xf>
    <xf numFmtId="165" fontId="23" fillId="0" borderId="1" xfId="6" applyNumberFormat="1" applyFont="1" applyBorder="1" applyAlignment="1">
      <alignment horizontal="right" vertical="center" indent="1"/>
    </xf>
    <xf numFmtId="0" fontId="18" fillId="0" borderId="1" xfId="3" applyFont="1" applyBorder="1" applyAlignment="1"/>
    <xf numFmtId="0" fontId="18" fillId="2" borderId="1" xfId="3" applyFont="1" applyFill="1" applyBorder="1" applyAlignment="1">
      <alignment vertical="center"/>
    </xf>
    <xf numFmtId="165" fontId="18" fillId="0" borderId="1" xfId="6" applyNumberFormat="1" applyFont="1" applyBorder="1" applyAlignment="1">
      <alignment horizontal="right"/>
    </xf>
    <xf numFmtId="0" fontId="18" fillId="2" borderId="1" xfId="3" applyFont="1" applyFill="1" applyBorder="1" applyAlignment="1">
      <alignment vertical="center" wrapText="1"/>
    </xf>
    <xf numFmtId="0" fontId="18" fillId="2" borderId="1" xfId="3" applyFont="1" applyFill="1" applyBorder="1" applyAlignment="1">
      <alignment horizontal="left" vertical="center" wrapText="1"/>
    </xf>
    <xf numFmtId="0" fontId="18" fillId="2" borderId="1" xfId="3" applyFont="1" applyFill="1" applyBorder="1"/>
    <xf numFmtId="0" fontId="18" fillId="2" borderId="1" xfId="3" applyFont="1" applyFill="1" applyBorder="1" applyAlignment="1">
      <alignment wrapText="1"/>
    </xf>
    <xf numFmtId="0" fontId="18" fillId="2" borderId="1" xfId="3" applyFont="1" applyFill="1" applyBorder="1" applyAlignment="1">
      <alignment horizontal="center" vertical="center"/>
    </xf>
    <xf numFmtId="0" fontId="18" fillId="0" borderId="1" xfId="3" applyFont="1" applyBorder="1"/>
    <xf numFmtId="0" fontId="24" fillId="2" borderId="1" xfId="18" applyFont="1" applyFill="1" applyBorder="1" applyAlignment="1">
      <alignment horizontal="center" vertical="top" wrapText="1"/>
    </xf>
    <xf numFmtId="165" fontId="24" fillId="2" borderId="1" xfId="6" applyNumberFormat="1" applyFont="1" applyFill="1" applyBorder="1" applyAlignment="1">
      <alignment horizontal="right" vertical="top" wrapText="1"/>
    </xf>
    <xf numFmtId="0" fontId="24" fillId="2" borderId="1" xfId="18" applyFont="1" applyFill="1" applyBorder="1" applyAlignment="1">
      <alignment horizontal="left" vertical="top" wrapText="1"/>
    </xf>
    <xf numFmtId="0" fontId="25" fillId="2" borderId="1" xfId="3" applyFont="1" applyFill="1" applyBorder="1" applyAlignment="1">
      <alignment vertical="center" wrapText="1"/>
    </xf>
    <xf numFmtId="43" fontId="24" fillId="2" borderId="1" xfId="6" applyFont="1" applyFill="1" applyBorder="1" applyAlignment="1">
      <alignment horizontal="right" vertical="top" wrapText="1"/>
    </xf>
    <xf numFmtId="167" fontId="24" fillId="2" borderId="1" xfId="20" applyNumberFormat="1" applyFont="1" applyFill="1" applyBorder="1" applyAlignment="1">
      <alignment horizontal="right" vertical="top"/>
    </xf>
    <xf numFmtId="0" fontId="24" fillId="2" borderId="1" xfId="18" applyFont="1" applyFill="1" applyBorder="1">
      <alignment horizontal="left" vertical="top" wrapText="1"/>
    </xf>
    <xf numFmtId="165" fontId="24" fillId="0" borderId="1" xfId="9" applyNumberFormat="1" applyFont="1" applyFill="1" applyBorder="1" applyAlignment="1">
      <alignment horizontal="right" vertical="top" wrapText="1"/>
    </xf>
    <xf numFmtId="165" fontId="24" fillId="0" borderId="1" xfId="6" applyNumberFormat="1" applyFont="1" applyFill="1" applyBorder="1" applyAlignment="1">
      <alignment horizontal="right" vertical="top" wrapText="1"/>
    </xf>
    <xf numFmtId="0" fontId="25" fillId="2" borderId="5" xfId="3" applyFont="1" applyFill="1" applyBorder="1" applyAlignment="1">
      <alignment vertical="center" wrapText="1"/>
    </xf>
    <xf numFmtId="164" fontId="24" fillId="2" borderId="1" xfId="9" applyNumberFormat="1" applyFont="1" applyFill="1" applyBorder="1" applyAlignment="1">
      <alignment horizontal="right" vertical="top" wrapText="1"/>
    </xf>
    <xf numFmtId="0" fontId="23" fillId="2" borderId="1" xfId="3" applyFont="1" applyFill="1" applyBorder="1" applyAlignment="1">
      <alignment vertical="center" wrapText="1"/>
    </xf>
    <xf numFmtId="167" fontId="4" fillId="2" borderId="1" xfId="20" applyNumberFormat="1" applyFont="1" applyFill="1" applyBorder="1" applyAlignment="1">
      <alignment horizontal="right" vertical="top"/>
    </xf>
    <xf numFmtId="165" fontId="4" fillId="2" borderId="1" xfId="6" applyNumberFormat="1" applyFont="1" applyFill="1" applyBorder="1" applyAlignment="1">
      <alignment horizontal="right" vertical="top" wrapText="1"/>
    </xf>
    <xf numFmtId="0" fontId="4" fillId="0" borderId="1" xfId="3" applyFont="1" applyBorder="1" applyAlignment="1">
      <alignment horizontal="left" vertical="center" wrapText="1"/>
    </xf>
    <xf numFmtId="0" fontId="10" fillId="2" borderId="1" xfId="3" applyFont="1" applyFill="1" applyBorder="1" applyAlignment="1">
      <alignment vertical="center" wrapText="1"/>
    </xf>
    <xf numFmtId="0" fontId="23" fillId="2" borderId="1" xfId="3" applyFont="1" applyFill="1" applyBorder="1" applyAlignment="1">
      <alignment vertical="top" wrapText="1"/>
    </xf>
    <xf numFmtId="0" fontId="23" fillId="2" borderId="0" xfId="3" applyFont="1" applyFill="1" applyBorder="1" applyAlignment="1">
      <alignment vertical="top" wrapText="1"/>
    </xf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vertical="center" wrapText="1"/>
    </xf>
    <xf numFmtId="0" fontId="10" fillId="0" borderId="0" xfId="3" applyFont="1" applyBorder="1" applyAlignment="1">
      <alignment vertical="center" wrapText="1"/>
    </xf>
    <xf numFmtId="0" fontId="18" fillId="0" borderId="0" xfId="3" applyFont="1" applyAlignment="1">
      <alignment horizontal="justify"/>
    </xf>
    <xf numFmtId="0" fontId="4" fillId="0" borderId="0" xfId="3" applyFont="1" applyFill="1" applyBorder="1" applyAlignment="1">
      <alignment vertical="top"/>
    </xf>
    <xf numFmtId="0" fontId="18" fillId="2" borderId="12" xfId="3" applyFont="1" applyFill="1" applyBorder="1" applyAlignment="1">
      <alignment horizontal="left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0" fontId="18" fillId="2" borderId="10" xfId="3" applyFont="1" applyFill="1" applyBorder="1" applyAlignment="1">
      <alignment vertical="top" wrapText="1"/>
    </xf>
    <xf numFmtId="0" fontId="10" fillId="0" borderId="1" xfId="7" applyFont="1" applyBorder="1" applyAlignment="1">
      <alignment vertical="center" wrapText="1"/>
    </xf>
    <xf numFmtId="0" fontId="18" fillId="2" borderId="11" xfId="3" applyFont="1" applyFill="1" applyBorder="1" applyAlignment="1">
      <alignment horizontal="left" vertical="top" wrapText="1"/>
    </xf>
    <xf numFmtId="0" fontId="18" fillId="2" borderId="8" xfId="3" applyFont="1" applyFill="1" applyBorder="1" applyAlignment="1">
      <alignment vertical="center" wrapText="1"/>
    </xf>
    <xf numFmtId="0" fontId="18" fillId="2" borderId="3" xfId="3" applyFont="1" applyFill="1" applyBorder="1" applyAlignment="1">
      <alignment vertical="top" wrapText="1"/>
    </xf>
    <xf numFmtId="0" fontId="18" fillId="2" borderId="9" xfId="3" applyFont="1" applyFill="1" applyBorder="1" applyAlignment="1">
      <alignment vertical="top" wrapText="1"/>
    </xf>
    <xf numFmtId="0" fontId="18" fillId="2" borderId="8" xfId="3" applyFont="1" applyFill="1" applyBorder="1" applyAlignment="1">
      <alignment horizontal="left" vertical="top"/>
    </xf>
    <xf numFmtId="0" fontId="18" fillId="2" borderId="3" xfId="3" applyFont="1" applyFill="1" applyBorder="1" applyAlignment="1">
      <alignment horizontal="left" vertical="top"/>
    </xf>
    <xf numFmtId="0" fontId="18" fillId="2" borderId="2" xfId="3" applyFont="1" applyFill="1" applyBorder="1" applyAlignment="1">
      <alignment horizontal="left" vertical="top"/>
    </xf>
    <xf numFmtId="0" fontId="18" fillId="0" borderId="6" xfId="3" applyFont="1" applyBorder="1"/>
    <xf numFmtId="0" fontId="18" fillId="0" borderId="5" xfId="3" applyFont="1" applyBorder="1"/>
    <xf numFmtId="164" fontId="18" fillId="0" borderId="4" xfId="9" applyNumberFormat="1" applyFont="1" applyBorder="1" applyAlignment="1">
      <alignment horizontal="right"/>
    </xf>
    <xf numFmtId="165" fontId="7" fillId="0" borderId="0" xfId="15" applyNumberFormat="1" applyFont="1" applyFill="1" applyBorder="1" applyAlignment="1">
      <alignment horizontal="right" vertical="center"/>
    </xf>
    <xf numFmtId="0" fontId="7" fillId="2" borderId="0" xfId="3" applyFont="1" applyFill="1" applyBorder="1" applyAlignment="1">
      <alignment horizontal="right"/>
    </xf>
    <xf numFmtId="0" fontId="7" fillId="0" borderId="0" xfId="3" applyFont="1" applyAlignment="1">
      <alignment horizontal="right"/>
    </xf>
    <xf numFmtId="0" fontId="9" fillId="0" borderId="0" xfId="3" applyFont="1" applyAlignment="1">
      <alignment horizontal="center" vertical="center"/>
    </xf>
    <xf numFmtId="0" fontId="21" fillId="2" borderId="0" xfId="2" applyFont="1" applyFill="1" applyAlignment="1">
      <alignment vertical="center" wrapText="1"/>
    </xf>
    <xf numFmtId="0" fontId="26" fillId="2" borderId="0" xfId="1" applyFont="1" applyFill="1" applyAlignment="1">
      <alignment horizontal="center" vertical="center" wrapText="1"/>
    </xf>
    <xf numFmtId="164" fontId="26" fillId="2" borderId="0" xfId="1" applyNumberFormat="1" applyFont="1" applyFill="1" applyAlignment="1">
      <alignment vertical="center"/>
    </xf>
    <xf numFmtId="0" fontId="26" fillId="2" borderId="0" xfId="1" applyFont="1" applyFill="1" applyAlignment="1">
      <alignment vertical="center"/>
    </xf>
    <xf numFmtId="165" fontId="26" fillId="0" borderId="0" xfId="15" applyNumberFormat="1" applyFont="1" applyFill="1" applyBorder="1" applyAlignment="1">
      <alignment horizontal="right" vertical="center"/>
    </xf>
    <xf numFmtId="164" fontId="26" fillId="2" borderId="0" xfId="1" applyNumberFormat="1" applyFont="1" applyFill="1" applyAlignment="1">
      <alignment horizontal="left" vertical="center"/>
    </xf>
    <xf numFmtId="0" fontId="26" fillId="2" borderId="0" xfId="3" applyFont="1" applyFill="1" applyBorder="1" applyAlignment="1">
      <alignment horizontal="right"/>
    </xf>
    <xf numFmtId="0" fontId="26" fillId="0" borderId="0" xfId="3" applyFont="1" applyAlignment="1">
      <alignment horizontal="right"/>
    </xf>
    <xf numFmtId="164" fontId="26" fillId="2" borderId="0" xfId="1" applyNumberFormat="1" applyFont="1" applyFill="1" applyAlignment="1">
      <alignment horizontal="center" vertical="center" wrapText="1"/>
    </xf>
    <xf numFmtId="0" fontId="26" fillId="2" borderId="0" xfId="2" applyFont="1" applyFill="1" applyAlignment="1">
      <alignment vertical="center" wrapText="1"/>
    </xf>
    <xf numFmtId="0" fontId="21" fillId="2" borderId="0" xfId="2" applyFont="1" applyFill="1" applyAlignment="1">
      <alignment horizontal="center" vertical="center" wrapText="1"/>
    </xf>
    <xf numFmtId="164" fontId="21" fillId="2" borderId="0" xfId="2" applyNumberFormat="1" applyFont="1" applyFill="1" applyAlignment="1">
      <alignment vertical="center" wrapText="1"/>
    </xf>
    <xf numFmtId="168" fontId="21" fillId="2" borderId="0" xfId="2" applyNumberFormat="1" applyFont="1" applyFill="1" applyAlignment="1">
      <alignment vertical="center" wrapText="1"/>
    </xf>
    <xf numFmtId="0" fontId="21" fillId="2" borderId="16" xfId="3" applyFont="1" applyFill="1" applyBorder="1" applyAlignment="1">
      <alignment horizontal="center" vertical="center" wrapText="1"/>
    </xf>
    <xf numFmtId="0" fontId="21" fillId="2" borderId="19" xfId="3" applyFont="1" applyFill="1" applyBorder="1" applyAlignment="1">
      <alignment horizontal="center" vertical="center" wrapText="1"/>
    </xf>
    <xf numFmtId="168" fontId="21" fillId="0" borderId="1" xfId="3" applyNumberFormat="1" applyFont="1" applyBorder="1" applyAlignment="1">
      <alignment horizontal="center" vertical="center" wrapText="1"/>
    </xf>
    <xf numFmtId="168" fontId="21" fillId="2" borderId="1" xfId="3" applyNumberFormat="1" applyFont="1" applyFill="1" applyBorder="1" applyAlignment="1">
      <alignment horizontal="center" vertical="center" wrapText="1"/>
    </xf>
    <xf numFmtId="0" fontId="21" fillId="2" borderId="1" xfId="2" applyNumberFormat="1" applyFont="1" applyFill="1" applyBorder="1" applyAlignment="1" applyProtection="1">
      <alignment horizontal="center" vertical="center" wrapText="1"/>
    </xf>
    <xf numFmtId="0" fontId="21" fillId="2" borderId="1" xfId="27" applyFont="1" applyFill="1" applyBorder="1" applyAlignment="1">
      <alignment vertical="center" wrapText="1"/>
    </xf>
    <xf numFmtId="0" fontId="21" fillId="2" borderId="1" xfId="27" applyFont="1" applyFill="1" applyBorder="1" applyAlignment="1">
      <alignment vertical="center"/>
    </xf>
    <xf numFmtId="0" fontId="21" fillId="2" borderId="2" xfId="27" applyFont="1" applyFill="1" applyBorder="1" applyAlignment="1">
      <alignment vertical="center" wrapText="1"/>
    </xf>
    <xf numFmtId="164" fontId="21" fillId="2" borderId="2" xfId="27" applyNumberFormat="1" applyFont="1" applyFill="1" applyBorder="1" applyAlignment="1">
      <alignment vertical="center" wrapText="1"/>
    </xf>
    <xf numFmtId="0" fontId="21" fillId="2" borderId="3" xfId="27" applyFont="1" applyFill="1" applyBorder="1" applyAlignment="1">
      <alignment vertical="center" wrapText="1"/>
    </xf>
    <xf numFmtId="0" fontId="28" fillId="2" borderId="0" xfId="2" applyFont="1" applyFill="1" applyAlignment="1">
      <alignment horizontal="center" vertical="center" wrapText="1"/>
    </xf>
    <xf numFmtId="49" fontId="4" fillId="2" borderId="1" xfId="2" applyNumberFormat="1" applyFont="1" applyFill="1" applyBorder="1" applyAlignment="1" applyProtection="1">
      <alignment horizontal="left" vertical="center"/>
      <protection locked="0"/>
    </xf>
    <xf numFmtId="0" fontId="4" fillId="2" borderId="18" xfId="27" applyFont="1" applyFill="1" applyBorder="1" applyAlignment="1">
      <alignment horizontal="left" vertical="center"/>
    </xf>
    <xf numFmtId="0" fontId="4" fillId="2" borderId="2" xfId="27" applyFont="1" applyFill="1" applyBorder="1" applyAlignment="1">
      <alignment horizontal="left" vertical="center"/>
    </xf>
    <xf numFmtId="164" fontId="4" fillId="2" borderId="2" xfId="27" applyNumberFormat="1" applyFont="1" applyFill="1" applyBorder="1" applyAlignment="1">
      <alignment horizontal="left" vertical="center"/>
    </xf>
    <xf numFmtId="0" fontId="4" fillId="2" borderId="3" xfId="27" applyFont="1" applyFill="1" applyBorder="1" applyAlignment="1">
      <alignment horizontal="left" vertical="center"/>
    </xf>
    <xf numFmtId="0" fontId="4" fillId="2" borderId="0" xfId="2" applyFont="1" applyFill="1" applyAlignment="1">
      <alignment horizontal="center" vertical="center"/>
    </xf>
    <xf numFmtId="49" fontId="21" fillId="2" borderId="1" xfId="2" applyNumberFormat="1" applyFont="1" applyFill="1" applyBorder="1" applyAlignment="1">
      <alignment horizontal="left" vertical="center" wrapText="1"/>
    </xf>
    <xf numFmtId="0" fontId="21" fillId="2" borderId="18" xfId="2" applyFont="1" applyFill="1" applyBorder="1" applyAlignment="1">
      <alignment horizontal="left" vertical="center" wrapText="1"/>
    </xf>
    <xf numFmtId="0" fontId="21" fillId="2" borderId="1" xfId="2" applyFont="1" applyFill="1" applyBorder="1" applyAlignment="1">
      <alignment horizontal="center" vertical="center"/>
    </xf>
    <xf numFmtId="164" fontId="21" fillId="2" borderId="1" xfId="5" applyNumberFormat="1" applyFont="1" applyFill="1" applyBorder="1" applyAlignment="1">
      <alignment horizontal="center" vertical="center" wrapText="1"/>
    </xf>
    <xf numFmtId="165" fontId="21" fillId="2" borderId="1" xfId="5" applyNumberFormat="1" applyFont="1" applyFill="1" applyBorder="1" applyAlignment="1">
      <alignment horizontal="center" vertical="center" wrapText="1"/>
    </xf>
    <xf numFmtId="164" fontId="21" fillId="2" borderId="1" xfId="5" applyNumberFormat="1" applyFont="1" applyFill="1" applyBorder="1" applyAlignment="1">
      <alignment horizontal="right" vertical="center" wrapText="1"/>
    </xf>
    <xf numFmtId="0" fontId="21" fillId="2" borderId="1" xfId="2" applyFont="1" applyFill="1" applyBorder="1" applyAlignment="1">
      <alignment horizontal="center" vertical="center" wrapText="1"/>
    </xf>
    <xf numFmtId="43" fontId="21" fillId="2" borderId="1" xfId="6" applyFont="1" applyFill="1" applyBorder="1" applyAlignment="1">
      <alignment horizontal="center" vertical="center" wrapText="1"/>
    </xf>
    <xf numFmtId="0" fontId="25" fillId="2" borderId="16" xfId="3" applyFont="1" applyFill="1" applyBorder="1" applyAlignment="1">
      <alignment vertical="center" wrapText="1"/>
    </xf>
    <xf numFmtId="164" fontId="26" fillId="2" borderId="7" xfId="9" applyNumberFormat="1" applyFont="1" applyFill="1" applyBorder="1" applyAlignment="1">
      <alignment horizontal="right" vertical="top" wrapText="1"/>
    </xf>
    <xf numFmtId="165" fontId="26" fillId="0" borderId="7" xfId="9" applyNumberFormat="1" applyFont="1" applyFill="1" applyBorder="1" applyAlignment="1">
      <alignment horizontal="right" vertical="top" wrapText="1"/>
    </xf>
    <xf numFmtId="165" fontId="21" fillId="2" borderId="1" xfId="6" applyNumberFormat="1" applyFont="1" applyFill="1" applyBorder="1" applyAlignment="1">
      <alignment vertical="center" wrapText="1"/>
    </xf>
    <xf numFmtId="165" fontId="4" fillId="2" borderId="1" xfId="2" applyNumberFormat="1" applyFont="1" applyFill="1" applyBorder="1" applyAlignment="1">
      <alignment horizontal="right" vertical="center"/>
    </xf>
    <xf numFmtId="0" fontId="18" fillId="0" borderId="1" xfId="3" applyFont="1" applyBorder="1" applyAlignment="1">
      <alignment wrapText="1"/>
    </xf>
    <xf numFmtId="0" fontId="26" fillId="0" borderId="0" xfId="7" applyFont="1" applyAlignment="1">
      <alignment vertical="center" wrapText="1"/>
    </xf>
    <xf numFmtId="164" fontId="7" fillId="0" borderId="0" xfId="7" applyNumberFormat="1" applyFont="1" applyFill="1" applyAlignment="1">
      <alignment horizontal="right" vertical="center" wrapText="1"/>
    </xf>
    <xf numFmtId="0" fontId="8" fillId="0" borderId="0" xfId="7" applyFont="1" applyFill="1" applyAlignment="1">
      <alignment wrapText="1"/>
    </xf>
    <xf numFmtId="49" fontId="29" fillId="0" borderId="0" xfId="7" applyNumberFormat="1" applyFont="1" applyFill="1" applyAlignment="1">
      <alignment horizontal="center" vertical="center" wrapText="1"/>
    </xf>
    <xf numFmtId="0" fontId="4" fillId="0" borderId="0" xfId="7" applyNumberFormat="1" applyFont="1" applyFill="1" applyAlignment="1">
      <alignment horizontal="center" vertical="center" wrapText="1"/>
    </xf>
    <xf numFmtId="164" fontId="29" fillId="0" borderId="0" xfId="7" applyNumberFormat="1" applyFont="1" applyFill="1" applyAlignment="1">
      <alignment horizontal="center" vertical="center" wrapText="1"/>
    </xf>
    <xf numFmtId="0" fontId="7" fillId="0" borderId="0" xfId="7" applyFont="1" applyAlignment="1">
      <alignment horizontal="center" vertical="center" wrapText="1"/>
    </xf>
    <xf numFmtId="0" fontId="26" fillId="0" borderId="0" xfId="7" applyFont="1" applyAlignment="1">
      <alignment horizontal="center" vertical="center" wrapText="1"/>
    </xf>
    <xf numFmtId="0" fontId="26" fillId="0" borderId="1" xfId="7" applyFont="1" applyBorder="1" applyAlignment="1">
      <alignment horizontal="center" vertical="center" wrapText="1"/>
    </xf>
    <xf numFmtId="165" fontId="26" fillId="0" borderId="1" xfId="8" applyNumberFormat="1" applyFont="1" applyBorder="1" applyAlignment="1">
      <alignment horizontal="center" vertical="center" wrapText="1"/>
    </xf>
    <xf numFmtId="164" fontId="26" fillId="0" borderId="1" xfId="7" applyNumberFormat="1" applyFont="1" applyBorder="1" applyAlignment="1">
      <alignment horizontal="center" vertical="center" wrapText="1"/>
    </xf>
    <xf numFmtId="0" fontId="30" fillId="0" borderId="0" xfId="7" applyFont="1" applyAlignment="1">
      <alignment vertical="center" wrapText="1"/>
    </xf>
    <xf numFmtId="164" fontId="26" fillId="0" borderId="0" xfId="7" applyNumberFormat="1" applyFont="1" applyAlignment="1">
      <alignment vertical="center" wrapText="1"/>
    </xf>
    <xf numFmtId="49" fontId="31" fillId="0" borderId="18" xfId="7" applyNumberFormat="1" applyFont="1" applyFill="1" applyBorder="1" applyAlignment="1">
      <alignment horizontal="center" vertical="center" wrapText="1"/>
    </xf>
    <xf numFmtId="49" fontId="31" fillId="0" borderId="3" xfId="7" applyNumberFormat="1" applyFont="1" applyFill="1" applyBorder="1" applyAlignment="1">
      <alignment horizontal="center" vertical="center" wrapText="1"/>
    </xf>
    <xf numFmtId="49" fontId="31" fillId="0" borderId="1" xfId="7" applyNumberFormat="1" applyFont="1" applyFill="1" applyBorder="1" applyAlignment="1">
      <alignment horizontal="center" vertical="center" textRotation="90" wrapText="1"/>
    </xf>
    <xf numFmtId="164" fontId="31" fillId="0" borderId="1" xfId="0" applyNumberFormat="1" applyFont="1" applyFill="1" applyBorder="1" applyAlignment="1">
      <alignment horizontal="center" vertical="center" wrapText="1"/>
    </xf>
    <xf numFmtId="49" fontId="32" fillId="0" borderId="1" xfId="7" applyNumberFormat="1" applyFont="1" applyFill="1" applyBorder="1" applyAlignment="1">
      <alignment horizontal="center" vertical="center" textRotation="90" wrapText="1"/>
    </xf>
    <xf numFmtId="0" fontId="32" fillId="0" borderId="1" xfId="7" applyNumberFormat="1" applyFont="1" applyFill="1" applyBorder="1" applyAlignment="1">
      <alignment horizontal="center" vertical="center" wrapText="1"/>
    </xf>
    <xf numFmtId="165" fontId="32" fillId="0" borderId="19" xfId="8" applyNumberFormat="1" applyFont="1" applyFill="1" applyBorder="1" applyAlignment="1">
      <alignment horizontal="center" vertical="center" wrapText="1"/>
    </xf>
    <xf numFmtId="164" fontId="32" fillId="0" borderId="19" xfId="7" applyNumberFormat="1" applyFont="1" applyFill="1" applyBorder="1" applyAlignment="1">
      <alignment horizontal="center" vertical="center" wrapText="1"/>
    </xf>
    <xf numFmtId="0" fontId="33" fillId="0" borderId="1" xfId="7" applyFont="1" applyBorder="1" applyAlignment="1">
      <alignment horizontal="center" vertical="center" wrapText="1"/>
    </xf>
    <xf numFmtId="165" fontId="11" fillId="0" borderId="1" xfId="8" applyNumberFormat="1" applyFont="1" applyBorder="1" applyAlignment="1">
      <alignment horizontal="center" vertical="center" wrapText="1"/>
    </xf>
    <xf numFmtId="0" fontId="26" fillId="0" borderId="1" xfId="7" applyFont="1" applyBorder="1" applyAlignment="1">
      <alignment horizontal="left" vertical="center" wrapText="1"/>
    </xf>
    <xf numFmtId="165" fontId="26" fillId="0" borderId="1" xfId="8" applyNumberFormat="1" applyFont="1" applyFill="1" applyBorder="1" applyAlignment="1">
      <alignment horizontal="center" vertical="center" wrapText="1"/>
    </xf>
    <xf numFmtId="43" fontId="26" fillId="0" borderId="0" xfId="8" applyFont="1" applyAlignment="1">
      <alignment vertical="center" wrapText="1"/>
    </xf>
    <xf numFmtId="164" fontId="7" fillId="0" borderId="0" xfId="7" applyNumberFormat="1" applyFont="1" applyFill="1" applyBorder="1" applyAlignment="1">
      <alignment horizontal="right" vertical="center" wrapText="1"/>
    </xf>
    <xf numFmtId="43" fontId="7" fillId="0" borderId="0" xfId="8" applyFont="1" applyAlignment="1">
      <alignment horizontal="center" vertical="center" wrapText="1"/>
    </xf>
    <xf numFmtId="43" fontId="26" fillId="0" borderId="0" xfId="8" applyFont="1" applyAlignment="1">
      <alignment horizontal="center" vertical="center" wrapText="1"/>
    </xf>
    <xf numFmtId="0" fontId="26" fillId="0" borderId="12" xfId="7" applyFont="1" applyBorder="1" applyAlignment="1">
      <alignment horizontal="center" vertical="center" wrapText="1"/>
    </xf>
    <xf numFmtId="0" fontId="26" fillId="0" borderId="18" xfId="7" applyFont="1" applyBorder="1" applyAlignment="1">
      <alignment horizontal="center" vertical="center" wrapText="1"/>
    </xf>
    <xf numFmtId="165" fontId="26" fillId="0" borderId="7" xfId="8" applyNumberFormat="1" applyFont="1" applyBorder="1" applyAlignment="1">
      <alignment horizontal="right" vertical="center" wrapText="1"/>
    </xf>
    <xf numFmtId="43" fontId="30" fillId="0" borderId="0" xfId="8" applyFont="1" applyAlignment="1">
      <alignment vertical="center" wrapText="1"/>
    </xf>
    <xf numFmtId="0" fontId="34" fillId="0" borderId="0" xfId="7" applyFont="1" applyAlignment="1">
      <alignment vertical="center" wrapText="1"/>
    </xf>
    <xf numFmtId="43" fontId="34" fillId="0" borderId="0" xfId="8" applyFont="1" applyAlignment="1">
      <alignment vertical="center" wrapText="1"/>
    </xf>
    <xf numFmtId="0" fontId="26" fillId="0" borderId="6" xfId="7" applyFont="1" applyBorder="1" applyAlignment="1">
      <alignment horizontal="center" vertical="center" wrapText="1"/>
    </xf>
    <xf numFmtId="0" fontId="26" fillId="0" borderId="5" xfId="7" applyFont="1" applyBorder="1" applyAlignment="1">
      <alignment horizontal="center" vertical="center" wrapText="1"/>
    </xf>
    <xf numFmtId="0" fontId="26" fillId="0" borderId="5" xfId="7" applyFont="1" applyBorder="1" applyAlignment="1">
      <alignment horizontal="left" vertical="center" wrapText="1"/>
    </xf>
    <xf numFmtId="0" fontId="26" fillId="0" borderId="27" xfId="7" applyFont="1" applyBorder="1" applyAlignment="1">
      <alignment horizontal="left" vertical="center" wrapText="1"/>
    </xf>
    <xf numFmtId="43" fontId="26" fillId="0" borderId="4" xfId="8" applyFont="1" applyBorder="1" applyAlignment="1">
      <alignment horizontal="center" vertical="center" wrapText="1"/>
    </xf>
    <xf numFmtId="49" fontId="32" fillId="0" borderId="12" xfId="7" applyNumberFormat="1" applyFont="1" applyFill="1" applyBorder="1" applyAlignment="1">
      <alignment horizontal="center" vertical="center" textRotation="90" wrapText="1"/>
    </xf>
    <xf numFmtId="0" fontId="32" fillId="0" borderId="18" xfId="7" applyNumberFormat="1" applyFont="1" applyFill="1" applyBorder="1" applyAlignment="1">
      <alignment horizontal="center" vertical="center" wrapText="1"/>
    </xf>
    <xf numFmtId="165" fontId="32" fillId="0" borderId="7" xfId="8" applyNumberFormat="1" applyFont="1" applyFill="1" applyBorder="1" applyAlignment="1">
      <alignment horizontal="right" vertical="center" wrapText="1"/>
    </xf>
    <xf numFmtId="0" fontId="35" fillId="0" borderId="12" xfId="7" applyFont="1" applyBorder="1" applyAlignment="1">
      <alignment horizontal="center" vertical="center" wrapText="1"/>
    </xf>
    <xf numFmtId="0" fontId="35" fillId="0" borderId="1" xfId="7" applyFont="1" applyBorder="1" applyAlignment="1">
      <alignment horizontal="center" vertical="center" wrapText="1"/>
    </xf>
    <xf numFmtId="0" fontId="35" fillId="0" borderId="1" xfId="7" applyFont="1" applyBorder="1" applyAlignment="1">
      <alignment horizontal="left" vertical="center" wrapText="1"/>
    </xf>
    <xf numFmtId="0" fontId="16" fillId="2" borderId="0" xfId="18" applyFont="1" applyFill="1" applyBorder="1" applyAlignment="1">
      <alignment horizontal="center" vertical="top" wrapText="1"/>
    </xf>
    <xf numFmtId="0" fontId="24" fillId="2" borderId="1" xfId="18" applyFont="1" applyFill="1" applyBorder="1" applyAlignment="1">
      <alignment horizontal="center" vertical="center" wrapText="1"/>
    </xf>
    <xf numFmtId="0" fontId="11" fillId="0" borderId="0" xfId="3" applyFont="1" applyFill="1" applyAlignment="1">
      <alignment horizontal="right"/>
    </xf>
    <xf numFmtId="0" fontId="18" fillId="2" borderId="1" xfId="3" applyFont="1" applyFill="1" applyBorder="1" applyAlignment="1">
      <alignment horizontal="center" vertical="center"/>
    </xf>
    <xf numFmtId="0" fontId="32" fillId="0" borderId="1" xfId="7" applyNumberFormat="1" applyFont="1" applyFill="1" applyBorder="1" applyAlignment="1">
      <alignment horizontal="center" vertical="center" wrapText="1"/>
    </xf>
    <xf numFmtId="49" fontId="21" fillId="2" borderId="1" xfId="2" applyNumberFormat="1" applyFont="1" applyFill="1" applyBorder="1" applyAlignment="1" applyProtection="1">
      <alignment horizontal="left" vertical="center"/>
      <protection locked="0"/>
    </xf>
    <xf numFmtId="0" fontId="21" fillId="2" borderId="18" xfId="27" applyFont="1" applyFill="1" applyBorder="1" applyAlignment="1">
      <alignment horizontal="left" vertical="center"/>
    </xf>
    <xf numFmtId="0" fontId="21" fillId="2" borderId="2" xfId="27" applyFont="1" applyFill="1" applyBorder="1" applyAlignment="1">
      <alignment horizontal="left" vertical="center"/>
    </xf>
    <xf numFmtId="164" fontId="21" fillId="2" borderId="2" xfId="27" applyNumberFormat="1" applyFont="1" applyFill="1" applyBorder="1" applyAlignment="1">
      <alignment horizontal="left" vertical="center"/>
    </xf>
    <xf numFmtId="0" fontId="21" fillId="2" borderId="3" xfId="27" applyFont="1" applyFill="1" applyBorder="1" applyAlignment="1">
      <alignment horizontal="left" vertical="center"/>
    </xf>
    <xf numFmtId="165" fontId="21" fillId="2" borderId="1" xfId="2" applyNumberFormat="1" applyFont="1" applyFill="1" applyBorder="1" applyAlignment="1">
      <alignment horizontal="right" vertical="center"/>
    </xf>
    <xf numFmtId="49" fontId="24" fillId="2" borderId="1" xfId="18" applyNumberFormat="1" applyFont="1" applyFill="1" applyBorder="1" applyAlignment="1">
      <alignment horizontal="left" vertical="top" wrapText="1"/>
    </xf>
    <xf numFmtId="0" fontId="18" fillId="2" borderId="28" xfId="3" applyFont="1" applyFill="1" applyBorder="1" applyAlignment="1">
      <alignment horizontal="left" vertical="center" wrapText="1"/>
    </xf>
    <xf numFmtId="0" fontId="10" fillId="2" borderId="29" xfId="3" applyFont="1" applyFill="1" applyBorder="1" applyAlignment="1">
      <alignment horizontal="left" vertical="top" wrapText="1"/>
    </xf>
    <xf numFmtId="0" fontId="10" fillId="2" borderId="19" xfId="3" applyFont="1" applyFill="1" applyBorder="1" applyAlignment="1">
      <alignment horizontal="left" vertical="center" wrapText="1"/>
    </xf>
    <xf numFmtId="43" fontId="26" fillId="2" borderId="7" xfId="6" applyFont="1" applyFill="1" applyBorder="1" applyAlignment="1">
      <alignment horizontal="right" vertical="top" wrapText="1"/>
    </xf>
    <xf numFmtId="43" fontId="18" fillId="0" borderId="4" xfId="6" applyFont="1" applyBorder="1" applyAlignment="1">
      <alignment horizontal="right"/>
    </xf>
    <xf numFmtId="0" fontId="11" fillId="0" borderId="0" xfId="3" applyFont="1" applyFill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/>
    </xf>
    <xf numFmtId="0" fontId="18" fillId="0" borderId="1" xfId="3" applyFont="1" applyBorder="1" applyAlignment="1">
      <alignment horizontal="center" vertical="top"/>
    </xf>
    <xf numFmtId="0" fontId="18" fillId="0" borderId="1" xfId="3" applyFont="1" applyBorder="1" applyAlignment="1">
      <alignment horizontal="center" vertical="center"/>
    </xf>
    <xf numFmtId="165" fontId="18" fillId="0" borderId="1" xfId="6" applyNumberFormat="1" applyFont="1" applyBorder="1" applyAlignment="1">
      <alignment horizontal="right" vertical="center"/>
    </xf>
    <xf numFmtId="0" fontId="18" fillId="0" borderId="18" xfId="3" applyFont="1" applyFill="1" applyBorder="1" applyAlignment="1">
      <alignment horizontal="center" vertical="center" wrapText="1"/>
    </xf>
    <xf numFmtId="0" fontId="18" fillId="0" borderId="3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/>
    </xf>
    <xf numFmtId="0" fontId="11" fillId="0" borderId="0" xfId="7" applyFont="1" applyFill="1" applyAlignment="1">
      <alignment horizontal="center" vertical="center" wrapText="1"/>
    </xf>
    <xf numFmtId="164" fontId="7" fillId="0" borderId="22" xfId="7" applyNumberFormat="1" applyFont="1" applyFill="1" applyBorder="1" applyAlignment="1">
      <alignment horizontal="right" vertical="center" wrapText="1"/>
    </xf>
    <xf numFmtId="49" fontId="31" fillId="0" borderId="18" xfId="7" applyNumberFormat="1" applyFont="1" applyFill="1" applyBorder="1" applyAlignment="1">
      <alignment horizontal="center" vertical="center" wrapText="1"/>
    </xf>
    <xf numFmtId="49" fontId="31" fillId="0" borderId="3" xfId="7" applyNumberFormat="1" applyFont="1" applyFill="1" applyBorder="1" applyAlignment="1">
      <alignment horizontal="center" vertical="center" wrapText="1"/>
    </xf>
    <xf numFmtId="0" fontId="31" fillId="0" borderId="16" xfId="7" applyNumberFormat="1" applyFont="1" applyFill="1" applyBorder="1" applyAlignment="1">
      <alignment horizontal="center" vertical="center" wrapText="1"/>
    </xf>
    <xf numFmtId="0" fontId="31" fillId="0" borderId="21" xfId="7" applyNumberFormat="1" applyFont="1" applyFill="1" applyBorder="1" applyAlignment="1">
      <alignment horizontal="center" vertical="center" wrapText="1"/>
    </xf>
    <xf numFmtId="0" fontId="31" fillId="0" borderId="19" xfId="7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31" fillId="0" borderId="16" xfId="0" applyNumberFormat="1" applyFont="1" applyFill="1" applyBorder="1" applyAlignment="1">
      <alignment horizontal="center" vertical="center" wrapText="1"/>
    </xf>
    <xf numFmtId="164" fontId="31" fillId="0" borderId="19" xfId="0" applyNumberFormat="1" applyFont="1" applyFill="1" applyBorder="1" applyAlignment="1">
      <alignment horizontal="center" vertical="center" wrapText="1"/>
    </xf>
    <xf numFmtId="164" fontId="31" fillId="0" borderId="20" xfId="0" applyNumberFormat="1" applyFont="1" applyFill="1" applyBorder="1" applyAlignment="1">
      <alignment horizontal="center" vertical="center" wrapText="1"/>
    </xf>
    <xf numFmtId="164" fontId="31" fillId="0" borderId="22" xfId="0" applyNumberFormat="1" applyFont="1" applyFill="1" applyBorder="1" applyAlignment="1">
      <alignment horizontal="center" vertical="center" wrapText="1"/>
    </xf>
    <xf numFmtId="164" fontId="31" fillId="0" borderId="23" xfId="0" applyNumberFormat="1" applyFont="1" applyFill="1" applyBorder="1" applyAlignment="1">
      <alignment horizontal="center" vertical="center" wrapText="1"/>
    </xf>
    <xf numFmtId="0" fontId="24" fillId="2" borderId="1" xfId="18" applyFont="1" applyFill="1" applyBorder="1" applyAlignment="1">
      <alignment horizontal="center" vertical="center" wrapText="1"/>
    </xf>
    <xf numFmtId="0" fontId="24" fillId="2" borderId="18" xfId="18" applyFont="1" applyFill="1" applyBorder="1" applyAlignment="1">
      <alignment horizontal="center" vertical="center" wrapText="1"/>
    </xf>
    <xf numFmtId="0" fontId="24" fillId="2" borderId="3" xfId="18" applyFont="1" applyFill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 wrapText="1"/>
    </xf>
    <xf numFmtId="0" fontId="16" fillId="2" borderId="0" xfId="18" applyFont="1" applyFill="1" applyBorder="1" applyAlignment="1">
      <alignment horizontal="center" vertical="top" wrapText="1"/>
    </xf>
    <xf numFmtId="0" fontId="18" fillId="0" borderId="0" xfId="3" applyFont="1" applyFill="1" applyAlignment="1">
      <alignment horizontal="right"/>
    </xf>
    <xf numFmtId="0" fontId="11" fillId="0" borderId="0" xfId="3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7" fillId="0" borderId="0" xfId="7" applyNumberFormat="1" applyFont="1" applyFill="1" applyAlignment="1">
      <alignment horizontal="right" vertical="center" wrapText="1"/>
    </xf>
    <xf numFmtId="164" fontId="29" fillId="0" borderId="0" xfId="7" applyNumberFormat="1" applyFont="1" applyFill="1" applyAlignment="1">
      <alignment horizontal="right" vertical="center" wrapText="1"/>
    </xf>
    <xf numFmtId="0" fontId="21" fillId="0" borderId="0" xfId="7" applyNumberFormat="1" applyFont="1" applyFill="1" applyAlignment="1">
      <alignment horizontal="center" vertical="center" wrapText="1"/>
    </xf>
    <xf numFmtId="49" fontId="32" fillId="0" borderId="13" xfId="7" applyNumberFormat="1" applyFont="1" applyFill="1" applyBorder="1" applyAlignment="1">
      <alignment horizontal="center" vertical="center" wrapText="1"/>
    </xf>
    <xf numFmtId="49" fontId="32" fillId="0" borderId="24" xfId="7" applyNumberFormat="1" applyFont="1" applyFill="1" applyBorder="1" applyAlignment="1">
      <alignment horizontal="center" vertical="center" wrapText="1"/>
    </xf>
    <xf numFmtId="0" fontId="32" fillId="0" borderId="14" xfId="7" applyNumberFormat="1" applyFont="1" applyFill="1" applyBorder="1" applyAlignment="1">
      <alignment horizontal="center" vertical="center" wrapText="1"/>
    </xf>
    <xf numFmtId="0" fontId="32" fillId="0" borderId="1" xfId="7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49" fontId="31" fillId="0" borderId="25" xfId="7" applyNumberFormat="1" applyFont="1" applyFill="1" applyBorder="1" applyAlignment="1">
      <alignment horizontal="center" vertical="center" textRotation="90" wrapText="1"/>
    </xf>
    <xf numFmtId="49" fontId="31" fillId="0" borderId="26" xfId="7" applyNumberFormat="1" applyFont="1" applyFill="1" applyBorder="1" applyAlignment="1">
      <alignment horizontal="center" vertical="center" textRotation="90" wrapText="1"/>
    </xf>
    <xf numFmtId="49" fontId="31" fillId="0" borderId="16" xfId="7" applyNumberFormat="1" applyFont="1" applyFill="1" applyBorder="1" applyAlignment="1">
      <alignment horizontal="center" vertical="center" textRotation="90" wrapText="1"/>
    </xf>
    <xf numFmtId="49" fontId="31" fillId="0" borderId="19" xfId="7" applyNumberFormat="1" applyFont="1" applyFill="1" applyBorder="1" applyAlignment="1">
      <alignment horizontal="center" vertical="center" textRotation="90" wrapText="1"/>
    </xf>
    <xf numFmtId="0" fontId="18" fillId="2" borderId="28" xfId="3" applyFont="1" applyFill="1" applyBorder="1" applyAlignment="1">
      <alignment horizontal="center" vertical="center" wrapText="1"/>
    </xf>
    <xf numFmtId="0" fontId="18" fillId="2" borderId="15" xfId="3" applyFont="1" applyFill="1" applyBorder="1" applyAlignment="1">
      <alignment horizontal="center" vertical="center" wrapText="1"/>
    </xf>
    <xf numFmtId="0" fontId="18" fillId="2" borderId="8" xfId="3" applyFont="1" applyFill="1" applyBorder="1" applyAlignment="1">
      <alignment horizontal="left" vertical="top" wrapText="1"/>
    </xf>
    <xf numFmtId="0" fontId="18" fillId="2" borderId="3" xfId="3" applyFont="1" applyFill="1" applyBorder="1" applyAlignment="1">
      <alignment horizontal="left" vertical="top" wrapText="1"/>
    </xf>
    <xf numFmtId="0" fontId="9" fillId="0" borderId="0" xfId="3" applyFont="1" applyAlignment="1">
      <alignment horizontal="right"/>
    </xf>
    <xf numFmtId="0" fontId="11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4" fillId="2" borderId="18" xfId="27" applyFont="1" applyFill="1" applyBorder="1" applyAlignment="1">
      <alignment horizontal="left" vertical="center" wrapText="1"/>
    </xf>
    <xf numFmtId="0" fontId="4" fillId="2" borderId="2" xfId="27" applyFont="1" applyFill="1" applyBorder="1" applyAlignment="1">
      <alignment horizontal="left" vertical="center" wrapText="1"/>
    </xf>
    <xf numFmtId="0" fontId="4" fillId="2" borderId="3" xfId="27" applyFont="1" applyFill="1" applyBorder="1" applyAlignment="1">
      <alignment horizontal="left" vertical="center" wrapText="1"/>
    </xf>
    <xf numFmtId="0" fontId="21" fillId="2" borderId="18" xfId="27" applyFont="1" applyFill="1" applyBorder="1" applyAlignment="1">
      <alignment horizontal="left" vertical="center" wrapText="1"/>
    </xf>
    <xf numFmtId="0" fontId="21" fillId="2" borderId="2" xfId="27" applyFont="1" applyFill="1" applyBorder="1" applyAlignment="1">
      <alignment horizontal="left" vertical="center" wrapText="1"/>
    </xf>
    <xf numFmtId="0" fontId="21" fillId="2" borderId="3" xfId="27" applyFont="1" applyFill="1" applyBorder="1" applyAlignment="1">
      <alignment horizontal="left" vertical="center" wrapText="1"/>
    </xf>
    <xf numFmtId="0" fontId="26" fillId="2" borderId="0" xfId="1" applyFont="1" applyFill="1" applyAlignment="1">
      <alignment horizontal="center" vertical="center" wrapText="1"/>
    </xf>
    <xf numFmtId="0" fontId="21" fillId="2" borderId="17" xfId="3" applyFont="1" applyFill="1" applyBorder="1" applyAlignment="1">
      <alignment horizontal="center" vertical="center" wrapText="1"/>
    </xf>
    <xf numFmtId="0" fontId="0" fillId="2" borderId="20" xfId="0" applyFill="1" applyBorder="1"/>
    <xf numFmtId="0" fontId="21" fillId="2" borderId="16" xfId="3" applyFont="1" applyFill="1" applyBorder="1" applyAlignment="1">
      <alignment horizontal="center" vertical="center" wrapText="1"/>
    </xf>
    <xf numFmtId="0" fontId="21" fillId="2" borderId="19" xfId="3" applyFont="1" applyFill="1" applyBorder="1" applyAlignment="1">
      <alignment horizontal="center" vertical="center" wrapText="1"/>
    </xf>
    <xf numFmtId="0" fontId="21" fillId="2" borderId="18" xfId="3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center" wrapText="1"/>
    </xf>
    <xf numFmtId="0" fontId="21" fillId="2" borderId="3" xfId="3" applyFont="1" applyFill="1" applyBorder="1" applyAlignment="1">
      <alignment horizontal="center" vertical="center" wrapText="1"/>
    </xf>
  </cellXfs>
  <cellStyles count="28">
    <cellStyle name="_artabyuje" xfId="10" xr:uid="{00000000-0005-0000-0000-000000000000}"/>
    <cellStyle name="Comma" xfId="6" builtinId="3"/>
    <cellStyle name="Comma 15" xfId="24" xr:uid="{00000000-0005-0000-0000-000002000000}"/>
    <cellStyle name="Comma 2" xfId="8" xr:uid="{00000000-0005-0000-0000-000003000000}"/>
    <cellStyle name="Comma 2 2" xfId="11" xr:uid="{00000000-0005-0000-0000-000004000000}"/>
    <cellStyle name="Comma 3" xfId="9" xr:uid="{00000000-0005-0000-0000-000005000000}"/>
    <cellStyle name="Comma 4" xfId="12" xr:uid="{00000000-0005-0000-0000-000006000000}"/>
    <cellStyle name="Comma 5" xfId="13" xr:uid="{00000000-0005-0000-0000-000007000000}"/>
    <cellStyle name="Comma 6" xfId="14" xr:uid="{00000000-0005-0000-0000-000008000000}"/>
    <cellStyle name="Comma 7" xfId="5" xr:uid="{00000000-0005-0000-0000-000009000000}"/>
    <cellStyle name="Comma 8" xfId="22" xr:uid="{00000000-0005-0000-0000-00000A000000}"/>
    <cellStyle name="Comma_General 17.02.04" xfId="15" xr:uid="{00000000-0005-0000-0000-00000B000000}"/>
    <cellStyle name="Normal" xfId="0" builtinId="0"/>
    <cellStyle name="Normal 2" xfId="7" xr:uid="{00000000-0005-0000-0000-00000D000000}"/>
    <cellStyle name="Normal 3" xfId="16" xr:uid="{00000000-0005-0000-0000-00000E000000}"/>
    <cellStyle name="Normal 4" xfId="17" xr:uid="{00000000-0005-0000-0000-00000F000000}"/>
    <cellStyle name="Normal 5" xfId="1" xr:uid="{00000000-0005-0000-0000-000010000000}"/>
    <cellStyle name="Normal 5 2" xfId="3" xr:uid="{00000000-0005-0000-0000-000011000000}"/>
    <cellStyle name="Normal 6" xfId="21" xr:uid="{00000000-0005-0000-0000-000012000000}"/>
    <cellStyle name="Normal 6 2" xfId="23" xr:uid="{00000000-0005-0000-0000-000013000000}"/>
    <cellStyle name="Normal 7" xfId="25" xr:uid="{00000000-0005-0000-0000-000014000000}"/>
    <cellStyle name="Normal 7 2" xfId="26" xr:uid="{00000000-0005-0000-0000-000015000000}"/>
    <cellStyle name="Normal 8" xfId="18" xr:uid="{00000000-0005-0000-0000-000016000000}"/>
    <cellStyle name="Normal 9 3_հավ1-3" xfId="4" xr:uid="{00000000-0005-0000-0000-000017000000}"/>
    <cellStyle name="Normal_2017 PLAN VERJNAKAN.23.12.16" xfId="2" xr:uid="{00000000-0005-0000-0000-000018000000}"/>
    <cellStyle name="Normal_Book1_1_2010 nax" xfId="27" xr:uid="{00000000-0005-0000-0000-000019000000}"/>
    <cellStyle name="Percent 2" xfId="19" xr:uid="{00000000-0005-0000-0000-00001A000000}"/>
    <cellStyle name="SN_241" xfId="20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0"/>
  <sheetViews>
    <sheetView topLeftCell="A36" workbookViewId="0">
      <selection activeCell="E12" sqref="E12"/>
    </sheetView>
  </sheetViews>
  <sheetFormatPr defaultColWidth="9.140625" defaultRowHeight="17.25" x14ac:dyDescent="0.3"/>
  <cols>
    <col min="1" max="1" width="9.140625" style="7" customWidth="1"/>
    <col min="2" max="2" width="13.85546875" style="7" customWidth="1"/>
    <col min="3" max="3" width="58.7109375" style="7" customWidth="1"/>
    <col min="4" max="4" width="14.85546875" style="7" customWidth="1"/>
    <col min="5" max="5" width="15.28515625" style="7" customWidth="1"/>
    <col min="6" max="16384" width="9.140625" style="7"/>
  </cols>
  <sheetData>
    <row r="1" spans="1:41" ht="20.25" customHeight="1" x14ac:dyDescent="0.3">
      <c r="E1" s="71" t="s">
        <v>54</v>
      </c>
      <c r="F1" s="8"/>
    </row>
    <row r="2" spans="1:41" s="9" customFormat="1" ht="16.5" x14ac:dyDescent="0.3">
      <c r="E2" s="72" t="s">
        <v>56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s="9" customFormat="1" ht="19.5" customHeight="1" x14ac:dyDescent="0.3">
      <c r="E3" s="73" t="s">
        <v>37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ht="17.25" hidden="1" customHeight="1" x14ac:dyDescent="0.3">
      <c r="E4" s="18"/>
      <c r="F4" s="8"/>
    </row>
    <row r="5" spans="1:41" ht="15.75" hidden="1" customHeight="1" x14ac:dyDescent="0.3">
      <c r="E5" s="18"/>
      <c r="F5" s="8"/>
    </row>
    <row r="6" spans="1:41" ht="15.75" customHeight="1" x14ac:dyDescent="0.3">
      <c r="E6" s="18"/>
      <c r="F6" s="8"/>
    </row>
    <row r="7" spans="1:41" ht="91.5" customHeight="1" x14ac:dyDescent="0.3">
      <c r="A7" s="182" t="s">
        <v>64</v>
      </c>
      <c r="B7" s="182"/>
      <c r="C7" s="182"/>
      <c r="D7" s="182"/>
      <c r="E7" s="182"/>
      <c r="F7" s="14"/>
    </row>
    <row r="8" spans="1:41" ht="22.5" customHeight="1" x14ac:dyDescent="0.3">
      <c r="B8" s="14"/>
      <c r="C8" s="14"/>
      <c r="D8" s="17"/>
      <c r="E8" s="15" t="s">
        <v>53</v>
      </c>
      <c r="F8" s="14"/>
    </row>
    <row r="9" spans="1:41" ht="103.5" customHeight="1" x14ac:dyDescent="0.3">
      <c r="A9" s="186" t="s">
        <v>52</v>
      </c>
      <c r="B9" s="186"/>
      <c r="C9" s="183" t="s">
        <v>51</v>
      </c>
      <c r="D9" s="188" t="s">
        <v>63</v>
      </c>
      <c r="E9" s="189"/>
      <c r="F9" s="14"/>
    </row>
    <row r="10" spans="1:41" s="3" customFormat="1" ht="17.25" customHeight="1" x14ac:dyDescent="0.25">
      <c r="A10" s="186"/>
      <c r="B10" s="186"/>
      <c r="C10" s="183"/>
      <c r="D10" s="183" t="s">
        <v>55</v>
      </c>
      <c r="E10" s="183" t="s">
        <v>50</v>
      </c>
    </row>
    <row r="11" spans="1:41" s="3" customFormat="1" ht="17.25" customHeight="1" x14ac:dyDescent="0.25">
      <c r="A11" s="19" t="s">
        <v>3</v>
      </c>
      <c r="B11" s="19" t="s">
        <v>2</v>
      </c>
      <c r="C11" s="183"/>
      <c r="D11" s="183"/>
      <c r="E11" s="183"/>
    </row>
    <row r="12" spans="1:41" s="3" customFormat="1" ht="16.5" x14ac:dyDescent="0.25">
      <c r="A12" s="19"/>
      <c r="B12" s="19"/>
      <c r="C12" s="20" t="s">
        <v>49</v>
      </c>
      <c r="D12" s="21">
        <f>D13</f>
        <v>0</v>
      </c>
      <c r="E12" s="21">
        <f>E13</f>
        <v>0</v>
      </c>
    </row>
    <row r="13" spans="1:41" s="3" customFormat="1" ht="16.5" x14ac:dyDescent="0.3">
      <c r="A13" s="184" t="s">
        <v>48</v>
      </c>
      <c r="B13" s="184"/>
      <c r="C13" s="22" t="s">
        <v>0</v>
      </c>
      <c r="D13" s="23">
        <f>+D15+D33</f>
        <v>0</v>
      </c>
      <c r="E13" s="23">
        <f>+E15+E33</f>
        <v>0</v>
      </c>
    </row>
    <row r="14" spans="1:41" s="3" customFormat="1" ht="20.25" customHeight="1" x14ac:dyDescent="0.3">
      <c r="A14" s="19"/>
      <c r="B14" s="24"/>
      <c r="C14" s="25" t="s">
        <v>47</v>
      </c>
      <c r="D14" s="25"/>
      <c r="E14" s="26"/>
    </row>
    <row r="15" spans="1:41" s="3" customFormat="1" ht="16.5" x14ac:dyDescent="0.3">
      <c r="A15" s="185">
        <v>1169</v>
      </c>
      <c r="B15" s="24"/>
      <c r="C15" s="27" t="s">
        <v>46</v>
      </c>
      <c r="D15" s="187">
        <f>D21+D27</f>
        <v>177186.5</v>
      </c>
      <c r="E15" s="187">
        <f>E21+E27</f>
        <v>299986.49999999977</v>
      </c>
    </row>
    <row r="16" spans="1:41" s="3" customFormat="1" ht="19.899999999999999" customHeight="1" x14ac:dyDescent="0.25">
      <c r="A16" s="185"/>
      <c r="B16" s="184"/>
      <c r="C16" s="27" t="s">
        <v>45</v>
      </c>
      <c r="D16" s="187"/>
      <c r="E16" s="187"/>
    </row>
    <row r="17" spans="1:5" s="3" customFormat="1" ht="49.5" customHeight="1" x14ac:dyDescent="0.25">
      <c r="A17" s="185"/>
      <c r="B17" s="184"/>
      <c r="C17" s="28" t="s">
        <v>44</v>
      </c>
      <c r="D17" s="187"/>
      <c r="E17" s="187"/>
    </row>
    <row r="18" spans="1:5" s="3" customFormat="1" ht="16.5" x14ac:dyDescent="0.3">
      <c r="A18" s="185"/>
      <c r="B18" s="184"/>
      <c r="C18" s="29" t="s">
        <v>43</v>
      </c>
      <c r="D18" s="187"/>
      <c r="E18" s="187"/>
    </row>
    <row r="19" spans="1:5" s="3" customFormat="1" ht="31.5" customHeight="1" x14ac:dyDescent="0.3">
      <c r="A19" s="185"/>
      <c r="B19" s="184"/>
      <c r="C19" s="30" t="s">
        <v>42</v>
      </c>
      <c r="D19" s="187"/>
      <c r="E19" s="187"/>
    </row>
    <row r="20" spans="1:5" s="3" customFormat="1" ht="21" customHeight="1" x14ac:dyDescent="0.3">
      <c r="A20" s="190" t="s">
        <v>41</v>
      </c>
      <c r="B20" s="190"/>
      <c r="C20" s="190"/>
      <c r="D20" s="31"/>
      <c r="E20" s="26"/>
    </row>
    <row r="21" spans="1:5" s="13" customFormat="1" ht="15.75" customHeight="1" x14ac:dyDescent="0.25">
      <c r="A21" s="184"/>
      <c r="B21" s="185">
        <v>11001</v>
      </c>
      <c r="C21" s="25" t="s">
        <v>40</v>
      </c>
      <c r="D21" s="187">
        <f>+'3'!G22</f>
        <v>0</v>
      </c>
      <c r="E21" s="187">
        <f>+'3'!H22</f>
        <v>-534690.26612000028</v>
      </c>
    </row>
    <row r="22" spans="1:5" s="3" customFormat="1" ht="16.5" x14ac:dyDescent="0.3">
      <c r="A22" s="184"/>
      <c r="B22" s="185"/>
      <c r="C22" s="29" t="s">
        <v>65</v>
      </c>
      <c r="D22" s="187"/>
      <c r="E22" s="187"/>
    </row>
    <row r="23" spans="1:5" s="3" customFormat="1" ht="14.25" customHeight="1" x14ac:dyDescent="0.3">
      <c r="A23" s="184"/>
      <c r="B23" s="185"/>
      <c r="C23" s="29" t="s">
        <v>39</v>
      </c>
      <c r="D23" s="187"/>
      <c r="E23" s="187"/>
    </row>
    <row r="24" spans="1:5" s="3" customFormat="1" ht="16.5" x14ac:dyDescent="0.3">
      <c r="A24" s="184"/>
      <c r="B24" s="185"/>
      <c r="C24" s="29" t="s">
        <v>66</v>
      </c>
      <c r="D24" s="187"/>
      <c r="E24" s="187"/>
    </row>
    <row r="25" spans="1:5" s="3" customFormat="1" ht="15.75" customHeight="1" x14ac:dyDescent="0.3">
      <c r="A25" s="184"/>
      <c r="B25" s="185"/>
      <c r="C25" s="29" t="s">
        <v>38</v>
      </c>
      <c r="D25" s="187"/>
      <c r="E25" s="187"/>
    </row>
    <row r="26" spans="1:5" s="3" customFormat="1" ht="16.5" x14ac:dyDescent="0.3">
      <c r="A26" s="184"/>
      <c r="B26" s="185"/>
      <c r="C26" s="32" t="s">
        <v>67</v>
      </c>
      <c r="D26" s="187"/>
      <c r="E26" s="187"/>
    </row>
    <row r="27" spans="1:5" s="13" customFormat="1" ht="15.75" customHeight="1" x14ac:dyDescent="0.25">
      <c r="A27" s="184"/>
      <c r="B27" s="185">
        <v>31001</v>
      </c>
      <c r="C27" s="27" t="s">
        <v>40</v>
      </c>
      <c r="D27" s="187">
        <f>+'3'!G41</f>
        <v>177186.5</v>
      </c>
      <c r="E27" s="187">
        <f>+'3'!H41</f>
        <v>834676.76612000004</v>
      </c>
    </row>
    <row r="28" spans="1:5" s="3" customFormat="1" ht="35.25" customHeight="1" x14ac:dyDescent="0.3">
      <c r="A28" s="184"/>
      <c r="B28" s="185"/>
      <c r="C28" s="30" t="s">
        <v>108</v>
      </c>
      <c r="D28" s="187"/>
      <c r="E28" s="187"/>
    </row>
    <row r="29" spans="1:5" s="3" customFormat="1" ht="14.25" customHeight="1" x14ac:dyDescent="0.3">
      <c r="A29" s="184"/>
      <c r="B29" s="185"/>
      <c r="C29" s="30" t="s">
        <v>39</v>
      </c>
      <c r="D29" s="187"/>
      <c r="E29" s="187"/>
    </row>
    <row r="30" spans="1:5" s="3" customFormat="1" ht="51.75" customHeight="1" x14ac:dyDescent="0.25">
      <c r="A30" s="184"/>
      <c r="B30" s="185"/>
      <c r="C30" s="27" t="s">
        <v>146</v>
      </c>
      <c r="D30" s="187"/>
      <c r="E30" s="187"/>
    </row>
    <row r="31" spans="1:5" s="3" customFormat="1" ht="18" customHeight="1" x14ac:dyDescent="0.3">
      <c r="A31" s="184"/>
      <c r="B31" s="185"/>
      <c r="C31" s="30" t="s">
        <v>38</v>
      </c>
      <c r="D31" s="187"/>
      <c r="E31" s="187"/>
    </row>
    <row r="32" spans="1:5" s="3" customFormat="1" ht="36.75" customHeight="1" x14ac:dyDescent="0.3">
      <c r="A32" s="184"/>
      <c r="B32" s="185"/>
      <c r="C32" s="118" t="s">
        <v>145</v>
      </c>
      <c r="D32" s="187"/>
      <c r="E32" s="187"/>
    </row>
    <row r="33" spans="1:5" s="3" customFormat="1" ht="38.25" customHeight="1" x14ac:dyDescent="0.3">
      <c r="A33" s="185">
        <v>1204</v>
      </c>
      <c r="B33" s="24"/>
      <c r="C33" s="27" t="s">
        <v>731</v>
      </c>
      <c r="D33" s="187">
        <f>+D39+D45</f>
        <v>-177186.5</v>
      </c>
      <c r="E33" s="187">
        <f>+E39+E45</f>
        <v>-299986.5</v>
      </c>
    </row>
    <row r="34" spans="1:5" s="3" customFormat="1" ht="19.899999999999999" customHeight="1" x14ac:dyDescent="0.25">
      <c r="A34" s="185"/>
      <c r="B34" s="184"/>
      <c r="C34" s="27" t="s">
        <v>45</v>
      </c>
      <c r="D34" s="187"/>
      <c r="E34" s="187"/>
    </row>
    <row r="35" spans="1:5" s="3" customFormat="1" ht="49.5" customHeight="1" x14ac:dyDescent="0.25">
      <c r="A35" s="185"/>
      <c r="B35" s="184"/>
      <c r="C35" s="28" t="s">
        <v>978</v>
      </c>
      <c r="D35" s="187"/>
      <c r="E35" s="187"/>
    </row>
    <row r="36" spans="1:5" s="3" customFormat="1" ht="16.5" x14ac:dyDescent="0.3">
      <c r="A36" s="185"/>
      <c r="B36" s="184"/>
      <c r="C36" s="29" t="s">
        <v>43</v>
      </c>
      <c r="D36" s="187"/>
      <c r="E36" s="187"/>
    </row>
    <row r="37" spans="1:5" s="3" customFormat="1" ht="54.75" customHeight="1" x14ac:dyDescent="0.3">
      <c r="A37" s="185"/>
      <c r="B37" s="184"/>
      <c r="C37" s="30" t="s">
        <v>979</v>
      </c>
      <c r="D37" s="187"/>
      <c r="E37" s="187"/>
    </row>
    <row r="38" spans="1:5" s="3" customFormat="1" ht="21" customHeight="1" x14ac:dyDescent="0.3">
      <c r="A38" s="190" t="s">
        <v>41</v>
      </c>
      <c r="B38" s="190"/>
      <c r="C38" s="190"/>
      <c r="D38" s="168"/>
      <c r="E38" s="26"/>
    </row>
    <row r="39" spans="1:5" s="13" customFormat="1" ht="15.75" customHeight="1" x14ac:dyDescent="0.25">
      <c r="A39" s="184"/>
      <c r="B39" s="185">
        <v>11004</v>
      </c>
      <c r="C39" s="25" t="s">
        <v>40</v>
      </c>
      <c r="D39" s="187">
        <f>+'3'!G64</f>
        <v>-177186.5</v>
      </c>
      <c r="E39" s="187">
        <f>+'3'!H64</f>
        <v>-177186.5</v>
      </c>
    </row>
    <row r="40" spans="1:5" s="3" customFormat="1" ht="42.75" customHeight="1" x14ac:dyDescent="0.25">
      <c r="A40" s="184"/>
      <c r="B40" s="185"/>
      <c r="C40" s="27" t="s">
        <v>837</v>
      </c>
      <c r="D40" s="187"/>
      <c r="E40" s="187"/>
    </row>
    <row r="41" spans="1:5" s="3" customFormat="1" ht="14.25" customHeight="1" x14ac:dyDescent="0.3">
      <c r="A41" s="184"/>
      <c r="B41" s="185"/>
      <c r="C41" s="29" t="s">
        <v>39</v>
      </c>
      <c r="D41" s="187"/>
      <c r="E41" s="187"/>
    </row>
    <row r="42" spans="1:5" s="3" customFormat="1" ht="49.5" x14ac:dyDescent="0.3">
      <c r="A42" s="184"/>
      <c r="B42" s="185"/>
      <c r="C42" s="30" t="s">
        <v>982</v>
      </c>
      <c r="D42" s="187"/>
      <c r="E42" s="187"/>
    </row>
    <row r="43" spans="1:5" s="3" customFormat="1" ht="15.75" customHeight="1" x14ac:dyDescent="0.3">
      <c r="A43" s="184"/>
      <c r="B43" s="185"/>
      <c r="C43" s="29" t="s">
        <v>38</v>
      </c>
      <c r="D43" s="187"/>
      <c r="E43" s="187"/>
    </row>
    <row r="44" spans="1:5" s="3" customFormat="1" ht="16.5" x14ac:dyDescent="0.3">
      <c r="A44" s="184"/>
      <c r="B44" s="185"/>
      <c r="C44" s="32" t="s">
        <v>67</v>
      </c>
      <c r="D44" s="187"/>
      <c r="E44" s="187"/>
    </row>
    <row r="45" spans="1:5" s="13" customFormat="1" ht="15.75" customHeight="1" x14ac:dyDescent="0.25">
      <c r="A45" s="184"/>
      <c r="B45" s="185">
        <v>31001</v>
      </c>
      <c r="C45" s="27" t="s">
        <v>40</v>
      </c>
      <c r="D45" s="187">
        <f>+'3'!G77</f>
        <v>0</v>
      </c>
      <c r="E45" s="187">
        <f>+'3'!H77</f>
        <v>-122800</v>
      </c>
    </row>
    <row r="46" spans="1:5" s="3" customFormat="1" ht="35.25" customHeight="1" x14ac:dyDescent="0.3">
      <c r="A46" s="184"/>
      <c r="B46" s="185"/>
      <c r="C46" s="30" t="s">
        <v>980</v>
      </c>
      <c r="D46" s="187"/>
      <c r="E46" s="187"/>
    </row>
    <row r="47" spans="1:5" s="3" customFormat="1" ht="14.25" customHeight="1" x14ac:dyDescent="0.3">
      <c r="A47" s="184"/>
      <c r="B47" s="185"/>
      <c r="C47" s="30" t="s">
        <v>39</v>
      </c>
      <c r="D47" s="187"/>
      <c r="E47" s="187"/>
    </row>
    <row r="48" spans="1:5" s="3" customFormat="1" ht="56.25" customHeight="1" x14ac:dyDescent="0.25">
      <c r="A48" s="184"/>
      <c r="B48" s="185"/>
      <c r="C48" s="27" t="s">
        <v>981</v>
      </c>
      <c r="D48" s="187"/>
      <c r="E48" s="187"/>
    </row>
    <row r="49" spans="1:5" s="3" customFormat="1" ht="18" customHeight="1" x14ac:dyDescent="0.3">
      <c r="A49" s="184"/>
      <c r="B49" s="185"/>
      <c r="C49" s="30" t="s">
        <v>38</v>
      </c>
      <c r="D49" s="187"/>
      <c r="E49" s="187"/>
    </row>
    <row r="50" spans="1:5" s="3" customFormat="1" ht="36.75" customHeight="1" x14ac:dyDescent="0.3">
      <c r="A50" s="184"/>
      <c r="B50" s="185"/>
      <c r="C50" s="118" t="s">
        <v>145</v>
      </c>
      <c r="D50" s="187"/>
      <c r="E50" s="187"/>
    </row>
  </sheetData>
  <mergeCells count="33">
    <mergeCell ref="A45:A50"/>
    <mergeCell ref="B45:B50"/>
    <mergeCell ref="D45:D50"/>
    <mergeCell ref="E45:E50"/>
    <mergeCell ref="A39:A44"/>
    <mergeCell ref="B39:B44"/>
    <mergeCell ref="D39:D44"/>
    <mergeCell ref="E39:E44"/>
    <mergeCell ref="A33:A37"/>
    <mergeCell ref="D33:D37"/>
    <mergeCell ref="E33:E37"/>
    <mergeCell ref="B34:B37"/>
    <mergeCell ref="A38:C38"/>
    <mergeCell ref="A27:A32"/>
    <mergeCell ref="B27:B32"/>
    <mergeCell ref="D27:D32"/>
    <mergeCell ref="E27:E32"/>
    <mergeCell ref="D15:D19"/>
    <mergeCell ref="A20:C20"/>
    <mergeCell ref="E21:E26"/>
    <mergeCell ref="A21:A26"/>
    <mergeCell ref="B21:B26"/>
    <mergeCell ref="D21:D26"/>
    <mergeCell ref="A7:E7"/>
    <mergeCell ref="E10:E11"/>
    <mergeCell ref="A13:B13"/>
    <mergeCell ref="A15:A19"/>
    <mergeCell ref="B16:B19"/>
    <mergeCell ref="C9:C11"/>
    <mergeCell ref="A9:B10"/>
    <mergeCell ref="E15:E19"/>
    <mergeCell ref="D10:D11"/>
    <mergeCell ref="D9:E9"/>
  </mergeCells>
  <pageMargins left="0.53" right="0" top="0.35" bottom="0.19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F10" sqref="F10"/>
    </sheetView>
  </sheetViews>
  <sheetFormatPr defaultColWidth="9.140625" defaultRowHeight="17.25" x14ac:dyDescent="0.25"/>
  <cols>
    <col min="1" max="1" width="7.42578125" style="126" customWidth="1"/>
    <col min="2" max="2" width="8.7109375" style="126" customWidth="1"/>
    <col min="3" max="3" width="53.28515625" style="119" customWidth="1"/>
    <col min="4" max="4" width="18.42578125" style="131" customWidth="1"/>
    <col min="5" max="5" width="18.140625" style="131" customWidth="1"/>
    <col min="6" max="6" width="18.42578125" style="131" customWidth="1"/>
    <col min="7" max="8" width="15.5703125" style="131" customWidth="1"/>
    <col min="9" max="9" width="9.5703125" style="119" customWidth="1"/>
    <col min="10" max="10" width="9.85546875" style="119" bestFit="1" customWidth="1"/>
    <col min="11" max="16384" width="9.140625" style="119"/>
  </cols>
  <sheetData>
    <row r="1" spans="1:10" ht="17.25" customHeight="1" x14ac:dyDescent="0.3">
      <c r="A1" s="7"/>
      <c r="B1" s="71"/>
      <c r="C1" s="7"/>
      <c r="D1" s="71"/>
      <c r="E1" s="7"/>
      <c r="F1" s="71"/>
      <c r="G1" s="7"/>
      <c r="H1" s="71" t="s">
        <v>58</v>
      </c>
    </row>
    <row r="2" spans="1:10" ht="17.25" customHeight="1" x14ac:dyDescent="0.3">
      <c r="A2" s="9"/>
      <c r="B2" s="72"/>
      <c r="C2" s="9"/>
      <c r="D2" s="72"/>
      <c r="E2" s="9"/>
      <c r="F2" s="72"/>
      <c r="G2" s="9"/>
      <c r="H2" s="72" t="s">
        <v>56</v>
      </c>
    </row>
    <row r="3" spans="1:10" ht="17.25" customHeight="1" x14ac:dyDescent="0.3">
      <c r="A3" s="9"/>
      <c r="B3" s="73"/>
      <c r="C3" s="9"/>
      <c r="D3" s="73"/>
      <c r="E3" s="9"/>
      <c r="F3" s="73"/>
      <c r="G3" s="9"/>
      <c r="H3" s="73" t="s">
        <v>37</v>
      </c>
    </row>
    <row r="4" spans="1:10" x14ac:dyDescent="0.25">
      <c r="A4" s="120"/>
      <c r="B4" s="120"/>
      <c r="C4" s="120"/>
      <c r="D4" s="120"/>
      <c r="E4" s="120"/>
      <c r="F4" s="120"/>
      <c r="G4" s="120"/>
      <c r="H4" s="120"/>
    </row>
    <row r="5" spans="1:10" ht="45.75" customHeight="1" x14ac:dyDescent="0.3">
      <c r="A5" s="191" t="s">
        <v>988</v>
      </c>
      <c r="B5" s="191"/>
      <c r="C5" s="191"/>
      <c r="D5" s="191"/>
      <c r="E5" s="191"/>
      <c r="F5" s="191"/>
      <c r="G5" s="191"/>
      <c r="H5" s="191"/>
      <c r="I5" s="121"/>
      <c r="J5" s="121"/>
    </row>
    <row r="6" spans="1:10" x14ac:dyDescent="0.25">
      <c r="A6" s="122"/>
      <c r="B6" s="122"/>
      <c r="C6" s="123"/>
      <c r="D6" s="124"/>
      <c r="E6" s="124"/>
      <c r="F6" s="124"/>
      <c r="G6" s="192" t="s">
        <v>53</v>
      </c>
      <c r="H6" s="192"/>
    </row>
    <row r="7" spans="1:10" s="125" customFormat="1" ht="31.5" customHeight="1" x14ac:dyDescent="0.25">
      <c r="A7" s="193" t="s">
        <v>147</v>
      </c>
      <c r="B7" s="194"/>
      <c r="C7" s="195" t="s">
        <v>148</v>
      </c>
      <c r="D7" s="198" t="s">
        <v>63</v>
      </c>
      <c r="E7" s="199"/>
      <c r="F7" s="199"/>
      <c r="G7" s="199"/>
      <c r="H7" s="200"/>
    </row>
    <row r="8" spans="1:10" s="125" customFormat="1" ht="31.5" customHeight="1" x14ac:dyDescent="0.25">
      <c r="A8" s="132"/>
      <c r="B8" s="133"/>
      <c r="C8" s="196"/>
      <c r="D8" s="201" t="s">
        <v>149</v>
      </c>
      <c r="E8" s="203" t="s">
        <v>150</v>
      </c>
      <c r="F8" s="204"/>
      <c r="G8" s="204"/>
      <c r="H8" s="205"/>
    </row>
    <row r="9" spans="1:10" s="125" customFormat="1" ht="96" customHeight="1" x14ac:dyDescent="0.25">
      <c r="A9" s="134" t="s">
        <v>3</v>
      </c>
      <c r="B9" s="134" t="s">
        <v>2</v>
      </c>
      <c r="C9" s="197"/>
      <c r="D9" s="202"/>
      <c r="E9" s="135" t="s">
        <v>151</v>
      </c>
      <c r="F9" s="135" t="s">
        <v>152</v>
      </c>
      <c r="G9" s="135" t="s">
        <v>153</v>
      </c>
      <c r="H9" s="135" t="s">
        <v>154</v>
      </c>
    </row>
    <row r="10" spans="1:10" s="126" customFormat="1" ht="30.75" customHeight="1" x14ac:dyDescent="0.25">
      <c r="A10" s="136"/>
      <c r="B10" s="136"/>
      <c r="C10" s="137" t="s">
        <v>155</v>
      </c>
      <c r="D10" s="138">
        <f>+D12</f>
        <v>711876.76612000004</v>
      </c>
      <c r="E10" s="138">
        <f>+E12</f>
        <v>834676.76612000004</v>
      </c>
      <c r="F10" s="138">
        <f>+F12</f>
        <v>0</v>
      </c>
      <c r="G10" s="138">
        <f>+G12</f>
        <v>0</v>
      </c>
      <c r="H10" s="138">
        <f>+H12</f>
        <v>-122800</v>
      </c>
    </row>
    <row r="11" spans="1:10" x14ac:dyDescent="0.25">
      <c r="A11" s="136"/>
      <c r="B11" s="136"/>
      <c r="C11" s="137" t="s">
        <v>156</v>
      </c>
      <c r="D11" s="138"/>
      <c r="E11" s="138"/>
      <c r="F11" s="139"/>
      <c r="G11" s="139"/>
      <c r="H11" s="139"/>
    </row>
    <row r="12" spans="1:10" s="126" customFormat="1" ht="34.5" x14ac:dyDescent="0.25">
      <c r="A12" s="127"/>
      <c r="B12" s="140"/>
      <c r="C12" s="140" t="s">
        <v>157</v>
      </c>
      <c r="D12" s="141">
        <f>+D14+D15</f>
        <v>711876.76612000004</v>
      </c>
      <c r="E12" s="141">
        <f>+E14+E15</f>
        <v>834676.76612000004</v>
      </c>
      <c r="F12" s="141">
        <f>+F14+F15</f>
        <v>0</v>
      </c>
      <c r="G12" s="141">
        <f>+G14+G15</f>
        <v>0</v>
      </c>
      <c r="H12" s="141">
        <f>+H14+H15</f>
        <v>-122800</v>
      </c>
    </row>
    <row r="13" spans="1:10" s="126" customFormat="1" x14ac:dyDescent="0.25">
      <c r="A13" s="127"/>
      <c r="B13" s="127"/>
      <c r="C13" s="127" t="s">
        <v>158</v>
      </c>
      <c r="D13" s="128"/>
      <c r="E13" s="128"/>
      <c r="F13" s="129"/>
      <c r="G13" s="129"/>
      <c r="H13" s="129"/>
    </row>
    <row r="14" spans="1:10" s="130" customFormat="1" ht="42" customHeight="1" x14ac:dyDescent="0.25">
      <c r="A14" s="127">
        <v>1169</v>
      </c>
      <c r="B14" s="127">
        <v>31001</v>
      </c>
      <c r="C14" s="142" t="s">
        <v>159</v>
      </c>
      <c r="D14" s="128">
        <f>SUM(E14:H14)</f>
        <v>834676.76612000004</v>
      </c>
      <c r="E14" s="143">
        <f>+'3'!H41</f>
        <v>834676.76612000004</v>
      </c>
      <c r="F14" s="129"/>
      <c r="G14" s="129"/>
      <c r="H14" s="129"/>
    </row>
    <row r="15" spans="1:10" s="130" customFormat="1" ht="42" customHeight="1" x14ac:dyDescent="0.25">
      <c r="A15" s="127">
        <v>1204</v>
      </c>
      <c r="B15" s="127">
        <v>31001</v>
      </c>
      <c r="C15" s="142" t="s">
        <v>732</v>
      </c>
      <c r="D15" s="128">
        <f>SUM(E15:H15)</f>
        <v>-122800</v>
      </c>
      <c r="E15" s="143"/>
      <c r="F15" s="129"/>
      <c r="G15" s="129"/>
      <c r="H15" s="129">
        <f>+'3'!H77</f>
        <v>-122800</v>
      </c>
    </row>
  </sheetData>
  <mergeCells count="7">
    <mergeCell ref="A5:H5"/>
    <mergeCell ref="G6:H6"/>
    <mergeCell ref="A7:B7"/>
    <mergeCell ref="C7:C9"/>
    <mergeCell ref="D7:H7"/>
    <mergeCell ref="D8:D9"/>
    <mergeCell ref="E8:H8"/>
  </mergeCells>
  <printOptions horizontalCentered="1"/>
  <pageMargins left="0.17" right="0.17" top="0.28999999999999998" bottom="0.68" header="0.17" footer="0.34"/>
  <pageSetup paperSize="9" scale="90" firstPageNumber="236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6"/>
  <sheetViews>
    <sheetView tabSelected="1" topLeftCell="A69" workbookViewId="0">
      <selection activeCell="G85" sqref="G85"/>
    </sheetView>
  </sheetViews>
  <sheetFormatPr defaultColWidth="9.140625" defaultRowHeight="17.25" x14ac:dyDescent="0.25"/>
  <cols>
    <col min="1" max="2" width="8.140625" style="5" customWidth="1"/>
    <col min="3" max="3" width="6.28515625" style="5" customWidth="1"/>
    <col min="4" max="4" width="8.140625" style="5" customWidth="1"/>
    <col min="5" max="5" width="10.7109375" style="5" customWidth="1"/>
    <col min="6" max="6" width="42.5703125" style="6" customWidth="1"/>
    <col min="7" max="8" width="15.140625" style="6" customWidth="1"/>
    <col min="9" max="16384" width="9.140625" style="5"/>
  </cols>
  <sheetData>
    <row r="1" spans="1:8" s="7" customFormat="1" ht="24" customHeight="1" x14ac:dyDescent="0.3">
      <c r="D1" s="12"/>
      <c r="E1" s="12"/>
      <c r="H1" s="13" t="s">
        <v>166</v>
      </c>
    </row>
    <row r="2" spans="1:8" s="9" customFormat="1" ht="16.5" x14ac:dyDescent="0.3">
      <c r="E2" s="11"/>
      <c r="F2" s="211" t="s">
        <v>56</v>
      </c>
      <c r="G2" s="211"/>
      <c r="H2" s="211"/>
    </row>
    <row r="3" spans="1:8" s="9" customFormat="1" ht="15.75" customHeight="1" x14ac:dyDescent="0.3">
      <c r="E3" s="11"/>
      <c r="F3" s="211" t="s">
        <v>37</v>
      </c>
      <c r="G3" s="211"/>
      <c r="H3" s="211"/>
    </row>
    <row r="4" spans="1:8" s="7" customFormat="1" hidden="1" x14ac:dyDescent="0.3">
      <c r="D4" s="212"/>
      <c r="E4" s="212"/>
      <c r="F4" s="212"/>
      <c r="G4" s="167"/>
    </row>
    <row r="5" spans="1:8" s="7" customFormat="1" ht="15.75" hidden="1" customHeight="1" x14ac:dyDescent="0.3">
      <c r="D5" s="212"/>
      <c r="E5" s="212"/>
      <c r="F5" s="212"/>
      <c r="G5" s="167"/>
    </row>
    <row r="6" spans="1:8" s="7" customFormat="1" ht="15.75" customHeight="1" x14ac:dyDescent="0.3">
      <c r="D6" s="167"/>
      <c r="E6" s="167"/>
      <c r="F6" s="167"/>
      <c r="G6" s="167"/>
    </row>
    <row r="7" spans="1:8" s="7" customFormat="1" ht="47.25" customHeight="1" x14ac:dyDescent="0.3">
      <c r="A7" s="182" t="s">
        <v>57</v>
      </c>
      <c r="B7" s="182"/>
      <c r="C7" s="182"/>
      <c r="D7" s="182"/>
      <c r="E7" s="182"/>
      <c r="F7" s="182"/>
      <c r="G7" s="182"/>
      <c r="H7" s="182"/>
    </row>
    <row r="8" spans="1:8" ht="14.25" customHeight="1" x14ac:dyDescent="0.25">
      <c r="H8" s="16" t="s">
        <v>53</v>
      </c>
    </row>
    <row r="9" spans="1:8" ht="12" customHeight="1" x14ac:dyDescent="0.25">
      <c r="A9" s="210"/>
      <c r="B9" s="210"/>
      <c r="C9" s="210"/>
      <c r="D9" s="210"/>
      <c r="E9" s="210"/>
      <c r="F9" s="210"/>
      <c r="G9" s="165"/>
    </row>
    <row r="10" spans="1:8" ht="102.75" customHeight="1" x14ac:dyDescent="0.25">
      <c r="A10" s="206" t="s">
        <v>36</v>
      </c>
      <c r="B10" s="206"/>
      <c r="C10" s="206"/>
      <c r="D10" s="206" t="s">
        <v>35</v>
      </c>
      <c r="E10" s="206"/>
      <c r="F10" s="206" t="s">
        <v>34</v>
      </c>
      <c r="G10" s="207" t="s">
        <v>63</v>
      </c>
      <c r="H10" s="208"/>
    </row>
    <row r="11" spans="1:8" ht="19.5" customHeight="1" x14ac:dyDescent="0.25">
      <c r="A11" s="206"/>
      <c r="B11" s="206"/>
      <c r="C11" s="206"/>
      <c r="D11" s="206"/>
      <c r="E11" s="206"/>
      <c r="F11" s="206"/>
      <c r="G11" s="209" t="s">
        <v>55</v>
      </c>
      <c r="H11" s="209" t="s">
        <v>50</v>
      </c>
    </row>
    <row r="12" spans="1:8" ht="31.5" customHeight="1" x14ac:dyDescent="0.25">
      <c r="A12" s="166" t="s">
        <v>33</v>
      </c>
      <c r="B12" s="166" t="s">
        <v>32</v>
      </c>
      <c r="C12" s="166" t="s">
        <v>31</v>
      </c>
      <c r="D12" s="166" t="s">
        <v>3</v>
      </c>
      <c r="E12" s="166" t="s">
        <v>2</v>
      </c>
      <c r="F12" s="206"/>
      <c r="G12" s="209"/>
      <c r="H12" s="209"/>
    </row>
    <row r="13" spans="1:8" ht="33" x14ac:dyDescent="0.25">
      <c r="A13" s="33"/>
      <c r="B13" s="33"/>
      <c r="C13" s="33"/>
      <c r="D13" s="33"/>
      <c r="E13" s="33"/>
      <c r="F13" s="47" t="s">
        <v>72</v>
      </c>
      <c r="G13" s="46">
        <f>G14+G56</f>
        <v>0</v>
      </c>
      <c r="H13" s="46">
        <f>H14+H56</f>
        <v>0</v>
      </c>
    </row>
    <row r="14" spans="1:8" x14ac:dyDescent="0.25">
      <c r="A14" s="35" t="s">
        <v>30</v>
      </c>
      <c r="B14" s="35"/>
      <c r="C14" s="35"/>
      <c r="D14" s="35"/>
      <c r="E14" s="35"/>
      <c r="F14" s="44" t="s">
        <v>29</v>
      </c>
      <c r="G14" s="46">
        <f>+G16</f>
        <v>177186.5</v>
      </c>
      <c r="H14" s="46">
        <f>+H16</f>
        <v>299986.49999999977</v>
      </c>
    </row>
    <row r="15" spans="1:8" x14ac:dyDescent="0.25">
      <c r="A15" s="35"/>
      <c r="B15" s="35"/>
      <c r="C15" s="35"/>
      <c r="D15" s="35"/>
      <c r="E15" s="35"/>
      <c r="F15" s="36" t="s">
        <v>27</v>
      </c>
      <c r="G15" s="34"/>
      <c r="H15" s="34"/>
    </row>
    <row r="16" spans="1:8" ht="18" customHeight="1" x14ac:dyDescent="0.25">
      <c r="A16" s="35"/>
      <c r="B16" s="35" t="s">
        <v>28</v>
      </c>
      <c r="C16" s="35"/>
      <c r="D16" s="35"/>
      <c r="E16" s="35"/>
      <c r="F16" s="36" t="s">
        <v>1</v>
      </c>
      <c r="G16" s="34">
        <f>+G18</f>
        <v>177186.5</v>
      </c>
      <c r="H16" s="34">
        <f>+H18</f>
        <v>299986.49999999977</v>
      </c>
    </row>
    <row r="17" spans="1:8" x14ac:dyDescent="0.25">
      <c r="A17" s="35"/>
      <c r="B17" s="35"/>
      <c r="C17" s="35"/>
      <c r="D17" s="35"/>
      <c r="E17" s="35"/>
      <c r="F17" s="36" t="s">
        <v>27</v>
      </c>
      <c r="G17" s="34"/>
      <c r="H17" s="34"/>
    </row>
    <row r="18" spans="1:8" ht="20.25" customHeight="1" x14ac:dyDescent="0.25">
      <c r="A18" s="35"/>
      <c r="B18" s="35"/>
      <c r="C18" s="35" t="s">
        <v>28</v>
      </c>
      <c r="D18" s="35"/>
      <c r="E18" s="35"/>
      <c r="F18" s="36" t="s">
        <v>1</v>
      </c>
      <c r="G18" s="34">
        <f>+G20</f>
        <v>177186.5</v>
      </c>
      <c r="H18" s="34">
        <f>+H20</f>
        <v>299986.49999999977</v>
      </c>
    </row>
    <row r="19" spans="1:8" x14ac:dyDescent="0.25">
      <c r="A19" s="35"/>
      <c r="B19" s="35"/>
      <c r="C19" s="35"/>
      <c r="D19" s="35"/>
      <c r="E19" s="35"/>
      <c r="F19" s="36" t="s">
        <v>27</v>
      </c>
      <c r="G19" s="37"/>
      <c r="H19" s="34"/>
    </row>
    <row r="20" spans="1:8" ht="33" x14ac:dyDescent="0.25">
      <c r="A20" s="35"/>
      <c r="B20" s="35"/>
      <c r="C20" s="35"/>
      <c r="D20" s="35"/>
      <c r="E20" s="36"/>
      <c r="F20" s="44" t="s">
        <v>23</v>
      </c>
      <c r="G20" s="45">
        <f t="shared" ref="G20:H20" si="0">+G21</f>
        <v>177186.5</v>
      </c>
      <c r="H20" s="45">
        <f t="shared" si="0"/>
        <v>299986.49999999977</v>
      </c>
    </row>
    <row r="21" spans="1:8" x14ac:dyDescent="0.25">
      <c r="A21" s="35"/>
      <c r="B21" s="35"/>
      <c r="C21" s="35"/>
      <c r="D21" s="35" t="s">
        <v>26</v>
      </c>
      <c r="E21" s="35"/>
      <c r="F21" s="36" t="s">
        <v>46</v>
      </c>
      <c r="G21" s="38">
        <f>+G22+G41</f>
        <v>177186.5</v>
      </c>
      <c r="H21" s="38">
        <f>+H22+H41</f>
        <v>299986.49999999977</v>
      </c>
    </row>
    <row r="22" spans="1:8" x14ac:dyDescent="0.25">
      <c r="A22" s="39"/>
      <c r="B22" s="39"/>
      <c r="C22" s="39"/>
      <c r="D22" s="39"/>
      <c r="E22" s="36">
        <v>11001</v>
      </c>
      <c r="F22" s="36" t="s">
        <v>65</v>
      </c>
      <c r="G22" s="40">
        <f>+G24</f>
        <v>0</v>
      </c>
      <c r="H22" s="41">
        <f>+H24</f>
        <v>-534690.26612000028</v>
      </c>
    </row>
    <row r="23" spans="1:8" x14ac:dyDescent="0.25">
      <c r="A23" s="39"/>
      <c r="B23" s="39"/>
      <c r="C23" s="39"/>
      <c r="D23" s="39"/>
      <c r="E23" s="36"/>
      <c r="F23" s="36" t="s">
        <v>24</v>
      </c>
      <c r="G23" s="40"/>
      <c r="H23" s="41"/>
    </row>
    <row r="24" spans="1:8" ht="33" x14ac:dyDescent="0.25">
      <c r="A24" s="39"/>
      <c r="B24" s="39"/>
      <c r="C24" s="39"/>
      <c r="D24" s="39"/>
      <c r="E24" s="36"/>
      <c r="F24" s="36" t="s">
        <v>23</v>
      </c>
      <c r="G24" s="40">
        <f>+G26</f>
        <v>0</v>
      </c>
      <c r="H24" s="41">
        <f>+H26</f>
        <v>-534690.26612000028</v>
      </c>
    </row>
    <row r="25" spans="1:8" ht="49.5" x14ac:dyDescent="0.25">
      <c r="A25" s="39"/>
      <c r="B25" s="39"/>
      <c r="C25" s="39"/>
      <c r="D25" s="39"/>
      <c r="E25" s="36"/>
      <c r="F25" s="36" t="s">
        <v>22</v>
      </c>
      <c r="G25" s="40"/>
      <c r="H25" s="41"/>
    </row>
    <row r="26" spans="1:8" x14ac:dyDescent="0.25">
      <c r="A26" s="39"/>
      <c r="B26" s="39"/>
      <c r="C26" s="39"/>
      <c r="D26" s="39"/>
      <c r="E26" s="36"/>
      <c r="F26" s="36" t="s">
        <v>25</v>
      </c>
      <c r="G26" s="40">
        <f>+G27</f>
        <v>0</v>
      </c>
      <c r="H26" s="41">
        <f>+H27</f>
        <v>-534690.26612000028</v>
      </c>
    </row>
    <row r="27" spans="1:8" x14ac:dyDescent="0.25">
      <c r="A27" s="39"/>
      <c r="B27" s="39"/>
      <c r="C27" s="39"/>
      <c r="D27" s="39"/>
      <c r="E27" s="36"/>
      <c r="F27" s="36" t="s">
        <v>69</v>
      </c>
      <c r="G27" s="40">
        <f>+G28+G39</f>
        <v>0</v>
      </c>
      <c r="H27" s="40">
        <f>+H28+H39</f>
        <v>-534690.26612000028</v>
      </c>
    </row>
    <row r="28" spans="1:8" ht="33" x14ac:dyDescent="0.25">
      <c r="A28" s="39"/>
      <c r="B28" s="39"/>
      <c r="C28" s="39"/>
      <c r="D28" s="39"/>
      <c r="E28" s="113"/>
      <c r="F28" s="113" t="s">
        <v>129</v>
      </c>
      <c r="G28" s="180">
        <f>G29++G33+G31</f>
        <v>0</v>
      </c>
      <c r="H28" s="114">
        <f>H29++H33+H31</f>
        <v>-473019.10012000031</v>
      </c>
    </row>
    <row r="29" spans="1:8" ht="33" x14ac:dyDescent="0.25">
      <c r="A29" s="39"/>
      <c r="B29" s="39"/>
      <c r="C29" s="39"/>
      <c r="D29" s="39"/>
      <c r="E29" s="113"/>
      <c r="F29" s="113" t="s">
        <v>130</v>
      </c>
      <c r="G29" s="180">
        <f>SUM(G30:G30)</f>
        <v>0</v>
      </c>
      <c r="H29" s="114">
        <f>SUM(H30:H30)</f>
        <v>-4568.5159999999996</v>
      </c>
    </row>
    <row r="30" spans="1:8" ht="33" x14ac:dyDescent="0.25">
      <c r="A30" s="39"/>
      <c r="B30" s="39"/>
      <c r="C30" s="39"/>
      <c r="D30" s="39"/>
      <c r="E30" s="113"/>
      <c r="F30" s="113" t="s">
        <v>131</v>
      </c>
      <c r="G30" s="180"/>
      <c r="H30" s="114">
        <v>-4568.5159999999996</v>
      </c>
    </row>
    <row r="31" spans="1:8" ht="33" x14ac:dyDescent="0.25">
      <c r="A31" s="39"/>
      <c r="B31" s="39"/>
      <c r="C31" s="39"/>
      <c r="D31" s="39"/>
      <c r="E31" s="113"/>
      <c r="F31" s="113" t="s">
        <v>721</v>
      </c>
      <c r="G31" s="180">
        <f>SUM(G32:G32)</f>
        <v>0</v>
      </c>
      <c r="H31" s="114">
        <f>SUM(H32:H32)</f>
        <v>86000</v>
      </c>
    </row>
    <row r="32" spans="1:8" ht="33" x14ac:dyDescent="0.25">
      <c r="A32" s="39"/>
      <c r="B32" s="39"/>
      <c r="C32" s="39"/>
      <c r="D32" s="39"/>
      <c r="E32" s="113"/>
      <c r="F32" s="113" t="s">
        <v>722</v>
      </c>
      <c r="G32" s="180"/>
      <c r="H32" s="114">
        <f>-14000+100000</f>
        <v>86000</v>
      </c>
    </row>
    <row r="33" spans="1:8" x14ac:dyDescent="0.25">
      <c r="A33" s="39"/>
      <c r="B33" s="39"/>
      <c r="C33" s="39"/>
      <c r="D33" s="39"/>
      <c r="E33" s="113"/>
      <c r="F33" s="113" t="s">
        <v>132</v>
      </c>
      <c r="G33" s="180">
        <f>SUM(G34:G38)</f>
        <v>0</v>
      </c>
      <c r="H33" s="114">
        <f>SUM(H34:H38)</f>
        <v>-554450.58412000036</v>
      </c>
    </row>
    <row r="34" spans="1:8" x14ac:dyDescent="0.25">
      <c r="A34" s="39"/>
      <c r="B34" s="39"/>
      <c r="C34" s="39"/>
      <c r="D34" s="39"/>
      <c r="E34" s="113"/>
      <c r="F34" s="113" t="s">
        <v>133</v>
      </c>
      <c r="G34" s="114"/>
      <c r="H34" s="114">
        <v>-479879.64900000033</v>
      </c>
    </row>
    <row r="35" spans="1:8" x14ac:dyDescent="0.25">
      <c r="A35" s="39"/>
      <c r="B35" s="39"/>
      <c r="C35" s="39"/>
      <c r="D35" s="39"/>
      <c r="E35" s="113"/>
      <c r="F35" s="113" t="s">
        <v>134</v>
      </c>
      <c r="G35" s="114"/>
      <c r="H35" s="114">
        <v>-34465.616000000009</v>
      </c>
    </row>
    <row r="36" spans="1:8" ht="33" customHeight="1" x14ac:dyDescent="0.25">
      <c r="A36" s="39"/>
      <c r="B36" s="39"/>
      <c r="C36" s="39"/>
      <c r="D36" s="39"/>
      <c r="E36" s="113"/>
      <c r="F36" s="113" t="s">
        <v>723</v>
      </c>
      <c r="G36" s="114"/>
      <c r="H36" s="114">
        <v>-816</v>
      </c>
    </row>
    <row r="37" spans="1:8" ht="23.25" customHeight="1" x14ac:dyDescent="0.25">
      <c r="A37" s="39"/>
      <c r="B37" s="39"/>
      <c r="C37" s="39"/>
      <c r="D37" s="39"/>
      <c r="E37" s="113"/>
      <c r="F37" s="113" t="s">
        <v>735</v>
      </c>
      <c r="G37" s="114"/>
      <c r="H37" s="114">
        <v>-3174</v>
      </c>
    </row>
    <row r="38" spans="1:8" ht="23.25" customHeight="1" x14ac:dyDescent="0.25">
      <c r="A38" s="39"/>
      <c r="B38" s="39"/>
      <c r="C38" s="39"/>
      <c r="D38" s="39"/>
      <c r="E38" s="113"/>
      <c r="F38" s="113" t="s">
        <v>135</v>
      </c>
      <c r="G38" s="114"/>
      <c r="H38" s="114">
        <f>-36115.31912</f>
        <v>-36115.31912</v>
      </c>
    </row>
    <row r="39" spans="1:8" ht="18" thickBot="1" x14ac:dyDescent="0.3">
      <c r="A39" s="39"/>
      <c r="B39" s="39"/>
      <c r="C39" s="39"/>
      <c r="D39" s="39"/>
      <c r="E39" s="42"/>
      <c r="F39" s="42" t="s">
        <v>70</v>
      </c>
      <c r="G39" s="40">
        <f t="shared" ref="G39:H39" si="1">G40</f>
        <v>0</v>
      </c>
      <c r="H39" s="40">
        <f t="shared" si="1"/>
        <v>-61671.166000000005</v>
      </c>
    </row>
    <row r="40" spans="1:8" ht="18" thickBot="1" x14ac:dyDescent="0.3">
      <c r="A40" s="39"/>
      <c r="B40" s="39"/>
      <c r="C40" s="39"/>
      <c r="D40" s="39"/>
      <c r="E40" s="42"/>
      <c r="F40" s="42" t="s">
        <v>71</v>
      </c>
      <c r="G40" s="40"/>
      <c r="H40" s="40">
        <f>-75122.85+13451.684</f>
        <v>-61671.166000000005</v>
      </c>
    </row>
    <row r="41" spans="1:8" ht="33" x14ac:dyDescent="0.25">
      <c r="A41" s="39"/>
      <c r="B41" s="39"/>
      <c r="C41" s="39"/>
      <c r="D41" s="39"/>
      <c r="E41" s="36">
        <v>31001</v>
      </c>
      <c r="F41" s="36" t="s">
        <v>136</v>
      </c>
      <c r="G41" s="40">
        <f>+G43</f>
        <v>177186.5</v>
      </c>
      <c r="H41" s="41">
        <f>+H43</f>
        <v>834676.76612000004</v>
      </c>
    </row>
    <row r="42" spans="1:8" x14ac:dyDescent="0.25">
      <c r="A42" s="39"/>
      <c r="B42" s="39"/>
      <c r="C42" s="39"/>
      <c r="D42" s="39"/>
      <c r="E42" s="36"/>
      <c r="F42" s="36" t="s">
        <v>24</v>
      </c>
      <c r="G42" s="40"/>
      <c r="H42" s="41"/>
    </row>
    <row r="43" spans="1:8" ht="33" x14ac:dyDescent="0.25">
      <c r="A43" s="39"/>
      <c r="B43" s="39"/>
      <c r="C43" s="39"/>
      <c r="D43" s="39"/>
      <c r="E43" s="36"/>
      <c r="F43" s="36" t="s">
        <v>23</v>
      </c>
      <c r="G43" s="40">
        <f>+G45</f>
        <v>177186.5</v>
      </c>
      <c r="H43" s="41">
        <f>+H45</f>
        <v>834676.76612000004</v>
      </c>
    </row>
    <row r="44" spans="1:8" ht="49.5" x14ac:dyDescent="0.25">
      <c r="A44" s="39"/>
      <c r="B44" s="39"/>
      <c r="C44" s="39"/>
      <c r="D44" s="39"/>
      <c r="E44" s="36"/>
      <c r="F44" s="36" t="s">
        <v>22</v>
      </c>
      <c r="G44" s="40"/>
      <c r="H44" s="41"/>
    </row>
    <row r="45" spans="1:8" x14ac:dyDescent="0.25">
      <c r="A45" s="39"/>
      <c r="B45" s="39"/>
      <c r="C45" s="39"/>
      <c r="D45" s="39"/>
      <c r="E45" s="36"/>
      <c r="F45" s="36" t="s">
        <v>25</v>
      </c>
      <c r="G45" s="40">
        <f t="shared" ref="G45:H46" si="2">+G46</f>
        <v>177186.5</v>
      </c>
      <c r="H45" s="41">
        <f t="shared" si="2"/>
        <v>834676.76612000004</v>
      </c>
    </row>
    <row r="46" spans="1:8" ht="33" x14ac:dyDescent="0.25">
      <c r="A46" s="39"/>
      <c r="B46" s="39"/>
      <c r="C46" s="39"/>
      <c r="D46" s="39"/>
      <c r="E46" s="36"/>
      <c r="F46" s="36" t="s">
        <v>137</v>
      </c>
      <c r="G46" s="40">
        <f t="shared" si="2"/>
        <v>177186.5</v>
      </c>
      <c r="H46" s="40">
        <f t="shared" si="2"/>
        <v>834676.76612000004</v>
      </c>
    </row>
    <row r="47" spans="1:8" x14ac:dyDescent="0.25">
      <c r="A47" s="39"/>
      <c r="B47" s="39"/>
      <c r="C47" s="39"/>
      <c r="D47" s="39"/>
      <c r="E47" s="113"/>
      <c r="F47" s="113" t="s">
        <v>138</v>
      </c>
      <c r="G47" s="115">
        <f>G48+G50+G54</f>
        <v>177186.5</v>
      </c>
      <c r="H47" s="115">
        <f>H48+H50+H54</f>
        <v>834676.76612000004</v>
      </c>
    </row>
    <row r="48" spans="1:8" x14ac:dyDescent="0.25">
      <c r="A48" s="39"/>
      <c r="B48" s="39"/>
      <c r="C48" s="39"/>
      <c r="D48" s="39"/>
      <c r="E48" s="113"/>
      <c r="F48" s="113" t="s">
        <v>139</v>
      </c>
      <c r="G48" s="115">
        <f>G49</f>
        <v>0</v>
      </c>
      <c r="H48" s="115">
        <f>H49</f>
        <v>386998.97611999995</v>
      </c>
    </row>
    <row r="49" spans="1:8" ht="33" x14ac:dyDescent="0.25">
      <c r="A49" s="39"/>
      <c r="B49" s="39"/>
      <c r="C49" s="39"/>
      <c r="D49" s="39"/>
      <c r="E49" s="113"/>
      <c r="F49" s="113" t="s">
        <v>140</v>
      </c>
      <c r="G49" s="115"/>
      <c r="H49" s="115">
        <f>-289396.205+676395.18112</f>
        <v>386998.97611999995</v>
      </c>
    </row>
    <row r="50" spans="1:8" ht="39" customHeight="1" x14ac:dyDescent="0.25">
      <c r="A50" s="39"/>
      <c r="B50" s="39"/>
      <c r="C50" s="39"/>
      <c r="D50" s="39"/>
      <c r="E50" s="113"/>
      <c r="F50" s="113" t="s">
        <v>141</v>
      </c>
      <c r="G50" s="115">
        <f>SUM(G51:G53)</f>
        <v>177186.5</v>
      </c>
      <c r="H50" s="115">
        <f>SUM(H51:H53)</f>
        <v>447923.79000000004</v>
      </c>
    </row>
    <row r="51" spans="1:8" x14ac:dyDescent="0.25">
      <c r="A51" s="39"/>
      <c r="B51" s="39"/>
      <c r="C51" s="39"/>
      <c r="D51" s="39"/>
      <c r="E51" s="113"/>
      <c r="F51" s="113" t="s">
        <v>142</v>
      </c>
      <c r="G51" s="115">
        <f>299986.5-122800</f>
        <v>177186.5</v>
      </c>
      <c r="H51" s="115">
        <f>-9464+552500</f>
        <v>543036</v>
      </c>
    </row>
    <row r="52" spans="1:8" x14ac:dyDescent="0.25">
      <c r="A52" s="39"/>
      <c r="B52" s="39"/>
      <c r="C52" s="39"/>
      <c r="D52" s="39"/>
      <c r="E52" s="113"/>
      <c r="F52" s="113" t="s">
        <v>143</v>
      </c>
      <c r="G52" s="115"/>
      <c r="H52" s="115">
        <v>-75307.11</v>
      </c>
    </row>
    <row r="53" spans="1:8" x14ac:dyDescent="0.25">
      <c r="A53" s="39"/>
      <c r="B53" s="39"/>
      <c r="C53" s="39"/>
      <c r="D53" s="39"/>
      <c r="E53" s="113"/>
      <c r="F53" s="113" t="s">
        <v>144</v>
      </c>
      <c r="G53" s="115"/>
      <c r="H53" s="115">
        <v>-19805.099999999999</v>
      </c>
    </row>
    <row r="54" spans="1:8" x14ac:dyDescent="0.25">
      <c r="A54" s="39"/>
      <c r="B54" s="39"/>
      <c r="C54" s="39"/>
      <c r="D54" s="39"/>
      <c r="E54" s="113"/>
      <c r="F54" s="113" t="s">
        <v>724</v>
      </c>
      <c r="G54" s="115">
        <f>SUM(G55:G55)</f>
        <v>0</v>
      </c>
      <c r="H54" s="115">
        <f>SUM(H55:H55)</f>
        <v>-246</v>
      </c>
    </row>
    <row r="55" spans="1:8" x14ac:dyDescent="0.25">
      <c r="A55" s="39"/>
      <c r="B55" s="39"/>
      <c r="C55" s="39"/>
      <c r="D55" s="39"/>
      <c r="E55" s="113"/>
      <c r="F55" s="113" t="s">
        <v>725</v>
      </c>
      <c r="G55" s="115"/>
      <c r="H55" s="115">
        <v>-246</v>
      </c>
    </row>
    <row r="56" spans="1:8" x14ac:dyDescent="0.25">
      <c r="A56" s="176" t="s">
        <v>726</v>
      </c>
      <c r="B56" s="35"/>
      <c r="C56" s="35"/>
      <c r="D56" s="35"/>
      <c r="E56" s="35"/>
      <c r="F56" s="44" t="s">
        <v>727</v>
      </c>
      <c r="G56" s="46">
        <f>+G58</f>
        <v>-177186.5</v>
      </c>
      <c r="H56" s="46">
        <f>+H58</f>
        <v>-299986.5</v>
      </c>
    </row>
    <row r="57" spans="1:8" x14ac:dyDescent="0.25">
      <c r="A57" s="35"/>
      <c r="B57" s="35"/>
      <c r="C57" s="35"/>
      <c r="D57" s="35"/>
      <c r="E57" s="35"/>
      <c r="F57" s="36" t="s">
        <v>27</v>
      </c>
      <c r="G57" s="34"/>
      <c r="H57" s="34"/>
    </row>
    <row r="58" spans="1:8" ht="37.5" customHeight="1" x14ac:dyDescent="0.25">
      <c r="A58" s="35"/>
      <c r="B58" s="35" t="s">
        <v>28</v>
      </c>
      <c r="C58" s="35"/>
      <c r="D58" s="35"/>
      <c r="E58" s="35"/>
      <c r="F58" s="36" t="s">
        <v>728</v>
      </c>
      <c r="G58" s="34">
        <f>+G60+G73</f>
        <v>-177186.5</v>
      </c>
      <c r="H58" s="34">
        <f>+H60+H73</f>
        <v>-299986.5</v>
      </c>
    </row>
    <row r="59" spans="1:8" x14ac:dyDescent="0.25">
      <c r="A59" s="35"/>
      <c r="B59" s="35"/>
      <c r="C59" s="35"/>
      <c r="D59" s="35"/>
      <c r="E59" s="35"/>
      <c r="F59" s="36" t="s">
        <v>27</v>
      </c>
      <c r="G59" s="34"/>
      <c r="H59" s="34"/>
    </row>
    <row r="60" spans="1:8" ht="20.25" customHeight="1" x14ac:dyDescent="0.25">
      <c r="A60" s="35"/>
      <c r="B60" s="35"/>
      <c r="C60" s="176" t="s">
        <v>976</v>
      </c>
      <c r="D60" s="35"/>
      <c r="E60" s="35"/>
      <c r="F60" s="36" t="s">
        <v>977</v>
      </c>
      <c r="G60" s="34">
        <f>+G62</f>
        <v>-177186.5</v>
      </c>
      <c r="H60" s="34">
        <f>+H62</f>
        <v>-177186.5</v>
      </c>
    </row>
    <row r="61" spans="1:8" x14ac:dyDescent="0.25">
      <c r="A61" s="35"/>
      <c r="B61" s="35"/>
      <c r="C61" s="35"/>
      <c r="D61" s="35"/>
      <c r="E61" s="35"/>
      <c r="F61" s="36" t="s">
        <v>27</v>
      </c>
      <c r="G61" s="37"/>
      <c r="H61" s="34"/>
    </row>
    <row r="62" spans="1:8" ht="33" x14ac:dyDescent="0.25">
      <c r="A62" s="35"/>
      <c r="B62" s="35"/>
      <c r="C62" s="35"/>
      <c r="D62" s="35"/>
      <c r="E62" s="36"/>
      <c r="F62" s="44" t="s">
        <v>23</v>
      </c>
      <c r="G62" s="45">
        <f>+G63</f>
        <v>-177186.5</v>
      </c>
      <c r="H62" s="45">
        <f>+H63</f>
        <v>-177186.5</v>
      </c>
    </row>
    <row r="63" spans="1:8" ht="33" x14ac:dyDescent="0.25">
      <c r="A63" s="35"/>
      <c r="B63" s="35"/>
      <c r="C63" s="35"/>
      <c r="D63" s="35">
        <v>1204</v>
      </c>
      <c r="E63" s="35"/>
      <c r="F63" s="36" t="s">
        <v>731</v>
      </c>
      <c r="G63" s="38">
        <f>+G64</f>
        <v>-177186.5</v>
      </c>
      <c r="H63" s="38">
        <f>+H64</f>
        <v>-177186.5</v>
      </c>
    </row>
    <row r="64" spans="1:8" ht="49.5" x14ac:dyDescent="0.25">
      <c r="A64" s="39"/>
      <c r="B64" s="39"/>
      <c r="C64" s="39"/>
      <c r="D64" s="39"/>
      <c r="E64" s="36">
        <v>11004</v>
      </c>
      <c r="F64" s="36" t="s">
        <v>837</v>
      </c>
      <c r="G64" s="40">
        <f>+G66</f>
        <v>-177186.5</v>
      </c>
      <c r="H64" s="41">
        <f>+H66</f>
        <v>-177186.5</v>
      </c>
    </row>
    <row r="65" spans="1:8" x14ac:dyDescent="0.25">
      <c r="A65" s="39"/>
      <c r="B65" s="39"/>
      <c r="C65" s="39"/>
      <c r="D65" s="39"/>
      <c r="E65" s="36"/>
      <c r="F65" s="36" t="s">
        <v>24</v>
      </c>
      <c r="G65" s="40"/>
      <c r="H65" s="41"/>
    </row>
    <row r="66" spans="1:8" ht="33" x14ac:dyDescent="0.25">
      <c r="A66" s="39"/>
      <c r="B66" s="39"/>
      <c r="C66" s="39"/>
      <c r="D66" s="39"/>
      <c r="E66" s="36"/>
      <c r="F66" s="36" t="s">
        <v>23</v>
      </c>
      <c r="G66" s="40">
        <f>+G68</f>
        <v>-177186.5</v>
      </c>
      <c r="H66" s="40">
        <f>+H68</f>
        <v>-177186.5</v>
      </c>
    </row>
    <row r="67" spans="1:8" ht="49.5" x14ac:dyDescent="0.25">
      <c r="A67" s="39"/>
      <c r="B67" s="39"/>
      <c r="C67" s="39"/>
      <c r="D67" s="39"/>
      <c r="E67" s="36"/>
      <c r="F67" s="36" t="s">
        <v>22</v>
      </c>
      <c r="G67" s="40"/>
      <c r="H67" s="41"/>
    </row>
    <row r="68" spans="1:8" x14ac:dyDescent="0.25">
      <c r="A68" s="39"/>
      <c r="B68" s="39"/>
      <c r="C68" s="39"/>
      <c r="D68" s="39"/>
      <c r="E68" s="36"/>
      <c r="F68" s="36" t="s">
        <v>25</v>
      </c>
      <c r="G68" s="40">
        <f t="shared" ref="G68:H70" si="3">+G69</f>
        <v>-177186.5</v>
      </c>
      <c r="H68" s="41">
        <f t="shared" si="3"/>
        <v>-177186.5</v>
      </c>
    </row>
    <row r="69" spans="1:8" x14ac:dyDescent="0.25">
      <c r="A69" s="39"/>
      <c r="B69" s="39"/>
      <c r="C69" s="39"/>
      <c r="D69" s="39"/>
      <c r="E69" s="36"/>
      <c r="F69" s="36" t="s">
        <v>69</v>
      </c>
      <c r="G69" s="40">
        <f t="shared" si="3"/>
        <v>-177186.5</v>
      </c>
      <c r="H69" s="40">
        <f t="shared" si="3"/>
        <v>-177186.5</v>
      </c>
    </row>
    <row r="70" spans="1:8" ht="33" x14ac:dyDescent="0.25">
      <c r="A70" s="39"/>
      <c r="B70" s="39"/>
      <c r="C70" s="39"/>
      <c r="D70" s="39"/>
      <c r="E70" s="113"/>
      <c r="F70" s="113" t="s">
        <v>129</v>
      </c>
      <c r="G70" s="114">
        <f t="shared" si="3"/>
        <v>-177186.5</v>
      </c>
      <c r="H70" s="114">
        <f t="shared" si="3"/>
        <v>-177186.5</v>
      </c>
    </row>
    <row r="71" spans="1:8" x14ac:dyDescent="0.25">
      <c r="A71" s="39"/>
      <c r="B71" s="39"/>
      <c r="C71" s="39"/>
      <c r="D71" s="39"/>
      <c r="E71" s="113"/>
      <c r="F71" s="113" t="s">
        <v>132</v>
      </c>
      <c r="G71" s="114">
        <f>SUM(G72:G72)</f>
        <v>-177186.5</v>
      </c>
      <c r="H71" s="114">
        <f>SUM(H72:H72)</f>
        <v>-177186.5</v>
      </c>
    </row>
    <row r="72" spans="1:8" ht="33" customHeight="1" x14ac:dyDescent="0.25">
      <c r="A72" s="39"/>
      <c r="B72" s="39"/>
      <c r="C72" s="39"/>
      <c r="D72" s="39"/>
      <c r="E72" s="113"/>
      <c r="F72" s="113" t="s">
        <v>723</v>
      </c>
      <c r="G72" s="114">
        <v>-177186.5</v>
      </c>
      <c r="H72" s="114">
        <v>-177186.5</v>
      </c>
    </row>
    <row r="73" spans="1:8" ht="20.25" customHeight="1" x14ac:dyDescent="0.25">
      <c r="A73" s="35"/>
      <c r="B73" s="35"/>
      <c r="C73" s="176" t="s">
        <v>729</v>
      </c>
      <c r="D73" s="35"/>
      <c r="E73" s="35"/>
      <c r="F73" s="36" t="s">
        <v>730</v>
      </c>
      <c r="G73" s="34">
        <f>+G75</f>
        <v>0</v>
      </c>
      <c r="H73" s="34">
        <f>+H75</f>
        <v>-122800</v>
      </c>
    </row>
    <row r="74" spans="1:8" x14ac:dyDescent="0.25">
      <c r="A74" s="35"/>
      <c r="B74" s="35"/>
      <c r="C74" s="35"/>
      <c r="D74" s="35"/>
      <c r="E74" s="35"/>
      <c r="F74" s="36" t="s">
        <v>27</v>
      </c>
      <c r="G74" s="37"/>
      <c r="H74" s="34"/>
    </row>
    <row r="75" spans="1:8" ht="33" x14ac:dyDescent="0.25">
      <c r="A75" s="35"/>
      <c r="B75" s="35"/>
      <c r="C75" s="35"/>
      <c r="D75" s="35"/>
      <c r="E75" s="36"/>
      <c r="F75" s="44" t="s">
        <v>23</v>
      </c>
      <c r="G75" s="45">
        <f t="shared" ref="G75:H75" si="4">+G76</f>
        <v>0</v>
      </c>
      <c r="H75" s="45">
        <f t="shared" si="4"/>
        <v>-122800</v>
      </c>
    </row>
    <row r="76" spans="1:8" ht="33" x14ac:dyDescent="0.25">
      <c r="A76" s="35"/>
      <c r="B76" s="35"/>
      <c r="C76" s="35"/>
      <c r="D76" s="35">
        <v>1204</v>
      </c>
      <c r="E76" s="35"/>
      <c r="F76" s="36" t="s">
        <v>731</v>
      </c>
      <c r="G76" s="38">
        <f>+G77+G93+G106</f>
        <v>0</v>
      </c>
      <c r="H76" s="38">
        <f>+H77+H93+H106</f>
        <v>-122800</v>
      </c>
    </row>
    <row r="77" spans="1:8" ht="40.5" customHeight="1" x14ac:dyDescent="0.25">
      <c r="A77" s="39"/>
      <c r="B77" s="39"/>
      <c r="C77" s="39"/>
      <c r="D77" s="39"/>
      <c r="E77" s="36">
        <v>31001</v>
      </c>
      <c r="F77" s="36" t="s">
        <v>732</v>
      </c>
      <c r="G77" s="40">
        <f>+G79</f>
        <v>0</v>
      </c>
      <c r="H77" s="41">
        <f>+H79</f>
        <v>-122800</v>
      </c>
    </row>
    <row r="78" spans="1:8" x14ac:dyDescent="0.25">
      <c r="A78" s="39"/>
      <c r="B78" s="39"/>
      <c r="C78" s="39"/>
      <c r="D78" s="39"/>
      <c r="E78" s="36"/>
      <c r="F78" s="36" t="s">
        <v>24</v>
      </c>
      <c r="G78" s="40"/>
      <c r="H78" s="41"/>
    </row>
    <row r="79" spans="1:8" ht="33" x14ac:dyDescent="0.25">
      <c r="A79" s="39"/>
      <c r="B79" s="39"/>
      <c r="C79" s="39"/>
      <c r="D79" s="39"/>
      <c r="E79" s="36"/>
      <c r="F79" s="36" t="s">
        <v>23</v>
      </c>
      <c r="G79" s="40">
        <f>+G81</f>
        <v>0</v>
      </c>
      <c r="H79" s="41">
        <f>+H81</f>
        <v>-122800</v>
      </c>
    </row>
    <row r="80" spans="1:8" ht="49.5" x14ac:dyDescent="0.25">
      <c r="A80" s="39"/>
      <c r="B80" s="39"/>
      <c r="C80" s="39"/>
      <c r="D80" s="39"/>
      <c r="E80" s="36"/>
      <c r="F80" s="36" t="s">
        <v>22</v>
      </c>
      <c r="G80" s="40"/>
      <c r="H80" s="41"/>
    </row>
    <row r="81" spans="1:8" x14ac:dyDescent="0.25">
      <c r="A81" s="39"/>
      <c r="B81" s="39"/>
      <c r="C81" s="39"/>
      <c r="D81" s="39"/>
      <c r="E81" s="36"/>
      <c r="F81" s="36" t="s">
        <v>25</v>
      </c>
      <c r="G81" s="40">
        <f>+G82</f>
        <v>0</v>
      </c>
      <c r="H81" s="41">
        <f>+H82</f>
        <v>-122800</v>
      </c>
    </row>
    <row r="82" spans="1:8" ht="33" x14ac:dyDescent="0.25">
      <c r="A82" s="39"/>
      <c r="B82" s="39"/>
      <c r="C82" s="39"/>
      <c r="D82" s="39"/>
      <c r="E82" s="36"/>
      <c r="F82" s="36" t="s">
        <v>137</v>
      </c>
      <c r="G82" s="40">
        <f>+G83+G91</f>
        <v>0</v>
      </c>
      <c r="H82" s="40">
        <f>+H83+H91</f>
        <v>-122800</v>
      </c>
    </row>
    <row r="83" spans="1:8" x14ac:dyDescent="0.25">
      <c r="A83" s="39"/>
      <c r="B83" s="39"/>
      <c r="C83" s="39"/>
      <c r="D83" s="39"/>
      <c r="E83" s="113"/>
      <c r="F83" s="113" t="s">
        <v>733</v>
      </c>
      <c r="G83" s="180">
        <f>G84++G87</f>
        <v>0</v>
      </c>
      <c r="H83" s="114">
        <f>H84++H87</f>
        <v>-122800</v>
      </c>
    </row>
    <row r="84" spans="1:8" x14ac:dyDescent="0.25">
      <c r="A84" s="39"/>
      <c r="B84" s="39"/>
      <c r="C84" s="39"/>
      <c r="D84" s="39"/>
      <c r="E84" s="113"/>
      <c r="F84" s="113" t="s">
        <v>734</v>
      </c>
      <c r="G84" s="180">
        <f>SUM(G85:G85)</f>
        <v>0</v>
      </c>
      <c r="H84" s="114">
        <f>SUM(H85:H85)</f>
        <v>-122800</v>
      </c>
    </row>
    <row r="85" spans="1:8" x14ac:dyDescent="0.25">
      <c r="A85" s="39"/>
      <c r="B85" s="39"/>
      <c r="C85" s="39"/>
      <c r="D85" s="39"/>
      <c r="E85" s="113"/>
      <c r="F85" s="113" t="s">
        <v>144</v>
      </c>
      <c r="G85" s="180">
        <v>0</v>
      </c>
      <c r="H85" s="114">
        <v>-122800</v>
      </c>
    </row>
    <row r="86" spans="1:8" x14ac:dyDescent="0.25">
      <c r="A86" s="39"/>
      <c r="B86" s="39"/>
      <c r="C86" s="39"/>
      <c r="D86" s="39"/>
      <c r="E86" s="36"/>
      <c r="F86" s="36"/>
      <c r="G86" s="43"/>
      <c r="H86" s="43"/>
    </row>
  </sheetData>
  <mergeCells count="12">
    <mergeCell ref="A9:F9"/>
    <mergeCell ref="F2:H2"/>
    <mergeCell ref="F3:H3"/>
    <mergeCell ref="D4:F4"/>
    <mergeCell ref="D5:F5"/>
    <mergeCell ref="A7:H7"/>
    <mergeCell ref="A10:C11"/>
    <mergeCell ref="D10:E11"/>
    <mergeCell ref="F10:F12"/>
    <mergeCell ref="G10:H10"/>
    <mergeCell ref="G11:G12"/>
    <mergeCell ref="H11:H12"/>
  </mergeCells>
  <pageMargins left="0.41" right="0" top="0.37" bottom="0.4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zoomScaleSheetLayoutView="115" workbookViewId="0">
      <selection activeCell="E16" sqref="E16"/>
    </sheetView>
  </sheetViews>
  <sheetFormatPr defaultColWidth="9.140625" defaultRowHeight="17.25" x14ac:dyDescent="0.25"/>
  <cols>
    <col min="1" max="1" width="7.42578125" style="126" customWidth="1"/>
    <col min="2" max="2" width="8.7109375" style="126" customWidth="1"/>
    <col min="3" max="3" width="56" style="119" customWidth="1"/>
    <col min="4" max="4" width="18" style="119" customWidth="1"/>
    <col min="5" max="5" width="18" style="131" customWidth="1"/>
    <col min="6" max="6" width="9.5703125" style="119" customWidth="1"/>
    <col min="7" max="7" width="16.42578125" style="144" bestFit="1" customWidth="1"/>
    <col min="8" max="9" width="18.28515625" style="144" bestFit="1" customWidth="1"/>
    <col min="10" max="10" width="18.5703125" style="144" bestFit="1" customWidth="1"/>
    <col min="11" max="11" width="16.42578125" style="119" customWidth="1"/>
    <col min="12" max="16384" width="9.140625" style="119"/>
  </cols>
  <sheetData>
    <row r="1" spans="1:10" ht="17.25" customHeight="1" x14ac:dyDescent="0.25">
      <c r="A1" s="215" t="s">
        <v>62</v>
      </c>
      <c r="B1" s="215"/>
      <c r="C1" s="215"/>
      <c r="D1" s="215"/>
      <c r="E1" s="215"/>
    </row>
    <row r="2" spans="1:10" x14ac:dyDescent="0.25">
      <c r="A2" s="215" t="s">
        <v>59</v>
      </c>
      <c r="B2" s="215"/>
      <c r="C2" s="215"/>
      <c r="D2" s="215"/>
      <c r="E2" s="215"/>
    </row>
    <row r="3" spans="1:10" x14ac:dyDescent="0.25">
      <c r="A3" s="215" t="s">
        <v>4</v>
      </c>
      <c r="B3" s="215"/>
      <c r="C3" s="215"/>
      <c r="D3" s="215"/>
      <c r="E3" s="215"/>
    </row>
    <row r="4" spans="1:10" x14ac:dyDescent="0.25">
      <c r="A4" s="216"/>
      <c r="B4" s="216"/>
      <c r="C4" s="216"/>
      <c r="D4" s="216"/>
      <c r="E4" s="216"/>
    </row>
    <row r="5" spans="1:10" ht="44.25" customHeight="1" x14ac:dyDescent="0.25">
      <c r="A5" s="217" t="s">
        <v>162</v>
      </c>
      <c r="B5" s="217"/>
      <c r="C5" s="217"/>
      <c r="D5" s="217"/>
      <c r="E5" s="217"/>
    </row>
    <row r="6" spans="1:10" ht="18" thickBot="1" x14ac:dyDescent="0.3">
      <c r="A6" s="122"/>
      <c r="B6" s="122"/>
      <c r="C6" s="123"/>
      <c r="D6" s="123"/>
      <c r="E6" s="145" t="s">
        <v>53</v>
      </c>
    </row>
    <row r="7" spans="1:10" s="125" customFormat="1" ht="64.5" customHeight="1" x14ac:dyDescent="0.25">
      <c r="A7" s="218" t="s">
        <v>147</v>
      </c>
      <c r="B7" s="219"/>
      <c r="C7" s="220" t="s">
        <v>148</v>
      </c>
      <c r="D7" s="222" t="s">
        <v>63</v>
      </c>
      <c r="E7" s="223"/>
      <c r="G7" s="146"/>
      <c r="H7" s="146"/>
      <c r="I7" s="146"/>
      <c r="J7" s="146"/>
    </row>
    <row r="8" spans="1:10" s="125" customFormat="1" ht="26.25" customHeight="1" x14ac:dyDescent="0.25">
      <c r="A8" s="224" t="s">
        <v>3</v>
      </c>
      <c r="B8" s="226" t="s">
        <v>2</v>
      </c>
      <c r="C8" s="221"/>
      <c r="D8" s="213" t="s">
        <v>55</v>
      </c>
      <c r="E8" s="213" t="s">
        <v>50</v>
      </c>
      <c r="G8" s="146"/>
      <c r="H8" s="146"/>
      <c r="I8" s="146"/>
      <c r="J8" s="146"/>
    </row>
    <row r="9" spans="1:10" s="125" customFormat="1" ht="35.25" customHeight="1" x14ac:dyDescent="0.25">
      <c r="A9" s="225"/>
      <c r="B9" s="227"/>
      <c r="C9" s="221"/>
      <c r="D9" s="214"/>
      <c r="E9" s="214"/>
      <c r="G9" s="146"/>
      <c r="H9" s="146"/>
      <c r="I9" s="146"/>
      <c r="J9" s="146"/>
    </row>
    <row r="10" spans="1:10" s="126" customFormat="1" ht="30.75" customHeight="1" x14ac:dyDescent="0.25">
      <c r="A10" s="159"/>
      <c r="B10" s="136"/>
      <c r="C10" s="169" t="s">
        <v>155</v>
      </c>
      <c r="D10" s="150">
        <f>+D12</f>
        <v>177186.5</v>
      </c>
      <c r="E10" s="150">
        <f>+E12</f>
        <v>711876.76612000004</v>
      </c>
      <c r="G10" s="147"/>
      <c r="H10" s="147"/>
      <c r="I10" s="147"/>
      <c r="J10" s="147"/>
    </row>
    <row r="11" spans="1:10" x14ac:dyDescent="0.25">
      <c r="A11" s="159"/>
      <c r="B11" s="136"/>
      <c r="C11" s="169" t="s">
        <v>156</v>
      </c>
      <c r="D11" s="160"/>
      <c r="E11" s="161"/>
    </row>
    <row r="12" spans="1:10" s="126" customFormat="1" ht="22.5" customHeight="1" x14ac:dyDescent="0.25">
      <c r="A12" s="148"/>
      <c r="B12" s="140"/>
      <c r="C12" s="140" t="s">
        <v>157</v>
      </c>
      <c r="D12" s="150">
        <f>+D14+D17</f>
        <v>177186.5</v>
      </c>
      <c r="E12" s="150">
        <f>+E14+E17</f>
        <v>711876.76612000004</v>
      </c>
      <c r="G12" s="147"/>
      <c r="H12" s="147"/>
      <c r="I12" s="147"/>
      <c r="J12" s="147"/>
    </row>
    <row r="13" spans="1:10" s="126" customFormat="1" x14ac:dyDescent="0.25">
      <c r="A13" s="148"/>
      <c r="B13" s="127"/>
      <c r="C13" s="127" t="s">
        <v>158</v>
      </c>
      <c r="D13" s="149"/>
      <c r="E13" s="150"/>
      <c r="G13" s="147"/>
      <c r="H13" s="147"/>
      <c r="I13" s="147"/>
      <c r="J13" s="147"/>
    </row>
    <row r="14" spans="1:10" s="130" customFormat="1" ht="42" customHeight="1" x14ac:dyDescent="0.25">
      <c r="A14" s="148">
        <v>1169</v>
      </c>
      <c r="B14" s="127">
        <v>31001</v>
      </c>
      <c r="C14" s="142" t="s">
        <v>108</v>
      </c>
      <c r="D14" s="150">
        <f>D16</f>
        <v>177186.5</v>
      </c>
      <c r="E14" s="150">
        <f>E16</f>
        <v>834676.76612000004</v>
      </c>
      <c r="G14" s="151"/>
      <c r="H14" s="151"/>
      <c r="I14" s="151"/>
      <c r="J14" s="151"/>
    </row>
    <row r="15" spans="1:10" s="130" customFormat="1" ht="33.75" customHeight="1" x14ac:dyDescent="0.25">
      <c r="A15" s="148"/>
      <c r="B15" s="127"/>
      <c r="C15" s="127" t="s">
        <v>160</v>
      </c>
      <c r="D15" s="149"/>
      <c r="E15" s="150"/>
      <c r="G15" s="151"/>
      <c r="H15" s="151"/>
      <c r="I15" s="151"/>
      <c r="J15" s="151"/>
    </row>
    <row r="16" spans="1:10" s="152" customFormat="1" ht="21" customHeight="1" x14ac:dyDescent="0.25">
      <c r="A16" s="162"/>
      <c r="B16" s="163"/>
      <c r="C16" s="164" t="s">
        <v>161</v>
      </c>
      <c r="D16" s="150">
        <f>+'3'!G41</f>
        <v>177186.5</v>
      </c>
      <c r="E16" s="150">
        <f>+'3'!H41</f>
        <v>834676.76612000004</v>
      </c>
      <c r="G16" s="153"/>
      <c r="H16" s="153"/>
      <c r="I16" s="153"/>
      <c r="J16" s="153"/>
    </row>
    <row r="17" spans="1:10" s="130" customFormat="1" ht="42" customHeight="1" x14ac:dyDescent="0.25">
      <c r="A17" s="148">
        <v>1204</v>
      </c>
      <c r="B17" s="127">
        <v>31001</v>
      </c>
      <c r="C17" s="142" t="s">
        <v>732</v>
      </c>
      <c r="D17" s="150">
        <f>+D19</f>
        <v>0</v>
      </c>
      <c r="E17" s="150">
        <f>+E19</f>
        <v>-122800</v>
      </c>
      <c r="G17" s="151"/>
      <c r="H17" s="151"/>
      <c r="I17" s="151"/>
      <c r="J17" s="151"/>
    </row>
    <row r="18" spans="1:10" s="130" customFormat="1" ht="33.75" customHeight="1" x14ac:dyDescent="0.25">
      <c r="A18" s="148"/>
      <c r="B18" s="127"/>
      <c r="C18" s="127" t="s">
        <v>160</v>
      </c>
      <c r="D18" s="149"/>
      <c r="E18" s="150"/>
      <c r="G18" s="151"/>
      <c r="H18" s="151"/>
      <c r="I18" s="151"/>
      <c r="J18" s="151"/>
    </row>
    <row r="19" spans="1:10" s="152" customFormat="1" ht="21" customHeight="1" x14ac:dyDescent="0.25">
      <c r="A19" s="162"/>
      <c r="B19" s="163"/>
      <c r="C19" s="164" t="s">
        <v>161</v>
      </c>
      <c r="D19" s="150">
        <f>+'3'!G77</f>
        <v>0</v>
      </c>
      <c r="E19" s="150">
        <f>+'3'!H77</f>
        <v>-122800</v>
      </c>
      <c r="G19" s="153"/>
      <c r="H19" s="153"/>
      <c r="I19" s="153"/>
      <c r="J19" s="153"/>
    </row>
    <row r="20" spans="1:10" ht="18" thickBot="1" x14ac:dyDescent="0.3">
      <c r="A20" s="154"/>
      <c r="B20" s="155"/>
      <c r="C20" s="156"/>
      <c r="D20" s="157"/>
      <c r="E20" s="158"/>
    </row>
  </sheetData>
  <mergeCells count="12">
    <mergeCell ref="D8:D9"/>
    <mergeCell ref="E8:E9"/>
    <mergeCell ref="A1:E1"/>
    <mergeCell ref="A2:E2"/>
    <mergeCell ref="A3:E3"/>
    <mergeCell ref="A4:E4"/>
    <mergeCell ref="A5:E5"/>
    <mergeCell ref="A7:B7"/>
    <mergeCell ref="C7:C9"/>
    <mergeCell ref="D7:E7"/>
    <mergeCell ref="A8:A9"/>
    <mergeCell ref="B8:B9"/>
  </mergeCells>
  <printOptions horizontalCentered="1"/>
  <pageMargins left="0.4" right="0.35433070866141703" top="0.69" bottom="0.39370078740157499" header="0.15748031496063" footer="0.15748031496063"/>
  <pageSetup paperSize="9" scale="85" firstPageNumber="1047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9"/>
  <sheetViews>
    <sheetView topLeftCell="A35" workbookViewId="0">
      <selection activeCell="C58" sqref="C58:C59"/>
    </sheetView>
  </sheetViews>
  <sheetFormatPr defaultColWidth="9.140625" defaultRowHeight="13.5" x14ac:dyDescent="0.25"/>
  <cols>
    <col min="1" max="1" width="28.140625" style="3" customWidth="1"/>
    <col min="2" max="2" width="50.85546875" style="3" customWidth="1"/>
    <col min="3" max="4" width="17.42578125" style="3" customWidth="1"/>
    <col min="5" max="5" width="9.140625" style="3"/>
    <col min="6" max="6" width="49.85546875" style="3" customWidth="1"/>
    <col min="7" max="16384" width="9.140625" style="3"/>
  </cols>
  <sheetData>
    <row r="1" spans="1:4" ht="23.25" customHeight="1" x14ac:dyDescent="0.25">
      <c r="D1" s="74" t="s">
        <v>165</v>
      </c>
    </row>
    <row r="2" spans="1:4" x14ac:dyDescent="0.25">
      <c r="B2" s="232" t="s">
        <v>59</v>
      </c>
      <c r="C2" s="232"/>
      <c r="D2" s="232"/>
    </row>
    <row r="3" spans="1:4" x14ac:dyDescent="0.25">
      <c r="B3" s="232" t="s">
        <v>4</v>
      </c>
      <c r="C3" s="232"/>
      <c r="D3" s="232"/>
    </row>
    <row r="4" spans="1:4" hidden="1" x14ac:dyDescent="0.25"/>
    <row r="6" spans="1:4" ht="56.25" customHeight="1" x14ac:dyDescent="0.25">
      <c r="A6" s="233" t="s">
        <v>60</v>
      </c>
      <c r="B6" s="233"/>
      <c r="C6" s="233"/>
      <c r="D6" s="233"/>
    </row>
    <row r="7" spans="1:4" ht="17.25" customHeight="1" x14ac:dyDescent="0.25">
      <c r="A7" s="234" t="s">
        <v>21</v>
      </c>
      <c r="B7" s="234"/>
      <c r="C7" s="234"/>
      <c r="D7" s="234"/>
    </row>
    <row r="9" spans="1:4" ht="19.5" customHeight="1" x14ac:dyDescent="0.3">
      <c r="A9" s="49" t="s">
        <v>20</v>
      </c>
      <c r="B9" s="49" t="s">
        <v>19</v>
      </c>
      <c r="C9" s="50"/>
      <c r="D9" s="9"/>
    </row>
    <row r="10" spans="1:4" ht="18" customHeight="1" x14ac:dyDescent="0.3">
      <c r="A10" s="51" t="s">
        <v>15</v>
      </c>
      <c r="B10" s="52" t="s">
        <v>18</v>
      </c>
      <c r="C10" s="53"/>
      <c r="D10" s="9"/>
    </row>
    <row r="11" spans="1:4" ht="16.5" x14ac:dyDescent="0.3">
      <c r="A11" s="54"/>
      <c r="B11" s="9"/>
      <c r="C11" s="9"/>
      <c r="D11" s="9"/>
    </row>
    <row r="12" spans="1:4" ht="23.25" customHeight="1" x14ac:dyDescent="0.3">
      <c r="A12" s="55" t="s">
        <v>17</v>
      </c>
      <c r="B12" s="9"/>
      <c r="C12" s="9"/>
      <c r="D12" s="9"/>
    </row>
    <row r="13" spans="1:4" ht="17.25" thickBot="1" x14ac:dyDescent="0.35">
      <c r="A13" s="9"/>
      <c r="B13" s="9"/>
      <c r="C13" s="9"/>
      <c r="D13" s="9"/>
    </row>
    <row r="14" spans="1:4" ht="61.5" customHeight="1" thickBot="1" x14ac:dyDescent="0.3">
      <c r="A14" s="177" t="s">
        <v>16</v>
      </c>
      <c r="B14" s="178" t="s">
        <v>15</v>
      </c>
      <c r="C14" s="228" t="s">
        <v>76</v>
      </c>
      <c r="D14" s="229"/>
    </row>
    <row r="15" spans="1:4" ht="37.5" customHeight="1" x14ac:dyDescent="0.25">
      <c r="A15" s="56" t="s">
        <v>14</v>
      </c>
      <c r="B15" s="179" t="s">
        <v>73</v>
      </c>
      <c r="C15" s="57" t="s">
        <v>61</v>
      </c>
      <c r="D15" s="58" t="s">
        <v>13</v>
      </c>
    </row>
    <row r="16" spans="1:4" ht="30.75" customHeight="1" x14ac:dyDescent="0.25">
      <c r="A16" s="56" t="s">
        <v>12</v>
      </c>
      <c r="B16" s="28" t="s">
        <v>74</v>
      </c>
      <c r="C16" s="59"/>
      <c r="D16" s="59"/>
    </row>
    <row r="17" spans="1:4" ht="33" x14ac:dyDescent="0.25">
      <c r="A17" s="56" t="s">
        <v>11</v>
      </c>
      <c r="B17" s="60" t="s">
        <v>75</v>
      </c>
      <c r="C17" s="59"/>
      <c r="D17" s="59"/>
    </row>
    <row r="18" spans="1:4" ht="31.5" customHeight="1" x14ac:dyDescent="0.25">
      <c r="A18" s="56" t="s">
        <v>10</v>
      </c>
      <c r="B18" s="48" t="s">
        <v>68</v>
      </c>
      <c r="C18" s="59"/>
      <c r="D18" s="59"/>
    </row>
    <row r="19" spans="1:4" ht="49.5" x14ac:dyDescent="0.25">
      <c r="A19" s="61" t="s">
        <v>983</v>
      </c>
      <c r="B19" s="48" t="s">
        <v>9</v>
      </c>
      <c r="C19" s="59"/>
      <c r="D19" s="59"/>
    </row>
    <row r="20" spans="1:4" ht="16.899999999999999" customHeight="1" x14ac:dyDescent="0.25">
      <c r="A20" s="62" t="s">
        <v>8</v>
      </c>
      <c r="B20" s="63"/>
      <c r="C20" s="64"/>
      <c r="D20" s="64"/>
    </row>
    <row r="21" spans="1:4" ht="15" customHeight="1" x14ac:dyDescent="0.25">
      <c r="A21" s="65" t="s">
        <v>7</v>
      </c>
      <c r="B21" s="66"/>
      <c r="C21" s="67"/>
      <c r="D21" s="4" t="s">
        <v>6</v>
      </c>
    </row>
    <row r="22" spans="1:4" ht="17.25" customHeight="1" thickBot="1" x14ac:dyDescent="0.35">
      <c r="A22" s="68" t="s">
        <v>5</v>
      </c>
      <c r="B22" s="69"/>
      <c r="C22" s="181">
        <f>+'3'!G22</f>
        <v>0</v>
      </c>
      <c r="D22" s="70">
        <f>+'3'!H22</f>
        <v>-534690.26612000028</v>
      </c>
    </row>
    <row r="23" spans="1:4" ht="17.25" thickBot="1" x14ac:dyDescent="0.35">
      <c r="A23" s="9"/>
      <c r="B23" s="9"/>
      <c r="C23" s="9"/>
      <c r="D23" s="9"/>
    </row>
    <row r="24" spans="1:4" ht="61.5" customHeight="1" thickBot="1" x14ac:dyDescent="0.3">
      <c r="A24" s="177" t="s">
        <v>16</v>
      </c>
      <c r="B24" s="178" t="s">
        <v>15</v>
      </c>
      <c r="C24" s="228" t="s">
        <v>989</v>
      </c>
      <c r="D24" s="229"/>
    </row>
    <row r="25" spans="1:4" ht="37.5" customHeight="1" x14ac:dyDescent="0.25">
      <c r="A25" s="56" t="s">
        <v>14</v>
      </c>
      <c r="B25" s="179">
        <v>31001</v>
      </c>
      <c r="C25" s="57" t="s">
        <v>61</v>
      </c>
      <c r="D25" s="58" t="s">
        <v>13</v>
      </c>
    </row>
    <row r="26" spans="1:4" ht="34.5" customHeight="1" x14ac:dyDescent="0.25">
      <c r="A26" s="56" t="s">
        <v>12</v>
      </c>
      <c r="B26" s="28" t="s">
        <v>136</v>
      </c>
      <c r="C26" s="59"/>
      <c r="D26" s="59"/>
    </row>
    <row r="27" spans="1:4" ht="60" customHeight="1" x14ac:dyDescent="0.25">
      <c r="A27" s="56" t="s">
        <v>11</v>
      </c>
      <c r="B27" s="60" t="s">
        <v>146</v>
      </c>
      <c r="C27" s="59"/>
      <c r="D27" s="59"/>
    </row>
    <row r="28" spans="1:4" ht="54.75" customHeight="1" x14ac:dyDescent="0.25">
      <c r="A28" s="56" t="s">
        <v>10</v>
      </c>
      <c r="B28" s="48" t="s">
        <v>163</v>
      </c>
      <c r="C28" s="59"/>
      <c r="D28" s="59"/>
    </row>
    <row r="29" spans="1:4" ht="49.5" x14ac:dyDescent="0.25">
      <c r="A29" s="61" t="s">
        <v>984</v>
      </c>
      <c r="B29" s="48" t="s">
        <v>9</v>
      </c>
      <c r="C29" s="59"/>
      <c r="D29" s="59"/>
    </row>
    <row r="30" spans="1:4" ht="16.899999999999999" customHeight="1" x14ac:dyDescent="0.25">
      <c r="A30" s="62" t="s">
        <v>8</v>
      </c>
      <c r="B30" s="63"/>
      <c r="C30" s="64"/>
      <c r="D30" s="64"/>
    </row>
    <row r="31" spans="1:4" ht="15" customHeight="1" x14ac:dyDescent="0.25">
      <c r="A31" s="65" t="s">
        <v>7</v>
      </c>
      <c r="B31" s="66"/>
      <c r="C31" s="67"/>
      <c r="D31" s="4" t="s">
        <v>6</v>
      </c>
    </row>
    <row r="32" spans="1:4" ht="17.25" customHeight="1" thickBot="1" x14ac:dyDescent="0.35">
      <c r="A32" s="68" t="s">
        <v>5</v>
      </c>
      <c r="B32" s="69"/>
      <c r="C32" s="70">
        <f>+'3'!G41</f>
        <v>177186.5</v>
      </c>
      <c r="D32" s="70">
        <f>+'3'!H41</f>
        <v>834676.76612000004</v>
      </c>
    </row>
    <row r="34" spans="1:4" ht="16.5" x14ac:dyDescent="0.3">
      <c r="A34" s="9"/>
      <c r="B34" s="9"/>
      <c r="C34" s="9"/>
      <c r="D34" s="9"/>
    </row>
    <row r="36" spans="1:4" ht="19.5" customHeight="1" x14ac:dyDescent="0.3">
      <c r="A36" s="49" t="s">
        <v>20</v>
      </c>
      <c r="B36" s="49" t="s">
        <v>19</v>
      </c>
      <c r="C36" s="50"/>
      <c r="D36" s="9"/>
    </row>
    <row r="37" spans="1:4" ht="32.25" customHeight="1" x14ac:dyDescent="0.3">
      <c r="A37" s="51">
        <v>1204</v>
      </c>
      <c r="B37" s="52" t="s">
        <v>731</v>
      </c>
      <c r="C37" s="53"/>
      <c r="D37" s="9"/>
    </row>
    <row r="38" spans="1:4" ht="16.5" x14ac:dyDescent="0.3">
      <c r="A38" s="54"/>
      <c r="B38" s="9"/>
      <c r="C38" s="9"/>
      <c r="D38" s="9"/>
    </row>
    <row r="39" spans="1:4" ht="23.25" customHeight="1" x14ac:dyDescent="0.3">
      <c r="A39" s="55" t="s">
        <v>17</v>
      </c>
      <c r="B39" s="9"/>
      <c r="C39" s="9"/>
      <c r="D39" s="9"/>
    </row>
    <row r="40" spans="1:4" ht="14.25" thickBot="1" x14ac:dyDescent="0.3"/>
    <row r="41" spans="1:4" ht="61.5" customHeight="1" thickBot="1" x14ac:dyDescent="0.3">
      <c r="A41" s="177" t="s">
        <v>16</v>
      </c>
      <c r="B41" s="178">
        <v>1204</v>
      </c>
      <c r="C41" s="228" t="s">
        <v>76</v>
      </c>
      <c r="D41" s="229"/>
    </row>
    <row r="42" spans="1:4" ht="37.5" customHeight="1" x14ac:dyDescent="0.25">
      <c r="A42" s="56" t="s">
        <v>14</v>
      </c>
      <c r="B42" s="179">
        <v>11004</v>
      </c>
      <c r="C42" s="57" t="s">
        <v>61</v>
      </c>
      <c r="D42" s="58" t="s">
        <v>13</v>
      </c>
    </row>
    <row r="43" spans="1:4" ht="49.5" x14ac:dyDescent="0.25">
      <c r="A43" s="56" t="s">
        <v>12</v>
      </c>
      <c r="B43" s="28" t="s">
        <v>986</v>
      </c>
      <c r="C43" s="59"/>
      <c r="D43" s="59"/>
    </row>
    <row r="44" spans="1:4" ht="66" x14ac:dyDescent="0.25">
      <c r="A44" s="56" t="s">
        <v>11</v>
      </c>
      <c r="B44" s="60" t="s">
        <v>982</v>
      </c>
      <c r="C44" s="59"/>
      <c r="D44" s="59"/>
    </row>
    <row r="45" spans="1:4" ht="31.5" customHeight="1" x14ac:dyDescent="0.25">
      <c r="A45" s="56" t="s">
        <v>10</v>
      </c>
      <c r="B45" s="48" t="s">
        <v>68</v>
      </c>
      <c r="C45" s="59"/>
      <c r="D45" s="59"/>
    </row>
    <row r="46" spans="1:4" ht="49.5" x14ac:dyDescent="0.25">
      <c r="A46" s="61" t="s">
        <v>983</v>
      </c>
      <c r="B46" s="48" t="s">
        <v>987</v>
      </c>
      <c r="C46" s="59"/>
      <c r="D46" s="59"/>
    </row>
    <row r="47" spans="1:4" ht="16.899999999999999" customHeight="1" x14ac:dyDescent="0.25">
      <c r="A47" s="62" t="s">
        <v>8</v>
      </c>
      <c r="B47" s="63"/>
      <c r="C47" s="64"/>
      <c r="D47" s="64"/>
    </row>
    <row r="48" spans="1:4" ht="15" customHeight="1" x14ac:dyDescent="0.25">
      <c r="A48" s="65"/>
      <c r="B48" s="66"/>
      <c r="C48" s="67"/>
      <c r="D48" s="4" t="s">
        <v>6</v>
      </c>
    </row>
    <row r="49" spans="1:4" ht="17.25" customHeight="1" thickBot="1" x14ac:dyDescent="0.35">
      <c r="A49" s="68" t="s">
        <v>5</v>
      </c>
      <c r="B49" s="69"/>
      <c r="C49" s="70">
        <f>+'3'!G64</f>
        <v>-177186.5</v>
      </c>
      <c r="D49" s="70">
        <f>+'3'!H64</f>
        <v>-177186.5</v>
      </c>
    </row>
    <row r="50" spans="1:4" ht="17.25" thickBot="1" x14ac:dyDescent="0.35">
      <c r="A50" s="54"/>
      <c r="B50" s="9"/>
      <c r="C50" s="9"/>
      <c r="D50" s="9"/>
    </row>
    <row r="51" spans="1:4" ht="61.5" customHeight="1" thickBot="1" x14ac:dyDescent="0.3">
      <c r="A51" s="177" t="s">
        <v>16</v>
      </c>
      <c r="B51" s="178">
        <v>1204</v>
      </c>
      <c r="C51" s="228" t="s">
        <v>76</v>
      </c>
      <c r="D51" s="229"/>
    </row>
    <row r="52" spans="1:4" ht="37.5" customHeight="1" x14ac:dyDescent="0.25">
      <c r="A52" s="56" t="s">
        <v>14</v>
      </c>
      <c r="B52" s="179">
        <v>31001</v>
      </c>
      <c r="C52" s="57" t="s">
        <v>61</v>
      </c>
      <c r="D52" s="58" t="s">
        <v>13</v>
      </c>
    </row>
    <row r="53" spans="1:4" ht="34.5" customHeight="1" x14ac:dyDescent="0.25">
      <c r="A53" s="56" t="s">
        <v>12</v>
      </c>
      <c r="B53" s="28" t="s">
        <v>980</v>
      </c>
      <c r="C53" s="59"/>
      <c r="D53" s="59"/>
    </row>
    <row r="54" spans="1:4" ht="71.25" customHeight="1" x14ac:dyDescent="0.25">
      <c r="A54" s="56" t="s">
        <v>11</v>
      </c>
      <c r="B54" s="60" t="s">
        <v>981</v>
      </c>
      <c r="C54" s="59"/>
      <c r="D54" s="59"/>
    </row>
    <row r="55" spans="1:4" ht="52.5" customHeight="1" x14ac:dyDescent="0.25">
      <c r="A55" s="56" t="s">
        <v>10</v>
      </c>
      <c r="B55" s="48" t="s">
        <v>163</v>
      </c>
      <c r="C55" s="59"/>
      <c r="D55" s="59"/>
    </row>
    <row r="56" spans="1:4" ht="49.5" x14ac:dyDescent="0.25">
      <c r="A56" s="61" t="s">
        <v>984</v>
      </c>
      <c r="B56" s="48" t="s">
        <v>987</v>
      </c>
      <c r="C56" s="59"/>
      <c r="D56" s="59"/>
    </row>
    <row r="57" spans="1:4" ht="16.899999999999999" customHeight="1" x14ac:dyDescent="0.25">
      <c r="A57" s="62" t="s">
        <v>8</v>
      </c>
      <c r="B57" s="63"/>
      <c r="C57" s="64"/>
      <c r="D57" s="64"/>
    </row>
    <row r="58" spans="1:4" ht="15" customHeight="1" thickBot="1" x14ac:dyDescent="0.35">
      <c r="A58" s="230" t="s">
        <v>985</v>
      </c>
      <c r="B58" s="231"/>
      <c r="C58" s="181">
        <v>0</v>
      </c>
      <c r="D58" s="70">
        <v>-14</v>
      </c>
    </row>
    <row r="59" spans="1:4" ht="17.25" customHeight="1" thickBot="1" x14ac:dyDescent="0.35">
      <c r="A59" s="68" t="s">
        <v>5</v>
      </c>
      <c r="B59" s="69"/>
      <c r="C59" s="181">
        <f>+'3'!G77</f>
        <v>0</v>
      </c>
      <c r="D59" s="70">
        <f>+'3'!H77</f>
        <v>-122800</v>
      </c>
    </row>
  </sheetData>
  <mergeCells count="9">
    <mergeCell ref="C51:D51"/>
    <mergeCell ref="A58:B58"/>
    <mergeCell ref="B2:D2"/>
    <mergeCell ref="B3:D3"/>
    <mergeCell ref="A6:D6"/>
    <mergeCell ref="A7:D7"/>
    <mergeCell ref="C14:D14"/>
    <mergeCell ref="C24:D24"/>
    <mergeCell ref="C41:D41"/>
  </mergeCells>
  <pageMargins left="0.34" right="0.24" top="0.75" bottom="0.4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23"/>
  <sheetViews>
    <sheetView showZeros="0" topLeftCell="A484" workbookViewId="0">
      <selection activeCell="H1" sqref="H1:R1048576"/>
    </sheetView>
  </sheetViews>
  <sheetFormatPr defaultColWidth="9.140625" defaultRowHeight="16.5" outlineLevelCol="1" x14ac:dyDescent="0.25"/>
  <cols>
    <col min="1" max="1" width="15.42578125" style="75" customWidth="1" outlineLevel="1"/>
    <col min="2" max="2" width="33.85546875" style="75" customWidth="1" outlineLevel="1"/>
    <col min="3" max="3" width="8" style="85" bestFit="1" customWidth="1"/>
    <col min="4" max="4" width="11.140625" style="85" customWidth="1"/>
    <col min="5" max="5" width="17.28515625" style="86" customWidth="1"/>
    <col min="6" max="6" width="14.140625" style="75" customWidth="1"/>
    <col min="7" max="7" width="15" style="75" customWidth="1"/>
    <col min="8" max="16384" width="9.140625" style="75"/>
  </cols>
  <sheetData>
    <row r="1" spans="1:7" ht="17.25" customHeight="1" x14ac:dyDescent="0.25">
      <c r="A1" s="76"/>
      <c r="B1" s="76"/>
      <c r="C1" s="76"/>
      <c r="D1" s="75"/>
      <c r="E1" s="77"/>
      <c r="F1" s="78"/>
      <c r="G1" s="79" t="s">
        <v>164</v>
      </c>
    </row>
    <row r="2" spans="1:7" ht="17.25" customHeight="1" x14ac:dyDescent="0.3">
      <c r="A2" s="76"/>
      <c r="B2" s="76"/>
      <c r="C2" s="76"/>
      <c r="D2" s="75"/>
      <c r="E2" s="80"/>
      <c r="F2" s="78"/>
      <c r="G2" s="81" t="s">
        <v>56</v>
      </c>
    </row>
    <row r="3" spans="1:7" ht="15.6" customHeight="1" x14ac:dyDescent="0.3">
      <c r="A3" s="76"/>
      <c r="B3" s="76"/>
      <c r="C3" s="76"/>
      <c r="D3" s="75"/>
      <c r="E3" s="80"/>
      <c r="F3" s="78"/>
      <c r="G3" s="82" t="s">
        <v>37</v>
      </c>
    </row>
    <row r="4" spans="1:7" ht="17.25" x14ac:dyDescent="0.25">
      <c r="A4" s="76"/>
      <c r="B4" s="76"/>
      <c r="C4" s="76"/>
      <c r="D4" s="76"/>
      <c r="E4" s="83"/>
      <c r="F4" s="84"/>
      <c r="G4" s="84"/>
    </row>
    <row r="5" spans="1:7" ht="61.5" customHeight="1" x14ac:dyDescent="0.25">
      <c r="A5" s="241" t="s">
        <v>128</v>
      </c>
      <c r="B5" s="241"/>
      <c r="C5" s="241"/>
      <c r="D5" s="241"/>
      <c r="E5" s="241"/>
      <c r="F5" s="241"/>
      <c r="G5" s="241"/>
    </row>
    <row r="6" spans="1:7" x14ac:dyDescent="0.25">
      <c r="G6" s="87"/>
    </row>
    <row r="7" spans="1:7" s="85" customFormat="1" ht="57.75" customHeight="1" x14ac:dyDescent="0.25">
      <c r="A7" s="88" t="s">
        <v>77</v>
      </c>
      <c r="B7" s="242" t="s">
        <v>78</v>
      </c>
      <c r="C7" s="244" t="s">
        <v>79</v>
      </c>
      <c r="D7" s="244" t="s">
        <v>80</v>
      </c>
      <c r="E7" s="246" t="s">
        <v>81</v>
      </c>
      <c r="F7" s="247"/>
      <c r="G7" s="248"/>
    </row>
    <row r="8" spans="1:7" s="85" customFormat="1" ht="53.25" customHeight="1" x14ac:dyDescent="0.25">
      <c r="A8" s="89"/>
      <c r="B8" s="243"/>
      <c r="C8" s="245"/>
      <c r="D8" s="245"/>
      <c r="E8" s="90" t="s">
        <v>82</v>
      </c>
      <c r="F8" s="90" t="s">
        <v>83</v>
      </c>
      <c r="G8" s="91" t="s">
        <v>84</v>
      </c>
    </row>
    <row r="9" spans="1:7" s="85" customFormat="1" ht="24.6" customHeight="1" x14ac:dyDescent="0.25">
      <c r="A9" s="92"/>
      <c r="B9" s="238" t="s">
        <v>0</v>
      </c>
      <c r="C9" s="239"/>
      <c r="D9" s="239"/>
      <c r="E9" s="239"/>
      <c r="F9" s="240"/>
      <c r="G9" s="116">
        <f>+G10+G527+G617</f>
        <v>-325327.8101200001</v>
      </c>
    </row>
    <row r="10" spans="1:7" s="98" customFormat="1" ht="27" customHeight="1" x14ac:dyDescent="0.25">
      <c r="A10" s="92" t="s">
        <v>85</v>
      </c>
      <c r="B10" s="93" t="s">
        <v>86</v>
      </c>
      <c r="C10" s="94" t="s">
        <v>1</v>
      </c>
      <c r="D10" s="95"/>
      <c r="E10" s="96"/>
      <c r="F10" s="97"/>
      <c r="G10" s="116">
        <f>+G11+G445</f>
        <v>-25341.310120000097</v>
      </c>
    </row>
    <row r="11" spans="1:7" s="104" customFormat="1" ht="15.75" customHeight="1" x14ac:dyDescent="0.25">
      <c r="A11" s="99" t="s">
        <v>87</v>
      </c>
      <c r="B11" s="100" t="s">
        <v>88</v>
      </c>
      <c r="C11" s="101"/>
      <c r="D11" s="101"/>
      <c r="E11" s="102"/>
      <c r="F11" s="103"/>
      <c r="G11" s="117">
        <f>+G12+G419</f>
        <v>-473019.10012000013</v>
      </c>
    </row>
    <row r="12" spans="1:7" s="104" customFormat="1" x14ac:dyDescent="0.25">
      <c r="A12" s="170"/>
      <c r="B12" s="171" t="s">
        <v>719</v>
      </c>
      <c r="C12" s="172"/>
      <c r="D12" s="172"/>
      <c r="E12" s="173"/>
      <c r="F12" s="174"/>
      <c r="G12" s="175">
        <f>SUM(G13:G418)</f>
        <v>-552456.08412000013</v>
      </c>
    </row>
    <row r="13" spans="1:7" s="1" customFormat="1" x14ac:dyDescent="0.25">
      <c r="A13" s="105" t="s">
        <v>168</v>
      </c>
      <c r="B13" s="106" t="s">
        <v>169</v>
      </c>
      <c r="C13" s="107" t="s">
        <v>92</v>
      </c>
      <c r="D13" s="107" t="s">
        <v>95</v>
      </c>
      <c r="E13" s="108"/>
      <c r="F13" s="109"/>
      <c r="G13" s="110">
        <v>-165.15</v>
      </c>
    </row>
    <row r="14" spans="1:7" s="1" customFormat="1" x14ac:dyDescent="0.25">
      <c r="A14" s="105" t="s">
        <v>170</v>
      </c>
      <c r="B14" s="106" t="s">
        <v>171</v>
      </c>
      <c r="C14" s="107" t="s">
        <v>92</v>
      </c>
      <c r="D14" s="107" t="s">
        <v>95</v>
      </c>
      <c r="E14" s="108"/>
      <c r="F14" s="109"/>
      <c r="G14" s="110">
        <v>-5</v>
      </c>
    </row>
    <row r="15" spans="1:7" s="1" customFormat="1" x14ac:dyDescent="0.25">
      <c r="A15" s="105" t="s">
        <v>172</v>
      </c>
      <c r="B15" s="106" t="s">
        <v>173</v>
      </c>
      <c r="C15" s="107" t="s">
        <v>92</v>
      </c>
      <c r="D15" s="107" t="s">
        <v>93</v>
      </c>
      <c r="E15" s="108"/>
      <c r="F15" s="109"/>
      <c r="G15" s="110">
        <v>-1889.82</v>
      </c>
    </row>
    <row r="16" spans="1:7" s="1" customFormat="1" ht="33" x14ac:dyDescent="0.25">
      <c r="A16" s="105" t="s">
        <v>174</v>
      </c>
      <c r="B16" s="106" t="s">
        <v>175</v>
      </c>
      <c r="C16" s="107" t="s">
        <v>92</v>
      </c>
      <c r="D16" s="107" t="s">
        <v>113</v>
      </c>
      <c r="E16" s="108"/>
      <c r="F16" s="109"/>
      <c r="G16" s="110">
        <v>-4506</v>
      </c>
    </row>
    <row r="17" spans="1:7" s="1" customFormat="1" ht="33" x14ac:dyDescent="0.25">
      <c r="A17" s="105" t="s">
        <v>176</v>
      </c>
      <c r="B17" s="106" t="s">
        <v>177</v>
      </c>
      <c r="C17" s="107" t="s">
        <v>92</v>
      </c>
      <c r="D17" s="107" t="s">
        <v>113</v>
      </c>
      <c r="E17" s="108"/>
      <c r="F17" s="109"/>
      <c r="G17" s="110">
        <v>-4506</v>
      </c>
    </row>
    <row r="18" spans="1:7" s="1" customFormat="1" ht="33" x14ac:dyDescent="0.25">
      <c r="A18" s="105" t="s">
        <v>178</v>
      </c>
      <c r="B18" s="106" t="s">
        <v>179</v>
      </c>
      <c r="C18" s="107" t="s">
        <v>92</v>
      </c>
      <c r="D18" s="111" t="s">
        <v>113</v>
      </c>
      <c r="E18" s="108"/>
      <c r="F18" s="109"/>
      <c r="G18" s="110">
        <v>-1640</v>
      </c>
    </row>
    <row r="19" spans="1:7" s="1" customFormat="1" ht="49.5" x14ac:dyDescent="0.25">
      <c r="A19" s="105" t="s">
        <v>180</v>
      </c>
      <c r="B19" s="106" t="s">
        <v>181</v>
      </c>
      <c r="C19" s="107" t="s">
        <v>92</v>
      </c>
      <c r="D19" s="111" t="s">
        <v>113</v>
      </c>
      <c r="E19" s="108"/>
      <c r="F19" s="109"/>
      <c r="G19" s="110">
        <v>-1020</v>
      </c>
    </row>
    <row r="20" spans="1:7" s="1" customFormat="1" x14ac:dyDescent="0.25">
      <c r="A20" s="105" t="s">
        <v>182</v>
      </c>
      <c r="B20" s="106" t="s">
        <v>183</v>
      </c>
      <c r="C20" s="107" t="s">
        <v>89</v>
      </c>
      <c r="D20" s="111" t="s">
        <v>93</v>
      </c>
      <c r="E20" s="108"/>
      <c r="F20" s="109"/>
      <c r="G20" s="110">
        <v>-7967.808</v>
      </c>
    </row>
    <row r="21" spans="1:7" s="1" customFormat="1" x14ac:dyDescent="0.25">
      <c r="A21" s="105" t="s">
        <v>184</v>
      </c>
      <c r="B21" s="106" t="s">
        <v>185</v>
      </c>
      <c r="C21" s="107" t="s">
        <v>92</v>
      </c>
      <c r="D21" s="111" t="s">
        <v>93</v>
      </c>
      <c r="E21" s="108"/>
      <c r="F21" s="109"/>
      <c r="G21" s="110">
        <v>-20469.671999999999</v>
      </c>
    </row>
    <row r="22" spans="1:7" s="1" customFormat="1" x14ac:dyDescent="0.25">
      <c r="A22" s="105" t="s">
        <v>186</v>
      </c>
      <c r="B22" s="106" t="s">
        <v>185</v>
      </c>
      <c r="C22" s="107" t="s">
        <v>92</v>
      </c>
      <c r="D22" s="111" t="s">
        <v>93</v>
      </c>
      <c r="E22" s="108"/>
      <c r="F22" s="109"/>
      <c r="G22" s="110">
        <v>-20574.96</v>
      </c>
    </row>
    <row r="23" spans="1:7" s="1" customFormat="1" x14ac:dyDescent="0.25">
      <c r="A23" s="105" t="s">
        <v>187</v>
      </c>
      <c r="B23" s="106" t="s">
        <v>185</v>
      </c>
      <c r="C23" s="107" t="s">
        <v>92</v>
      </c>
      <c r="D23" s="111" t="s">
        <v>93</v>
      </c>
      <c r="E23" s="108"/>
      <c r="F23" s="109"/>
      <c r="G23" s="110">
        <v>-1713.2</v>
      </c>
    </row>
    <row r="24" spans="1:7" s="1" customFormat="1" x14ac:dyDescent="0.25">
      <c r="A24" s="105" t="s">
        <v>188</v>
      </c>
      <c r="B24" s="106" t="s">
        <v>189</v>
      </c>
      <c r="C24" s="107" t="s">
        <v>92</v>
      </c>
      <c r="D24" s="111" t="s">
        <v>113</v>
      </c>
      <c r="E24" s="108"/>
      <c r="F24" s="109"/>
      <c r="G24" s="110">
        <v>-540</v>
      </c>
    </row>
    <row r="25" spans="1:7" s="1" customFormat="1" x14ac:dyDescent="0.25">
      <c r="A25" s="105" t="s">
        <v>190</v>
      </c>
      <c r="B25" s="106" t="s">
        <v>191</v>
      </c>
      <c r="C25" s="107" t="s">
        <v>92</v>
      </c>
      <c r="D25" s="111" t="s">
        <v>93</v>
      </c>
      <c r="E25" s="108"/>
      <c r="F25" s="109"/>
      <c r="G25" s="110">
        <v>-374.512</v>
      </c>
    </row>
    <row r="26" spans="1:7" s="1" customFormat="1" x14ac:dyDescent="0.25">
      <c r="A26" s="105" t="s">
        <v>192</v>
      </c>
      <c r="B26" s="106" t="s">
        <v>193</v>
      </c>
      <c r="C26" s="107" t="s">
        <v>89</v>
      </c>
      <c r="D26" s="111" t="s">
        <v>113</v>
      </c>
      <c r="E26" s="108"/>
      <c r="F26" s="109"/>
      <c r="G26" s="110">
        <v>-17748</v>
      </c>
    </row>
    <row r="27" spans="1:7" s="1" customFormat="1" x14ac:dyDescent="0.25">
      <c r="A27" s="105" t="s">
        <v>194</v>
      </c>
      <c r="B27" s="106" t="s">
        <v>193</v>
      </c>
      <c r="C27" s="107" t="s">
        <v>92</v>
      </c>
      <c r="D27" s="111" t="s">
        <v>113</v>
      </c>
      <c r="E27" s="108"/>
      <c r="F27" s="109"/>
      <c r="G27" s="110">
        <v>-269.10000000000002</v>
      </c>
    </row>
    <row r="28" spans="1:7" s="1" customFormat="1" x14ac:dyDescent="0.25">
      <c r="A28" s="105" t="s">
        <v>195</v>
      </c>
      <c r="B28" s="106" t="s">
        <v>193</v>
      </c>
      <c r="C28" s="107" t="s">
        <v>92</v>
      </c>
      <c r="D28" s="111" t="s">
        <v>113</v>
      </c>
      <c r="E28" s="108"/>
      <c r="F28" s="109"/>
      <c r="G28" s="110">
        <v>-234</v>
      </c>
    </row>
    <row r="29" spans="1:7" s="1" customFormat="1" x14ac:dyDescent="0.25">
      <c r="A29" s="105" t="s">
        <v>196</v>
      </c>
      <c r="B29" s="106" t="s">
        <v>197</v>
      </c>
      <c r="C29" s="107" t="s">
        <v>92</v>
      </c>
      <c r="D29" s="111" t="s">
        <v>113</v>
      </c>
      <c r="E29" s="108"/>
      <c r="F29" s="109"/>
      <c r="G29" s="110">
        <v>-11.628</v>
      </c>
    </row>
    <row r="30" spans="1:7" s="1" customFormat="1" x14ac:dyDescent="0.25">
      <c r="A30" s="105" t="s">
        <v>198</v>
      </c>
      <c r="B30" s="106" t="s">
        <v>197</v>
      </c>
      <c r="C30" s="107" t="s">
        <v>92</v>
      </c>
      <c r="D30" s="111" t="s">
        <v>113</v>
      </c>
      <c r="E30" s="108"/>
      <c r="F30" s="109"/>
      <c r="G30" s="110">
        <v>-12616</v>
      </c>
    </row>
    <row r="31" spans="1:7" s="1" customFormat="1" x14ac:dyDescent="0.25">
      <c r="A31" s="105" t="s">
        <v>199</v>
      </c>
      <c r="B31" s="106" t="s">
        <v>197</v>
      </c>
      <c r="C31" s="107" t="s">
        <v>92</v>
      </c>
      <c r="D31" s="111" t="s">
        <v>113</v>
      </c>
      <c r="E31" s="108"/>
      <c r="F31" s="109"/>
      <c r="G31" s="110">
        <v>-12236</v>
      </c>
    </row>
    <row r="32" spans="1:7" s="1" customFormat="1" x14ac:dyDescent="0.25">
      <c r="A32" s="105" t="s">
        <v>200</v>
      </c>
      <c r="B32" s="106" t="s">
        <v>197</v>
      </c>
      <c r="C32" s="107" t="s">
        <v>92</v>
      </c>
      <c r="D32" s="111" t="s">
        <v>113</v>
      </c>
      <c r="E32" s="108"/>
      <c r="F32" s="109"/>
      <c r="G32" s="110">
        <v>-984.6</v>
      </c>
    </row>
    <row r="33" spans="1:7" s="1" customFormat="1" x14ac:dyDescent="0.25">
      <c r="A33" s="105" t="s">
        <v>201</v>
      </c>
      <c r="B33" s="106" t="s">
        <v>197</v>
      </c>
      <c r="C33" s="107" t="s">
        <v>92</v>
      </c>
      <c r="D33" s="111" t="s">
        <v>113</v>
      </c>
      <c r="E33" s="108"/>
      <c r="F33" s="109"/>
      <c r="G33" s="110">
        <v>-1019.88</v>
      </c>
    </row>
    <row r="34" spans="1:7" s="1" customFormat="1" x14ac:dyDescent="0.25">
      <c r="A34" s="105" t="s">
        <v>202</v>
      </c>
      <c r="B34" s="106" t="s">
        <v>203</v>
      </c>
      <c r="C34" s="107" t="s">
        <v>92</v>
      </c>
      <c r="D34" s="111" t="s">
        <v>113</v>
      </c>
      <c r="E34" s="108"/>
      <c r="F34" s="109"/>
      <c r="G34" s="110">
        <v>-606.6</v>
      </c>
    </row>
    <row r="35" spans="1:7" s="1" customFormat="1" x14ac:dyDescent="0.25">
      <c r="A35" s="105" t="s">
        <v>204</v>
      </c>
      <c r="B35" s="106" t="s">
        <v>203</v>
      </c>
      <c r="C35" s="107" t="s">
        <v>92</v>
      </c>
      <c r="D35" s="111" t="s">
        <v>113</v>
      </c>
      <c r="E35" s="108"/>
      <c r="F35" s="109"/>
      <c r="G35" s="110">
        <v>-667.2</v>
      </c>
    </row>
    <row r="36" spans="1:7" s="1" customFormat="1" x14ac:dyDescent="0.25">
      <c r="A36" s="105" t="s">
        <v>205</v>
      </c>
      <c r="B36" s="106" t="s">
        <v>203</v>
      </c>
      <c r="C36" s="107" t="s">
        <v>92</v>
      </c>
      <c r="D36" s="111" t="s">
        <v>113</v>
      </c>
      <c r="E36" s="108"/>
      <c r="F36" s="109"/>
      <c r="G36" s="110">
        <v>-109.32</v>
      </c>
    </row>
    <row r="37" spans="1:7" s="1" customFormat="1" x14ac:dyDescent="0.25">
      <c r="A37" s="105" t="s">
        <v>206</v>
      </c>
      <c r="B37" s="106" t="s">
        <v>203</v>
      </c>
      <c r="C37" s="107" t="s">
        <v>92</v>
      </c>
      <c r="D37" s="111" t="s">
        <v>113</v>
      </c>
      <c r="E37" s="108"/>
      <c r="F37" s="109"/>
      <c r="G37" s="110">
        <v>-104.72</v>
      </c>
    </row>
    <row r="38" spans="1:7" s="1" customFormat="1" x14ac:dyDescent="0.25">
      <c r="A38" s="105" t="s">
        <v>207</v>
      </c>
      <c r="B38" s="106" t="s">
        <v>208</v>
      </c>
      <c r="C38" s="107" t="s">
        <v>92</v>
      </c>
      <c r="D38" s="111" t="s">
        <v>93</v>
      </c>
      <c r="E38" s="108"/>
      <c r="F38" s="109"/>
      <c r="G38" s="110">
        <v>-12182.88</v>
      </c>
    </row>
    <row r="39" spans="1:7" s="1" customFormat="1" x14ac:dyDescent="0.25">
      <c r="A39" s="105" t="s">
        <v>209</v>
      </c>
      <c r="B39" s="106" t="s">
        <v>208</v>
      </c>
      <c r="C39" s="107" t="s">
        <v>92</v>
      </c>
      <c r="D39" s="111" t="s">
        <v>93</v>
      </c>
      <c r="E39" s="108"/>
      <c r="F39" s="109"/>
      <c r="G39" s="110">
        <v>-9600</v>
      </c>
    </row>
    <row r="40" spans="1:7" s="1" customFormat="1" x14ac:dyDescent="0.25">
      <c r="A40" s="105" t="s">
        <v>210</v>
      </c>
      <c r="B40" s="106" t="s">
        <v>211</v>
      </c>
      <c r="C40" s="107" t="s">
        <v>89</v>
      </c>
      <c r="D40" s="111" t="s">
        <v>212</v>
      </c>
      <c r="E40" s="108"/>
      <c r="F40" s="109"/>
      <c r="G40" s="110">
        <v>-39286.11</v>
      </c>
    </row>
    <row r="41" spans="1:7" s="1" customFormat="1" x14ac:dyDescent="0.25">
      <c r="A41" s="105" t="s">
        <v>213</v>
      </c>
      <c r="B41" s="106" t="s">
        <v>211</v>
      </c>
      <c r="C41" s="107" t="s">
        <v>89</v>
      </c>
      <c r="D41" s="111" t="s">
        <v>212</v>
      </c>
      <c r="E41" s="108"/>
      <c r="F41" s="109"/>
      <c r="G41" s="110">
        <v>-34060</v>
      </c>
    </row>
    <row r="42" spans="1:7" s="1" customFormat="1" x14ac:dyDescent="0.25">
      <c r="A42" s="105" t="s">
        <v>214</v>
      </c>
      <c r="B42" s="106" t="s">
        <v>211</v>
      </c>
      <c r="C42" s="107" t="s">
        <v>89</v>
      </c>
      <c r="D42" s="111" t="s">
        <v>212</v>
      </c>
      <c r="E42" s="108"/>
      <c r="F42" s="109"/>
      <c r="G42" s="110">
        <v>-20706.675999999999</v>
      </c>
    </row>
    <row r="43" spans="1:7" s="1" customFormat="1" x14ac:dyDescent="0.25">
      <c r="A43" s="105" t="s">
        <v>215</v>
      </c>
      <c r="B43" s="106" t="s">
        <v>211</v>
      </c>
      <c r="C43" s="107" t="s">
        <v>92</v>
      </c>
      <c r="D43" s="111" t="s">
        <v>212</v>
      </c>
      <c r="E43" s="108"/>
      <c r="F43" s="109"/>
      <c r="G43" s="110">
        <v>-6000</v>
      </c>
    </row>
    <row r="44" spans="1:7" s="1" customFormat="1" x14ac:dyDescent="0.25">
      <c r="A44" s="105" t="s">
        <v>216</v>
      </c>
      <c r="B44" s="106" t="s">
        <v>217</v>
      </c>
      <c r="C44" s="107" t="s">
        <v>92</v>
      </c>
      <c r="D44" s="111" t="s">
        <v>93</v>
      </c>
      <c r="E44" s="108"/>
      <c r="F44" s="109"/>
      <c r="G44" s="110">
        <v>-103</v>
      </c>
    </row>
    <row r="45" spans="1:7" s="1" customFormat="1" x14ac:dyDescent="0.25">
      <c r="A45" s="105" t="s">
        <v>218</v>
      </c>
      <c r="B45" s="106" t="s">
        <v>217</v>
      </c>
      <c r="C45" s="107" t="s">
        <v>92</v>
      </c>
      <c r="D45" s="111" t="s">
        <v>93</v>
      </c>
      <c r="E45" s="108"/>
      <c r="F45" s="109"/>
      <c r="G45" s="110">
        <v>-99.5</v>
      </c>
    </row>
    <row r="46" spans="1:7" s="1" customFormat="1" x14ac:dyDescent="0.25">
      <c r="A46" s="105" t="s">
        <v>219</v>
      </c>
      <c r="B46" s="106" t="s">
        <v>217</v>
      </c>
      <c r="C46" s="107" t="s">
        <v>92</v>
      </c>
      <c r="D46" s="111" t="s">
        <v>93</v>
      </c>
      <c r="E46" s="108"/>
      <c r="F46" s="109"/>
      <c r="G46" s="110">
        <v>-97</v>
      </c>
    </row>
    <row r="47" spans="1:7" s="1" customFormat="1" x14ac:dyDescent="0.25">
      <c r="A47" s="105" t="s">
        <v>220</v>
      </c>
      <c r="B47" s="106" t="s">
        <v>221</v>
      </c>
      <c r="C47" s="107" t="s">
        <v>92</v>
      </c>
      <c r="D47" s="111" t="s">
        <v>93</v>
      </c>
      <c r="E47" s="108"/>
      <c r="F47" s="109"/>
      <c r="G47" s="110">
        <v>-454.8</v>
      </c>
    </row>
    <row r="48" spans="1:7" s="1" customFormat="1" x14ac:dyDescent="0.25">
      <c r="A48" s="105" t="s">
        <v>222</v>
      </c>
      <c r="B48" s="106" t="s">
        <v>221</v>
      </c>
      <c r="C48" s="107" t="s">
        <v>92</v>
      </c>
      <c r="D48" s="111" t="s">
        <v>93</v>
      </c>
      <c r="E48" s="108"/>
      <c r="F48" s="109"/>
      <c r="G48" s="110">
        <v>-420</v>
      </c>
    </row>
    <row r="49" spans="1:7" s="1" customFormat="1" x14ac:dyDescent="0.25">
      <c r="A49" s="105" t="s">
        <v>223</v>
      </c>
      <c r="B49" s="106" t="s">
        <v>221</v>
      </c>
      <c r="C49" s="107" t="s">
        <v>92</v>
      </c>
      <c r="D49" s="111" t="s">
        <v>93</v>
      </c>
      <c r="E49" s="108"/>
      <c r="F49" s="109"/>
      <c r="G49" s="110">
        <v>-390</v>
      </c>
    </row>
    <row r="50" spans="1:7" s="1" customFormat="1" x14ac:dyDescent="0.25">
      <c r="A50" s="105" t="s">
        <v>224</v>
      </c>
      <c r="B50" s="106" t="s">
        <v>221</v>
      </c>
      <c r="C50" s="107" t="s">
        <v>92</v>
      </c>
      <c r="D50" s="111" t="s">
        <v>93</v>
      </c>
      <c r="E50" s="108"/>
      <c r="F50" s="109"/>
      <c r="G50" s="110">
        <v>-96</v>
      </c>
    </row>
    <row r="51" spans="1:7" s="1" customFormat="1" x14ac:dyDescent="0.25">
      <c r="A51" s="105" t="s">
        <v>225</v>
      </c>
      <c r="B51" s="106" t="s">
        <v>226</v>
      </c>
      <c r="C51" s="107" t="s">
        <v>89</v>
      </c>
      <c r="D51" s="111" t="s">
        <v>93</v>
      </c>
      <c r="E51" s="108"/>
      <c r="F51" s="109"/>
      <c r="G51" s="110">
        <v>-4817.3040000000001</v>
      </c>
    </row>
    <row r="52" spans="1:7" s="1" customFormat="1" x14ac:dyDescent="0.25">
      <c r="A52" s="105" t="s">
        <v>227</v>
      </c>
      <c r="B52" s="106" t="s">
        <v>226</v>
      </c>
      <c r="C52" s="107" t="s">
        <v>89</v>
      </c>
      <c r="D52" s="111" t="s">
        <v>93</v>
      </c>
      <c r="E52" s="108"/>
      <c r="F52" s="109"/>
      <c r="G52" s="110">
        <v>-15</v>
      </c>
    </row>
    <row r="53" spans="1:7" s="1" customFormat="1" x14ac:dyDescent="0.25">
      <c r="A53" s="105" t="s">
        <v>228</v>
      </c>
      <c r="B53" s="106" t="s">
        <v>226</v>
      </c>
      <c r="C53" s="107" t="s">
        <v>89</v>
      </c>
      <c r="D53" s="111" t="s">
        <v>93</v>
      </c>
      <c r="E53" s="108"/>
      <c r="F53" s="109"/>
      <c r="G53" s="110">
        <v>-17385.985000000001</v>
      </c>
    </row>
    <row r="54" spans="1:7" s="1" customFormat="1" x14ac:dyDescent="0.25">
      <c r="A54" s="105" t="s">
        <v>229</v>
      </c>
      <c r="B54" s="106" t="s">
        <v>226</v>
      </c>
      <c r="C54" s="107" t="s">
        <v>89</v>
      </c>
      <c r="D54" s="111" t="s">
        <v>93</v>
      </c>
      <c r="E54" s="108"/>
      <c r="F54" s="109"/>
      <c r="G54" s="110">
        <v>-9500</v>
      </c>
    </row>
    <row r="55" spans="1:7" s="1" customFormat="1" x14ac:dyDescent="0.25">
      <c r="A55" s="105" t="s">
        <v>230</v>
      </c>
      <c r="B55" s="106" t="s">
        <v>226</v>
      </c>
      <c r="C55" s="107" t="s">
        <v>92</v>
      </c>
      <c r="D55" s="111" t="s">
        <v>93</v>
      </c>
      <c r="E55" s="108"/>
      <c r="F55" s="109"/>
      <c r="G55" s="110">
        <v>-250.8</v>
      </c>
    </row>
    <row r="56" spans="1:7" s="1" customFormat="1" x14ac:dyDescent="0.25">
      <c r="A56" s="105" t="s">
        <v>231</v>
      </c>
      <c r="B56" s="106" t="s">
        <v>232</v>
      </c>
      <c r="C56" s="107" t="s">
        <v>89</v>
      </c>
      <c r="D56" s="111" t="s">
        <v>113</v>
      </c>
      <c r="E56" s="108"/>
      <c r="F56" s="109"/>
      <c r="G56" s="110">
        <v>-44100</v>
      </c>
    </row>
    <row r="57" spans="1:7" s="1" customFormat="1" x14ac:dyDescent="0.25">
      <c r="A57" s="105" t="s">
        <v>233</v>
      </c>
      <c r="B57" s="106" t="s">
        <v>232</v>
      </c>
      <c r="C57" s="107" t="s">
        <v>89</v>
      </c>
      <c r="D57" s="111" t="s">
        <v>113</v>
      </c>
      <c r="E57" s="108"/>
      <c r="F57" s="109"/>
      <c r="G57" s="110">
        <v>-31500</v>
      </c>
    </row>
    <row r="58" spans="1:7" s="1" customFormat="1" ht="33" x14ac:dyDescent="0.25">
      <c r="A58" s="105" t="s">
        <v>234</v>
      </c>
      <c r="B58" s="106" t="s">
        <v>235</v>
      </c>
      <c r="C58" s="107" t="s">
        <v>92</v>
      </c>
      <c r="D58" s="111" t="s">
        <v>113</v>
      </c>
      <c r="E58" s="108"/>
      <c r="F58" s="109"/>
      <c r="G58" s="110">
        <v>-248</v>
      </c>
    </row>
    <row r="59" spans="1:7" s="1" customFormat="1" ht="33" x14ac:dyDescent="0.25">
      <c r="A59" s="105" t="s">
        <v>236</v>
      </c>
      <c r="B59" s="106" t="s">
        <v>235</v>
      </c>
      <c r="C59" s="107" t="s">
        <v>92</v>
      </c>
      <c r="D59" s="111" t="s">
        <v>113</v>
      </c>
      <c r="E59" s="108"/>
      <c r="F59" s="109"/>
      <c r="G59" s="110">
        <v>-223.65</v>
      </c>
    </row>
    <row r="60" spans="1:7" s="1" customFormat="1" ht="33" x14ac:dyDescent="0.25">
      <c r="A60" s="105" t="s">
        <v>237</v>
      </c>
      <c r="B60" s="106" t="s">
        <v>238</v>
      </c>
      <c r="C60" s="107" t="s">
        <v>92</v>
      </c>
      <c r="D60" s="111" t="s">
        <v>113</v>
      </c>
      <c r="E60" s="108"/>
      <c r="F60" s="109"/>
      <c r="G60" s="110">
        <v>-90</v>
      </c>
    </row>
    <row r="61" spans="1:7" s="1" customFormat="1" x14ac:dyDescent="0.25">
      <c r="A61" s="105" t="s">
        <v>239</v>
      </c>
      <c r="B61" s="106" t="s">
        <v>240</v>
      </c>
      <c r="C61" s="107" t="s">
        <v>92</v>
      </c>
      <c r="D61" s="111" t="s">
        <v>113</v>
      </c>
      <c r="E61" s="108"/>
      <c r="F61" s="109"/>
      <c r="G61" s="110">
        <v>-90</v>
      </c>
    </row>
    <row r="62" spans="1:7" s="1" customFormat="1" x14ac:dyDescent="0.25">
      <c r="A62" s="105" t="s">
        <v>241</v>
      </c>
      <c r="B62" s="106" t="s">
        <v>242</v>
      </c>
      <c r="C62" s="107" t="s">
        <v>92</v>
      </c>
      <c r="D62" s="111" t="s">
        <v>212</v>
      </c>
      <c r="E62" s="108"/>
      <c r="F62" s="109"/>
      <c r="G62" s="110">
        <v>-7770.7560000000003</v>
      </c>
    </row>
    <row r="63" spans="1:7" s="1" customFormat="1" x14ac:dyDescent="0.25">
      <c r="A63" s="105" t="s">
        <v>243</v>
      </c>
      <c r="B63" s="106" t="s">
        <v>244</v>
      </c>
      <c r="C63" s="107" t="s">
        <v>92</v>
      </c>
      <c r="D63" s="111" t="s">
        <v>93</v>
      </c>
      <c r="E63" s="108"/>
      <c r="F63" s="109"/>
      <c r="G63" s="110">
        <v>-412.35700000000003</v>
      </c>
    </row>
    <row r="64" spans="1:7" s="1" customFormat="1" x14ac:dyDescent="0.25">
      <c r="A64" s="105" t="s">
        <v>245</v>
      </c>
      <c r="B64" s="106" t="s">
        <v>244</v>
      </c>
      <c r="C64" s="107" t="s">
        <v>92</v>
      </c>
      <c r="D64" s="111" t="s">
        <v>93</v>
      </c>
      <c r="E64" s="108"/>
      <c r="F64" s="109"/>
      <c r="G64" s="110">
        <v>-1068.501</v>
      </c>
    </row>
    <row r="65" spans="1:7" s="1" customFormat="1" x14ac:dyDescent="0.25">
      <c r="A65" s="105" t="s">
        <v>246</v>
      </c>
      <c r="B65" s="106" t="s">
        <v>247</v>
      </c>
      <c r="C65" s="107" t="s">
        <v>92</v>
      </c>
      <c r="D65" s="111" t="s">
        <v>93</v>
      </c>
      <c r="E65" s="108"/>
      <c r="F65" s="109"/>
      <c r="G65" s="110">
        <v>-583.952</v>
      </c>
    </row>
    <row r="66" spans="1:7" s="1" customFormat="1" x14ac:dyDescent="0.25">
      <c r="A66" s="105" t="s">
        <v>248</v>
      </c>
      <c r="B66" s="106" t="s">
        <v>249</v>
      </c>
      <c r="C66" s="107" t="s">
        <v>92</v>
      </c>
      <c r="D66" s="111" t="s">
        <v>93</v>
      </c>
      <c r="E66" s="108"/>
      <c r="F66" s="109"/>
      <c r="G66" s="110">
        <v>-4206.3</v>
      </c>
    </row>
    <row r="67" spans="1:7" s="1" customFormat="1" x14ac:dyDescent="0.25">
      <c r="A67" s="105" t="s">
        <v>250</v>
      </c>
      <c r="B67" s="106" t="s">
        <v>249</v>
      </c>
      <c r="C67" s="107" t="s">
        <v>92</v>
      </c>
      <c r="D67" s="111" t="s">
        <v>93</v>
      </c>
      <c r="E67" s="108"/>
      <c r="F67" s="109"/>
      <c r="G67" s="110">
        <v>-841.26</v>
      </c>
    </row>
    <row r="68" spans="1:7" s="1" customFormat="1" x14ac:dyDescent="0.25">
      <c r="A68" s="105" t="s">
        <v>251</v>
      </c>
      <c r="B68" s="106" t="s">
        <v>249</v>
      </c>
      <c r="C68" s="107" t="s">
        <v>92</v>
      </c>
      <c r="D68" s="111" t="s">
        <v>93</v>
      </c>
      <c r="E68" s="108"/>
      <c r="F68" s="109"/>
      <c r="G68" s="110">
        <v>-499.5</v>
      </c>
    </row>
    <row r="69" spans="1:7" s="1" customFormat="1" x14ac:dyDescent="0.25">
      <c r="A69" s="105" t="s">
        <v>252</v>
      </c>
      <c r="B69" s="106" t="s">
        <v>253</v>
      </c>
      <c r="C69" s="107" t="s">
        <v>92</v>
      </c>
      <c r="D69" s="111" t="s">
        <v>93</v>
      </c>
      <c r="E69" s="108"/>
      <c r="F69" s="109"/>
      <c r="G69" s="110">
        <v>-85.8</v>
      </c>
    </row>
    <row r="70" spans="1:7" s="1" customFormat="1" x14ac:dyDescent="0.25">
      <c r="A70" s="105" t="s">
        <v>254</v>
      </c>
      <c r="B70" s="106" t="s">
        <v>253</v>
      </c>
      <c r="C70" s="107" t="s">
        <v>92</v>
      </c>
      <c r="D70" s="111" t="s">
        <v>93</v>
      </c>
      <c r="E70" s="108"/>
      <c r="F70" s="109"/>
      <c r="G70" s="110">
        <v>-1.2</v>
      </c>
    </row>
    <row r="71" spans="1:7" s="1" customFormat="1" x14ac:dyDescent="0.25">
      <c r="A71" s="105" t="s">
        <v>255</v>
      </c>
      <c r="B71" s="106" t="s">
        <v>253</v>
      </c>
      <c r="C71" s="107" t="s">
        <v>92</v>
      </c>
      <c r="D71" s="111" t="s">
        <v>93</v>
      </c>
      <c r="E71" s="108"/>
      <c r="F71" s="109"/>
      <c r="G71" s="110">
        <v>-390</v>
      </c>
    </row>
    <row r="72" spans="1:7" s="1" customFormat="1" x14ac:dyDescent="0.25">
      <c r="A72" s="105" t="s">
        <v>256</v>
      </c>
      <c r="B72" s="106" t="s">
        <v>253</v>
      </c>
      <c r="C72" s="107" t="s">
        <v>92</v>
      </c>
      <c r="D72" s="111" t="s">
        <v>93</v>
      </c>
      <c r="E72" s="108"/>
      <c r="F72" s="109"/>
      <c r="G72" s="110">
        <v>-44.4</v>
      </c>
    </row>
    <row r="73" spans="1:7" s="1" customFormat="1" x14ac:dyDescent="0.25">
      <c r="A73" s="105" t="s">
        <v>257</v>
      </c>
      <c r="B73" s="106" t="s">
        <v>258</v>
      </c>
      <c r="C73" s="107" t="s">
        <v>92</v>
      </c>
      <c r="D73" s="111" t="s">
        <v>93</v>
      </c>
      <c r="E73" s="108"/>
      <c r="F73" s="109"/>
      <c r="G73" s="110">
        <v>-1.5</v>
      </c>
    </row>
    <row r="74" spans="1:7" s="1" customFormat="1" x14ac:dyDescent="0.25">
      <c r="A74" s="105" t="s">
        <v>259</v>
      </c>
      <c r="B74" s="106" t="s">
        <v>260</v>
      </c>
      <c r="C74" s="107" t="s">
        <v>92</v>
      </c>
      <c r="D74" s="111" t="s">
        <v>93</v>
      </c>
      <c r="E74" s="108">
        <v>60</v>
      </c>
      <c r="F74" s="109">
        <v>-120</v>
      </c>
      <c r="G74" s="110">
        <v>-7.2</v>
      </c>
    </row>
    <row r="75" spans="1:7" s="1" customFormat="1" x14ac:dyDescent="0.25">
      <c r="A75" s="105" t="s">
        <v>261</v>
      </c>
      <c r="B75" s="106" t="s">
        <v>260</v>
      </c>
      <c r="C75" s="107" t="s">
        <v>92</v>
      </c>
      <c r="D75" s="111" t="s">
        <v>93</v>
      </c>
      <c r="E75" s="108"/>
      <c r="F75" s="109"/>
      <c r="G75" s="110">
        <v>-28.65</v>
      </c>
    </row>
    <row r="76" spans="1:7" s="1" customFormat="1" x14ac:dyDescent="0.25">
      <c r="A76" s="105" t="s">
        <v>262</v>
      </c>
      <c r="B76" s="106" t="s">
        <v>260</v>
      </c>
      <c r="C76" s="107" t="s">
        <v>92</v>
      </c>
      <c r="D76" s="111" t="s">
        <v>93</v>
      </c>
      <c r="E76" s="108">
        <v>51</v>
      </c>
      <c r="F76" s="109">
        <v>-6200</v>
      </c>
      <c r="G76" s="110">
        <v>-316.2</v>
      </c>
    </row>
    <row r="77" spans="1:7" s="1" customFormat="1" x14ac:dyDescent="0.25">
      <c r="A77" s="105" t="s">
        <v>263</v>
      </c>
      <c r="B77" s="106" t="s">
        <v>264</v>
      </c>
      <c r="C77" s="107" t="s">
        <v>92</v>
      </c>
      <c r="D77" s="111" t="s">
        <v>93</v>
      </c>
      <c r="E77" s="108"/>
      <c r="F77" s="109"/>
      <c r="G77" s="110">
        <v>-41.2</v>
      </c>
    </row>
    <row r="78" spans="1:7" s="1" customFormat="1" x14ac:dyDescent="0.25">
      <c r="A78" s="105" t="s">
        <v>265</v>
      </c>
      <c r="B78" s="106" t="s">
        <v>264</v>
      </c>
      <c r="C78" s="107" t="s">
        <v>92</v>
      </c>
      <c r="D78" s="111" t="s">
        <v>93</v>
      </c>
      <c r="E78" s="108"/>
      <c r="F78" s="109"/>
      <c r="G78" s="110">
        <v>-131.19999999999999</v>
      </c>
    </row>
    <row r="79" spans="1:7" s="1" customFormat="1" x14ac:dyDescent="0.25">
      <c r="A79" s="105" t="s">
        <v>266</v>
      </c>
      <c r="B79" s="106" t="s">
        <v>264</v>
      </c>
      <c r="C79" s="107" t="s">
        <v>92</v>
      </c>
      <c r="D79" s="111" t="s">
        <v>93</v>
      </c>
      <c r="E79" s="108"/>
      <c r="F79" s="109"/>
      <c r="G79" s="110">
        <v>-131.19999999999999</v>
      </c>
    </row>
    <row r="80" spans="1:7" s="1" customFormat="1" x14ac:dyDescent="0.25">
      <c r="A80" s="105" t="s">
        <v>267</v>
      </c>
      <c r="B80" s="106" t="s">
        <v>264</v>
      </c>
      <c r="C80" s="107" t="s">
        <v>92</v>
      </c>
      <c r="D80" s="111" t="s">
        <v>93</v>
      </c>
      <c r="E80" s="108"/>
      <c r="F80" s="109"/>
      <c r="G80" s="110">
        <v>-56</v>
      </c>
    </row>
    <row r="81" spans="1:7" s="1" customFormat="1" x14ac:dyDescent="0.25">
      <c r="A81" s="105" t="s">
        <v>268</v>
      </c>
      <c r="B81" s="106" t="s">
        <v>269</v>
      </c>
      <c r="C81" s="107" t="s">
        <v>92</v>
      </c>
      <c r="D81" s="111" t="s">
        <v>93</v>
      </c>
      <c r="E81" s="108"/>
      <c r="F81" s="109"/>
      <c r="G81" s="110">
        <v>-24</v>
      </c>
    </row>
    <row r="82" spans="1:7" s="1" customFormat="1" x14ac:dyDescent="0.25">
      <c r="A82" s="105" t="s">
        <v>270</v>
      </c>
      <c r="B82" s="106" t="s">
        <v>271</v>
      </c>
      <c r="C82" s="107" t="s">
        <v>92</v>
      </c>
      <c r="D82" s="111" t="s">
        <v>212</v>
      </c>
      <c r="E82" s="108"/>
      <c r="F82" s="109"/>
      <c r="G82" s="110">
        <v>-152.4</v>
      </c>
    </row>
    <row r="83" spans="1:7" s="1" customFormat="1" ht="33" x14ac:dyDescent="0.25">
      <c r="A83" s="105" t="s">
        <v>272</v>
      </c>
      <c r="B83" s="106" t="s">
        <v>273</v>
      </c>
      <c r="C83" s="107" t="s">
        <v>92</v>
      </c>
      <c r="D83" s="111" t="s">
        <v>212</v>
      </c>
      <c r="E83" s="108"/>
      <c r="F83" s="109"/>
      <c r="G83" s="110">
        <v>-108</v>
      </c>
    </row>
    <row r="84" spans="1:7" s="1" customFormat="1" x14ac:dyDescent="0.25">
      <c r="A84" s="105" t="s">
        <v>274</v>
      </c>
      <c r="B84" s="106" t="s">
        <v>275</v>
      </c>
      <c r="C84" s="107" t="s">
        <v>89</v>
      </c>
      <c r="D84" s="111" t="s">
        <v>212</v>
      </c>
      <c r="E84" s="108"/>
      <c r="F84" s="109"/>
      <c r="G84" s="110">
        <v>-14500</v>
      </c>
    </row>
    <row r="85" spans="1:7" s="1" customFormat="1" x14ac:dyDescent="0.25">
      <c r="A85" s="105" t="s">
        <v>276</v>
      </c>
      <c r="B85" s="106" t="s">
        <v>275</v>
      </c>
      <c r="C85" s="107" t="s">
        <v>89</v>
      </c>
      <c r="D85" s="111" t="s">
        <v>212</v>
      </c>
      <c r="E85" s="108"/>
      <c r="F85" s="109"/>
      <c r="G85" s="110">
        <v>-14500</v>
      </c>
    </row>
    <row r="86" spans="1:7" s="1" customFormat="1" x14ac:dyDescent="0.25">
      <c r="A86" s="105" t="s">
        <v>277</v>
      </c>
      <c r="B86" s="106" t="s">
        <v>275</v>
      </c>
      <c r="C86" s="107" t="s">
        <v>89</v>
      </c>
      <c r="D86" s="111" t="s">
        <v>212</v>
      </c>
      <c r="E86" s="108"/>
      <c r="F86" s="109"/>
      <c r="G86" s="110">
        <v>-8000.2</v>
      </c>
    </row>
    <row r="87" spans="1:7" s="1" customFormat="1" x14ac:dyDescent="0.25">
      <c r="A87" s="105" t="s">
        <v>278</v>
      </c>
      <c r="B87" s="106" t="s">
        <v>275</v>
      </c>
      <c r="C87" s="107" t="s">
        <v>89</v>
      </c>
      <c r="D87" s="111" t="s">
        <v>212</v>
      </c>
      <c r="E87" s="108"/>
      <c r="F87" s="109"/>
      <c r="G87" s="110">
        <v>-8000.2</v>
      </c>
    </row>
    <row r="88" spans="1:7" s="1" customFormat="1" x14ac:dyDescent="0.25">
      <c r="A88" s="105" t="s">
        <v>279</v>
      </c>
      <c r="B88" s="106" t="s">
        <v>275</v>
      </c>
      <c r="C88" s="107" t="s">
        <v>89</v>
      </c>
      <c r="D88" s="111" t="s">
        <v>212</v>
      </c>
      <c r="E88" s="108"/>
      <c r="F88" s="109"/>
      <c r="G88" s="110">
        <v>-8000.2</v>
      </c>
    </row>
    <row r="89" spans="1:7" s="1" customFormat="1" x14ac:dyDescent="0.25">
      <c r="A89" s="105" t="s">
        <v>280</v>
      </c>
      <c r="B89" s="106" t="s">
        <v>275</v>
      </c>
      <c r="C89" s="107" t="s">
        <v>89</v>
      </c>
      <c r="D89" s="111" t="s">
        <v>212</v>
      </c>
      <c r="E89" s="108"/>
      <c r="F89" s="109"/>
      <c r="G89" s="110">
        <v>-13485</v>
      </c>
    </row>
    <row r="90" spans="1:7" s="1" customFormat="1" x14ac:dyDescent="0.25">
      <c r="A90" s="105" t="s">
        <v>281</v>
      </c>
      <c r="B90" s="106" t="s">
        <v>282</v>
      </c>
      <c r="C90" s="107" t="s">
        <v>92</v>
      </c>
      <c r="D90" s="111" t="s">
        <v>93</v>
      </c>
      <c r="E90" s="108"/>
      <c r="F90" s="109"/>
      <c r="G90" s="110">
        <v>-50</v>
      </c>
    </row>
    <row r="91" spans="1:7" s="1" customFormat="1" x14ac:dyDescent="0.25">
      <c r="A91" s="105" t="s">
        <v>283</v>
      </c>
      <c r="B91" s="106" t="s">
        <v>284</v>
      </c>
      <c r="C91" s="107" t="s">
        <v>89</v>
      </c>
      <c r="D91" s="111" t="s">
        <v>93</v>
      </c>
      <c r="E91" s="108"/>
      <c r="F91" s="109"/>
      <c r="G91" s="110">
        <v>-600</v>
      </c>
    </row>
    <row r="92" spans="1:7" s="1" customFormat="1" ht="33" x14ac:dyDescent="0.25">
      <c r="A92" s="105" t="s">
        <v>285</v>
      </c>
      <c r="B92" s="106" t="s">
        <v>286</v>
      </c>
      <c r="C92" s="107" t="s">
        <v>92</v>
      </c>
      <c r="D92" s="111" t="s">
        <v>95</v>
      </c>
      <c r="E92" s="108"/>
      <c r="F92" s="109"/>
      <c r="G92" s="110">
        <v>-32.4</v>
      </c>
    </row>
    <row r="93" spans="1:7" s="1" customFormat="1" ht="33" x14ac:dyDescent="0.25">
      <c r="A93" s="105" t="s">
        <v>287</v>
      </c>
      <c r="B93" s="106" t="s">
        <v>286</v>
      </c>
      <c r="C93" s="107" t="s">
        <v>92</v>
      </c>
      <c r="D93" s="111" t="s">
        <v>95</v>
      </c>
      <c r="E93" s="108"/>
      <c r="F93" s="109"/>
      <c r="G93" s="110">
        <v>-32.4</v>
      </c>
    </row>
    <row r="94" spans="1:7" s="1" customFormat="1" x14ac:dyDescent="0.25">
      <c r="A94" s="105" t="s">
        <v>288</v>
      </c>
      <c r="B94" s="106" t="s">
        <v>289</v>
      </c>
      <c r="C94" s="107" t="s">
        <v>92</v>
      </c>
      <c r="D94" s="111" t="s">
        <v>104</v>
      </c>
      <c r="E94" s="108"/>
      <c r="F94" s="109"/>
      <c r="G94" s="110">
        <v>-120</v>
      </c>
    </row>
    <row r="95" spans="1:7" s="1" customFormat="1" x14ac:dyDescent="0.25">
      <c r="A95" s="105" t="s">
        <v>290</v>
      </c>
      <c r="B95" s="106" t="s">
        <v>291</v>
      </c>
      <c r="C95" s="107" t="s">
        <v>92</v>
      </c>
      <c r="D95" s="111" t="s">
        <v>95</v>
      </c>
      <c r="E95" s="108"/>
      <c r="F95" s="109"/>
      <c r="G95" s="110">
        <v>-271</v>
      </c>
    </row>
    <row r="96" spans="1:7" s="1" customFormat="1" x14ac:dyDescent="0.25">
      <c r="A96" s="105" t="s">
        <v>292</v>
      </c>
      <c r="B96" s="106" t="s">
        <v>293</v>
      </c>
      <c r="C96" s="107" t="s">
        <v>92</v>
      </c>
      <c r="D96" s="111" t="s">
        <v>95</v>
      </c>
      <c r="E96" s="108"/>
      <c r="F96" s="109"/>
      <c r="G96" s="110">
        <v>-678.6</v>
      </c>
    </row>
    <row r="97" spans="1:7" s="1" customFormat="1" x14ac:dyDescent="0.25">
      <c r="A97" s="105" t="s">
        <v>294</v>
      </c>
      <c r="B97" s="106" t="s">
        <v>293</v>
      </c>
      <c r="C97" s="107" t="s">
        <v>92</v>
      </c>
      <c r="D97" s="111" t="s">
        <v>95</v>
      </c>
      <c r="E97" s="108"/>
      <c r="F97" s="109"/>
      <c r="G97" s="110">
        <v>-227.97</v>
      </c>
    </row>
    <row r="98" spans="1:7" s="1" customFormat="1" x14ac:dyDescent="0.25">
      <c r="A98" s="105" t="s">
        <v>295</v>
      </c>
      <c r="B98" s="106" t="s">
        <v>296</v>
      </c>
      <c r="C98" s="107" t="s">
        <v>92</v>
      </c>
      <c r="D98" s="111" t="s">
        <v>95</v>
      </c>
      <c r="E98" s="108"/>
      <c r="F98" s="109"/>
      <c r="G98" s="110">
        <v>-1.02</v>
      </c>
    </row>
    <row r="99" spans="1:7" s="1" customFormat="1" x14ac:dyDescent="0.25">
      <c r="A99" s="105" t="s">
        <v>297</v>
      </c>
      <c r="B99" s="106" t="s">
        <v>96</v>
      </c>
      <c r="C99" s="107" t="s">
        <v>92</v>
      </c>
      <c r="D99" s="111" t="s">
        <v>97</v>
      </c>
      <c r="E99" s="108"/>
      <c r="F99" s="109"/>
      <c r="G99" s="110">
        <v>-800</v>
      </c>
    </row>
    <row r="100" spans="1:7" s="1" customFormat="1" x14ac:dyDescent="0.25">
      <c r="A100" s="105" t="s">
        <v>298</v>
      </c>
      <c r="B100" s="106" t="s">
        <v>299</v>
      </c>
      <c r="C100" s="107" t="s">
        <v>92</v>
      </c>
      <c r="D100" s="107" t="s">
        <v>95</v>
      </c>
      <c r="E100" s="108"/>
      <c r="F100" s="109"/>
      <c r="G100" s="110">
        <v>-7600</v>
      </c>
    </row>
    <row r="101" spans="1:7" s="1" customFormat="1" x14ac:dyDescent="0.25">
      <c r="A101" s="105" t="s">
        <v>300</v>
      </c>
      <c r="B101" s="106" t="s">
        <v>299</v>
      </c>
      <c r="C101" s="107" t="s">
        <v>92</v>
      </c>
      <c r="D101" s="107" t="s">
        <v>95</v>
      </c>
      <c r="E101" s="108"/>
      <c r="F101" s="109"/>
      <c r="G101" s="110">
        <v>-167.4</v>
      </c>
    </row>
    <row r="102" spans="1:7" s="1" customFormat="1" ht="33" x14ac:dyDescent="0.25">
      <c r="A102" s="105" t="s">
        <v>301</v>
      </c>
      <c r="B102" s="106" t="s">
        <v>91</v>
      </c>
      <c r="C102" s="107" t="s">
        <v>92</v>
      </c>
      <c r="D102" s="107" t="s">
        <v>93</v>
      </c>
      <c r="E102" s="108"/>
      <c r="F102" s="109"/>
      <c r="G102" s="110">
        <v>-156</v>
      </c>
    </row>
    <row r="103" spans="1:7" s="1" customFormat="1" x14ac:dyDescent="0.25">
      <c r="A103" s="105" t="s">
        <v>302</v>
      </c>
      <c r="B103" s="106" t="s">
        <v>303</v>
      </c>
      <c r="C103" s="107" t="s">
        <v>92</v>
      </c>
      <c r="D103" s="107" t="s">
        <v>93</v>
      </c>
      <c r="E103" s="108"/>
      <c r="F103" s="109"/>
      <c r="G103" s="110">
        <v>-43.6</v>
      </c>
    </row>
    <row r="104" spans="1:7" s="1" customFormat="1" ht="33" x14ac:dyDescent="0.25">
      <c r="A104" s="105" t="s">
        <v>304</v>
      </c>
      <c r="B104" s="106" t="s">
        <v>305</v>
      </c>
      <c r="C104" s="107" t="s">
        <v>92</v>
      </c>
      <c r="D104" s="111" t="s">
        <v>93</v>
      </c>
      <c r="E104" s="108"/>
      <c r="F104" s="109"/>
      <c r="G104" s="110">
        <v>-82</v>
      </c>
    </row>
    <row r="105" spans="1:7" s="1" customFormat="1" x14ac:dyDescent="0.25">
      <c r="A105" s="105" t="s">
        <v>306</v>
      </c>
      <c r="B105" s="106" t="s">
        <v>98</v>
      </c>
      <c r="C105" s="107" t="s">
        <v>92</v>
      </c>
      <c r="D105" s="111" t="s">
        <v>95</v>
      </c>
      <c r="E105" s="108"/>
      <c r="F105" s="109"/>
      <c r="G105" s="110">
        <v>-500</v>
      </c>
    </row>
    <row r="106" spans="1:7" s="1" customFormat="1" x14ac:dyDescent="0.25">
      <c r="A106" s="105" t="s">
        <v>307</v>
      </c>
      <c r="B106" s="106" t="s">
        <v>98</v>
      </c>
      <c r="C106" s="107" t="s">
        <v>92</v>
      </c>
      <c r="D106" s="111" t="s">
        <v>95</v>
      </c>
      <c r="E106" s="108"/>
      <c r="F106" s="109"/>
      <c r="G106" s="110">
        <v>-8.8320000000000007</v>
      </c>
    </row>
    <row r="107" spans="1:7" s="1" customFormat="1" x14ac:dyDescent="0.25">
      <c r="A107" s="105" t="s">
        <v>308</v>
      </c>
      <c r="B107" s="106" t="s">
        <v>309</v>
      </c>
      <c r="C107" s="107" t="s">
        <v>92</v>
      </c>
      <c r="D107" s="111" t="s">
        <v>93</v>
      </c>
      <c r="E107" s="108"/>
      <c r="F107" s="109"/>
      <c r="G107" s="110">
        <v>-3390</v>
      </c>
    </row>
    <row r="108" spans="1:7" s="1" customFormat="1" x14ac:dyDescent="0.25">
      <c r="A108" s="105" t="s">
        <v>310</v>
      </c>
      <c r="B108" s="106" t="s">
        <v>309</v>
      </c>
      <c r="C108" s="107" t="s">
        <v>92</v>
      </c>
      <c r="D108" s="111" t="s">
        <v>93</v>
      </c>
      <c r="E108" s="108"/>
      <c r="F108" s="109"/>
      <c r="G108" s="110">
        <v>-1130</v>
      </c>
    </row>
    <row r="109" spans="1:7" s="1" customFormat="1" x14ac:dyDescent="0.25">
      <c r="A109" s="105" t="s">
        <v>311</v>
      </c>
      <c r="B109" s="106" t="s">
        <v>309</v>
      </c>
      <c r="C109" s="107" t="s">
        <v>92</v>
      </c>
      <c r="D109" s="111" t="s">
        <v>93</v>
      </c>
      <c r="E109" s="108"/>
      <c r="F109" s="109"/>
      <c r="G109" s="110">
        <v>-860</v>
      </c>
    </row>
    <row r="110" spans="1:7" s="1" customFormat="1" x14ac:dyDescent="0.25">
      <c r="A110" s="105" t="s">
        <v>312</v>
      </c>
      <c r="B110" s="106" t="s">
        <v>309</v>
      </c>
      <c r="C110" s="107" t="s">
        <v>92</v>
      </c>
      <c r="D110" s="111" t="s">
        <v>93</v>
      </c>
      <c r="E110" s="108"/>
      <c r="F110" s="109"/>
      <c r="G110" s="110">
        <v>-1744</v>
      </c>
    </row>
    <row r="111" spans="1:7" s="1" customFormat="1" x14ac:dyDescent="0.25">
      <c r="A111" s="105" t="s">
        <v>313</v>
      </c>
      <c r="B111" s="106" t="s">
        <v>309</v>
      </c>
      <c r="C111" s="107" t="s">
        <v>92</v>
      </c>
      <c r="D111" s="111" t="s">
        <v>93</v>
      </c>
      <c r="E111" s="108"/>
      <c r="F111" s="109"/>
      <c r="G111" s="110">
        <v>-436</v>
      </c>
    </row>
    <row r="112" spans="1:7" s="1" customFormat="1" x14ac:dyDescent="0.25">
      <c r="A112" s="105" t="s">
        <v>314</v>
      </c>
      <c r="B112" s="106" t="s">
        <v>309</v>
      </c>
      <c r="C112" s="107" t="s">
        <v>92</v>
      </c>
      <c r="D112" s="111" t="s">
        <v>93</v>
      </c>
      <c r="E112" s="108"/>
      <c r="F112" s="109"/>
      <c r="G112" s="110">
        <v>-129</v>
      </c>
    </row>
    <row r="113" spans="1:7" s="1" customFormat="1" x14ac:dyDescent="0.25">
      <c r="A113" s="105" t="s">
        <v>315</v>
      </c>
      <c r="B113" s="106" t="s">
        <v>309</v>
      </c>
      <c r="C113" s="107" t="s">
        <v>92</v>
      </c>
      <c r="D113" s="111" t="s">
        <v>93</v>
      </c>
      <c r="E113" s="108"/>
      <c r="F113" s="109"/>
      <c r="G113" s="110">
        <v>-340.16</v>
      </c>
    </row>
    <row r="114" spans="1:7" s="1" customFormat="1" x14ac:dyDescent="0.25">
      <c r="A114" s="105" t="s">
        <v>316</v>
      </c>
      <c r="B114" s="106" t="s">
        <v>309</v>
      </c>
      <c r="C114" s="107" t="s">
        <v>92</v>
      </c>
      <c r="D114" s="111" t="s">
        <v>93</v>
      </c>
      <c r="E114" s="108"/>
      <c r="F114" s="109"/>
      <c r="G114" s="110">
        <v>-669.9</v>
      </c>
    </row>
    <row r="115" spans="1:7" s="1" customFormat="1" x14ac:dyDescent="0.25">
      <c r="A115" s="105" t="s">
        <v>317</v>
      </c>
      <c r="B115" s="106" t="s">
        <v>309</v>
      </c>
      <c r="C115" s="107" t="s">
        <v>92</v>
      </c>
      <c r="D115" s="111" t="s">
        <v>93</v>
      </c>
      <c r="E115" s="108"/>
      <c r="F115" s="109"/>
      <c r="G115" s="110">
        <v>-176</v>
      </c>
    </row>
    <row r="116" spans="1:7" s="1" customFormat="1" x14ac:dyDescent="0.25">
      <c r="A116" s="105" t="s">
        <v>318</v>
      </c>
      <c r="B116" s="106" t="s">
        <v>309</v>
      </c>
      <c r="C116" s="107" t="s">
        <v>92</v>
      </c>
      <c r="D116" s="111" t="s">
        <v>93</v>
      </c>
      <c r="E116" s="108"/>
      <c r="F116" s="109"/>
      <c r="G116" s="110">
        <v>-3.15</v>
      </c>
    </row>
    <row r="117" spans="1:7" s="1" customFormat="1" x14ac:dyDescent="0.25">
      <c r="A117" s="105" t="s">
        <v>319</v>
      </c>
      <c r="B117" s="106" t="s">
        <v>309</v>
      </c>
      <c r="C117" s="107" t="s">
        <v>92</v>
      </c>
      <c r="D117" s="111" t="s">
        <v>93</v>
      </c>
      <c r="E117" s="108"/>
      <c r="F117" s="109"/>
      <c r="G117" s="110">
        <v>-1.08</v>
      </c>
    </row>
    <row r="118" spans="1:7" s="1" customFormat="1" x14ac:dyDescent="0.25">
      <c r="A118" s="105" t="s">
        <v>320</v>
      </c>
      <c r="B118" s="106" t="s">
        <v>309</v>
      </c>
      <c r="C118" s="107" t="s">
        <v>92</v>
      </c>
      <c r="D118" s="111" t="s">
        <v>93</v>
      </c>
      <c r="E118" s="108"/>
      <c r="F118" s="109"/>
      <c r="G118" s="110">
        <v>-404</v>
      </c>
    </row>
    <row r="119" spans="1:7" s="1" customFormat="1" x14ac:dyDescent="0.25">
      <c r="A119" s="105" t="s">
        <v>321</v>
      </c>
      <c r="B119" s="106" t="s">
        <v>309</v>
      </c>
      <c r="C119" s="107" t="s">
        <v>92</v>
      </c>
      <c r="D119" s="111" t="s">
        <v>93</v>
      </c>
      <c r="E119" s="108"/>
      <c r="F119" s="109"/>
      <c r="G119" s="110">
        <v>-507</v>
      </c>
    </row>
    <row r="120" spans="1:7" s="1" customFormat="1" x14ac:dyDescent="0.25">
      <c r="A120" s="105" t="s">
        <v>322</v>
      </c>
      <c r="B120" s="106" t="s">
        <v>309</v>
      </c>
      <c r="C120" s="107" t="s">
        <v>92</v>
      </c>
      <c r="D120" s="111" t="s">
        <v>93</v>
      </c>
      <c r="E120" s="108"/>
      <c r="F120" s="109"/>
      <c r="G120" s="110">
        <v>-113.2</v>
      </c>
    </row>
    <row r="121" spans="1:7" s="1" customFormat="1" x14ac:dyDescent="0.25">
      <c r="A121" s="105" t="s">
        <v>323</v>
      </c>
      <c r="B121" s="106" t="s">
        <v>309</v>
      </c>
      <c r="C121" s="107" t="s">
        <v>92</v>
      </c>
      <c r="D121" s="111" t="s">
        <v>93</v>
      </c>
      <c r="E121" s="108"/>
      <c r="F121" s="109"/>
      <c r="G121" s="110">
        <v>-28.3</v>
      </c>
    </row>
    <row r="122" spans="1:7" s="1" customFormat="1" x14ac:dyDescent="0.25">
      <c r="A122" s="105" t="s">
        <v>324</v>
      </c>
      <c r="B122" s="106" t="s">
        <v>309</v>
      </c>
      <c r="C122" s="107" t="s">
        <v>92</v>
      </c>
      <c r="D122" s="111" t="s">
        <v>93</v>
      </c>
      <c r="E122" s="108"/>
      <c r="F122" s="109"/>
      <c r="G122" s="110">
        <v>-450</v>
      </c>
    </row>
    <row r="123" spans="1:7" s="1" customFormat="1" x14ac:dyDescent="0.25">
      <c r="A123" s="105" t="s">
        <v>325</v>
      </c>
      <c r="B123" s="106" t="s">
        <v>326</v>
      </c>
      <c r="C123" s="107" t="s">
        <v>92</v>
      </c>
      <c r="D123" s="111" t="s">
        <v>93</v>
      </c>
      <c r="E123" s="108"/>
      <c r="F123" s="109"/>
      <c r="G123" s="110">
        <v>-13.2</v>
      </c>
    </row>
    <row r="124" spans="1:7" s="1" customFormat="1" x14ac:dyDescent="0.25">
      <c r="A124" s="105" t="s">
        <v>327</v>
      </c>
      <c r="B124" s="106" t="s">
        <v>326</v>
      </c>
      <c r="C124" s="107" t="s">
        <v>92</v>
      </c>
      <c r="D124" s="111" t="s">
        <v>93</v>
      </c>
      <c r="E124" s="108"/>
      <c r="F124" s="109"/>
      <c r="G124" s="110">
        <v>-13.2</v>
      </c>
    </row>
    <row r="125" spans="1:7" s="1" customFormat="1" x14ac:dyDescent="0.25">
      <c r="A125" s="105" t="s">
        <v>328</v>
      </c>
      <c r="B125" s="106" t="s">
        <v>326</v>
      </c>
      <c r="C125" s="107" t="s">
        <v>92</v>
      </c>
      <c r="D125" s="111" t="s">
        <v>93</v>
      </c>
      <c r="E125" s="108"/>
      <c r="F125" s="109"/>
      <c r="G125" s="110">
        <v>-13.2</v>
      </c>
    </row>
    <row r="126" spans="1:7" s="1" customFormat="1" x14ac:dyDescent="0.25">
      <c r="A126" s="105" t="s">
        <v>329</v>
      </c>
      <c r="B126" s="106" t="s">
        <v>326</v>
      </c>
      <c r="C126" s="107" t="s">
        <v>92</v>
      </c>
      <c r="D126" s="111" t="s">
        <v>93</v>
      </c>
      <c r="E126" s="108"/>
      <c r="F126" s="109"/>
      <c r="G126" s="110">
        <v>-10.6</v>
      </c>
    </row>
    <row r="127" spans="1:7" s="1" customFormat="1" x14ac:dyDescent="0.25">
      <c r="A127" s="105" t="s">
        <v>330</v>
      </c>
      <c r="B127" s="106" t="s">
        <v>326</v>
      </c>
      <c r="C127" s="107" t="s">
        <v>92</v>
      </c>
      <c r="D127" s="111" t="s">
        <v>93</v>
      </c>
      <c r="E127" s="108"/>
      <c r="F127" s="109"/>
      <c r="G127" s="110">
        <v>-10.6</v>
      </c>
    </row>
    <row r="128" spans="1:7" s="1" customFormat="1" x14ac:dyDescent="0.25">
      <c r="A128" s="105" t="s">
        <v>331</v>
      </c>
      <c r="B128" s="106" t="s">
        <v>326</v>
      </c>
      <c r="C128" s="107" t="s">
        <v>92</v>
      </c>
      <c r="D128" s="111" t="s">
        <v>93</v>
      </c>
      <c r="E128" s="108"/>
      <c r="F128" s="109"/>
      <c r="G128" s="110">
        <v>-10.6</v>
      </c>
    </row>
    <row r="129" spans="1:7" s="1" customFormat="1" x14ac:dyDescent="0.25">
      <c r="A129" s="105" t="s">
        <v>332</v>
      </c>
      <c r="B129" s="106" t="s">
        <v>326</v>
      </c>
      <c r="C129" s="107" t="s">
        <v>92</v>
      </c>
      <c r="D129" s="111" t="s">
        <v>93</v>
      </c>
      <c r="E129" s="108"/>
      <c r="F129" s="109"/>
      <c r="G129" s="110">
        <v>-10.6</v>
      </c>
    </row>
    <row r="130" spans="1:7" s="1" customFormat="1" x14ac:dyDescent="0.25">
      <c r="A130" s="105" t="s">
        <v>333</v>
      </c>
      <c r="B130" s="106" t="s">
        <v>326</v>
      </c>
      <c r="C130" s="107" t="s">
        <v>92</v>
      </c>
      <c r="D130" s="111" t="s">
        <v>93</v>
      </c>
      <c r="E130" s="108"/>
      <c r="F130" s="109"/>
      <c r="G130" s="110">
        <v>-131.68</v>
      </c>
    </row>
    <row r="131" spans="1:7" s="1" customFormat="1" x14ac:dyDescent="0.25">
      <c r="A131" s="105" t="s">
        <v>334</v>
      </c>
      <c r="B131" s="106" t="s">
        <v>326</v>
      </c>
      <c r="C131" s="107" t="s">
        <v>92</v>
      </c>
      <c r="D131" s="111" t="s">
        <v>93</v>
      </c>
      <c r="E131" s="108"/>
      <c r="F131" s="109"/>
      <c r="G131" s="110">
        <v>-2.4</v>
      </c>
    </row>
    <row r="132" spans="1:7" s="1" customFormat="1" x14ac:dyDescent="0.25">
      <c r="A132" s="105" t="s">
        <v>335</v>
      </c>
      <c r="B132" s="106" t="s">
        <v>326</v>
      </c>
      <c r="C132" s="107" t="s">
        <v>92</v>
      </c>
      <c r="D132" s="111" t="s">
        <v>93</v>
      </c>
      <c r="E132" s="108"/>
      <c r="F132" s="109"/>
      <c r="G132" s="110">
        <v>-2.4</v>
      </c>
    </row>
    <row r="133" spans="1:7" s="1" customFormat="1" x14ac:dyDescent="0.25">
      <c r="A133" s="105" t="s">
        <v>336</v>
      </c>
      <c r="B133" s="106" t="s">
        <v>326</v>
      </c>
      <c r="C133" s="107" t="s">
        <v>92</v>
      </c>
      <c r="D133" s="111" t="s">
        <v>93</v>
      </c>
      <c r="E133" s="108"/>
      <c r="F133" s="109"/>
      <c r="G133" s="110">
        <v>-2.4</v>
      </c>
    </row>
    <row r="134" spans="1:7" s="1" customFormat="1" x14ac:dyDescent="0.25">
      <c r="A134" s="105" t="s">
        <v>337</v>
      </c>
      <c r="B134" s="106" t="s">
        <v>326</v>
      </c>
      <c r="C134" s="107" t="s">
        <v>92</v>
      </c>
      <c r="D134" s="111" t="s">
        <v>93</v>
      </c>
      <c r="E134" s="108"/>
      <c r="F134" s="109"/>
      <c r="G134" s="110">
        <v>-3</v>
      </c>
    </row>
    <row r="135" spans="1:7" s="1" customFormat="1" x14ac:dyDescent="0.25">
      <c r="A135" s="105" t="s">
        <v>338</v>
      </c>
      <c r="B135" s="106" t="s">
        <v>326</v>
      </c>
      <c r="C135" s="107" t="s">
        <v>92</v>
      </c>
      <c r="D135" s="111" t="s">
        <v>93</v>
      </c>
      <c r="E135" s="108"/>
      <c r="F135" s="109"/>
      <c r="G135" s="110">
        <v>-1.26</v>
      </c>
    </row>
    <row r="136" spans="1:7" s="1" customFormat="1" x14ac:dyDescent="0.25">
      <c r="A136" s="105" t="s">
        <v>339</v>
      </c>
      <c r="B136" s="106" t="s">
        <v>326</v>
      </c>
      <c r="C136" s="107" t="s">
        <v>92</v>
      </c>
      <c r="D136" s="111" t="s">
        <v>93</v>
      </c>
      <c r="E136" s="108"/>
      <c r="F136" s="109"/>
      <c r="G136" s="110">
        <v>-1.89</v>
      </c>
    </row>
    <row r="137" spans="1:7" s="1" customFormat="1" x14ac:dyDescent="0.25">
      <c r="A137" s="105" t="s">
        <v>340</v>
      </c>
      <c r="B137" s="106" t="s">
        <v>326</v>
      </c>
      <c r="C137" s="107" t="s">
        <v>92</v>
      </c>
      <c r="D137" s="111" t="s">
        <v>93</v>
      </c>
      <c r="E137" s="108"/>
      <c r="F137" s="109"/>
      <c r="G137" s="110">
        <v>-1.26</v>
      </c>
    </row>
    <row r="138" spans="1:7" s="1" customFormat="1" x14ac:dyDescent="0.25">
      <c r="A138" s="105" t="s">
        <v>341</v>
      </c>
      <c r="B138" s="106" t="s">
        <v>326</v>
      </c>
      <c r="C138" s="107" t="s">
        <v>92</v>
      </c>
      <c r="D138" s="111" t="s">
        <v>93</v>
      </c>
      <c r="E138" s="108"/>
      <c r="F138" s="109"/>
      <c r="G138" s="110">
        <v>-1.89</v>
      </c>
    </row>
    <row r="139" spans="1:7" s="1" customFormat="1" x14ac:dyDescent="0.25">
      <c r="A139" s="105" t="s">
        <v>342</v>
      </c>
      <c r="B139" s="106" t="s">
        <v>326</v>
      </c>
      <c r="C139" s="107" t="s">
        <v>92</v>
      </c>
      <c r="D139" s="111" t="s">
        <v>93</v>
      </c>
      <c r="E139" s="108"/>
      <c r="F139" s="109"/>
      <c r="G139" s="110">
        <v>-3</v>
      </c>
    </row>
    <row r="140" spans="1:7" s="1" customFormat="1" x14ac:dyDescent="0.25">
      <c r="A140" s="105" t="s">
        <v>343</v>
      </c>
      <c r="B140" s="106" t="s">
        <v>326</v>
      </c>
      <c r="C140" s="107" t="s">
        <v>92</v>
      </c>
      <c r="D140" s="111" t="s">
        <v>93</v>
      </c>
      <c r="E140" s="108"/>
      <c r="F140" s="109"/>
      <c r="G140" s="110">
        <v>-3</v>
      </c>
    </row>
    <row r="141" spans="1:7" s="1" customFormat="1" x14ac:dyDescent="0.25">
      <c r="A141" s="105" t="s">
        <v>344</v>
      </c>
      <c r="B141" s="106" t="s">
        <v>326</v>
      </c>
      <c r="C141" s="107" t="s">
        <v>92</v>
      </c>
      <c r="D141" s="111" t="s">
        <v>93</v>
      </c>
      <c r="E141" s="108"/>
      <c r="F141" s="109"/>
      <c r="G141" s="110">
        <v>-3</v>
      </c>
    </row>
    <row r="142" spans="1:7" s="1" customFormat="1" x14ac:dyDescent="0.25">
      <c r="A142" s="105" t="s">
        <v>345</v>
      </c>
      <c r="B142" s="106" t="s">
        <v>326</v>
      </c>
      <c r="C142" s="107" t="s">
        <v>92</v>
      </c>
      <c r="D142" s="111" t="s">
        <v>93</v>
      </c>
      <c r="E142" s="108"/>
      <c r="F142" s="109"/>
      <c r="G142" s="110">
        <v>-13.2</v>
      </c>
    </row>
    <row r="143" spans="1:7" s="1" customFormat="1" x14ac:dyDescent="0.25">
      <c r="A143" s="105" t="s">
        <v>346</v>
      </c>
      <c r="B143" s="106" t="s">
        <v>347</v>
      </c>
      <c r="C143" s="107" t="s">
        <v>92</v>
      </c>
      <c r="D143" s="111" t="s">
        <v>93</v>
      </c>
      <c r="E143" s="108"/>
      <c r="F143" s="109"/>
      <c r="G143" s="110">
        <v>-85.2</v>
      </c>
    </row>
    <row r="144" spans="1:7" s="1" customFormat="1" ht="33" x14ac:dyDescent="0.25">
      <c r="A144" s="105" t="s">
        <v>348</v>
      </c>
      <c r="B144" s="106" t="s">
        <v>349</v>
      </c>
      <c r="C144" s="107" t="s">
        <v>92</v>
      </c>
      <c r="D144" s="111" t="s">
        <v>93</v>
      </c>
      <c r="E144" s="108"/>
      <c r="F144" s="109"/>
      <c r="G144" s="110">
        <v>-43.2</v>
      </c>
    </row>
    <row r="145" spans="1:7" s="1" customFormat="1" x14ac:dyDescent="0.25">
      <c r="A145" s="105" t="s">
        <v>350</v>
      </c>
      <c r="B145" s="106" t="s">
        <v>351</v>
      </c>
      <c r="C145" s="107" t="s">
        <v>92</v>
      </c>
      <c r="D145" s="111" t="s">
        <v>95</v>
      </c>
      <c r="E145" s="108"/>
      <c r="F145" s="109"/>
      <c r="G145" s="110">
        <v>-3.3</v>
      </c>
    </row>
    <row r="146" spans="1:7" s="1" customFormat="1" x14ac:dyDescent="0.25">
      <c r="A146" s="105" t="s">
        <v>352</v>
      </c>
      <c r="B146" s="106" t="s">
        <v>353</v>
      </c>
      <c r="C146" s="107" t="s">
        <v>92</v>
      </c>
      <c r="D146" s="111" t="s">
        <v>95</v>
      </c>
      <c r="E146" s="108"/>
      <c r="F146" s="109"/>
      <c r="G146" s="110">
        <v>-551.04</v>
      </c>
    </row>
    <row r="147" spans="1:7" s="1" customFormat="1" x14ac:dyDescent="0.25">
      <c r="A147" s="105" t="s">
        <v>354</v>
      </c>
      <c r="B147" s="106" t="s">
        <v>355</v>
      </c>
      <c r="C147" s="107" t="s">
        <v>92</v>
      </c>
      <c r="D147" s="111" t="s">
        <v>93</v>
      </c>
      <c r="E147" s="108"/>
      <c r="F147" s="109"/>
      <c r="G147" s="110">
        <v>-45</v>
      </c>
    </row>
    <row r="148" spans="1:7" s="1" customFormat="1" ht="33" x14ac:dyDescent="0.25">
      <c r="A148" s="105" t="s">
        <v>356</v>
      </c>
      <c r="B148" s="106" t="s">
        <v>357</v>
      </c>
      <c r="C148" s="107" t="s">
        <v>92</v>
      </c>
      <c r="D148" s="111" t="s">
        <v>93</v>
      </c>
      <c r="E148" s="108"/>
      <c r="F148" s="109"/>
      <c r="G148" s="110">
        <v>-70.599999999999994</v>
      </c>
    </row>
    <row r="149" spans="1:7" s="1" customFormat="1" x14ac:dyDescent="0.25">
      <c r="A149" s="105" t="s">
        <v>358</v>
      </c>
      <c r="B149" s="106" t="s">
        <v>359</v>
      </c>
      <c r="C149" s="107" t="s">
        <v>92</v>
      </c>
      <c r="D149" s="111" t="s">
        <v>93</v>
      </c>
      <c r="E149" s="108"/>
      <c r="F149" s="109"/>
      <c r="G149" s="110">
        <v>-1470.84</v>
      </c>
    </row>
    <row r="150" spans="1:7" s="1" customFormat="1" x14ac:dyDescent="0.25">
      <c r="A150" s="105" t="s">
        <v>360</v>
      </c>
      <c r="B150" s="106" t="s">
        <v>359</v>
      </c>
      <c r="C150" s="107" t="s">
        <v>92</v>
      </c>
      <c r="D150" s="111" t="s">
        <v>93</v>
      </c>
      <c r="E150" s="108"/>
      <c r="F150" s="109"/>
      <c r="G150" s="110">
        <v>-4</v>
      </c>
    </row>
    <row r="151" spans="1:7" s="1" customFormat="1" x14ac:dyDescent="0.25">
      <c r="A151" s="105" t="s">
        <v>361</v>
      </c>
      <c r="B151" s="106" t="s">
        <v>359</v>
      </c>
      <c r="C151" s="107" t="s">
        <v>92</v>
      </c>
      <c r="D151" s="111" t="s">
        <v>93</v>
      </c>
      <c r="E151" s="108"/>
      <c r="F151" s="109"/>
      <c r="G151" s="110">
        <v>-1502.4</v>
      </c>
    </row>
    <row r="152" spans="1:7" s="1" customFormat="1" x14ac:dyDescent="0.25">
      <c r="A152" s="105" t="s">
        <v>362</v>
      </c>
      <c r="B152" s="106" t="s">
        <v>359</v>
      </c>
      <c r="C152" s="107" t="s">
        <v>92</v>
      </c>
      <c r="D152" s="111" t="s">
        <v>93</v>
      </c>
      <c r="E152" s="108"/>
      <c r="F152" s="109"/>
      <c r="G152" s="110">
        <v>-241.2</v>
      </c>
    </row>
    <row r="153" spans="1:7" s="1" customFormat="1" x14ac:dyDescent="0.25">
      <c r="A153" s="105" t="s">
        <v>363</v>
      </c>
      <c r="B153" s="106" t="s">
        <v>359</v>
      </c>
      <c r="C153" s="107" t="s">
        <v>92</v>
      </c>
      <c r="D153" s="111" t="s">
        <v>93</v>
      </c>
      <c r="E153" s="108"/>
      <c r="F153" s="109"/>
      <c r="G153" s="110">
        <v>-511.2</v>
      </c>
    </row>
    <row r="154" spans="1:7" s="1" customFormat="1" x14ac:dyDescent="0.25">
      <c r="A154" s="105" t="s">
        <v>364</v>
      </c>
      <c r="B154" s="106" t="s">
        <v>359</v>
      </c>
      <c r="C154" s="107" t="s">
        <v>92</v>
      </c>
      <c r="D154" s="111" t="s">
        <v>93</v>
      </c>
      <c r="E154" s="108"/>
      <c r="F154" s="109"/>
      <c r="G154" s="110">
        <v>-42.08</v>
      </c>
    </row>
    <row r="155" spans="1:7" s="1" customFormat="1" x14ac:dyDescent="0.25">
      <c r="A155" s="105" t="s">
        <v>365</v>
      </c>
      <c r="B155" s="106" t="s">
        <v>359</v>
      </c>
      <c r="C155" s="107" t="s">
        <v>92</v>
      </c>
      <c r="D155" s="111" t="s">
        <v>93</v>
      </c>
      <c r="E155" s="108"/>
      <c r="F155" s="109"/>
      <c r="G155" s="110">
        <v>-42.08</v>
      </c>
    </row>
    <row r="156" spans="1:7" s="1" customFormat="1" x14ac:dyDescent="0.25">
      <c r="A156" s="105" t="s">
        <v>366</v>
      </c>
      <c r="B156" s="106" t="s">
        <v>367</v>
      </c>
      <c r="C156" s="107" t="s">
        <v>92</v>
      </c>
      <c r="D156" s="111" t="s">
        <v>93</v>
      </c>
      <c r="E156" s="108"/>
      <c r="F156" s="109"/>
      <c r="G156" s="110">
        <v>-98</v>
      </c>
    </row>
    <row r="157" spans="1:7" s="1" customFormat="1" x14ac:dyDescent="0.25">
      <c r="A157" s="105" t="s">
        <v>368</v>
      </c>
      <c r="B157" s="106" t="s">
        <v>369</v>
      </c>
      <c r="C157" s="107" t="s">
        <v>92</v>
      </c>
      <c r="D157" s="111" t="s">
        <v>93</v>
      </c>
      <c r="E157" s="108"/>
      <c r="F157" s="109"/>
      <c r="G157" s="110">
        <v>-8</v>
      </c>
    </row>
    <row r="158" spans="1:7" s="1" customFormat="1" x14ac:dyDescent="0.25">
      <c r="A158" s="105" t="s">
        <v>370</v>
      </c>
      <c r="B158" s="106" t="s">
        <v>369</v>
      </c>
      <c r="C158" s="107" t="s">
        <v>92</v>
      </c>
      <c r="D158" s="111" t="s">
        <v>93</v>
      </c>
      <c r="E158" s="108"/>
      <c r="F158" s="109"/>
      <c r="G158" s="110">
        <v>-4</v>
      </c>
    </row>
    <row r="159" spans="1:7" s="1" customFormat="1" x14ac:dyDescent="0.25">
      <c r="A159" s="105" t="s">
        <v>371</v>
      </c>
      <c r="B159" s="106" t="s">
        <v>372</v>
      </c>
      <c r="C159" s="107" t="s">
        <v>92</v>
      </c>
      <c r="D159" s="111" t="s">
        <v>93</v>
      </c>
      <c r="E159" s="108"/>
      <c r="F159" s="109"/>
      <c r="G159" s="110">
        <v>-678</v>
      </c>
    </row>
    <row r="160" spans="1:7" s="1" customFormat="1" x14ac:dyDescent="0.25">
      <c r="A160" s="105" t="s">
        <v>373</v>
      </c>
      <c r="B160" s="106" t="s">
        <v>374</v>
      </c>
      <c r="C160" s="107" t="s">
        <v>92</v>
      </c>
      <c r="D160" s="111" t="s">
        <v>93</v>
      </c>
      <c r="E160" s="108"/>
      <c r="F160" s="109"/>
      <c r="G160" s="110">
        <v>-12</v>
      </c>
    </row>
    <row r="161" spans="1:7" s="1" customFormat="1" x14ac:dyDescent="0.25">
      <c r="A161" s="105" t="s">
        <v>375</v>
      </c>
      <c r="B161" s="106" t="s">
        <v>376</v>
      </c>
      <c r="C161" s="107" t="s">
        <v>92</v>
      </c>
      <c r="D161" s="111" t="s">
        <v>93</v>
      </c>
      <c r="E161" s="108"/>
      <c r="F161" s="109"/>
      <c r="G161" s="110">
        <v>-33.81</v>
      </c>
    </row>
    <row r="162" spans="1:7" s="1" customFormat="1" ht="33" x14ac:dyDescent="0.25">
      <c r="A162" s="105" t="s">
        <v>377</v>
      </c>
      <c r="B162" s="106" t="s">
        <v>378</v>
      </c>
      <c r="C162" s="107" t="s">
        <v>92</v>
      </c>
      <c r="D162" s="111" t="s">
        <v>93</v>
      </c>
      <c r="E162" s="108"/>
      <c r="F162" s="109"/>
      <c r="G162" s="110">
        <v>-117</v>
      </c>
    </row>
    <row r="163" spans="1:7" s="1" customFormat="1" ht="33" x14ac:dyDescent="0.25">
      <c r="A163" s="105" t="s">
        <v>379</v>
      </c>
      <c r="B163" s="106" t="s">
        <v>378</v>
      </c>
      <c r="C163" s="107" t="s">
        <v>92</v>
      </c>
      <c r="D163" s="111" t="s">
        <v>93</v>
      </c>
      <c r="E163" s="108"/>
      <c r="F163" s="109"/>
      <c r="G163" s="110">
        <v>-348</v>
      </c>
    </row>
    <row r="164" spans="1:7" s="1" customFormat="1" ht="33" x14ac:dyDescent="0.25">
      <c r="A164" s="105" t="s">
        <v>380</v>
      </c>
      <c r="B164" s="106" t="s">
        <v>381</v>
      </c>
      <c r="C164" s="107" t="s">
        <v>92</v>
      </c>
      <c r="D164" s="111" t="s">
        <v>93</v>
      </c>
      <c r="E164" s="108"/>
      <c r="F164" s="109"/>
      <c r="G164" s="110">
        <v>-423</v>
      </c>
    </row>
    <row r="165" spans="1:7" s="1" customFormat="1" ht="33" x14ac:dyDescent="0.25">
      <c r="A165" s="105" t="s">
        <v>382</v>
      </c>
      <c r="B165" s="106" t="s">
        <v>383</v>
      </c>
      <c r="C165" s="107" t="s">
        <v>92</v>
      </c>
      <c r="D165" s="111" t="s">
        <v>93</v>
      </c>
      <c r="E165" s="108"/>
      <c r="F165" s="109"/>
      <c r="G165" s="110">
        <v>-160</v>
      </c>
    </row>
    <row r="166" spans="1:7" s="1" customFormat="1" x14ac:dyDescent="0.25">
      <c r="A166" s="105" t="s">
        <v>384</v>
      </c>
      <c r="B166" s="106" t="s">
        <v>385</v>
      </c>
      <c r="C166" s="107" t="s">
        <v>92</v>
      </c>
      <c r="D166" s="111" t="s">
        <v>102</v>
      </c>
      <c r="E166" s="108"/>
      <c r="F166" s="109"/>
      <c r="G166" s="110">
        <v>-540</v>
      </c>
    </row>
    <row r="167" spans="1:7" s="1" customFormat="1" x14ac:dyDescent="0.25">
      <c r="A167" s="105" t="s">
        <v>386</v>
      </c>
      <c r="B167" s="106" t="s">
        <v>385</v>
      </c>
      <c r="C167" s="107" t="s">
        <v>92</v>
      </c>
      <c r="D167" s="111" t="s">
        <v>102</v>
      </c>
      <c r="E167" s="108"/>
      <c r="F167" s="109"/>
      <c r="G167" s="110">
        <v>-900</v>
      </c>
    </row>
    <row r="168" spans="1:7" s="1" customFormat="1" x14ac:dyDescent="0.25">
      <c r="A168" s="105" t="s">
        <v>387</v>
      </c>
      <c r="B168" s="106" t="s">
        <v>385</v>
      </c>
      <c r="C168" s="107" t="s">
        <v>92</v>
      </c>
      <c r="D168" s="111" t="s">
        <v>102</v>
      </c>
      <c r="E168" s="108"/>
      <c r="F168" s="109"/>
      <c r="G168" s="110">
        <v>-180</v>
      </c>
    </row>
    <row r="169" spans="1:7" s="1" customFormat="1" x14ac:dyDescent="0.25">
      <c r="A169" s="105" t="s">
        <v>388</v>
      </c>
      <c r="B169" s="106" t="s">
        <v>389</v>
      </c>
      <c r="C169" s="107" t="s">
        <v>92</v>
      </c>
      <c r="D169" s="111" t="s">
        <v>93</v>
      </c>
      <c r="E169" s="108"/>
      <c r="F169" s="109"/>
      <c r="G169" s="110">
        <v>-1</v>
      </c>
    </row>
    <row r="170" spans="1:7" s="1" customFormat="1" x14ac:dyDescent="0.25">
      <c r="A170" s="105" t="s">
        <v>390</v>
      </c>
      <c r="B170" s="106" t="s">
        <v>389</v>
      </c>
      <c r="C170" s="107" t="s">
        <v>92</v>
      </c>
      <c r="D170" s="111" t="s">
        <v>93</v>
      </c>
      <c r="E170" s="108"/>
      <c r="F170" s="109"/>
      <c r="G170" s="110">
        <v>-4500.6000000000004</v>
      </c>
    </row>
    <row r="171" spans="1:7" s="1" customFormat="1" x14ac:dyDescent="0.25">
      <c r="A171" s="105" t="s">
        <v>391</v>
      </c>
      <c r="B171" s="106" t="s">
        <v>389</v>
      </c>
      <c r="C171" s="107" t="s">
        <v>92</v>
      </c>
      <c r="D171" s="111" t="s">
        <v>93</v>
      </c>
      <c r="E171" s="108"/>
      <c r="F171" s="109"/>
      <c r="G171" s="110">
        <v>-4500.6000000000004</v>
      </c>
    </row>
    <row r="172" spans="1:7" s="1" customFormat="1" x14ac:dyDescent="0.25">
      <c r="A172" s="105" t="s">
        <v>392</v>
      </c>
      <c r="B172" s="106" t="s">
        <v>393</v>
      </c>
      <c r="C172" s="107" t="s">
        <v>92</v>
      </c>
      <c r="D172" s="111" t="s">
        <v>93</v>
      </c>
      <c r="E172" s="108"/>
      <c r="F172" s="109"/>
      <c r="G172" s="110">
        <v>-460</v>
      </c>
    </row>
    <row r="173" spans="1:7" s="1" customFormat="1" x14ac:dyDescent="0.25">
      <c r="A173" s="105" t="s">
        <v>394</v>
      </c>
      <c r="B173" s="106" t="s">
        <v>395</v>
      </c>
      <c r="C173" s="107" t="s">
        <v>92</v>
      </c>
      <c r="D173" s="111" t="s">
        <v>93</v>
      </c>
      <c r="E173" s="108"/>
      <c r="F173" s="109"/>
      <c r="G173" s="110">
        <v>-1350</v>
      </c>
    </row>
    <row r="174" spans="1:7" s="1" customFormat="1" x14ac:dyDescent="0.25">
      <c r="A174" s="105" t="s">
        <v>396</v>
      </c>
      <c r="B174" s="106" t="s">
        <v>395</v>
      </c>
      <c r="C174" s="107" t="s">
        <v>92</v>
      </c>
      <c r="D174" s="111" t="s">
        <v>93</v>
      </c>
      <c r="E174" s="108"/>
      <c r="F174" s="109"/>
      <c r="G174" s="110">
        <v>-3600.904</v>
      </c>
    </row>
    <row r="175" spans="1:7" s="1" customFormat="1" x14ac:dyDescent="0.25">
      <c r="A175" s="105" t="s">
        <v>397</v>
      </c>
      <c r="B175" s="106" t="s">
        <v>395</v>
      </c>
      <c r="C175" s="107" t="s">
        <v>92</v>
      </c>
      <c r="D175" s="111" t="s">
        <v>93</v>
      </c>
      <c r="E175" s="108"/>
      <c r="F175" s="109"/>
      <c r="G175" s="110">
        <v>-8421</v>
      </c>
    </row>
    <row r="176" spans="1:7" s="1" customFormat="1" x14ac:dyDescent="0.25">
      <c r="A176" s="105" t="s">
        <v>398</v>
      </c>
      <c r="B176" s="106" t="s">
        <v>395</v>
      </c>
      <c r="C176" s="107" t="s">
        <v>92</v>
      </c>
      <c r="D176" s="111" t="s">
        <v>93</v>
      </c>
      <c r="E176" s="108"/>
      <c r="F176" s="109"/>
      <c r="G176" s="110">
        <v>-9600</v>
      </c>
    </row>
    <row r="177" spans="1:7" s="1" customFormat="1" x14ac:dyDescent="0.25">
      <c r="A177" s="105" t="s">
        <v>399</v>
      </c>
      <c r="B177" s="106" t="s">
        <v>395</v>
      </c>
      <c r="C177" s="107" t="s">
        <v>92</v>
      </c>
      <c r="D177" s="111" t="s">
        <v>93</v>
      </c>
      <c r="E177" s="108"/>
      <c r="F177" s="109"/>
      <c r="G177" s="110">
        <v>-888</v>
      </c>
    </row>
    <row r="178" spans="1:7" s="1" customFormat="1" x14ac:dyDescent="0.25">
      <c r="A178" s="105" t="s">
        <v>400</v>
      </c>
      <c r="B178" s="106" t="s">
        <v>99</v>
      </c>
      <c r="C178" s="107" t="s">
        <v>92</v>
      </c>
      <c r="D178" s="111" t="s">
        <v>93</v>
      </c>
      <c r="E178" s="108"/>
      <c r="F178" s="109"/>
      <c r="G178" s="110">
        <v>-27.972000000000001</v>
      </c>
    </row>
    <row r="179" spans="1:7" s="1" customFormat="1" x14ac:dyDescent="0.25">
      <c r="A179" s="105" t="s">
        <v>401</v>
      </c>
      <c r="B179" s="106" t="s">
        <v>99</v>
      </c>
      <c r="C179" s="107" t="s">
        <v>92</v>
      </c>
      <c r="D179" s="111" t="s">
        <v>93</v>
      </c>
      <c r="E179" s="108"/>
      <c r="F179" s="109"/>
      <c r="G179" s="110">
        <v>-91.944000000000003</v>
      </c>
    </row>
    <row r="180" spans="1:7" s="1" customFormat="1" x14ac:dyDescent="0.25">
      <c r="A180" s="105" t="s">
        <v>402</v>
      </c>
      <c r="B180" s="106" t="s">
        <v>99</v>
      </c>
      <c r="C180" s="107" t="s">
        <v>92</v>
      </c>
      <c r="D180" s="111" t="s">
        <v>93</v>
      </c>
      <c r="E180" s="108"/>
      <c r="F180" s="109"/>
      <c r="G180" s="110">
        <v>-135.72</v>
      </c>
    </row>
    <row r="181" spans="1:7" s="1" customFormat="1" x14ac:dyDescent="0.25">
      <c r="A181" s="105" t="s">
        <v>403</v>
      </c>
      <c r="B181" s="106" t="s">
        <v>99</v>
      </c>
      <c r="C181" s="107" t="s">
        <v>89</v>
      </c>
      <c r="D181" s="111" t="s">
        <v>93</v>
      </c>
      <c r="E181" s="108"/>
      <c r="F181" s="109"/>
      <c r="G181" s="110">
        <v>-914.4</v>
      </c>
    </row>
    <row r="182" spans="1:7" s="1" customFormat="1" x14ac:dyDescent="0.25">
      <c r="A182" s="105" t="s">
        <v>404</v>
      </c>
      <c r="B182" s="106" t="s">
        <v>99</v>
      </c>
      <c r="C182" s="107" t="s">
        <v>92</v>
      </c>
      <c r="D182" s="111" t="s">
        <v>93</v>
      </c>
      <c r="E182" s="108"/>
      <c r="F182" s="109"/>
      <c r="G182" s="110">
        <v>-206.52199999999999</v>
      </c>
    </row>
    <row r="183" spans="1:7" s="1" customFormat="1" x14ac:dyDescent="0.25">
      <c r="A183" s="105" t="s">
        <v>405</v>
      </c>
      <c r="B183" s="106" t="s">
        <v>99</v>
      </c>
      <c r="C183" s="107" t="s">
        <v>92</v>
      </c>
      <c r="D183" s="111" t="s">
        <v>93</v>
      </c>
      <c r="E183" s="108"/>
      <c r="F183" s="109"/>
      <c r="G183" s="110">
        <v>-9.0060000000000002</v>
      </c>
    </row>
    <row r="184" spans="1:7" s="1" customFormat="1" x14ac:dyDescent="0.25">
      <c r="A184" s="105" t="s">
        <v>406</v>
      </c>
      <c r="B184" s="106" t="s">
        <v>99</v>
      </c>
      <c r="C184" s="107" t="s">
        <v>92</v>
      </c>
      <c r="D184" s="111" t="s">
        <v>93</v>
      </c>
      <c r="E184" s="108"/>
      <c r="F184" s="109"/>
      <c r="G184" s="110">
        <v>-30.02</v>
      </c>
    </row>
    <row r="185" spans="1:7" s="1" customFormat="1" x14ac:dyDescent="0.25">
      <c r="A185" s="105" t="s">
        <v>407</v>
      </c>
      <c r="B185" s="106" t="s">
        <v>99</v>
      </c>
      <c r="C185" s="107" t="s">
        <v>92</v>
      </c>
      <c r="D185" s="111" t="s">
        <v>93</v>
      </c>
      <c r="E185" s="108"/>
      <c r="F185" s="109"/>
      <c r="G185" s="110">
        <v>-708.6</v>
      </c>
    </row>
    <row r="186" spans="1:7" s="1" customFormat="1" x14ac:dyDescent="0.25">
      <c r="A186" s="105" t="s">
        <v>408</v>
      </c>
      <c r="B186" s="106" t="s">
        <v>99</v>
      </c>
      <c r="C186" s="107" t="s">
        <v>92</v>
      </c>
      <c r="D186" s="107" t="s">
        <v>93</v>
      </c>
      <c r="E186" s="108"/>
      <c r="F186" s="109"/>
      <c r="G186" s="110">
        <v>-115.944</v>
      </c>
    </row>
    <row r="187" spans="1:7" s="1" customFormat="1" x14ac:dyDescent="0.25">
      <c r="A187" s="105" t="s">
        <v>409</v>
      </c>
      <c r="B187" s="106" t="s">
        <v>99</v>
      </c>
      <c r="C187" s="107" t="s">
        <v>92</v>
      </c>
      <c r="D187" s="107" t="s">
        <v>93</v>
      </c>
      <c r="E187" s="108"/>
      <c r="F187" s="109"/>
      <c r="G187" s="110">
        <v>-280.08</v>
      </c>
    </row>
    <row r="188" spans="1:7" s="1" customFormat="1" x14ac:dyDescent="0.25">
      <c r="A188" s="105" t="s">
        <v>410</v>
      </c>
      <c r="B188" s="106" t="s">
        <v>411</v>
      </c>
      <c r="C188" s="107" t="s">
        <v>92</v>
      </c>
      <c r="D188" s="107" t="s">
        <v>93</v>
      </c>
      <c r="E188" s="108"/>
      <c r="F188" s="109"/>
      <c r="G188" s="110">
        <v>-24</v>
      </c>
    </row>
    <row r="189" spans="1:7" s="1" customFormat="1" ht="33" x14ac:dyDescent="0.25">
      <c r="A189" s="105" t="s">
        <v>412</v>
      </c>
      <c r="B189" s="106" t="s">
        <v>413</v>
      </c>
      <c r="C189" s="107" t="s">
        <v>92</v>
      </c>
      <c r="D189" s="107" t="s">
        <v>93</v>
      </c>
      <c r="E189" s="108"/>
      <c r="F189" s="109"/>
      <c r="G189" s="110">
        <v>-480</v>
      </c>
    </row>
    <row r="190" spans="1:7" s="1" customFormat="1" ht="33" x14ac:dyDescent="0.25">
      <c r="A190" s="105" t="s">
        <v>414</v>
      </c>
      <c r="B190" s="106" t="s">
        <v>413</v>
      </c>
      <c r="C190" s="107" t="s">
        <v>92</v>
      </c>
      <c r="D190" s="111" t="s">
        <v>93</v>
      </c>
      <c r="E190" s="108"/>
      <c r="F190" s="109"/>
      <c r="G190" s="110">
        <v>-10.199999999999999</v>
      </c>
    </row>
    <row r="191" spans="1:7" s="1" customFormat="1" x14ac:dyDescent="0.25">
      <c r="A191" s="105" t="s">
        <v>415</v>
      </c>
      <c r="B191" s="106" t="s">
        <v>416</v>
      </c>
      <c r="C191" s="107" t="s">
        <v>92</v>
      </c>
      <c r="D191" s="111" t="s">
        <v>93</v>
      </c>
      <c r="E191" s="108"/>
      <c r="F191" s="109"/>
      <c r="G191" s="110">
        <v>-280</v>
      </c>
    </row>
    <row r="192" spans="1:7" s="1" customFormat="1" x14ac:dyDescent="0.25">
      <c r="A192" s="105" t="s">
        <v>417</v>
      </c>
      <c r="B192" s="106" t="s">
        <v>416</v>
      </c>
      <c r="C192" s="107" t="s">
        <v>92</v>
      </c>
      <c r="D192" s="111" t="s">
        <v>93</v>
      </c>
      <c r="E192" s="108"/>
      <c r="F192" s="109"/>
      <c r="G192" s="110">
        <v>-298.2</v>
      </c>
    </row>
    <row r="193" spans="1:7" s="1" customFormat="1" x14ac:dyDescent="0.25">
      <c r="A193" s="105" t="s">
        <v>418</v>
      </c>
      <c r="B193" s="106" t="s">
        <v>416</v>
      </c>
      <c r="C193" s="107" t="s">
        <v>92</v>
      </c>
      <c r="D193" s="111" t="s">
        <v>93</v>
      </c>
      <c r="E193" s="108"/>
      <c r="F193" s="109"/>
      <c r="G193" s="110">
        <v>-6</v>
      </c>
    </row>
    <row r="194" spans="1:7" s="1" customFormat="1" x14ac:dyDescent="0.25">
      <c r="A194" s="105" t="s">
        <v>419</v>
      </c>
      <c r="B194" s="106" t="s">
        <v>416</v>
      </c>
      <c r="C194" s="107" t="s">
        <v>92</v>
      </c>
      <c r="D194" s="111" t="s">
        <v>93</v>
      </c>
      <c r="E194" s="108"/>
      <c r="F194" s="109"/>
      <c r="G194" s="110">
        <v>-899.1</v>
      </c>
    </row>
    <row r="195" spans="1:7" s="1" customFormat="1" x14ac:dyDescent="0.25">
      <c r="A195" s="105" t="s">
        <v>420</v>
      </c>
      <c r="B195" s="106" t="s">
        <v>416</v>
      </c>
      <c r="C195" s="107" t="s">
        <v>92</v>
      </c>
      <c r="D195" s="111" t="s">
        <v>93</v>
      </c>
      <c r="E195" s="108"/>
      <c r="F195" s="109"/>
      <c r="G195" s="110">
        <v>-240</v>
      </c>
    </row>
    <row r="196" spans="1:7" s="1" customFormat="1" x14ac:dyDescent="0.25">
      <c r="A196" s="105" t="s">
        <v>421</v>
      </c>
      <c r="B196" s="106" t="s">
        <v>416</v>
      </c>
      <c r="C196" s="107" t="s">
        <v>92</v>
      </c>
      <c r="D196" s="111" t="s">
        <v>93</v>
      </c>
      <c r="E196" s="108"/>
      <c r="F196" s="109"/>
      <c r="G196" s="110">
        <v>-192</v>
      </c>
    </row>
    <row r="197" spans="1:7" s="1" customFormat="1" x14ac:dyDescent="0.25">
      <c r="A197" s="105" t="s">
        <v>422</v>
      </c>
      <c r="B197" s="106" t="s">
        <v>423</v>
      </c>
      <c r="C197" s="107" t="s">
        <v>92</v>
      </c>
      <c r="D197" s="111" t="s">
        <v>95</v>
      </c>
      <c r="E197" s="108"/>
      <c r="F197" s="109"/>
      <c r="G197" s="110">
        <v>-15.6</v>
      </c>
    </row>
    <row r="198" spans="1:7" s="1" customFormat="1" x14ac:dyDescent="0.25">
      <c r="A198" s="105" t="s">
        <v>424</v>
      </c>
      <c r="B198" s="106" t="s">
        <v>423</v>
      </c>
      <c r="C198" s="107" t="s">
        <v>92</v>
      </c>
      <c r="D198" s="111" t="s">
        <v>95</v>
      </c>
      <c r="E198" s="108"/>
      <c r="F198" s="109"/>
      <c r="G198" s="110">
        <v>-62</v>
      </c>
    </row>
    <row r="199" spans="1:7" s="1" customFormat="1" x14ac:dyDescent="0.25">
      <c r="A199" s="105" t="s">
        <v>425</v>
      </c>
      <c r="B199" s="106" t="s">
        <v>426</v>
      </c>
      <c r="C199" s="107" t="s">
        <v>92</v>
      </c>
      <c r="D199" s="111" t="s">
        <v>93</v>
      </c>
      <c r="E199" s="108"/>
      <c r="F199" s="109"/>
      <c r="G199" s="110">
        <v>-36</v>
      </c>
    </row>
    <row r="200" spans="1:7" s="1" customFormat="1" x14ac:dyDescent="0.25">
      <c r="A200" s="105" t="s">
        <v>427</v>
      </c>
      <c r="B200" s="106" t="s">
        <v>426</v>
      </c>
      <c r="C200" s="107" t="s">
        <v>92</v>
      </c>
      <c r="D200" s="111" t="s">
        <v>93</v>
      </c>
      <c r="E200" s="108"/>
      <c r="F200" s="109"/>
      <c r="G200" s="110">
        <v>-3.1</v>
      </c>
    </row>
    <row r="201" spans="1:7" s="1" customFormat="1" x14ac:dyDescent="0.25">
      <c r="A201" s="105" t="s">
        <v>428</v>
      </c>
      <c r="B201" s="106" t="s">
        <v>429</v>
      </c>
      <c r="C201" s="107" t="s">
        <v>92</v>
      </c>
      <c r="D201" s="111" t="s">
        <v>102</v>
      </c>
      <c r="E201" s="108"/>
      <c r="F201" s="109"/>
      <c r="G201" s="110">
        <v>-8730</v>
      </c>
    </row>
    <row r="202" spans="1:7" s="1" customFormat="1" x14ac:dyDescent="0.25">
      <c r="A202" s="105" t="s">
        <v>430</v>
      </c>
      <c r="B202" s="106" t="s">
        <v>429</v>
      </c>
      <c r="C202" s="107" t="s">
        <v>92</v>
      </c>
      <c r="D202" s="111" t="s">
        <v>102</v>
      </c>
      <c r="E202" s="108"/>
      <c r="F202" s="109"/>
      <c r="G202" s="110">
        <v>-875</v>
      </c>
    </row>
    <row r="203" spans="1:7" s="1" customFormat="1" x14ac:dyDescent="0.25">
      <c r="A203" s="105" t="s">
        <v>431</v>
      </c>
      <c r="B203" s="106" t="s">
        <v>429</v>
      </c>
      <c r="C203" s="107" t="s">
        <v>92</v>
      </c>
      <c r="D203" s="111" t="s">
        <v>102</v>
      </c>
      <c r="E203" s="108"/>
      <c r="F203" s="109"/>
      <c r="G203" s="110">
        <v>-600</v>
      </c>
    </row>
    <row r="204" spans="1:7" s="1" customFormat="1" ht="33" x14ac:dyDescent="0.25">
      <c r="A204" s="105" t="s">
        <v>432</v>
      </c>
      <c r="B204" s="106" t="s">
        <v>433</v>
      </c>
      <c r="C204" s="107" t="s">
        <v>92</v>
      </c>
      <c r="D204" s="111" t="s">
        <v>93</v>
      </c>
      <c r="E204" s="108"/>
      <c r="F204" s="109"/>
      <c r="G204" s="110">
        <v>-24</v>
      </c>
    </row>
    <row r="205" spans="1:7" s="1" customFormat="1" ht="33" x14ac:dyDescent="0.25">
      <c r="A205" s="105" t="s">
        <v>434</v>
      </c>
      <c r="B205" s="106" t="s">
        <v>433</v>
      </c>
      <c r="C205" s="107" t="s">
        <v>92</v>
      </c>
      <c r="D205" s="111" t="s">
        <v>93</v>
      </c>
      <c r="E205" s="108"/>
      <c r="F205" s="109"/>
      <c r="G205" s="110">
        <v>-880</v>
      </c>
    </row>
    <row r="206" spans="1:7" s="1" customFormat="1" ht="33" x14ac:dyDescent="0.25">
      <c r="A206" s="105" t="s">
        <v>435</v>
      </c>
      <c r="B206" s="106" t="s">
        <v>433</v>
      </c>
      <c r="C206" s="107" t="s">
        <v>92</v>
      </c>
      <c r="D206" s="111" t="s">
        <v>93</v>
      </c>
      <c r="E206" s="108"/>
      <c r="F206" s="109"/>
      <c r="G206" s="110">
        <v>-400</v>
      </c>
    </row>
    <row r="207" spans="1:7" s="1" customFormat="1" ht="33" x14ac:dyDescent="0.25">
      <c r="A207" s="105" t="s">
        <v>436</v>
      </c>
      <c r="B207" s="106" t="s">
        <v>433</v>
      </c>
      <c r="C207" s="107" t="s">
        <v>92</v>
      </c>
      <c r="D207" s="111" t="s">
        <v>93</v>
      </c>
      <c r="E207" s="108"/>
      <c r="F207" s="109"/>
      <c r="G207" s="110">
        <v>-12</v>
      </c>
    </row>
    <row r="208" spans="1:7" s="1" customFormat="1" ht="33" x14ac:dyDescent="0.25">
      <c r="A208" s="105" t="s">
        <v>437</v>
      </c>
      <c r="B208" s="106" t="s">
        <v>433</v>
      </c>
      <c r="C208" s="107" t="s">
        <v>92</v>
      </c>
      <c r="D208" s="111" t="s">
        <v>93</v>
      </c>
      <c r="E208" s="108"/>
      <c r="F208" s="109"/>
      <c r="G208" s="110">
        <v>-90</v>
      </c>
    </row>
    <row r="209" spans="1:7" s="1" customFormat="1" ht="33" x14ac:dyDescent="0.25">
      <c r="A209" s="105" t="s">
        <v>438</v>
      </c>
      <c r="B209" s="106" t="s">
        <v>433</v>
      </c>
      <c r="C209" s="107" t="s">
        <v>92</v>
      </c>
      <c r="D209" s="111" t="s">
        <v>93</v>
      </c>
      <c r="E209" s="108"/>
      <c r="F209" s="109"/>
      <c r="G209" s="110">
        <v>-267</v>
      </c>
    </row>
    <row r="210" spans="1:7" s="1" customFormat="1" ht="33" x14ac:dyDescent="0.25">
      <c r="A210" s="105" t="s">
        <v>439</v>
      </c>
      <c r="B210" s="106" t="s">
        <v>433</v>
      </c>
      <c r="C210" s="107" t="s">
        <v>92</v>
      </c>
      <c r="D210" s="111" t="s">
        <v>93</v>
      </c>
      <c r="E210" s="108"/>
      <c r="F210" s="109"/>
      <c r="G210" s="110">
        <v>-40</v>
      </c>
    </row>
    <row r="211" spans="1:7" s="1" customFormat="1" ht="33" x14ac:dyDescent="0.25">
      <c r="A211" s="105" t="s">
        <v>440</v>
      </c>
      <c r="B211" s="106" t="s">
        <v>433</v>
      </c>
      <c r="C211" s="107" t="s">
        <v>92</v>
      </c>
      <c r="D211" s="111" t="s">
        <v>93</v>
      </c>
      <c r="E211" s="108"/>
      <c r="F211" s="109"/>
      <c r="G211" s="110">
        <v>-324</v>
      </c>
    </row>
    <row r="212" spans="1:7" s="1" customFormat="1" ht="33" x14ac:dyDescent="0.25">
      <c r="A212" s="105" t="s">
        <v>441</v>
      </c>
      <c r="B212" s="106" t="s">
        <v>433</v>
      </c>
      <c r="C212" s="107" t="s">
        <v>92</v>
      </c>
      <c r="D212" s="111" t="s">
        <v>93</v>
      </c>
      <c r="E212" s="108"/>
      <c r="F212" s="109"/>
      <c r="G212" s="110">
        <v>-74</v>
      </c>
    </row>
    <row r="213" spans="1:7" s="1" customFormat="1" ht="33" x14ac:dyDescent="0.25">
      <c r="A213" s="105" t="s">
        <v>442</v>
      </c>
      <c r="B213" s="106" t="s">
        <v>433</v>
      </c>
      <c r="C213" s="107" t="s">
        <v>92</v>
      </c>
      <c r="D213" s="111" t="s">
        <v>93</v>
      </c>
      <c r="E213" s="108"/>
      <c r="F213" s="109"/>
      <c r="G213" s="110">
        <v>-620</v>
      </c>
    </row>
    <row r="214" spans="1:7" s="1" customFormat="1" ht="33" x14ac:dyDescent="0.25">
      <c r="A214" s="105" t="s">
        <v>443</v>
      </c>
      <c r="B214" s="106" t="s">
        <v>433</v>
      </c>
      <c r="C214" s="107" t="s">
        <v>92</v>
      </c>
      <c r="D214" s="111" t="s">
        <v>93</v>
      </c>
      <c r="E214" s="108"/>
      <c r="F214" s="109"/>
      <c r="G214" s="110">
        <v>-48</v>
      </c>
    </row>
    <row r="215" spans="1:7" s="1" customFormat="1" x14ac:dyDescent="0.25">
      <c r="A215" s="105" t="s">
        <v>444</v>
      </c>
      <c r="B215" s="106" t="s">
        <v>445</v>
      </c>
      <c r="C215" s="107" t="s">
        <v>92</v>
      </c>
      <c r="D215" s="111" t="s">
        <v>93</v>
      </c>
      <c r="E215" s="108"/>
      <c r="F215" s="109"/>
      <c r="G215" s="110">
        <v>-135</v>
      </c>
    </row>
    <row r="216" spans="1:7" s="1" customFormat="1" ht="33" x14ac:dyDescent="0.25">
      <c r="A216" s="105" t="s">
        <v>446</v>
      </c>
      <c r="B216" s="106" t="s">
        <v>447</v>
      </c>
      <c r="C216" s="107" t="s">
        <v>92</v>
      </c>
      <c r="D216" s="111" t="s">
        <v>93</v>
      </c>
      <c r="E216" s="108"/>
      <c r="F216" s="109"/>
      <c r="G216" s="110">
        <v>-2332</v>
      </c>
    </row>
    <row r="217" spans="1:7" s="1" customFormat="1" ht="33" x14ac:dyDescent="0.25">
      <c r="A217" s="105" t="s">
        <v>448</v>
      </c>
      <c r="B217" s="106" t="s">
        <v>447</v>
      </c>
      <c r="C217" s="107" t="s">
        <v>92</v>
      </c>
      <c r="D217" s="111" t="s">
        <v>93</v>
      </c>
      <c r="E217" s="108"/>
      <c r="F217" s="109"/>
      <c r="G217" s="110">
        <v>-26</v>
      </c>
    </row>
    <row r="218" spans="1:7" s="1" customFormat="1" ht="33" x14ac:dyDescent="0.25">
      <c r="A218" s="105" t="s">
        <v>449</v>
      </c>
      <c r="B218" s="106" t="s">
        <v>447</v>
      </c>
      <c r="C218" s="107" t="s">
        <v>92</v>
      </c>
      <c r="D218" s="111" t="s">
        <v>93</v>
      </c>
      <c r="E218" s="108"/>
      <c r="F218" s="109"/>
      <c r="G218" s="110">
        <v>-560</v>
      </c>
    </row>
    <row r="219" spans="1:7" s="1" customFormat="1" ht="33" x14ac:dyDescent="0.25">
      <c r="A219" s="105" t="s">
        <v>450</v>
      </c>
      <c r="B219" s="106" t="s">
        <v>447</v>
      </c>
      <c r="C219" s="107" t="s">
        <v>92</v>
      </c>
      <c r="D219" s="111" t="s">
        <v>93</v>
      </c>
      <c r="E219" s="108"/>
      <c r="F219" s="109"/>
      <c r="G219" s="110">
        <v>-12.5</v>
      </c>
    </row>
    <row r="220" spans="1:7" s="1" customFormat="1" ht="33" x14ac:dyDescent="0.25">
      <c r="A220" s="105" t="s">
        <v>451</v>
      </c>
      <c r="B220" s="106" t="s">
        <v>447</v>
      </c>
      <c r="C220" s="107" t="s">
        <v>92</v>
      </c>
      <c r="D220" s="111" t="s">
        <v>93</v>
      </c>
      <c r="E220" s="108"/>
      <c r="F220" s="109"/>
      <c r="G220" s="110">
        <v>-11.5</v>
      </c>
    </row>
    <row r="221" spans="1:7" s="1" customFormat="1" ht="33" x14ac:dyDescent="0.25">
      <c r="A221" s="105" t="s">
        <v>452</v>
      </c>
      <c r="B221" s="106" t="s">
        <v>447</v>
      </c>
      <c r="C221" s="107" t="s">
        <v>92</v>
      </c>
      <c r="D221" s="111" t="s">
        <v>93</v>
      </c>
      <c r="E221" s="108"/>
      <c r="F221" s="109"/>
      <c r="G221" s="110">
        <v>-960</v>
      </c>
    </row>
    <row r="222" spans="1:7" s="1" customFormat="1" ht="33" x14ac:dyDescent="0.25">
      <c r="A222" s="105" t="s">
        <v>453</v>
      </c>
      <c r="B222" s="106" t="s">
        <v>101</v>
      </c>
      <c r="C222" s="107" t="s">
        <v>92</v>
      </c>
      <c r="D222" s="111" t="s">
        <v>102</v>
      </c>
      <c r="E222" s="108"/>
      <c r="F222" s="109"/>
      <c r="G222" s="110">
        <v>-1818</v>
      </c>
    </row>
    <row r="223" spans="1:7" s="1" customFormat="1" ht="33" x14ac:dyDescent="0.25">
      <c r="A223" s="105" t="s">
        <v>454</v>
      </c>
      <c r="B223" s="106" t="s">
        <v>455</v>
      </c>
      <c r="C223" s="107" t="s">
        <v>92</v>
      </c>
      <c r="D223" s="111" t="s">
        <v>102</v>
      </c>
      <c r="E223" s="108"/>
      <c r="F223" s="109"/>
      <c r="G223" s="110">
        <v>-75</v>
      </c>
    </row>
    <row r="224" spans="1:7" s="1" customFormat="1" x14ac:dyDescent="0.25">
      <c r="A224" s="105" t="s">
        <v>456</v>
      </c>
      <c r="B224" s="106" t="s">
        <v>457</v>
      </c>
      <c r="C224" s="107" t="s">
        <v>92</v>
      </c>
      <c r="D224" s="111" t="s">
        <v>94</v>
      </c>
      <c r="E224" s="108"/>
      <c r="F224" s="109"/>
      <c r="G224" s="110">
        <v>-410</v>
      </c>
    </row>
    <row r="225" spans="1:7" s="1" customFormat="1" x14ac:dyDescent="0.25">
      <c r="A225" s="105" t="s">
        <v>458</v>
      </c>
      <c r="B225" s="106" t="s">
        <v>459</v>
      </c>
      <c r="C225" s="107" t="s">
        <v>92</v>
      </c>
      <c r="D225" s="111" t="s">
        <v>93</v>
      </c>
      <c r="E225" s="108"/>
      <c r="F225" s="109"/>
      <c r="G225" s="110">
        <v>-2600</v>
      </c>
    </row>
    <row r="226" spans="1:7" s="1" customFormat="1" x14ac:dyDescent="0.25">
      <c r="A226" s="105" t="s">
        <v>460</v>
      </c>
      <c r="B226" s="106" t="s">
        <v>461</v>
      </c>
      <c r="C226" s="107" t="s">
        <v>92</v>
      </c>
      <c r="D226" s="111" t="s">
        <v>93</v>
      </c>
      <c r="E226" s="108"/>
      <c r="F226" s="109"/>
      <c r="G226" s="110">
        <v>-300</v>
      </c>
    </row>
    <row r="227" spans="1:7" s="1" customFormat="1" x14ac:dyDescent="0.25">
      <c r="A227" s="105" t="s">
        <v>462</v>
      </c>
      <c r="B227" s="106" t="s">
        <v>461</v>
      </c>
      <c r="C227" s="107" t="s">
        <v>92</v>
      </c>
      <c r="D227" s="111" t="s">
        <v>93</v>
      </c>
      <c r="E227" s="108"/>
      <c r="F227" s="109"/>
      <c r="G227" s="110">
        <v>-250</v>
      </c>
    </row>
    <row r="228" spans="1:7" s="1" customFormat="1" x14ac:dyDescent="0.25">
      <c r="A228" s="105" t="s">
        <v>463</v>
      </c>
      <c r="B228" s="106" t="s">
        <v>461</v>
      </c>
      <c r="C228" s="107" t="s">
        <v>92</v>
      </c>
      <c r="D228" s="111" t="s">
        <v>93</v>
      </c>
      <c r="E228" s="108"/>
      <c r="F228" s="109"/>
      <c r="G228" s="110">
        <v>-507</v>
      </c>
    </row>
    <row r="229" spans="1:7" s="1" customFormat="1" x14ac:dyDescent="0.25">
      <c r="A229" s="105" t="s">
        <v>464</v>
      </c>
      <c r="B229" s="106" t="s">
        <v>461</v>
      </c>
      <c r="C229" s="107" t="s">
        <v>92</v>
      </c>
      <c r="D229" s="111" t="s">
        <v>93</v>
      </c>
      <c r="E229" s="108"/>
      <c r="F229" s="109"/>
      <c r="G229" s="110">
        <v>-20</v>
      </c>
    </row>
    <row r="230" spans="1:7" s="1" customFormat="1" x14ac:dyDescent="0.25">
      <c r="A230" s="105" t="s">
        <v>465</v>
      </c>
      <c r="B230" s="106" t="s">
        <v>466</v>
      </c>
      <c r="C230" s="107" t="s">
        <v>92</v>
      </c>
      <c r="D230" s="111" t="s">
        <v>93</v>
      </c>
      <c r="E230" s="108"/>
      <c r="F230" s="109"/>
      <c r="G230" s="110">
        <v>-34.5</v>
      </c>
    </row>
    <row r="231" spans="1:7" s="1" customFormat="1" ht="33" x14ac:dyDescent="0.25">
      <c r="A231" s="105" t="s">
        <v>467</v>
      </c>
      <c r="B231" s="106" t="s">
        <v>468</v>
      </c>
      <c r="C231" s="107" t="s">
        <v>92</v>
      </c>
      <c r="D231" s="111" t="s">
        <v>93</v>
      </c>
      <c r="E231" s="108"/>
      <c r="F231" s="109"/>
      <c r="G231" s="110">
        <v>-21</v>
      </c>
    </row>
    <row r="232" spans="1:7" s="1" customFormat="1" ht="33" x14ac:dyDescent="0.25">
      <c r="A232" s="105" t="s">
        <v>469</v>
      </c>
      <c r="B232" s="106" t="s">
        <v>468</v>
      </c>
      <c r="C232" s="107" t="s">
        <v>92</v>
      </c>
      <c r="D232" s="111" t="s">
        <v>93</v>
      </c>
      <c r="E232" s="108"/>
      <c r="F232" s="109"/>
      <c r="G232" s="110">
        <v>-21</v>
      </c>
    </row>
    <row r="233" spans="1:7" s="1" customFormat="1" ht="33" x14ac:dyDescent="0.25">
      <c r="A233" s="105" t="s">
        <v>470</v>
      </c>
      <c r="B233" s="106" t="s">
        <v>468</v>
      </c>
      <c r="C233" s="107" t="s">
        <v>92</v>
      </c>
      <c r="D233" s="111" t="s">
        <v>93</v>
      </c>
      <c r="E233" s="108"/>
      <c r="F233" s="109"/>
      <c r="G233" s="110">
        <v>-21</v>
      </c>
    </row>
    <row r="234" spans="1:7" s="1" customFormat="1" ht="33" x14ac:dyDescent="0.25">
      <c r="A234" s="105" t="s">
        <v>471</v>
      </c>
      <c r="B234" s="106" t="s">
        <v>468</v>
      </c>
      <c r="C234" s="107" t="s">
        <v>92</v>
      </c>
      <c r="D234" s="111" t="s">
        <v>93</v>
      </c>
      <c r="E234" s="108"/>
      <c r="F234" s="109"/>
      <c r="G234" s="110">
        <v>-21</v>
      </c>
    </row>
    <row r="235" spans="1:7" s="1" customFormat="1" ht="33" x14ac:dyDescent="0.25">
      <c r="A235" s="105" t="s">
        <v>472</v>
      </c>
      <c r="B235" s="106" t="s">
        <v>468</v>
      </c>
      <c r="C235" s="107" t="s">
        <v>92</v>
      </c>
      <c r="D235" s="111" t="s">
        <v>93</v>
      </c>
      <c r="E235" s="108"/>
      <c r="F235" s="109"/>
      <c r="G235" s="110">
        <v>-366</v>
      </c>
    </row>
    <row r="236" spans="1:7" s="1" customFormat="1" ht="33" x14ac:dyDescent="0.25">
      <c r="A236" s="105" t="s">
        <v>473</v>
      </c>
      <c r="B236" s="106" t="s">
        <v>468</v>
      </c>
      <c r="C236" s="107" t="s">
        <v>92</v>
      </c>
      <c r="D236" s="111" t="s">
        <v>93</v>
      </c>
      <c r="E236" s="108"/>
      <c r="F236" s="109"/>
      <c r="G236" s="110">
        <v>-366</v>
      </c>
    </row>
    <row r="237" spans="1:7" s="1" customFormat="1" x14ac:dyDescent="0.25">
      <c r="A237" s="105" t="s">
        <v>474</v>
      </c>
      <c r="B237" s="106" t="s">
        <v>100</v>
      </c>
      <c r="C237" s="107" t="s">
        <v>92</v>
      </c>
      <c r="D237" s="111" t="s">
        <v>93</v>
      </c>
      <c r="E237" s="108"/>
      <c r="F237" s="109"/>
      <c r="G237" s="110">
        <v>-5.0679999999999996</v>
      </c>
    </row>
    <row r="238" spans="1:7" s="1" customFormat="1" x14ac:dyDescent="0.25">
      <c r="A238" s="105" t="s">
        <v>475</v>
      </c>
      <c r="B238" s="106" t="s">
        <v>100</v>
      </c>
      <c r="C238" s="107" t="s">
        <v>92</v>
      </c>
      <c r="D238" s="111" t="s">
        <v>93</v>
      </c>
      <c r="E238" s="108"/>
      <c r="F238" s="109"/>
      <c r="G238" s="110">
        <v>-197.74799999999999</v>
      </c>
    </row>
    <row r="239" spans="1:7" s="1" customFormat="1" x14ac:dyDescent="0.25">
      <c r="A239" s="105" t="s">
        <v>476</v>
      </c>
      <c r="B239" s="106" t="s">
        <v>100</v>
      </c>
      <c r="C239" s="107" t="s">
        <v>92</v>
      </c>
      <c r="D239" s="111" t="s">
        <v>93</v>
      </c>
      <c r="E239" s="108"/>
      <c r="F239" s="109"/>
      <c r="G239" s="110">
        <v>-127.4</v>
      </c>
    </row>
    <row r="240" spans="1:7" s="1" customFormat="1" x14ac:dyDescent="0.25">
      <c r="A240" s="105" t="s">
        <v>477</v>
      </c>
      <c r="B240" s="106" t="s">
        <v>100</v>
      </c>
      <c r="C240" s="107" t="s">
        <v>92</v>
      </c>
      <c r="D240" s="111" t="s">
        <v>93</v>
      </c>
      <c r="E240" s="108"/>
      <c r="F240" s="109"/>
      <c r="G240" s="110">
        <v>-10.648</v>
      </c>
    </row>
    <row r="241" spans="1:7" s="1" customFormat="1" x14ac:dyDescent="0.25">
      <c r="A241" s="105" t="s">
        <v>478</v>
      </c>
      <c r="B241" s="106" t="s">
        <v>100</v>
      </c>
      <c r="C241" s="107" t="s">
        <v>92</v>
      </c>
      <c r="D241" s="111" t="s">
        <v>93</v>
      </c>
      <c r="E241" s="108"/>
      <c r="F241" s="109"/>
      <c r="G241" s="110">
        <v>-31.047999999999998</v>
      </c>
    </row>
    <row r="242" spans="1:7" s="1" customFormat="1" x14ac:dyDescent="0.25">
      <c r="A242" s="105" t="s">
        <v>479</v>
      </c>
      <c r="B242" s="106" t="s">
        <v>100</v>
      </c>
      <c r="C242" s="107" t="s">
        <v>92</v>
      </c>
      <c r="D242" s="111" t="s">
        <v>93</v>
      </c>
      <c r="E242" s="108"/>
      <c r="F242" s="109"/>
      <c r="G242" s="110">
        <v>-18.288</v>
      </c>
    </row>
    <row r="243" spans="1:7" s="1" customFormat="1" x14ac:dyDescent="0.25">
      <c r="A243" s="105" t="s">
        <v>480</v>
      </c>
      <c r="B243" s="106" t="s">
        <v>100</v>
      </c>
      <c r="C243" s="107" t="s">
        <v>92</v>
      </c>
      <c r="D243" s="111" t="s">
        <v>93</v>
      </c>
      <c r="E243" s="108"/>
      <c r="F243" s="109"/>
      <c r="G243" s="110">
        <v>-31.943999999999999</v>
      </c>
    </row>
    <row r="244" spans="1:7" s="1" customFormat="1" x14ac:dyDescent="0.25">
      <c r="A244" s="105" t="s">
        <v>481</v>
      </c>
      <c r="B244" s="106" t="s">
        <v>100</v>
      </c>
      <c r="C244" s="107" t="s">
        <v>92</v>
      </c>
      <c r="D244" s="111" t="s">
        <v>93</v>
      </c>
      <c r="E244" s="108"/>
      <c r="F244" s="109"/>
      <c r="G244" s="110">
        <v>-5.4480000000000004</v>
      </c>
    </row>
    <row r="245" spans="1:7" s="1" customFormat="1" x14ac:dyDescent="0.25">
      <c r="A245" s="105" t="s">
        <v>482</v>
      </c>
      <c r="B245" s="106" t="s">
        <v>100</v>
      </c>
      <c r="C245" s="107" t="s">
        <v>92</v>
      </c>
      <c r="D245" s="111" t="s">
        <v>93</v>
      </c>
      <c r="E245" s="108"/>
      <c r="F245" s="109"/>
      <c r="G245" s="110">
        <v>-6.6479999999999997</v>
      </c>
    </row>
    <row r="246" spans="1:7" s="1" customFormat="1" x14ac:dyDescent="0.25">
      <c r="A246" s="105" t="s">
        <v>483</v>
      </c>
      <c r="B246" s="106" t="s">
        <v>100</v>
      </c>
      <c r="C246" s="107" t="s">
        <v>92</v>
      </c>
      <c r="D246" s="111" t="s">
        <v>93</v>
      </c>
      <c r="E246" s="108"/>
      <c r="F246" s="109"/>
      <c r="G246" s="110">
        <v>-10.199999999999999</v>
      </c>
    </row>
    <row r="247" spans="1:7" s="1" customFormat="1" x14ac:dyDescent="0.25">
      <c r="A247" s="105" t="s">
        <v>484</v>
      </c>
      <c r="B247" s="106" t="s">
        <v>100</v>
      </c>
      <c r="C247" s="107" t="s">
        <v>92</v>
      </c>
      <c r="D247" s="111" t="s">
        <v>93</v>
      </c>
      <c r="E247" s="108"/>
      <c r="F247" s="109"/>
      <c r="G247" s="110">
        <v>-2.6480000000000001</v>
      </c>
    </row>
    <row r="248" spans="1:7" s="1" customFormat="1" x14ac:dyDescent="0.25">
      <c r="A248" s="105" t="s">
        <v>485</v>
      </c>
      <c r="B248" s="106" t="s">
        <v>100</v>
      </c>
      <c r="C248" s="107" t="s">
        <v>92</v>
      </c>
      <c r="D248" s="111" t="s">
        <v>93</v>
      </c>
      <c r="E248" s="108"/>
      <c r="F248" s="109"/>
      <c r="G248" s="110">
        <v>-42.591999999999999</v>
      </c>
    </row>
    <row r="249" spans="1:7" s="1" customFormat="1" x14ac:dyDescent="0.25">
      <c r="A249" s="105" t="s">
        <v>486</v>
      </c>
      <c r="B249" s="106" t="s">
        <v>100</v>
      </c>
      <c r="C249" s="107" t="s">
        <v>92</v>
      </c>
      <c r="D249" s="111" t="s">
        <v>93</v>
      </c>
      <c r="E249" s="108"/>
      <c r="F249" s="109"/>
      <c r="G249" s="110">
        <v>-18.2</v>
      </c>
    </row>
    <row r="250" spans="1:7" s="1" customFormat="1" x14ac:dyDescent="0.25">
      <c r="A250" s="105" t="s">
        <v>487</v>
      </c>
      <c r="B250" s="106" t="s">
        <v>100</v>
      </c>
      <c r="C250" s="107" t="s">
        <v>92</v>
      </c>
      <c r="D250" s="111" t="s">
        <v>93</v>
      </c>
      <c r="E250" s="108"/>
      <c r="F250" s="109"/>
      <c r="G250" s="110">
        <v>-29.295999999999999</v>
      </c>
    </row>
    <row r="251" spans="1:7" s="1" customFormat="1" x14ac:dyDescent="0.25">
      <c r="A251" s="105" t="s">
        <v>488</v>
      </c>
      <c r="B251" s="106" t="s">
        <v>100</v>
      </c>
      <c r="C251" s="107" t="s">
        <v>92</v>
      </c>
      <c r="D251" s="111" t="s">
        <v>93</v>
      </c>
      <c r="E251" s="108"/>
      <c r="F251" s="109"/>
      <c r="G251" s="110">
        <v>-26.896000000000001</v>
      </c>
    </row>
    <row r="252" spans="1:7" s="1" customFormat="1" x14ac:dyDescent="0.25">
      <c r="A252" s="105" t="s">
        <v>489</v>
      </c>
      <c r="B252" s="106" t="s">
        <v>100</v>
      </c>
      <c r="C252" s="107" t="s">
        <v>92</v>
      </c>
      <c r="D252" s="111" t="s">
        <v>93</v>
      </c>
      <c r="E252" s="108"/>
      <c r="F252" s="109"/>
      <c r="G252" s="110">
        <v>-14.648</v>
      </c>
    </row>
    <row r="253" spans="1:7" s="1" customFormat="1" x14ac:dyDescent="0.25">
      <c r="A253" s="105" t="s">
        <v>490</v>
      </c>
      <c r="B253" s="106" t="s">
        <v>100</v>
      </c>
      <c r="C253" s="107" t="s">
        <v>92</v>
      </c>
      <c r="D253" s="111" t="s">
        <v>93</v>
      </c>
      <c r="E253" s="108"/>
      <c r="F253" s="109"/>
      <c r="G253" s="110">
        <v>-9.048</v>
      </c>
    </row>
    <row r="254" spans="1:7" s="1" customFormat="1" x14ac:dyDescent="0.25">
      <c r="A254" s="105" t="s">
        <v>491</v>
      </c>
      <c r="B254" s="106" t="s">
        <v>100</v>
      </c>
      <c r="C254" s="107" t="s">
        <v>92</v>
      </c>
      <c r="D254" s="111" t="s">
        <v>93</v>
      </c>
      <c r="E254" s="108"/>
      <c r="F254" s="109"/>
      <c r="G254" s="110">
        <v>-14.648</v>
      </c>
    </row>
    <row r="255" spans="1:7" s="1" customFormat="1" x14ac:dyDescent="0.25">
      <c r="A255" s="105" t="s">
        <v>492</v>
      </c>
      <c r="B255" s="106" t="s">
        <v>100</v>
      </c>
      <c r="C255" s="107" t="s">
        <v>92</v>
      </c>
      <c r="D255" s="111" t="s">
        <v>93</v>
      </c>
      <c r="E255" s="108"/>
      <c r="F255" s="109"/>
      <c r="G255" s="110">
        <v>-22.896000000000001</v>
      </c>
    </row>
    <row r="256" spans="1:7" s="1" customFormat="1" x14ac:dyDescent="0.25">
      <c r="A256" s="105" t="s">
        <v>493</v>
      </c>
      <c r="B256" s="106" t="s">
        <v>100</v>
      </c>
      <c r="C256" s="107" t="s">
        <v>92</v>
      </c>
      <c r="D256" s="111" t="s">
        <v>93</v>
      </c>
      <c r="E256" s="108"/>
      <c r="F256" s="109"/>
      <c r="G256" s="110">
        <v>-13.295999999999999</v>
      </c>
    </row>
    <row r="257" spans="1:7" s="1" customFormat="1" x14ac:dyDescent="0.25">
      <c r="A257" s="105" t="s">
        <v>494</v>
      </c>
      <c r="B257" s="106" t="s">
        <v>100</v>
      </c>
      <c r="C257" s="107" t="s">
        <v>92</v>
      </c>
      <c r="D257" s="111" t="s">
        <v>93</v>
      </c>
      <c r="E257" s="108"/>
      <c r="F257" s="109"/>
      <c r="G257" s="110">
        <v>-8.6880000000000006</v>
      </c>
    </row>
    <row r="258" spans="1:7" s="1" customFormat="1" x14ac:dyDescent="0.25">
      <c r="A258" s="105" t="s">
        <v>495</v>
      </c>
      <c r="B258" s="106" t="s">
        <v>100</v>
      </c>
      <c r="C258" s="107" t="s">
        <v>92</v>
      </c>
      <c r="D258" s="111" t="s">
        <v>93</v>
      </c>
      <c r="E258" s="108"/>
      <c r="F258" s="109"/>
      <c r="G258" s="110">
        <v>-5.7919999999999998</v>
      </c>
    </row>
    <row r="259" spans="1:7" s="1" customFormat="1" x14ac:dyDescent="0.25">
      <c r="A259" s="105" t="s">
        <v>496</v>
      </c>
      <c r="B259" s="106" t="s">
        <v>100</v>
      </c>
      <c r="C259" s="107" t="s">
        <v>92</v>
      </c>
      <c r="D259" s="111" t="s">
        <v>93</v>
      </c>
      <c r="E259" s="108"/>
      <c r="F259" s="109"/>
      <c r="G259" s="110">
        <v>-6.6479999999999997</v>
      </c>
    </row>
    <row r="260" spans="1:7" s="1" customFormat="1" x14ac:dyDescent="0.25">
      <c r="A260" s="105" t="s">
        <v>497</v>
      </c>
      <c r="B260" s="106" t="s">
        <v>100</v>
      </c>
      <c r="C260" s="107" t="s">
        <v>92</v>
      </c>
      <c r="D260" s="111" t="s">
        <v>93</v>
      </c>
      <c r="E260" s="108"/>
      <c r="F260" s="109"/>
      <c r="G260" s="110">
        <v>-21.295999999999999</v>
      </c>
    </row>
    <row r="261" spans="1:7" s="1" customFormat="1" x14ac:dyDescent="0.25">
      <c r="A261" s="105" t="s">
        <v>498</v>
      </c>
      <c r="B261" s="106" t="s">
        <v>100</v>
      </c>
      <c r="C261" s="107" t="s">
        <v>92</v>
      </c>
      <c r="D261" s="111" t="s">
        <v>93</v>
      </c>
      <c r="E261" s="108"/>
      <c r="F261" s="109"/>
      <c r="G261" s="110">
        <v>-2.6480000000000001</v>
      </c>
    </row>
    <row r="262" spans="1:7" s="1" customFormat="1" x14ac:dyDescent="0.25">
      <c r="A262" s="105" t="s">
        <v>499</v>
      </c>
      <c r="B262" s="106" t="s">
        <v>100</v>
      </c>
      <c r="C262" s="107" t="s">
        <v>92</v>
      </c>
      <c r="D262" s="111" t="s">
        <v>93</v>
      </c>
      <c r="E262" s="108"/>
      <c r="F262" s="109"/>
      <c r="G262" s="110">
        <v>-15.928000000000001</v>
      </c>
    </row>
    <row r="263" spans="1:7" s="1" customFormat="1" x14ac:dyDescent="0.25">
      <c r="A263" s="105" t="s">
        <v>500</v>
      </c>
      <c r="B263" s="106" t="s">
        <v>100</v>
      </c>
      <c r="C263" s="107" t="s">
        <v>92</v>
      </c>
      <c r="D263" s="111" t="s">
        <v>93</v>
      </c>
      <c r="E263" s="108"/>
      <c r="F263" s="109"/>
      <c r="G263" s="110">
        <v>-358.7</v>
      </c>
    </row>
    <row r="264" spans="1:7" s="1" customFormat="1" x14ac:dyDescent="0.25">
      <c r="A264" s="105" t="s">
        <v>501</v>
      </c>
      <c r="B264" s="106" t="s">
        <v>100</v>
      </c>
      <c r="C264" s="107" t="s">
        <v>92</v>
      </c>
      <c r="D264" s="111" t="s">
        <v>93</v>
      </c>
      <c r="E264" s="108"/>
      <c r="F264" s="109"/>
      <c r="G264" s="110">
        <v>-2.6480000000000001</v>
      </c>
    </row>
    <row r="265" spans="1:7" s="1" customFormat="1" x14ac:dyDescent="0.25">
      <c r="A265" s="105" t="s">
        <v>502</v>
      </c>
      <c r="B265" s="106" t="s">
        <v>100</v>
      </c>
      <c r="C265" s="107" t="s">
        <v>92</v>
      </c>
      <c r="D265" s="111" t="s">
        <v>93</v>
      </c>
      <c r="E265" s="108"/>
      <c r="F265" s="109"/>
      <c r="G265" s="110">
        <v>-2.6480000000000001</v>
      </c>
    </row>
    <row r="266" spans="1:7" s="1" customFormat="1" x14ac:dyDescent="0.25">
      <c r="A266" s="105" t="s">
        <v>503</v>
      </c>
      <c r="B266" s="106" t="s">
        <v>100</v>
      </c>
      <c r="C266" s="107" t="s">
        <v>92</v>
      </c>
      <c r="D266" s="111" t="s">
        <v>93</v>
      </c>
      <c r="E266" s="108"/>
      <c r="F266" s="109"/>
      <c r="G266" s="110">
        <v>-1836</v>
      </c>
    </row>
    <row r="267" spans="1:7" s="1" customFormat="1" x14ac:dyDescent="0.25">
      <c r="A267" s="105" t="s">
        <v>504</v>
      </c>
      <c r="B267" s="106" t="s">
        <v>100</v>
      </c>
      <c r="C267" s="107" t="s">
        <v>92</v>
      </c>
      <c r="D267" s="111" t="s">
        <v>93</v>
      </c>
      <c r="E267" s="108"/>
      <c r="F267" s="109"/>
      <c r="G267" s="110">
        <v>-21.184000000000001</v>
      </c>
    </row>
    <row r="268" spans="1:7" s="1" customFormat="1" x14ac:dyDescent="0.25">
      <c r="A268" s="105" t="s">
        <v>505</v>
      </c>
      <c r="B268" s="106" t="s">
        <v>100</v>
      </c>
      <c r="C268" s="107" t="s">
        <v>92</v>
      </c>
      <c r="D268" s="111" t="s">
        <v>93</v>
      </c>
      <c r="E268" s="108"/>
      <c r="F268" s="109"/>
      <c r="G268" s="110">
        <v>-11.584</v>
      </c>
    </row>
    <row r="269" spans="1:7" s="1" customFormat="1" x14ac:dyDescent="0.25">
      <c r="A269" s="105" t="s">
        <v>506</v>
      </c>
      <c r="B269" s="106" t="s">
        <v>100</v>
      </c>
      <c r="C269" s="107" t="s">
        <v>92</v>
      </c>
      <c r="D269" s="111" t="s">
        <v>93</v>
      </c>
      <c r="E269" s="108"/>
      <c r="F269" s="109"/>
      <c r="G269" s="110">
        <v>-216</v>
      </c>
    </row>
    <row r="270" spans="1:7" s="1" customFormat="1" x14ac:dyDescent="0.25">
      <c r="A270" s="105" t="s">
        <v>507</v>
      </c>
      <c r="B270" s="106" t="s">
        <v>100</v>
      </c>
      <c r="C270" s="107" t="s">
        <v>92</v>
      </c>
      <c r="D270" s="111" t="s">
        <v>93</v>
      </c>
      <c r="E270" s="108"/>
      <c r="F270" s="109"/>
      <c r="G270" s="110">
        <v>-10.896000000000001</v>
      </c>
    </row>
    <row r="271" spans="1:7" s="1" customFormat="1" x14ac:dyDescent="0.25">
      <c r="A271" s="105" t="s">
        <v>508</v>
      </c>
      <c r="B271" s="106" t="s">
        <v>100</v>
      </c>
      <c r="C271" s="107" t="s">
        <v>92</v>
      </c>
      <c r="D271" s="111" t="s">
        <v>93</v>
      </c>
      <c r="E271" s="108"/>
      <c r="F271" s="109"/>
      <c r="G271" s="110">
        <v>-12.4</v>
      </c>
    </row>
    <row r="272" spans="1:7" s="1" customFormat="1" x14ac:dyDescent="0.25">
      <c r="A272" s="105" t="s">
        <v>509</v>
      </c>
      <c r="B272" s="106" t="s">
        <v>100</v>
      </c>
      <c r="C272" s="107" t="s">
        <v>92</v>
      </c>
      <c r="D272" s="107" t="s">
        <v>93</v>
      </c>
      <c r="E272" s="108"/>
      <c r="F272" s="109"/>
      <c r="G272" s="110">
        <v>-18.896000000000001</v>
      </c>
    </row>
    <row r="273" spans="1:7" s="1" customFormat="1" x14ac:dyDescent="0.25">
      <c r="A273" s="105" t="s">
        <v>510</v>
      </c>
      <c r="B273" s="106" t="s">
        <v>100</v>
      </c>
      <c r="C273" s="107" t="s">
        <v>92</v>
      </c>
      <c r="D273" s="107" t="s">
        <v>93</v>
      </c>
      <c r="E273" s="108"/>
      <c r="F273" s="109"/>
      <c r="G273" s="110">
        <v>-11.584</v>
      </c>
    </row>
    <row r="274" spans="1:7" s="1" customFormat="1" x14ac:dyDescent="0.25">
      <c r="A274" s="105" t="s">
        <v>511</v>
      </c>
      <c r="B274" s="106" t="s">
        <v>100</v>
      </c>
      <c r="C274" s="107" t="s">
        <v>92</v>
      </c>
      <c r="D274" s="107" t="s">
        <v>93</v>
      </c>
      <c r="E274" s="108"/>
      <c r="F274" s="109"/>
      <c r="G274" s="110">
        <v>-128.68799999999999</v>
      </c>
    </row>
    <row r="275" spans="1:7" s="1" customFormat="1" x14ac:dyDescent="0.25">
      <c r="A275" s="105" t="s">
        <v>512</v>
      </c>
      <c r="B275" s="106" t="s">
        <v>100</v>
      </c>
      <c r="C275" s="107" t="s">
        <v>92</v>
      </c>
      <c r="D275" s="107" t="s">
        <v>93</v>
      </c>
      <c r="E275" s="108"/>
      <c r="F275" s="109"/>
      <c r="G275" s="110">
        <v>-34.896000000000001</v>
      </c>
    </row>
    <row r="276" spans="1:7" s="1" customFormat="1" x14ac:dyDescent="0.25">
      <c r="A276" s="105" t="s">
        <v>513</v>
      </c>
      <c r="B276" s="106" t="s">
        <v>100</v>
      </c>
      <c r="C276" s="107" t="s">
        <v>92</v>
      </c>
      <c r="D276" s="111" t="s">
        <v>93</v>
      </c>
      <c r="E276" s="108"/>
      <c r="F276" s="109"/>
      <c r="G276" s="110">
        <v>-29.295999999999999</v>
      </c>
    </row>
    <row r="277" spans="1:7" s="1" customFormat="1" x14ac:dyDescent="0.25">
      <c r="A277" s="105" t="s">
        <v>514</v>
      </c>
      <c r="B277" s="106" t="s">
        <v>100</v>
      </c>
      <c r="C277" s="107" t="s">
        <v>92</v>
      </c>
      <c r="D277" s="111" t="s">
        <v>93</v>
      </c>
      <c r="E277" s="108"/>
      <c r="F277" s="109"/>
      <c r="G277" s="110">
        <v>-18.2</v>
      </c>
    </row>
    <row r="278" spans="1:7" s="1" customFormat="1" x14ac:dyDescent="0.25">
      <c r="A278" s="105" t="s">
        <v>515</v>
      </c>
      <c r="B278" s="106" t="s">
        <v>100</v>
      </c>
      <c r="C278" s="107" t="s">
        <v>92</v>
      </c>
      <c r="D278" s="111" t="s">
        <v>93</v>
      </c>
      <c r="E278" s="108"/>
      <c r="F278" s="109"/>
      <c r="G278" s="110">
        <v>-5.2960000000000003</v>
      </c>
    </row>
    <row r="279" spans="1:7" s="1" customFormat="1" x14ac:dyDescent="0.25">
      <c r="A279" s="105" t="s">
        <v>516</v>
      </c>
      <c r="B279" s="106" t="s">
        <v>100</v>
      </c>
      <c r="C279" s="107" t="s">
        <v>92</v>
      </c>
      <c r="D279" s="111" t="s">
        <v>93</v>
      </c>
      <c r="E279" s="108"/>
      <c r="F279" s="109"/>
      <c r="G279" s="110">
        <v>-6.4640000000000004</v>
      </c>
    </row>
    <row r="280" spans="1:7" s="1" customFormat="1" x14ac:dyDescent="0.25">
      <c r="A280" s="105" t="s">
        <v>517</v>
      </c>
      <c r="B280" s="106" t="s">
        <v>100</v>
      </c>
      <c r="C280" s="107" t="s">
        <v>92</v>
      </c>
      <c r="D280" s="111" t="s">
        <v>93</v>
      </c>
      <c r="E280" s="108"/>
      <c r="F280" s="109"/>
      <c r="G280" s="110">
        <v>-47.24</v>
      </c>
    </row>
    <row r="281" spans="1:7" s="1" customFormat="1" x14ac:dyDescent="0.25">
      <c r="A281" s="105" t="s">
        <v>518</v>
      </c>
      <c r="B281" s="106" t="s">
        <v>100</v>
      </c>
      <c r="C281" s="107" t="s">
        <v>92</v>
      </c>
      <c r="D281" s="111" t="s">
        <v>93</v>
      </c>
      <c r="E281" s="108"/>
      <c r="F281" s="109"/>
      <c r="G281" s="110">
        <v>-14.48</v>
      </c>
    </row>
    <row r="282" spans="1:7" s="1" customFormat="1" x14ac:dyDescent="0.25">
      <c r="A282" s="105" t="s">
        <v>519</v>
      </c>
      <c r="B282" s="106" t="s">
        <v>100</v>
      </c>
      <c r="C282" s="107" t="s">
        <v>89</v>
      </c>
      <c r="D282" s="111" t="s">
        <v>93</v>
      </c>
      <c r="E282" s="108"/>
      <c r="F282" s="109"/>
      <c r="G282" s="110">
        <v>-18817.2</v>
      </c>
    </row>
    <row r="283" spans="1:7" s="1" customFormat="1" x14ac:dyDescent="0.25">
      <c r="A283" s="105" t="s">
        <v>520</v>
      </c>
      <c r="B283" s="106" t="s">
        <v>100</v>
      </c>
      <c r="C283" s="107" t="s">
        <v>89</v>
      </c>
      <c r="D283" s="111" t="s">
        <v>93</v>
      </c>
      <c r="E283" s="108"/>
      <c r="F283" s="109"/>
      <c r="G283" s="110">
        <v>-5817.3440000000001</v>
      </c>
    </row>
    <row r="284" spans="1:7" s="1" customFormat="1" x14ac:dyDescent="0.25">
      <c r="A284" s="105" t="s">
        <v>521</v>
      </c>
      <c r="B284" s="106" t="s">
        <v>100</v>
      </c>
      <c r="C284" s="107" t="s">
        <v>92</v>
      </c>
      <c r="D284" s="111" t="s">
        <v>93</v>
      </c>
      <c r="E284" s="108"/>
      <c r="F284" s="109"/>
      <c r="G284" s="110">
        <v>-19.86</v>
      </c>
    </row>
    <row r="285" spans="1:7" s="1" customFormat="1" x14ac:dyDescent="0.25">
      <c r="A285" s="105" t="s">
        <v>522</v>
      </c>
      <c r="B285" s="106" t="s">
        <v>100</v>
      </c>
      <c r="C285" s="107" t="s">
        <v>92</v>
      </c>
      <c r="D285" s="111" t="s">
        <v>93</v>
      </c>
      <c r="E285" s="108"/>
      <c r="F285" s="109"/>
      <c r="G285" s="110">
        <v>-66.287999999999997</v>
      </c>
    </row>
    <row r="286" spans="1:7" s="1" customFormat="1" x14ac:dyDescent="0.25">
      <c r="A286" s="105" t="s">
        <v>523</v>
      </c>
      <c r="B286" s="106" t="s">
        <v>100</v>
      </c>
      <c r="C286" s="107" t="s">
        <v>92</v>
      </c>
      <c r="D286" s="111" t="s">
        <v>93</v>
      </c>
      <c r="E286" s="108"/>
      <c r="F286" s="109"/>
      <c r="G286" s="110">
        <v>-1214.48</v>
      </c>
    </row>
    <row r="287" spans="1:7" s="1" customFormat="1" x14ac:dyDescent="0.25">
      <c r="A287" s="105" t="s">
        <v>524</v>
      </c>
      <c r="B287" s="106" t="s">
        <v>100</v>
      </c>
      <c r="C287" s="107" t="s">
        <v>92</v>
      </c>
      <c r="D287" s="111" t="s">
        <v>93</v>
      </c>
      <c r="E287" s="108"/>
      <c r="F287" s="109"/>
      <c r="G287" s="110">
        <v>-169.86</v>
      </c>
    </row>
    <row r="288" spans="1:7" s="1" customFormat="1" x14ac:dyDescent="0.25">
      <c r="A288" s="105" t="s">
        <v>525</v>
      </c>
      <c r="B288" s="106" t="s">
        <v>100</v>
      </c>
      <c r="C288" s="107" t="s">
        <v>92</v>
      </c>
      <c r="D288" s="111" t="s">
        <v>93</v>
      </c>
      <c r="E288" s="108"/>
      <c r="F288" s="109"/>
      <c r="G288" s="110">
        <v>-5.2960000000000003</v>
      </c>
    </row>
    <row r="289" spans="1:7" s="1" customFormat="1" x14ac:dyDescent="0.25">
      <c r="A289" s="105" t="s">
        <v>526</v>
      </c>
      <c r="B289" s="106" t="s">
        <v>100</v>
      </c>
      <c r="C289" s="107" t="s">
        <v>92</v>
      </c>
      <c r="D289" s="111" t="s">
        <v>93</v>
      </c>
      <c r="E289" s="108"/>
      <c r="F289" s="109"/>
      <c r="G289" s="110">
        <v>-5.2960000000000003</v>
      </c>
    </row>
    <row r="290" spans="1:7" s="1" customFormat="1" x14ac:dyDescent="0.25">
      <c r="A290" s="105" t="s">
        <v>527</v>
      </c>
      <c r="B290" s="106" t="s">
        <v>100</v>
      </c>
      <c r="C290" s="107" t="s">
        <v>92</v>
      </c>
      <c r="D290" s="111" t="s">
        <v>93</v>
      </c>
      <c r="E290" s="108"/>
      <c r="F290" s="109"/>
      <c r="G290" s="110">
        <v>-18.896000000000001</v>
      </c>
    </row>
    <row r="291" spans="1:7" s="1" customFormat="1" x14ac:dyDescent="0.25">
      <c r="A291" s="105" t="s">
        <v>528</v>
      </c>
      <c r="B291" s="106" t="s">
        <v>100</v>
      </c>
      <c r="C291" s="107" t="s">
        <v>92</v>
      </c>
      <c r="D291" s="111" t="s">
        <v>93</v>
      </c>
      <c r="E291" s="108"/>
      <c r="F291" s="109"/>
      <c r="G291" s="110">
        <v>-144</v>
      </c>
    </row>
    <row r="292" spans="1:7" s="1" customFormat="1" x14ac:dyDescent="0.25">
      <c r="A292" s="105" t="s">
        <v>529</v>
      </c>
      <c r="B292" s="106" t="s">
        <v>100</v>
      </c>
      <c r="C292" s="107" t="s">
        <v>92</v>
      </c>
      <c r="D292" s="111" t="s">
        <v>93</v>
      </c>
      <c r="E292" s="108"/>
      <c r="F292" s="109"/>
      <c r="G292" s="110">
        <v>-8.08</v>
      </c>
    </row>
    <row r="293" spans="1:7" s="1" customFormat="1" x14ac:dyDescent="0.25">
      <c r="A293" s="105" t="s">
        <v>530</v>
      </c>
      <c r="B293" s="106" t="s">
        <v>100</v>
      </c>
      <c r="C293" s="107" t="s">
        <v>92</v>
      </c>
      <c r="D293" s="111" t="s">
        <v>93</v>
      </c>
      <c r="E293" s="108"/>
      <c r="F293" s="109"/>
      <c r="G293" s="110">
        <v>-3.62</v>
      </c>
    </row>
    <row r="294" spans="1:7" s="1" customFormat="1" x14ac:dyDescent="0.25">
      <c r="A294" s="105" t="s">
        <v>531</v>
      </c>
      <c r="B294" s="106" t="s">
        <v>100</v>
      </c>
      <c r="C294" s="107" t="s">
        <v>92</v>
      </c>
      <c r="D294" s="111" t="s">
        <v>93</v>
      </c>
      <c r="E294" s="108"/>
      <c r="F294" s="109"/>
      <c r="G294" s="110">
        <v>-60.904000000000003</v>
      </c>
    </row>
    <row r="295" spans="1:7" s="1" customFormat="1" x14ac:dyDescent="0.25">
      <c r="A295" s="105" t="s">
        <v>532</v>
      </c>
      <c r="B295" s="106" t="s">
        <v>100</v>
      </c>
      <c r="C295" s="107" t="s">
        <v>92</v>
      </c>
      <c r="D295" s="111" t="s">
        <v>93</v>
      </c>
      <c r="E295" s="108"/>
      <c r="F295" s="109"/>
      <c r="G295" s="110">
        <v>-289.04399999999998</v>
      </c>
    </row>
    <row r="296" spans="1:7" s="1" customFormat="1" x14ac:dyDescent="0.25">
      <c r="A296" s="105" t="s">
        <v>533</v>
      </c>
      <c r="B296" s="106" t="s">
        <v>100</v>
      </c>
      <c r="C296" s="107" t="s">
        <v>92</v>
      </c>
      <c r="D296" s="111" t="s">
        <v>93</v>
      </c>
      <c r="E296" s="108"/>
      <c r="F296" s="109"/>
      <c r="G296" s="110">
        <v>-16.5</v>
      </c>
    </row>
    <row r="297" spans="1:7" s="1" customFormat="1" x14ac:dyDescent="0.25">
      <c r="A297" s="105" t="s">
        <v>534</v>
      </c>
      <c r="B297" s="106" t="s">
        <v>100</v>
      </c>
      <c r="C297" s="107" t="s">
        <v>92</v>
      </c>
      <c r="D297" s="111" t="s">
        <v>93</v>
      </c>
      <c r="E297" s="108"/>
      <c r="F297" s="109"/>
      <c r="G297" s="110">
        <v>-198</v>
      </c>
    </row>
    <row r="298" spans="1:7" s="1" customFormat="1" x14ac:dyDescent="0.25">
      <c r="A298" s="105" t="s">
        <v>535</v>
      </c>
      <c r="B298" s="106" t="s">
        <v>100</v>
      </c>
      <c r="C298" s="107" t="s">
        <v>92</v>
      </c>
      <c r="D298" s="111" t="s">
        <v>93</v>
      </c>
      <c r="E298" s="108"/>
      <c r="F298" s="109"/>
      <c r="G298" s="110">
        <v>-57.3</v>
      </c>
    </row>
    <row r="299" spans="1:7" s="1" customFormat="1" x14ac:dyDescent="0.25">
      <c r="A299" s="105" t="s">
        <v>536</v>
      </c>
      <c r="B299" s="106" t="s">
        <v>100</v>
      </c>
      <c r="C299" s="107" t="s">
        <v>92</v>
      </c>
      <c r="D299" s="111" t="s">
        <v>93</v>
      </c>
      <c r="E299" s="108"/>
      <c r="F299" s="109"/>
      <c r="G299" s="110">
        <v>-1</v>
      </c>
    </row>
    <row r="300" spans="1:7" s="1" customFormat="1" x14ac:dyDescent="0.25">
      <c r="A300" s="105" t="s">
        <v>117</v>
      </c>
      <c r="B300" s="106" t="s">
        <v>118</v>
      </c>
      <c r="C300" s="107" t="s">
        <v>92</v>
      </c>
      <c r="D300" s="111" t="s">
        <v>93</v>
      </c>
      <c r="E300" s="108"/>
      <c r="F300" s="109"/>
      <c r="G300" s="110">
        <v>-84</v>
      </c>
    </row>
    <row r="301" spans="1:7" s="1" customFormat="1" x14ac:dyDescent="0.25">
      <c r="A301" s="105" t="s">
        <v>119</v>
      </c>
      <c r="B301" s="106" t="s">
        <v>118</v>
      </c>
      <c r="C301" s="107" t="s">
        <v>92</v>
      </c>
      <c r="D301" s="111" t="s">
        <v>93</v>
      </c>
      <c r="E301" s="108"/>
      <c r="F301" s="109"/>
      <c r="G301" s="110">
        <v>-18</v>
      </c>
    </row>
    <row r="302" spans="1:7" s="1" customFormat="1" x14ac:dyDescent="0.25">
      <c r="A302" s="105" t="s">
        <v>537</v>
      </c>
      <c r="B302" s="106" t="s">
        <v>118</v>
      </c>
      <c r="C302" s="107" t="s">
        <v>92</v>
      </c>
      <c r="D302" s="111" t="s">
        <v>93</v>
      </c>
      <c r="E302" s="108"/>
      <c r="F302" s="109"/>
      <c r="G302" s="110">
        <v>-258</v>
      </c>
    </row>
    <row r="303" spans="1:7" s="1" customFormat="1" x14ac:dyDescent="0.25">
      <c r="A303" s="105" t="s">
        <v>538</v>
      </c>
      <c r="B303" s="106" t="s">
        <v>118</v>
      </c>
      <c r="C303" s="107" t="s">
        <v>92</v>
      </c>
      <c r="D303" s="111" t="s">
        <v>93</v>
      </c>
      <c r="E303" s="108"/>
      <c r="F303" s="109"/>
      <c r="G303" s="110">
        <v>-181.98</v>
      </c>
    </row>
    <row r="304" spans="1:7" s="1" customFormat="1" x14ac:dyDescent="0.25">
      <c r="A304" s="105" t="s">
        <v>539</v>
      </c>
      <c r="B304" s="106" t="s">
        <v>118</v>
      </c>
      <c r="C304" s="107" t="s">
        <v>92</v>
      </c>
      <c r="D304" s="111" t="s">
        <v>93</v>
      </c>
      <c r="E304" s="108"/>
      <c r="F304" s="109"/>
      <c r="G304" s="110">
        <v>-45</v>
      </c>
    </row>
    <row r="305" spans="1:7" s="1" customFormat="1" x14ac:dyDescent="0.25">
      <c r="A305" s="105" t="s">
        <v>540</v>
      </c>
      <c r="B305" s="106" t="s">
        <v>541</v>
      </c>
      <c r="C305" s="107" t="s">
        <v>92</v>
      </c>
      <c r="D305" s="111" t="s">
        <v>93</v>
      </c>
      <c r="E305" s="108"/>
      <c r="F305" s="109"/>
      <c r="G305" s="110">
        <v>-4</v>
      </c>
    </row>
    <row r="306" spans="1:7" s="1" customFormat="1" x14ac:dyDescent="0.25">
      <c r="A306" s="105" t="s">
        <v>120</v>
      </c>
      <c r="B306" s="106" t="s">
        <v>121</v>
      </c>
      <c r="C306" s="107" t="s">
        <v>92</v>
      </c>
      <c r="D306" s="111" t="s">
        <v>93</v>
      </c>
      <c r="E306" s="108"/>
      <c r="F306" s="109"/>
      <c r="G306" s="110">
        <v>-308.7</v>
      </c>
    </row>
    <row r="307" spans="1:7" s="1" customFormat="1" x14ac:dyDescent="0.25">
      <c r="A307" s="105" t="s">
        <v>542</v>
      </c>
      <c r="B307" s="106" t="s">
        <v>543</v>
      </c>
      <c r="C307" s="107" t="s">
        <v>92</v>
      </c>
      <c r="D307" s="111" t="s">
        <v>212</v>
      </c>
      <c r="E307" s="108"/>
      <c r="F307" s="109"/>
      <c r="G307" s="110">
        <v>-9.84</v>
      </c>
    </row>
    <row r="308" spans="1:7" s="1" customFormat="1" x14ac:dyDescent="0.25">
      <c r="A308" s="105" t="s">
        <v>544</v>
      </c>
      <c r="B308" s="106" t="s">
        <v>543</v>
      </c>
      <c r="C308" s="107" t="s">
        <v>92</v>
      </c>
      <c r="D308" s="111" t="s">
        <v>212</v>
      </c>
      <c r="E308" s="108"/>
      <c r="F308" s="109"/>
      <c r="G308" s="110">
        <v>-134.4</v>
      </c>
    </row>
    <row r="309" spans="1:7" s="1" customFormat="1" x14ac:dyDescent="0.25">
      <c r="A309" s="105" t="s">
        <v>545</v>
      </c>
      <c r="B309" s="106" t="s">
        <v>543</v>
      </c>
      <c r="C309" s="107" t="s">
        <v>92</v>
      </c>
      <c r="D309" s="111" t="s">
        <v>212</v>
      </c>
      <c r="E309" s="108"/>
      <c r="F309" s="109"/>
      <c r="G309" s="110">
        <v>-34.72</v>
      </c>
    </row>
    <row r="310" spans="1:7" s="1" customFormat="1" x14ac:dyDescent="0.25">
      <c r="A310" s="105" t="s">
        <v>546</v>
      </c>
      <c r="B310" s="106" t="s">
        <v>543</v>
      </c>
      <c r="C310" s="107" t="s">
        <v>92</v>
      </c>
      <c r="D310" s="111" t="s">
        <v>212</v>
      </c>
      <c r="E310" s="108"/>
      <c r="F310" s="109"/>
      <c r="G310" s="110">
        <v>-6.76</v>
      </c>
    </row>
    <row r="311" spans="1:7" s="1" customFormat="1" x14ac:dyDescent="0.25">
      <c r="A311" s="105" t="s">
        <v>547</v>
      </c>
      <c r="B311" s="106" t="s">
        <v>543</v>
      </c>
      <c r="C311" s="107" t="s">
        <v>92</v>
      </c>
      <c r="D311" s="111" t="s">
        <v>212</v>
      </c>
      <c r="E311" s="108"/>
      <c r="F311" s="109"/>
      <c r="G311" s="110">
        <v>-89.4</v>
      </c>
    </row>
    <row r="312" spans="1:7" s="1" customFormat="1" x14ac:dyDescent="0.25">
      <c r="A312" s="105" t="s">
        <v>548</v>
      </c>
      <c r="B312" s="106" t="s">
        <v>543</v>
      </c>
      <c r="C312" s="107" t="s">
        <v>92</v>
      </c>
      <c r="D312" s="111" t="s">
        <v>212</v>
      </c>
      <c r="E312" s="108"/>
      <c r="F312" s="109"/>
      <c r="G312" s="110">
        <v>-4.8</v>
      </c>
    </row>
    <row r="313" spans="1:7" s="1" customFormat="1" x14ac:dyDescent="0.25">
      <c r="A313" s="105" t="s">
        <v>549</v>
      </c>
      <c r="B313" s="106" t="s">
        <v>543</v>
      </c>
      <c r="C313" s="107" t="s">
        <v>92</v>
      </c>
      <c r="D313" s="111" t="s">
        <v>212</v>
      </c>
      <c r="E313" s="108"/>
      <c r="F313" s="109"/>
      <c r="G313" s="110">
        <v>-71.400000000000006</v>
      </c>
    </row>
    <row r="314" spans="1:7" s="1" customFormat="1" x14ac:dyDescent="0.25">
      <c r="A314" s="105" t="s">
        <v>550</v>
      </c>
      <c r="B314" s="106" t="s">
        <v>543</v>
      </c>
      <c r="C314" s="107" t="s">
        <v>92</v>
      </c>
      <c r="D314" s="111" t="s">
        <v>212</v>
      </c>
      <c r="E314" s="108"/>
      <c r="F314" s="109"/>
      <c r="G314" s="110">
        <v>-8.4</v>
      </c>
    </row>
    <row r="315" spans="1:7" s="1" customFormat="1" x14ac:dyDescent="0.25">
      <c r="A315" s="105" t="s">
        <v>551</v>
      </c>
      <c r="B315" s="106" t="s">
        <v>543</v>
      </c>
      <c r="C315" s="107" t="s">
        <v>92</v>
      </c>
      <c r="D315" s="111" t="s">
        <v>212</v>
      </c>
      <c r="E315" s="108"/>
      <c r="F315" s="109"/>
      <c r="G315" s="110">
        <v>-10.8</v>
      </c>
    </row>
    <row r="316" spans="1:7" s="1" customFormat="1" x14ac:dyDescent="0.25">
      <c r="A316" s="105" t="s">
        <v>552</v>
      </c>
      <c r="B316" s="106" t="s">
        <v>543</v>
      </c>
      <c r="C316" s="107" t="s">
        <v>92</v>
      </c>
      <c r="D316" s="111" t="s">
        <v>212</v>
      </c>
      <c r="E316" s="108"/>
      <c r="F316" s="109"/>
      <c r="G316" s="110">
        <v>-51.6</v>
      </c>
    </row>
    <row r="317" spans="1:7" s="1" customFormat="1" x14ac:dyDescent="0.25">
      <c r="A317" s="105" t="s">
        <v>553</v>
      </c>
      <c r="B317" s="106" t="s">
        <v>543</v>
      </c>
      <c r="C317" s="107" t="s">
        <v>92</v>
      </c>
      <c r="D317" s="111" t="s">
        <v>212</v>
      </c>
      <c r="E317" s="108"/>
      <c r="F317" s="109"/>
      <c r="G317" s="110">
        <v>-2.16</v>
      </c>
    </row>
    <row r="318" spans="1:7" s="1" customFormat="1" x14ac:dyDescent="0.25">
      <c r="A318" s="105" t="s">
        <v>554</v>
      </c>
      <c r="B318" s="106" t="s">
        <v>543</v>
      </c>
      <c r="C318" s="107" t="s">
        <v>92</v>
      </c>
      <c r="D318" s="111" t="s">
        <v>212</v>
      </c>
      <c r="E318" s="108"/>
      <c r="F318" s="109"/>
      <c r="G318" s="110">
        <v>-12</v>
      </c>
    </row>
    <row r="319" spans="1:7" s="1" customFormat="1" x14ac:dyDescent="0.25">
      <c r="A319" s="105" t="s">
        <v>555</v>
      </c>
      <c r="B319" s="106" t="s">
        <v>543</v>
      </c>
      <c r="C319" s="107" t="s">
        <v>92</v>
      </c>
      <c r="D319" s="111" t="s">
        <v>212</v>
      </c>
      <c r="E319" s="108"/>
      <c r="F319" s="109"/>
      <c r="G319" s="110">
        <v>-5.52</v>
      </c>
    </row>
    <row r="320" spans="1:7" s="1" customFormat="1" x14ac:dyDescent="0.25">
      <c r="A320" s="105" t="s">
        <v>556</v>
      </c>
      <c r="B320" s="106" t="s">
        <v>543</v>
      </c>
      <c r="C320" s="107" t="s">
        <v>92</v>
      </c>
      <c r="D320" s="111" t="s">
        <v>212</v>
      </c>
      <c r="E320" s="108"/>
      <c r="F320" s="109"/>
      <c r="G320" s="110">
        <v>-115.2</v>
      </c>
    </row>
    <row r="321" spans="1:7" s="1" customFormat="1" x14ac:dyDescent="0.25">
      <c r="A321" s="105" t="s">
        <v>557</v>
      </c>
      <c r="B321" s="106" t="s">
        <v>543</v>
      </c>
      <c r="C321" s="107" t="s">
        <v>92</v>
      </c>
      <c r="D321" s="111" t="s">
        <v>212</v>
      </c>
      <c r="E321" s="108"/>
      <c r="F321" s="109"/>
      <c r="G321" s="110">
        <v>-165</v>
      </c>
    </row>
    <row r="322" spans="1:7" s="1" customFormat="1" x14ac:dyDescent="0.25">
      <c r="A322" s="105" t="s">
        <v>558</v>
      </c>
      <c r="B322" s="106" t="s">
        <v>543</v>
      </c>
      <c r="C322" s="107" t="s">
        <v>92</v>
      </c>
      <c r="D322" s="111" t="s">
        <v>212</v>
      </c>
      <c r="E322" s="108"/>
      <c r="F322" s="109"/>
      <c r="G322" s="110">
        <v>-17.28</v>
      </c>
    </row>
    <row r="323" spans="1:7" s="1" customFormat="1" x14ac:dyDescent="0.25">
      <c r="A323" s="105" t="s">
        <v>559</v>
      </c>
      <c r="B323" s="106" t="s">
        <v>543</v>
      </c>
      <c r="C323" s="107" t="s">
        <v>92</v>
      </c>
      <c r="D323" s="111" t="s">
        <v>212</v>
      </c>
      <c r="E323" s="108"/>
      <c r="F323" s="109"/>
      <c r="G323" s="110">
        <v>-164.8</v>
      </c>
    </row>
    <row r="324" spans="1:7" s="1" customFormat="1" x14ac:dyDescent="0.25">
      <c r="A324" s="105" t="s">
        <v>560</v>
      </c>
      <c r="B324" s="106" t="s">
        <v>543</v>
      </c>
      <c r="C324" s="107" t="s">
        <v>92</v>
      </c>
      <c r="D324" s="111" t="s">
        <v>212</v>
      </c>
      <c r="E324" s="108"/>
      <c r="F324" s="109"/>
      <c r="G324" s="110">
        <v>-300</v>
      </c>
    </row>
    <row r="325" spans="1:7" s="1" customFormat="1" x14ac:dyDescent="0.25">
      <c r="A325" s="105" t="s">
        <v>561</v>
      </c>
      <c r="B325" s="106" t="s">
        <v>543</v>
      </c>
      <c r="C325" s="107" t="s">
        <v>92</v>
      </c>
      <c r="D325" s="111" t="s">
        <v>212</v>
      </c>
      <c r="E325" s="108"/>
      <c r="F325" s="109"/>
      <c r="G325" s="110">
        <v>-78</v>
      </c>
    </row>
    <row r="326" spans="1:7" s="1" customFormat="1" x14ac:dyDescent="0.25">
      <c r="A326" s="105" t="s">
        <v>562</v>
      </c>
      <c r="B326" s="106" t="s">
        <v>543</v>
      </c>
      <c r="C326" s="107" t="s">
        <v>92</v>
      </c>
      <c r="D326" s="111" t="s">
        <v>212</v>
      </c>
      <c r="E326" s="108"/>
      <c r="F326" s="109"/>
      <c r="G326" s="110">
        <v>-22.4</v>
      </c>
    </row>
    <row r="327" spans="1:7" s="1" customFormat="1" x14ac:dyDescent="0.25">
      <c r="A327" s="105" t="s">
        <v>563</v>
      </c>
      <c r="B327" s="106" t="s">
        <v>543</v>
      </c>
      <c r="C327" s="107" t="s">
        <v>92</v>
      </c>
      <c r="D327" s="111" t="s">
        <v>212</v>
      </c>
      <c r="E327" s="108"/>
      <c r="F327" s="109"/>
      <c r="G327" s="110">
        <v>-18</v>
      </c>
    </row>
    <row r="328" spans="1:7" s="1" customFormat="1" x14ac:dyDescent="0.25">
      <c r="A328" s="105" t="s">
        <v>564</v>
      </c>
      <c r="B328" s="106" t="s">
        <v>543</v>
      </c>
      <c r="C328" s="107" t="s">
        <v>92</v>
      </c>
      <c r="D328" s="111" t="s">
        <v>212</v>
      </c>
      <c r="E328" s="108"/>
      <c r="F328" s="109"/>
      <c r="G328" s="110">
        <v>-8</v>
      </c>
    </row>
    <row r="329" spans="1:7" s="1" customFormat="1" x14ac:dyDescent="0.25">
      <c r="A329" s="105" t="s">
        <v>565</v>
      </c>
      <c r="B329" s="106" t="s">
        <v>543</v>
      </c>
      <c r="C329" s="107" t="s">
        <v>92</v>
      </c>
      <c r="D329" s="111" t="s">
        <v>212</v>
      </c>
      <c r="E329" s="108"/>
      <c r="F329" s="109"/>
      <c r="G329" s="110">
        <v>-3</v>
      </c>
    </row>
    <row r="330" spans="1:7" s="1" customFormat="1" x14ac:dyDescent="0.25">
      <c r="A330" s="105" t="s">
        <v>566</v>
      </c>
      <c r="B330" s="106" t="s">
        <v>543</v>
      </c>
      <c r="C330" s="107" t="s">
        <v>92</v>
      </c>
      <c r="D330" s="111" t="s">
        <v>212</v>
      </c>
      <c r="E330" s="108"/>
      <c r="F330" s="109"/>
      <c r="G330" s="110">
        <v>-6</v>
      </c>
    </row>
    <row r="331" spans="1:7" s="1" customFormat="1" x14ac:dyDescent="0.25">
      <c r="A331" s="105" t="s">
        <v>567</v>
      </c>
      <c r="B331" s="106" t="s">
        <v>543</v>
      </c>
      <c r="C331" s="107" t="s">
        <v>92</v>
      </c>
      <c r="D331" s="111" t="s">
        <v>212</v>
      </c>
      <c r="E331" s="108"/>
      <c r="F331" s="109"/>
      <c r="G331" s="110">
        <v>-9.1199999999999992</v>
      </c>
    </row>
    <row r="332" spans="1:7" s="1" customFormat="1" x14ac:dyDescent="0.25">
      <c r="A332" s="105" t="s">
        <v>568</v>
      </c>
      <c r="B332" s="106" t="s">
        <v>543</v>
      </c>
      <c r="C332" s="107" t="s">
        <v>92</v>
      </c>
      <c r="D332" s="111" t="s">
        <v>212</v>
      </c>
      <c r="E332" s="108"/>
      <c r="F332" s="109"/>
      <c r="G332" s="110">
        <v>-2</v>
      </c>
    </row>
    <row r="333" spans="1:7" s="1" customFormat="1" x14ac:dyDescent="0.25">
      <c r="A333" s="105" t="s">
        <v>569</v>
      </c>
      <c r="B333" s="106" t="s">
        <v>543</v>
      </c>
      <c r="C333" s="107" t="s">
        <v>92</v>
      </c>
      <c r="D333" s="111" t="s">
        <v>212</v>
      </c>
      <c r="E333" s="108"/>
      <c r="F333" s="109"/>
      <c r="G333" s="110">
        <v>-1</v>
      </c>
    </row>
    <row r="334" spans="1:7" s="1" customFormat="1" x14ac:dyDescent="0.25">
      <c r="A334" s="105" t="s">
        <v>570</v>
      </c>
      <c r="B334" s="106" t="s">
        <v>543</v>
      </c>
      <c r="C334" s="107" t="s">
        <v>92</v>
      </c>
      <c r="D334" s="111" t="s">
        <v>212</v>
      </c>
      <c r="E334" s="108"/>
      <c r="F334" s="109"/>
      <c r="G334" s="110">
        <v>-3</v>
      </c>
    </row>
    <row r="335" spans="1:7" s="1" customFormat="1" x14ac:dyDescent="0.25">
      <c r="A335" s="105" t="s">
        <v>571</v>
      </c>
      <c r="B335" s="106" t="s">
        <v>543</v>
      </c>
      <c r="C335" s="107" t="s">
        <v>92</v>
      </c>
      <c r="D335" s="111" t="s">
        <v>212</v>
      </c>
      <c r="E335" s="108"/>
      <c r="F335" s="109"/>
      <c r="G335" s="110">
        <v>-1</v>
      </c>
    </row>
    <row r="336" spans="1:7" s="1" customFormat="1" x14ac:dyDescent="0.25">
      <c r="A336" s="105" t="s">
        <v>572</v>
      </c>
      <c r="B336" s="106" t="s">
        <v>543</v>
      </c>
      <c r="C336" s="107" t="s">
        <v>92</v>
      </c>
      <c r="D336" s="111" t="s">
        <v>212</v>
      </c>
      <c r="E336" s="108"/>
      <c r="F336" s="109"/>
      <c r="G336" s="110">
        <v>-4</v>
      </c>
    </row>
    <row r="337" spans="1:7" s="1" customFormat="1" x14ac:dyDescent="0.25">
      <c r="A337" s="105" t="s">
        <v>573</v>
      </c>
      <c r="B337" s="106" t="s">
        <v>543</v>
      </c>
      <c r="C337" s="107" t="s">
        <v>92</v>
      </c>
      <c r="D337" s="111" t="s">
        <v>212</v>
      </c>
      <c r="E337" s="108"/>
      <c r="F337" s="109"/>
      <c r="G337" s="110">
        <v>-5</v>
      </c>
    </row>
    <row r="338" spans="1:7" s="1" customFormat="1" x14ac:dyDescent="0.25">
      <c r="A338" s="105" t="s">
        <v>574</v>
      </c>
      <c r="B338" s="106" t="s">
        <v>543</v>
      </c>
      <c r="C338" s="107" t="s">
        <v>92</v>
      </c>
      <c r="D338" s="111" t="s">
        <v>212</v>
      </c>
      <c r="E338" s="108"/>
      <c r="F338" s="109"/>
      <c r="G338" s="110">
        <v>-6.72</v>
      </c>
    </row>
    <row r="339" spans="1:7" s="1" customFormat="1" x14ac:dyDescent="0.25">
      <c r="A339" s="105" t="s">
        <v>575</v>
      </c>
      <c r="B339" s="106" t="s">
        <v>543</v>
      </c>
      <c r="C339" s="107" t="s">
        <v>92</v>
      </c>
      <c r="D339" s="111" t="s">
        <v>212</v>
      </c>
      <c r="E339" s="108"/>
      <c r="F339" s="109"/>
      <c r="G339" s="110">
        <v>-1292</v>
      </c>
    </row>
    <row r="340" spans="1:7" s="1" customFormat="1" x14ac:dyDescent="0.25">
      <c r="A340" s="105" t="s">
        <v>576</v>
      </c>
      <c r="B340" s="106" t="s">
        <v>543</v>
      </c>
      <c r="C340" s="107" t="s">
        <v>92</v>
      </c>
      <c r="D340" s="111" t="s">
        <v>212</v>
      </c>
      <c r="E340" s="108"/>
      <c r="F340" s="109"/>
      <c r="G340" s="110">
        <v>-7.2</v>
      </c>
    </row>
    <row r="341" spans="1:7" s="1" customFormat="1" x14ac:dyDescent="0.25">
      <c r="A341" s="105" t="s">
        <v>577</v>
      </c>
      <c r="B341" s="106" t="s">
        <v>543</v>
      </c>
      <c r="C341" s="107" t="s">
        <v>92</v>
      </c>
      <c r="D341" s="111" t="s">
        <v>212</v>
      </c>
      <c r="E341" s="108"/>
      <c r="F341" s="109"/>
      <c r="G341" s="110">
        <v>-4.8</v>
      </c>
    </row>
    <row r="342" spans="1:7" s="1" customFormat="1" x14ac:dyDescent="0.25">
      <c r="A342" s="105" t="s">
        <v>578</v>
      </c>
      <c r="B342" s="106" t="s">
        <v>579</v>
      </c>
      <c r="C342" s="107" t="s">
        <v>92</v>
      </c>
      <c r="D342" s="111" t="s">
        <v>93</v>
      </c>
      <c r="E342" s="108"/>
      <c r="F342" s="109"/>
      <c r="G342" s="110">
        <v>-15.8</v>
      </c>
    </row>
    <row r="343" spans="1:7" s="1" customFormat="1" x14ac:dyDescent="0.25">
      <c r="A343" s="105" t="s">
        <v>580</v>
      </c>
      <c r="B343" s="106" t="s">
        <v>581</v>
      </c>
      <c r="C343" s="107" t="s">
        <v>92</v>
      </c>
      <c r="D343" s="111" t="s">
        <v>93</v>
      </c>
      <c r="E343" s="108"/>
      <c r="F343" s="109"/>
      <c r="G343" s="110">
        <v>-744</v>
      </c>
    </row>
    <row r="344" spans="1:7" s="1" customFormat="1" x14ac:dyDescent="0.25">
      <c r="A344" s="105" t="s">
        <v>582</v>
      </c>
      <c r="B344" s="106" t="s">
        <v>583</v>
      </c>
      <c r="C344" s="107" t="s">
        <v>92</v>
      </c>
      <c r="D344" s="111" t="s">
        <v>93</v>
      </c>
      <c r="E344" s="108"/>
      <c r="F344" s="109"/>
      <c r="G344" s="110">
        <v>-480</v>
      </c>
    </row>
    <row r="345" spans="1:7" s="1" customFormat="1" x14ac:dyDescent="0.25">
      <c r="A345" s="105" t="s">
        <v>584</v>
      </c>
      <c r="B345" s="106" t="s">
        <v>583</v>
      </c>
      <c r="C345" s="107" t="s">
        <v>92</v>
      </c>
      <c r="D345" s="111" t="s">
        <v>93</v>
      </c>
      <c r="E345" s="108"/>
      <c r="F345" s="109"/>
      <c r="G345" s="110">
        <v>-4.68</v>
      </c>
    </row>
    <row r="346" spans="1:7" s="1" customFormat="1" x14ac:dyDescent="0.25">
      <c r="A346" s="105" t="s">
        <v>585</v>
      </c>
      <c r="B346" s="106" t="s">
        <v>583</v>
      </c>
      <c r="C346" s="107" t="s">
        <v>92</v>
      </c>
      <c r="D346" s="111" t="s">
        <v>93</v>
      </c>
      <c r="E346" s="108"/>
      <c r="F346" s="109"/>
      <c r="G346" s="110">
        <v>-2.1</v>
      </c>
    </row>
    <row r="347" spans="1:7" s="1" customFormat="1" x14ac:dyDescent="0.25">
      <c r="A347" s="105" t="s">
        <v>586</v>
      </c>
      <c r="B347" s="106" t="s">
        <v>583</v>
      </c>
      <c r="C347" s="107" t="s">
        <v>92</v>
      </c>
      <c r="D347" s="111" t="s">
        <v>93</v>
      </c>
      <c r="E347" s="108"/>
      <c r="F347" s="109"/>
      <c r="G347" s="110">
        <v>-24</v>
      </c>
    </row>
    <row r="348" spans="1:7" s="1" customFormat="1" x14ac:dyDescent="0.25">
      <c r="A348" s="105" t="s">
        <v>587</v>
      </c>
      <c r="B348" s="106" t="s">
        <v>583</v>
      </c>
      <c r="C348" s="107" t="s">
        <v>92</v>
      </c>
      <c r="D348" s="111" t="s">
        <v>93</v>
      </c>
      <c r="E348" s="108"/>
      <c r="F348" s="109"/>
      <c r="G348" s="110">
        <v>-6</v>
      </c>
    </row>
    <row r="349" spans="1:7" s="1" customFormat="1" x14ac:dyDescent="0.25">
      <c r="A349" s="105" t="s">
        <v>588</v>
      </c>
      <c r="B349" s="106" t="s">
        <v>583</v>
      </c>
      <c r="C349" s="107" t="s">
        <v>92</v>
      </c>
      <c r="D349" s="111" t="s">
        <v>93</v>
      </c>
      <c r="E349" s="108"/>
      <c r="F349" s="109"/>
      <c r="G349" s="110">
        <v>-999</v>
      </c>
    </row>
    <row r="350" spans="1:7" s="1" customFormat="1" x14ac:dyDescent="0.25">
      <c r="A350" s="105" t="s">
        <v>589</v>
      </c>
      <c r="B350" s="106" t="s">
        <v>583</v>
      </c>
      <c r="C350" s="107" t="s">
        <v>92</v>
      </c>
      <c r="D350" s="111" t="s">
        <v>93</v>
      </c>
      <c r="E350" s="108"/>
      <c r="F350" s="109"/>
      <c r="G350" s="110">
        <v>-999</v>
      </c>
    </row>
    <row r="351" spans="1:7" s="1" customFormat="1" x14ac:dyDescent="0.25">
      <c r="A351" s="105" t="s">
        <v>590</v>
      </c>
      <c r="B351" s="106" t="s">
        <v>583</v>
      </c>
      <c r="C351" s="107" t="s">
        <v>92</v>
      </c>
      <c r="D351" s="111" t="s">
        <v>93</v>
      </c>
      <c r="E351" s="108"/>
      <c r="F351" s="109"/>
      <c r="G351" s="110">
        <v>-60</v>
      </c>
    </row>
    <row r="352" spans="1:7" s="1" customFormat="1" x14ac:dyDescent="0.25">
      <c r="A352" s="105" t="s">
        <v>591</v>
      </c>
      <c r="B352" s="106" t="s">
        <v>583</v>
      </c>
      <c r="C352" s="107" t="s">
        <v>92</v>
      </c>
      <c r="D352" s="111" t="s">
        <v>93</v>
      </c>
      <c r="E352" s="108"/>
      <c r="F352" s="109"/>
      <c r="G352" s="110">
        <v>-60</v>
      </c>
    </row>
    <row r="353" spans="1:7" s="1" customFormat="1" x14ac:dyDescent="0.25">
      <c r="A353" s="105" t="s">
        <v>592</v>
      </c>
      <c r="B353" s="106" t="s">
        <v>583</v>
      </c>
      <c r="C353" s="107" t="s">
        <v>92</v>
      </c>
      <c r="D353" s="111" t="s">
        <v>93</v>
      </c>
      <c r="E353" s="108"/>
      <c r="F353" s="109"/>
      <c r="G353" s="110">
        <v>-114</v>
      </c>
    </row>
    <row r="354" spans="1:7" s="1" customFormat="1" x14ac:dyDescent="0.25">
      <c r="A354" s="105" t="s">
        <v>593</v>
      </c>
      <c r="B354" s="106" t="s">
        <v>583</v>
      </c>
      <c r="C354" s="107" t="s">
        <v>92</v>
      </c>
      <c r="D354" s="111" t="s">
        <v>93</v>
      </c>
      <c r="E354" s="108"/>
      <c r="F354" s="109"/>
      <c r="G354" s="110">
        <v>-72</v>
      </c>
    </row>
    <row r="355" spans="1:7" s="1" customFormat="1" x14ac:dyDescent="0.25">
      <c r="A355" s="105" t="s">
        <v>594</v>
      </c>
      <c r="B355" s="106" t="s">
        <v>583</v>
      </c>
      <c r="C355" s="107" t="s">
        <v>92</v>
      </c>
      <c r="D355" s="111" t="s">
        <v>93</v>
      </c>
      <c r="E355" s="108"/>
      <c r="F355" s="109"/>
      <c r="G355" s="110">
        <v>-3680</v>
      </c>
    </row>
    <row r="356" spans="1:7" s="1" customFormat="1" x14ac:dyDescent="0.25">
      <c r="A356" s="105" t="s">
        <v>595</v>
      </c>
      <c r="B356" s="106" t="s">
        <v>583</v>
      </c>
      <c r="C356" s="107" t="s">
        <v>92</v>
      </c>
      <c r="D356" s="111" t="s">
        <v>93</v>
      </c>
      <c r="E356" s="108"/>
      <c r="F356" s="109"/>
      <c r="G356" s="110">
        <v>-31.44</v>
      </c>
    </row>
    <row r="357" spans="1:7" s="1" customFormat="1" x14ac:dyDescent="0.25">
      <c r="A357" s="105" t="s">
        <v>596</v>
      </c>
      <c r="B357" s="106" t="s">
        <v>583</v>
      </c>
      <c r="C357" s="107" t="s">
        <v>92</v>
      </c>
      <c r="D357" s="111" t="s">
        <v>93</v>
      </c>
      <c r="E357" s="108"/>
      <c r="F357" s="109"/>
      <c r="G357" s="110">
        <v>-13.407999999999999</v>
      </c>
    </row>
    <row r="358" spans="1:7" s="1" customFormat="1" x14ac:dyDescent="0.25">
      <c r="A358" s="105" t="s">
        <v>597</v>
      </c>
      <c r="B358" s="106" t="s">
        <v>583</v>
      </c>
      <c r="C358" s="107" t="s">
        <v>92</v>
      </c>
      <c r="D358" s="107" t="s">
        <v>93</v>
      </c>
      <c r="E358" s="108"/>
      <c r="F358" s="109"/>
      <c r="G358" s="110">
        <v>-11.52</v>
      </c>
    </row>
    <row r="359" spans="1:7" s="1" customFormat="1" x14ac:dyDescent="0.25">
      <c r="A359" s="105" t="s">
        <v>598</v>
      </c>
      <c r="B359" s="106" t="s">
        <v>599</v>
      </c>
      <c r="C359" s="107" t="s">
        <v>92</v>
      </c>
      <c r="D359" s="107" t="s">
        <v>93</v>
      </c>
      <c r="E359" s="108"/>
      <c r="F359" s="109"/>
      <c r="G359" s="110">
        <v>-21.000209999999999</v>
      </c>
    </row>
    <row r="360" spans="1:7" s="1" customFormat="1" x14ac:dyDescent="0.25">
      <c r="A360" s="105" t="s">
        <v>600</v>
      </c>
      <c r="B360" s="106" t="s">
        <v>601</v>
      </c>
      <c r="C360" s="107" t="s">
        <v>92</v>
      </c>
      <c r="D360" s="107" t="s">
        <v>93</v>
      </c>
      <c r="E360" s="108"/>
      <c r="F360" s="109"/>
      <c r="G360" s="110">
        <v>-23.99991</v>
      </c>
    </row>
    <row r="361" spans="1:7" s="1" customFormat="1" x14ac:dyDescent="0.25">
      <c r="A361" s="105" t="s">
        <v>602</v>
      </c>
      <c r="B361" s="106" t="s">
        <v>603</v>
      </c>
      <c r="C361" s="107" t="s">
        <v>92</v>
      </c>
      <c r="D361" s="107" t="s">
        <v>93</v>
      </c>
      <c r="E361" s="108"/>
      <c r="F361" s="109"/>
      <c r="G361" s="110">
        <v>-78</v>
      </c>
    </row>
    <row r="362" spans="1:7" s="1" customFormat="1" x14ac:dyDescent="0.25">
      <c r="A362" s="105" t="s">
        <v>604</v>
      </c>
      <c r="B362" s="106" t="s">
        <v>603</v>
      </c>
      <c r="C362" s="107" t="s">
        <v>92</v>
      </c>
      <c r="D362" s="111" t="s">
        <v>93</v>
      </c>
      <c r="E362" s="108"/>
      <c r="F362" s="109"/>
      <c r="G362" s="110">
        <v>-66</v>
      </c>
    </row>
    <row r="363" spans="1:7" s="1" customFormat="1" ht="33" x14ac:dyDescent="0.25">
      <c r="A363" s="105" t="s">
        <v>605</v>
      </c>
      <c r="B363" s="106" t="s">
        <v>606</v>
      </c>
      <c r="C363" s="107" t="s">
        <v>92</v>
      </c>
      <c r="D363" s="111" t="s">
        <v>93</v>
      </c>
      <c r="E363" s="108"/>
      <c r="F363" s="109"/>
      <c r="G363" s="110">
        <v>-190</v>
      </c>
    </row>
    <row r="364" spans="1:7" s="1" customFormat="1" ht="33" x14ac:dyDescent="0.25">
      <c r="A364" s="105" t="s">
        <v>607</v>
      </c>
      <c r="B364" s="106" t="s">
        <v>608</v>
      </c>
      <c r="C364" s="107" t="s">
        <v>92</v>
      </c>
      <c r="D364" s="111" t="s">
        <v>93</v>
      </c>
      <c r="E364" s="108"/>
      <c r="F364" s="109"/>
      <c r="G364" s="110">
        <v>-77</v>
      </c>
    </row>
    <row r="365" spans="1:7" s="1" customFormat="1" ht="33" x14ac:dyDescent="0.25">
      <c r="A365" s="105" t="s">
        <v>609</v>
      </c>
      <c r="B365" s="106" t="s">
        <v>610</v>
      </c>
      <c r="C365" s="107" t="s">
        <v>92</v>
      </c>
      <c r="D365" s="111" t="s">
        <v>93</v>
      </c>
      <c r="E365" s="108"/>
      <c r="F365" s="109"/>
      <c r="G365" s="110">
        <v>-5.04</v>
      </c>
    </row>
    <row r="366" spans="1:7" s="1" customFormat="1" ht="33" x14ac:dyDescent="0.25">
      <c r="A366" s="105" t="s">
        <v>611</v>
      </c>
      <c r="B366" s="106" t="s">
        <v>610</v>
      </c>
      <c r="C366" s="107" t="s">
        <v>92</v>
      </c>
      <c r="D366" s="111" t="s">
        <v>93</v>
      </c>
      <c r="E366" s="108"/>
      <c r="F366" s="109"/>
      <c r="G366" s="110">
        <v>-1125</v>
      </c>
    </row>
    <row r="367" spans="1:7" s="1" customFormat="1" ht="33" x14ac:dyDescent="0.25">
      <c r="A367" s="105" t="s">
        <v>612</v>
      </c>
      <c r="B367" s="106" t="s">
        <v>610</v>
      </c>
      <c r="C367" s="107" t="s">
        <v>92</v>
      </c>
      <c r="D367" s="111" t="s">
        <v>93</v>
      </c>
      <c r="E367" s="108"/>
      <c r="F367" s="109"/>
      <c r="G367" s="110">
        <v>-20</v>
      </c>
    </row>
    <row r="368" spans="1:7" s="1" customFormat="1" x14ac:dyDescent="0.25">
      <c r="A368" s="105" t="s">
        <v>613</v>
      </c>
      <c r="B368" s="106" t="s">
        <v>614</v>
      </c>
      <c r="C368" s="107" t="s">
        <v>92</v>
      </c>
      <c r="D368" s="111" t="s">
        <v>93</v>
      </c>
      <c r="E368" s="108"/>
      <c r="F368" s="109"/>
      <c r="G368" s="110">
        <v>-4800</v>
      </c>
    </row>
    <row r="369" spans="1:7" s="1" customFormat="1" x14ac:dyDescent="0.25">
      <c r="A369" s="105" t="s">
        <v>615</v>
      </c>
      <c r="B369" s="106" t="s">
        <v>614</v>
      </c>
      <c r="C369" s="107" t="s">
        <v>92</v>
      </c>
      <c r="D369" s="111" t="s">
        <v>93</v>
      </c>
      <c r="E369" s="108"/>
      <c r="F369" s="109"/>
      <c r="G369" s="110">
        <v>-2925</v>
      </c>
    </row>
    <row r="370" spans="1:7" s="1" customFormat="1" x14ac:dyDescent="0.25">
      <c r="A370" s="105" t="s">
        <v>616</v>
      </c>
      <c r="B370" s="106" t="s">
        <v>617</v>
      </c>
      <c r="C370" s="107" t="s">
        <v>92</v>
      </c>
      <c r="D370" s="111" t="s">
        <v>93</v>
      </c>
      <c r="E370" s="108"/>
      <c r="F370" s="109"/>
      <c r="G370" s="110">
        <v>-30</v>
      </c>
    </row>
    <row r="371" spans="1:7" s="1" customFormat="1" x14ac:dyDescent="0.25">
      <c r="A371" s="105" t="s">
        <v>618</v>
      </c>
      <c r="B371" s="106" t="s">
        <v>619</v>
      </c>
      <c r="C371" s="107" t="s">
        <v>92</v>
      </c>
      <c r="D371" s="111" t="s">
        <v>93</v>
      </c>
      <c r="E371" s="108"/>
      <c r="F371" s="109"/>
      <c r="G371" s="110">
        <v>-32</v>
      </c>
    </row>
    <row r="372" spans="1:7" s="1" customFormat="1" x14ac:dyDescent="0.25">
      <c r="A372" s="105" t="s">
        <v>620</v>
      </c>
      <c r="B372" s="106" t="s">
        <v>619</v>
      </c>
      <c r="C372" s="107" t="s">
        <v>92</v>
      </c>
      <c r="D372" s="111" t="s">
        <v>93</v>
      </c>
      <c r="E372" s="108"/>
      <c r="F372" s="109"/>
      <c r="G372" s="110">
        <v>-10</v>
      </c>
    </row>
    <row r="373" spans="1:7" s="1" customFormat="1" x14ac:dyDescent="0.25">
      <c r="A373" s="105" t="s">
        <v>621</v>
      </c>
      <c r="B373" s="106" t="s">
        <v>619</v>
      </c>
      <c r="C373" s="107" t="s">
        <v>92</v>
      </c>
      <c r="D373" s="111" t="s">
        <v>93</v>
      </c>
      <c r="E373" s="108"/>
      <c r="F373" s="109"/>
      <c r="G373" s="110">
        <v>-70</v>
      </c>
    </row>
    <row r="374" spans="1:7" s="1" customFormat="1" x14ac:dyDescent="0.25">
      <c r="A374" s="105" t="s">
        <v>622</v>
      </c>
      <c r="B374" s="106" t="s">
        <v>623</v>
      </c>
      <c r="C374" s="107" t="s">
        <v>92</v>
      </c>
      <c r="D374" s="111" t="s">
        <v>93</v>
      </c>
      <c r="E374" s="108"/>
      <c r="F374" s="109"/>
      <c r="G374" s="110">
        <v>-10</v>
      </c>
    </row>
    <row r="375" spans="1:7" s="1" customFormat="1" x14ac:dyDescent="0.25">
      <c r="A375" s="105" t="s">
        <v>624</v>
      </c>
      <c r="B375" s="106" t="s">
        <v>625</v>
      </c>
      <c r="C375" s="107" t="s">
        <v>89</v>
      </c>
      <c r="D375" s="111" t="s">
        <v>93</v>
      </c>
      <c r="E375" s="108"/>
      <c r="F375" s="109"/>
      <c r="G375" s="110">
        <v>-3720</v>
      </c>
    </row>
    <row r="376" spans="1:7" s="1" customFormat="1" x14ac:dyDescent="0.25">
      <c r="A376" s="105" t="s">
        <v>626</v>
      </c>
      <c r="B376" s="106" t="s">
        <v>627</v>
      </c>
      <c r="C376" s="107" t="s">
        <v>92</v>
      </c>
      <c r="D376" s="111" t="s">
        <v>93</v>
      </c>
      <c r="E376" s="108"/>
      <c r="F376" s="109"/>
      <c r="G376" s="110">
        <v>-5693.6</v>
      </c>
    </row>
    <row r="377" spans="1:7" s="1" customFormat="1" x14ac:dyDescent="0.25">
      <c r="A377" s="105" t="s">
        <v>628</v>
      </c>
      <c r="B377" s="106" t="s">
        <v>627</v>
      </c>
      <c r="C377" s="107" t="s">
        <v>92</v>
      </c>
      <c r="D377" s="111" t="s">
        <v>93</v>
      </c>
      <c r="E377" s="108"/>
      <c r="F377" s="109"/>
      <c r="G377" s="110">
        <v>-4984</v>
      </c>
    </row>
    <row r="378" spans="1:7" s="1" customFormat="1" x14ac:dyDescent="0.25">
      <c r="A378" s="105" t="s">
        <v>629</v>
      </c>
      <c r="B378" s="106" t="s">
        <v>630</v>
      </c>
      <c r="C378" s="107" t="s">
        <v>92</v>
      </c>
      <c r="D378" s="111" t="s">
        <v>93</v>
      </c>
      <c r="E378" s="108"/>
      <c r="F378" s="109"/>
      <c r="G378" s="110">
        <v>-10.19</v>
      </c>
    </row>
    <row r="379" spans="1:7" s="1" customFormat="1" x14ac:dyDescent="0.25">
      <c r="A379" s="105" t="s">
        <v>631</v>
      </c>
      <c r="B379" s="106" t="s">
        <v>630</v>
      </c>
      <c r="C379" s="107" t="s">
        <v>92</v>
      </c>
      <c r="D379" s="111" t="s">
        <v>93</v>
      </c>
      <c r="E379" s="108"/>
      <c r="F379" s="109"/>
      <c r="G379" s="110">
        <v>-14</v>
      </c>
    </row>
    <row r="380" spans="1:7" s="1" customFormat="1" x14ac:dyDescent="0.25">
      <c r="A380" s="105" t="s">
        <v>632</v>
      </c>
      <c r="B380" s="106" t="s">
        <v>633</v>
      </c>
      <c r="C380" s="107" t="s">
        <v>92</v>
      </c>
      <c r="D380" s="111" t="s">
        <v>93</v>
      </c>
      <c r="E380" s="108"/>
      <c r="F380" s="109"/>
      <c r="G380" s="110">
        <v>-5994</v>
      </c>
    </row>
    <row r="381" spans="1:7" s="1" customFormat="1" x14ac:dyDescent="0.25">
      <c r="A381" s="105" t="s">
        <v>634</v>
      </c>
      <c r="B381" s="106" t="s">
        <v>635</v>
      </c>
      <c r="C381" s="107" t="s">
        <v>92</v>
      </c>
      <c r="D381" s="111" t="s">
        <v>102</v>
      </c>
      <c r="E381" s="108"/>
      <c r="F381" s="109"/>
      <c r="G381" s="110">
        <v>-374</v>
      </c>
    </row>
    <row r="382" spans="1:7" s="1" customFormat="1" x14ac:dyDescent="0.25">
      <c r="A382" s="105" t="s">
        <v>636</v>
      </c>
      <c r="B382" s="106" t="s">
        <v>637</v>
      </c>
      <c r="C382" s="107" t="s">
        <v>92</v>
      </c>
      <c r="D382" s="111" t="s">
        <v>93</v>
      </c>
      <c r="E382" s="108"/>
      <c r="F382" s="109"/>
      <c r="G382" s="110">
        <v>-14.4</v>
      </c>
    </row>
    <row r="383" spans="1:7" s="1" customFormat="1" x14ac:dyDescent="0.25">
      <c r="A383" s="105" t="s">
        <v>638</v>
      </c>
      <c r="B383" s="106" t="s">
        <v>637</v>
      </c>
      <c r="C383" s="107" t="s">
        <v>92</v>
      </c>
      <c r="D383" s="111" t="s">
        <v>93</v>
      </c>
      <c r="E383" s="108"/>
      <c r="F383" s="109"/>
      <c r="G383" s="110">
        <v>-120</v>
      </c>
    </row>
    <row r="384" spans="1:7" s="1" customFormat="1" x14ac:dyDescent="0.25">
      <c r="A384" s="105" t="s">
        <v>639</v>
      </c>
      <c r="B384" s="106" t="s">
        <v>637</v>
      </c>
      <c r="C384" s="107" t="s">
        <v>92</v>
      </c>
      <c r="D384" s="111" t="s">
        <v>93</v>
      </c>
      <c r="E384" s="108"/>
      <c r="F384" s="109"/>
      <c r="G384" s="110">
        <v>-48</v>
      </c>
    </row>
    <row r="385" spans="1:7" s="1" customFormat="1" x14ac:dyDescent="0.25">
      <c r="A385" s="105" t="s">
        <v>640</v>
      </c>
      <c r="B385" s="106" t="s">
        <v>637</v>
      </c>
      <c r="C385" s="107" t="s">
        <v>92</v>
      </c>
      <c r="D385" s="111" t="s">
        <v>93</v>
      </c>
      <c r="E385" s="108"/>
      <c r="F385" s="109"/>
      <c r="G385" s="110">
        <v>-599.4</v>
      </c>
    </row>
    <row r="386" spans="1:7" s="1" customFormat="1" x14ac:dyDescent="0.25">
      <c r="A386" s="105" t="s">
        <v>641</v>
      </c>
      <c r="B386" s="106" t="s">
        <v>637</v>
      </c>
      <c r="C386" s="107" t="s">
        <v>92</v>
      </c>
      <c r="D386" s="111" t="s">
        <v>93</v>
      </c>
      <c r="E386" s="108"/>
      <c r="F386" s="109"/>
      <c r="G386" s="110">
        <v>-599.4</v>
      </c>
    </row>
    <row r="387" spans="1:7" s="1" customFormat="1" x14ac:dyDescent="0.25">
      <c r="A387" s="105" t="s">
        <v>642</v>
      </c>
      <c r="B387" s="106" t="s">
        <v>637</v>
      </c>
      <c r="C387" s="107" t="s">
        <v>92</v>
      </c>
      <c r="D387" s="111" t="s">
        <v>93</v>
      </c>
      <c r="E387" s="108"/>
      <c r="F387" s="109"/>
      <c r="G387" s="110">
        <v>-48</v>
      </c>
    </row>
    <row r="388" spans="1:7" s="1" customFormat="1" x14ac:dyDescent="0.25">
      <c r="A388" s="105" t="s">
        <v>643</v>
      </c>
      <c r="B388" s="106" t="s">
        <v>637</v>
      </c>
      <c r="C388" s="107" t="s">
        <v>92</v>
      </c>
      <c r="D388" s="111" t="s">
        <v>93</v>
      </c>
      <c r="E388" s="108"/>
      <c r="F388" s="109"/>
      <c r="G388" s="110">
        <v>-48</v>
      </c>
    </row>
    <row r="389" spans="1:7" s="1" customFormat="1" x14ac:dyDescent="0.25">
      <c r="A389" s="105" t="s">
        <v>644</v>
      </c>
      <c r="B389" s="106" t="s">
        <v>637</v>
      </c>
      <c r="C389" s="107" t="s">
        <v>92</v>
      </c>
      <c r="D389" s="111" t="s">
        <v>93</v>
      </c>
      <c r="E389" s="108"/>
      <c r="F389" s="109"/>
      <c r="G389" s="110">
        <v>-36</v>
      </c>
    </row>
    <row r="390" spans="1:7" s="1" customFormat="1" x14ac:dyDescent="0.25">
      <c r="A390" s="105" t="s">
        <v>645</v>
      </c>
      <c r="B390" s="106" t="s">
        <v>637</v>
      </c>
      <c r="C390" s="107" t="s">
        <v>92</v>
      </c>
      <c r="D390" s="111" t="s">
        <v>93</v>
      </c>
      <c r="E390" s="108"/>
      <c r="F390" s="109"/>
      <c r="G390" s="110">
        <v>-881.6</v>
      </c>
    </row>
    <row r="391" spans="1:7" s="1" customFormat="1" x14ac:dyDescent="0.25">
      <c r="A391" s="105" t="s">
        <v>646</v>
      </c>
      <c r="B391" s="106" t="s">
        <v>637</v>
      </c>
      <c r="C391" s="107" t="s">
        <v>92</v>
      </c>
      <c r="D391" s="111" t="s">
        <v>93</v>
      </c>
      <c r="E391" s="108"/>
      <c r="F391" s="109"/>
      <c r="G391" s="110">
        <v>-1280</v>
      </c>
    </row>
    <row r="392" spans="1:7" s="1" customFormat="1" ht="33" x14ac:dyDescent="0.25">
      <c r="A392" s="105" t="s">
        <v>647</v>
      </c>
      <c r="B392" s="106" t="s">
        <v>648</v>
      </c>
      <c r="C392" s="107" t="s">
        <v>92</v>
      </c>
      <c r="D392" s="111" t="s">
        <v>95</v>
      </c>
      <c r="E392" s="108"/>
      <c r="F392" s="109"/>
      <c r="G392" s="110">
        <v>-304</v>
      </c>
    </row>
    <row r="393" spans="1:7" s="1" customFormat="1" x14ac:dyDescent="0.25">
      <c r="A393" s="105" t="s">
        <v>649</v>
      </c>
      <c r="B393" s="106" t="s">
        <v>650</v>
      </c>
      <c r="C393" s="107" t="s">
        <v>92</v>
      </c>
      <c r="D393" s="111" t="s">
        <v>95</v>
      </c>
      <c r="E393" s="108"/>
      <c r="F393" s="109"/>
      <c r="G393" s="110">
        <v>-270</v>
      </c>
    </row>
    <row r="394" spans="1:7" s="1" customFormat="1" ht="33" x14ac:dyDescent="0.25">
      <c r="A394" s="105" t="s">
        <v>651</v>
      </c>
      <c r="B394" s="106" t="s">
        <v>652</v>
      </c>
      <c r="C394" s="107" t="s">
        <v>92</v>
      </c>
      <c r="D394" s="111" t="s">
        <v>93</v>
      </c>
      <c r="E394" s="108"/>
      <c r="F394" s="109"/>
      <c r="G394" s="110">
        <v>-30</v>
      </c>
    </row>
    <row r="395" spans="1:7" s="1" customFormat="1" ht="33" x14ac:dyDescent="0.25">
      <c r="A395" s="105" t="s">
        <v>653</v>
      </c>
      <c r="B395" s="106" t="s">
        <v>652</v>
      </c>
      <c r="C395" s="107" t="s">
        <v>92</v>
      </c>
      <c r="D395" s="111" t="s">
        <v>93</v>
      </c>
      <c r="E395" s="108"/>
      <c r="F395" s="109"/>
      <c r="G395" s="110">
        <v>-38</v>
      </c>
    </row>
    <row r="396" spans="1:7" s="1" customFormat="1" x14ac:dyDescent="0.25">
      <c r="A396" s="105" t="s">
        <v>654</v>
      </c>
      <c r="B396" s="106" t="s">
        <v>655</v>
      </c>
      <c r="C396" s="107" t="s">
        <v>92</v>
      </c>
      <c r="D396" s="111" t="s">
        <v>103</v>
      </c>
      <c r="E396" s="108"/>
      <c r="F396" s="109"/>
      <c r="G396" s="110">
        <v>-49.2</v>
      </c>
    </row>
    <row r="397" spans="1:7" s="1" customFormat="1" x14ac:dyDescent="0.25">
      <c r="A397" s="105" t="s">
        <v>656</v>
      </c>
      <c r="B397" s="106" t="s">
        <v>657</v>
      </c>
      <c r="C397" s="107" t="s">
        <v>92</v>
      </c>
      <c r="D397" s="111" t="s">
        <v>95</v>
      </c>
      <c r="E397" s="108"/>
      <c r="F397" s="109"/>
      <c r="G397" s="110">
        <v>-250</v>
      </c>
    </row>
    <row r="398" spans="1:7" s="1" customFormat="1" x14ac:dyDescent="0.25">
      <c r="A398" s="105" t="s">
        <v>658</v>
      </c>
      <c r="B398" s="106" t="s">
        <v>659</v>
      </c>
      <c r="C398" s="107" t="s">
        <v>92</v>
      </c>
      <c r="D398" s="111" t="s">
        <v>93</v>
      </c>
      <c r="E398" s="108"/>
      <c r="F398" s="109"/>
      <c r="G398" s="110">
        <v>-150</v>
      </c>
    </row>
    <row r="399" spans="1:7" s="1" customFormat="1" x14ac:dyDescent="0.25">
      <c r="A399" s="105" t="s">
        <v>660</v>
      </c>
      <c r="B399" s="106" t="s">
        <v>661</v>
      </c>
      <c r="C399" s="107" t="s">
        <v>92</v>
      </c>
      <c r="D399" s="111" t="s">
        <v>102</v>
      </c>
      <c r="E399" s="108"/>
      <c r="F399" s="109"/>
      <c r="G399" s="110">
        <v>-390</v>
      </c>
    </row>
    <row r="400" spans="1:7" s="1" customFormat="1" x14ac:dyDescent="0.25">
      <c r="A400" s="105" t="s">
        <v>662</v>
      </c>
      <c r="B400" s="106" t="s">
        <v>661</v>
      </c>
      <c r="C400" s="107" t="s">
        <v>92</v>
      </c>
      <c r="D400" s="111" t="s">
        <v>102</v>
      </c>
      <c r="E400" s="108"/>
      <c r="F400" s="109"/>
      <c r="G400" s="110">
        <v>-567</v>
      </c>
    </row>
    <row r="401" spans="1:7" s="1" customFormat="1" x14ac:dyDescent="0.25">
      <c r="A401" s="105" t="s">
        <v>663</v>
      </c>
      <c r="B401" s="106" t="s">
        <v>661</v>
      </c>
      <c r="C401" s="107" t="s">
        <v>92</v>
      </c>
      <c r="D401" s="111" t="s">
        <v>102</v>
      </c>
      <c r="E401" s="108"/>
      <c r="F401" s="109"/>
      <c r="G401" s="110">
        <v>-2810</v>
      </c>
    </row>
    <row r="402" spans="1:7" s="1" customFormat="1" x14ac:dyDescent="0.25">
      <c r="A402" s="105" t="s">
        <v>664</v>
      </c>
      <c r="B402" s="106" t="s">
        <v>661</v>
      </c>
      <c r="C402" s="107" t="s">
        <v>92</v>
      </c>
      <c r="D402" s="111" t="s">
        <v>102</v>
      </c>
      <c r="E402" s="108"/>
      <c r="F402" s="109"/>
      <c r="G402" s="110">
        <v>-2370.1</v>
      </c>
    </row>
    <row r="403" spans="1:7" s="1" customFormat="1" x14ac:dyDescent="0.25">
      <c r="A403" s="105" t="s">
        <v>665</v>
      </c>
      <c r="B403" s="106" t="s">
        <v>661</v>
      </c>
      <c r="C403" s="107" t="s">
        <v>92</v>
      </c>
      <c r="D403" s="111" t="s">
        <v>102</v>
      </c>
      <c r="E403" s="108"/>
      <c r="F403" s="109"/>
      <c r="G403" s="110">
        <v>-1180</v>
      </c>
    </row>
    <row r="404" spans="1:7" s="1" customFormat="1" x14ac:dyDescent="0.25">
      <c r="A404" s="105" t="s">
        <v>666</v>
      </c>
      <c r="B404" s="106" t="s">
        <v>667</v>
      </c>
      <c r="C404" s="107" t="s">
        <v>92</v>
      </c>
      <c r="D404" s="111" t="s">
        <v>95</v>
      </c>
      <c r="E404" s="108"/>
      <c r="F404" s="109"/>
      <c r="G404" s="110">
        <v>-52.225000000000001</v>
      </c>
    </row>
    <row r="405" spans="1:7" s="1" customFormat="1" x14ac:dyDescent="0.25">
      <c r="A405" s="105" t="s">
        <v>668</v>
      </c>
      <c r="B405" s="106" t="s">
        <v>669</v>
      </c>
      <c r="C405" s="107" t="s">
        <v>92</v>
      </c>
      <c r="D405" s="111" t="s">
        <v>102</v>
      </c>
      <c r="E405" s="108"/>
      <c r="F405" s="109"/>
      <c r="G405" s="110">
        <v>-50</v>
      </c>
    </row>
    <row r="406" spans="1:7" s="1" customFormat="1" x14ac:dyDescent="0.25">
      <c r="A406" s="105" t="s">
        <v>670</v>
      </c>
      <c r="B406" s="106" t="s">
        <v>669</v>
      </c>
      <c r="C406" s="107" t="s">
        <v>92</v>
      </c>
      <c r="D406" s="111" t="s">
        <v>102</v>
      </c>
      <c r="E406" s="108"/>
      <c r="F406" s="109"/>
      <c r="G406" s="110">
        <v>-283</v>
      </c>
    </row>
    <row r="407" spans="1:7" s="1" customFormat="1" x14ac:dyDescent="0.25">
      <c r="A407" s="105" t="s">
        <v>671</v>
      </c>
      <c r="B407" s="106" t="s">
        <v>669</v>
      </c>
      <c r="C407" s="107" t="s">
        <v>92</v>
      </c>
      <c r="D407" s="111" t="s">
        <v>102</v>
      </c>
      <c r="E407" s="108"/>
      <c r="F407" s="109"/>
      <c r="G407" s="110">
        <v>-146</v>
      </c>
    </row>
    <row r="408" spans="1:7" s="1" customFormat="1" x14ac:dyDescent="0.25">
      <c r="A408" s="105" t="s">
        <v>672</v>
      </c>
      <c r="B408" s="106" t="s">
        <v>669</v>
      </c>
      <c r="C408" s="107" t="s">
        <v>92</v>
      </c>
      <c r="D408" s="111" t="s">
        <v>102</v>
      </c>
      <c r="E408" s="108"/>
      <c r="F408" s="109"/>
      <c r="G408" s="110">
        <v>-15</v>
      </c>
    </row>
    <row r="409" spans="1:7" s="1" customFormat="1" x14ac:dyDescent="0.25">
      <c r="A409" s="105" t="s">
        <v>673</v>
      </c>
      <c r="B409" s="106" t="s">
        <v>669</v>
      </c>
      <c r="C409" s="107" t="s">
        <v>92</v>
      </c>
      <c r="D409" s="111" t="s">
        <v>102</v>
      </c>
      <c r="E409" s="108"/>
      <c r="F409" s="109"/>
      <c r="G409" s="110">
        <v>-7.5</v>
      </c>
    </row>
    <row r="410" spans="1:7" s="1" customFormat="1" x14ac:dyDescent="0.25">
      <c r="A410" s="105" t="s">
        <v>674</v>
      </c>
      <c r="B410" s="106" t="s">
        <v>669</v>
      </c>
      <c r="C410" s="107" t="s">
        <v>92</v>
      </c>
      <c r="D410" s="111" t="s">
        <v>102</v>
      </c>
      <c r="E410" s="108"/>
      <c r="F410" s="109"/>
      <c r="G410" s="110">
        <v>-8</v>
      </c>
    </row>
    <row r="411" spans="1:7" s="1" customFormat="1" x14ac:dyDescent="0.25">
      <c r="A411" s="105" t="s">
        <v>675</v>
      </c>
      <c r="B411" s="106" t="s">
        <v>669</v>
      </c>
      <c r="C411" s="107" t="s">
        <v>92</v>
      </c>
      <c r="D411" s="111" t="s">
        <v>102</v>
      </c>
      <c r="E411" s="108"/>
      <c r="F411" s="109"/>
      <c r="G411" s="110">
        <v>-65</v>
      </c>
    </row>
    <row r="412" spans="1:7" s="1" customFormat="1" x14ac:dyDescent="0.25">
      <c r="A412" s="105" t="s">
        <v>676</v>
      </c>
      <c r="B412" s="106" t="s">
        <v>669</v>
      </c>
      <c r="C412" s="107" t="s">
        <v>92</v>
      </c>
      <c r="D412" s="111" t="s">
        <v>102</v>
      </c>
      <c r="E412" s="108"/>
      <c r="F412" s="109"/>
      <c r="G412" s="110">
        <v>-355</v>
      </c>
    </row>
    <row r="413" spans="1:7" s="1" customFormat="1" x14ac:dyDescent="0.25">
      <c r="A413" s="105" t="s">
        <v>677</v>
      </c>
      <c r="B413" s="106" t="s">
        <v>669</v>
      </c>
      <c r="C413" s="107" t="s">
        <v>92</v>
      </c>
      <c r="D413" s="111" t="s">
        <v>102</v>
      </c>
      <c r="E413" s="108"/>
      <c r="F413" s="109"/>
      <c r="G413" s="110">
        <v>-120</v>
      </c>
    </row>
    <row r="414" spans="1:7" s="1" customFormat="1" x14ac:dyDescent="0.25">
      <c r="A414" s="105" t="s">
        <v>678</v>
      </c>
      <c r="B414" s="106" t="s">
        <v>679</v>
      </c>
      <c r="C414" s="107" t="s">
        <v>92</v>
      </c>
      <c r="D414" s="111" t="s">
        <v>102</v>
      </c>
      <c r="E414" s="108"/>
      <c r="F414" s="109"/>
      <c r="G414" s="110">
        <v>-4.8</v>
      </c>
    </row>
    <row r="415" spans="1:7" s="1" customFormat="1" x14ac:dyDescent="0.25">
      <c r="A415" s="105" t="s">
        <v>680</v>
      </c>
      <c r="B415" s="106" t="s">
        <v>681</v>
      </c>
      <c r="C415" s="107" t="s">
        <v>92</v>
      </c>
      <c r="D415" s="111" t="s">
        <v>102</v>
      </c>
      <c r="E415" s="108"/>
      <c r="F415" s="109"/>
      <c r="G415" s="110">
        <v>-25</v>
      </c>
    </row>
    <row r="416" spans="1:7" s="1" customFormat="1" x14ac:dyDescent="0.25">
      <c r="A416" s="105" t="s">
        <v>682</v>
      </c>
      <c r="B416" s="106" t="s">
        <v>683</v>
      </c>
      <c r="C416" s="107" t="s">
        <v>92</v>
      </c>
      <c r="D416" s="111" t="s">
        <v>102</v>
      </c>
      <c r="E416" s="108"/>
      <c r="F416" s="109"/>
      <c r="G416" s="110">
        <v>-152</v>
      </c>
    </row>
    <row r="417" spans="1:7" s="1" customFormat="1" x14ac:dyDescent="0.25">
      <c r="A417" s="105" t="s">
        <v>684</v>
      </c>
      <c r="B417" s="106" t="s">
        <v>105</v>
      </c>
      <c r="C417" s="107" t="s">
        <v>92</v>
      </c>
      <c r="D417" s="111" t="s">
        <v>95</v>
      </c>
      <c r="E417" s="108"/>
      <c r="F417" s="109"/>
      <c r="G417" s="110">
        <v>-82.6</v>
      </c>
    </row>
    <row r="418" spans="1:7" s="1" customFormat="1" x14ac:dyDescent="0.25">
      <c r="A418" s="105" t="s">
        <v>685</v>
      </c>
      <c r="B418" s="106" t="s">
        <v>106</v>
      </c>
      <c r="C418" s="107" t="s">
        <v>92</v>
      </c>
      <c r="D418" s="111" t="s">
        <v>93</v>
      </c>
      <c r="E418" s="108">
        <v>26000</v>
      </c>
      <c r="F418" s="109">
        <v>2000</v>
      </c>
      <c r="G418" s="110">
        <v>52000</v>
      </c>
    </row>
    <row r="419" spans="1:7" s="104" customFormat="1" x14ac:dyDescent="0.25">
      <c r="A419" s="170"/>
      <c r="B419" s="171" t="s">
        <v>720</v>
      </c>
      <c r="C419" s="172"/>
      <c r="D419" s="172"/>
      <c r="E419" s="173"/>
      <c r="F419" s="174"/>
      <c r="G419" s="175">
        <f>SUM(G420:G443)</f>
        <v>79436.983999999997</v>
      </c>
    </row>
    <row r="420" spans="1:7" s="1" customFormat="1" ht="33" x14ac:dyDescent="0.25">
      <c r="A420" s="105" t="s">
        <v>686</v>
      </c>
      <c r="B420" s="106" t="s">
        <v>687</v>
      </c>
      <c r="C420" s="107" t="s">
        <v>92</v>
      </c>
      <c r="D420" s="111" t="s">
        <v>93</v>
      </c>
      <c r="E420" s="108"/>
      <c r="F420" s="109"/>
      <c r="G420" s="110">
        <v>-240</v>
      </c>
    </row>
    <row r="421" spans="1:7" s="1" customFormat="1" ht="33" x14ac:dyDescent="0.25">
      <c r="A421" s="105" t="s">
        <v>688</v>
      </c>
      <c r="B421" s="106" t="s">
        <v>687</v>
      </c>
      <c r="C421" s="107" t="s">
        <v>92</v>
      </c>
      <c r="D421" s="111" t="s">
        <v>93</v>
      </c>
      <c r="E421" s="108"/>
      <c r="F421" s="109"/>
      <c r="G421" s="110">
        <v>-120</v>
      </c>
    </row>
    <row r="422" spans="1:7" s="1" customFormat="1" x14ac:dyDescent="0.25">
      <c r="A422" s="105" t="s">
        <v>689</v>
      </c>
      <c r="B422" s="106" t="s">
        <v>690</v>
      </c>
      <c r="C422" s="107" t="s">
        <v>92</v>
      </c>
      <c r="D422" s="111" t="s">
        <v>95</v>
      </c>
      <c r="E422" s="108"/>
      <c r="F422" s="109"/>
      <c r="G422" s="110">
        <v>-114</v>
      </c>
    </row>
    <row r="423" spans="1:7" s="1" customFormat="1" ht="33" x14ac:dyDescent="0.25">
      <c r="A423" s="105" t="s">
        <v>691</v>
      </c>
      <c r="B423" s="106" t="s">
        <v>692</v>
      </c>
      <c r="C423" s="107" t="s">
        <v>92</v>
      </c>
      <c r="D423" s="111" t="s">
        <v>93</v>
      </c>
      <c r="E423" s="108"/>
      <c r="F423" s="109"/>
      <c r="G423" s="110">
        <v>-12</v>
      </c>
    </row>
    <row r="424" spans="1:7" s="1" customFormat="1" ht="33" x14ac:dyDescent="0.25">
      <c r="A424" s="105" t="s">
        <v>693</v>
      </c>
      <c r="B424" s="106" t="s">
        <v>692</v>
      </c>
      <c r="C424" s="107" t="s">
        <v>92</v>
      </c>
      <c r="D424" s="111" t="s">
        <v>93</v>
      </c>
      <c r="E424" s="108"/>
      <c r="F424" s="109"/>
      <c r="G424" s="110">
        <v>-22.5</v>
      </c>
    </row>
    <row r="425" spans="1:7" s="1" customFormat="1" x14ac:dyDescent="0.25">
      <c r="A425" s="105" t="s">
        <v>694</v>
      </c>
      <c r="B425" s="106" t="s">
        <v>695</v>
      </c>
      <c r="C425" s="107" t="s">
        <v>92</v>
      </c>
      <c r="D425" s="111" t="s">
        <v>93</v>
      </c>
      <c r="E425" s="108"/>
      <c r="F425" s="109"/>
      <c r="G425" s="110">
        <v>-1486</v>
      </c>
    </row>
    <row r="426" spans="1:7" s="1" customFormat="1" ht="49.5" x14ac:dyDescent="0.25">
      <c r="A426" s="105" t="s">
        <v>696</v>
      </c>
      <c r="B426" s="106" t="s">
        <v>697</v>
      </c>
      <c r="C426" s="107" t="s">
        <v>92</v>
      </c>
      <c r="D426" s="111" t="s">
        <v>90</v>
      </c>
      <c r="E426" s="108">
        <v>30000000</v>
      </c>
      <c r="F426" s="109">
        <v>1</v>
      </c>
      <c r="G426" s="110">
        <v>30000</v>
      </c>
    </row>
    <row r="427" spans="1:7" s="1" customFormat="1" ht="33" x14ac:dyDescent="0.25">
      <c r="A427" s="105" t="s">
        <v>698</v>
      </c>
      <c r="B427" s="106" t="s">
        <v>110</v>
      </c>
      <c r="C427" s="107" t="s">
        <v>92</v>
      </c>
      <c r="D427" s="111" t="s">
        <v>90</v>
      </c>
      <c r="E427" s="108">
        <v>70000000</v>
      </c>
      <c r="F427" s="109">
        <v>1</v>
      </c>
      <c r="G427" s="110">
        <v>70000</v>
      </c>
    </row>
    <row r="428" spans="1:7" s="1" customFormat="1" ht="33" x14ac:dyDescent="0.25">
      <c r="A428" s="105" t="s">
        <v>699</v>
      </c>
      <c r="B428" s="106" t="s">
        <v>700</v>
      </c>
      <c r="C428" s="107" t="s">
        <v>92</v>
      </c>
      <c r="D428" s="111" t="s">
        <v>90</v>
      </c>
      <c r="E428" s="108"/>
      <c r="F428" s="109"/>
      <c r="G428" s="110">
        <v>-84.2</v>
      </c>
    </row>
    <row r="429" spans="1:7" s="1" customFormat="1" ht="33" x14ac:dyDescent="0.25">
      <c r="A429" s="105" t="s">
        <v>701</v>
      </c>
      <c r="B429" s="106" t="s">
        <v>702</v>
      </c>
      <c r="C429" s="107" t="s">
        <v>92</v>
      </c>
      <c r="D429" s="111" t="s">
        <v>90</v>
      </c>
      <c r="E429" s="108"/>
      <c r="F429" s="109"/>
      <c r="G429" s="110">
        <v>-630</v>
      </c>
    </row>
    <row r="430" spans="1:7" s="1" customFormat="1" ht="33" x14ac:dyDescent="0.25">
      <c r="A430" s="105" t="s">
        <v>703</v>
      </c>
      <c r="B430" s="106" t="s">
        <v>704</v>
      </c>
      <c r="C430" s="107" t="s">
        <v>92</v>
      </c>
      <c r="D430" s="111" t="s">
        <v>90</v>
      </c>
      <c r="E430" s="108"/>
      <c r="F430" s="109"/>
      <c r="G430" s="110">
        <v>-14000</v>
      </c>
    </row>
    <row r="431" spans="1:7" s="1" customFormat="1" x14ac:dyDescent="0.25">
      <c r="A431" s="105" t="s">
        <v>705</v>
      </c>
      <c r="B431" s="106" t="s">
        <v>706</v>
      </c>
      <c r="C431" s="107" t="s">
        <v>92</v>
      </c>
      <c r="D431" s="111" t="s">
        <v>90</v>
      </c>
      <c r="E431" s="108"/>
      <c r="F431" s="109"/>
      <c r="G431" s="110">
        <v>-49</v>
      </c>
    </row>
    <row r="432" spans="1:7" s="1" customFormat="1" x14ac:dyDescent="0.25">
      <c r="A432" s="105" t="s">
        <v>707</v>
      </c>
      <c r="B432" s="106" t="s">
        <v>706</v>
      </c>
      <c r="C432" s="107" t="s">
        <v>92</v>
      </c>
      <c r="D432" s="111" t="s">
        <v>90</v>
      </c>
      <c r="E432" s="108"/>
      <c r="F432" s="109"/>
      <c r="G432" s="110">
        <v>-500</v>
      </c>
    </row>
    <row r="433" spans="1:7" s="1" customFormat="1" x14ac:dyDescent="0.25">
      <c r="A433" s="105" t="s">
        <v>708</v>
      </c>
      <c r="B433" s="106" t="s">
        <v>706</v>
      </c>
      <c r="C433" s="107" t="s">
        <v>92</v>
      </c>
      <c r="D433" s="111" t="s">
        <v>90</v>
      </c>
      <c r="E433" s="108"/>
      <c r="F433" s="109"/>
      <c r="G433" s="110">
        <v>-120</v>
      </c>
    </row>
    <row r="434" spans="1:7" s="1" customFormat="1" x14ac:dyDescent="0.25">
      <c r="A434" s="105" t="s">
        <v>709</v>
      </c>
      <c r="B434" s="106" t="s">
        <v>706</v>
      </c>
      <c r="C434" s="107" t="s">
        <v>92</v>
      </c>
      <c r="D434" s="111" t="s">
        <v>90</v>
      </c>
      <c r="E434" s="108"/>
      <c r="F434" s="109"/>
      <c r="G434" s="110">
        <v>-600</v>
      </c>
    </row>
    <row r="435" spans="1:7" s="1" customFormat="1" x14ac:dyDescent="0.25">
      <c r="A435" s="105" t="s">
        <v>710</v>
      </c>
      <c r="B435" s="106" t="s">
        <v>706</v>
      </c>
      <c r="C435" s="107" t="s">
        <v>92</v>
      </c>
      <c r="D435" s="111" t="s">
        <v>90</v>
      </c>
      <c r="E435" s="108"/>
      <c r="F435" s="109"/>
      <c r="G435" s="110">
        <v>-600</v>
      </c>
    </row>
    <row r="436" spans="1:7" s="1" customFormat="1" x14ac:dyDescent="0.25">
      <c r="A436" s="105" t="s">
        <v>711</v>
      </c>
      <c r="B436" s="106" t="s">
        <v>706</v>
      </c>
      <c r="C436" s="107" t="s">
        <v>92</v>
      </c>
      <c r="D436" s="111" t="s">
        <v>90</v>
      </c>
      <c r="E436" s="108"/>
      <c r="F436" s="109"/>
      <c r="G436" s="110">
        <v>-120</v>
      </c>
    </row>
    <row r="437" spans="1:7" s="1" customFormat="1" x14ac:dyDescent="0.25">
      <c r="A437" s="105" t="s">
        <v>712</v>
      </c>
      <c r="B437" s="106" t="s">
        <v>706</v>
      </c>
      <c r="C437" s="107" t="s">
        <v>92</v>
      </c>
      <c r="D437" s="111" t="s">
        <v>90</v>
      </c>
      <c r="E437" s="108"/>
      <c r="F437" s="109"/>
      <c r="G437" s="110">
        <v>-450</v>
      </c>
    </row>
    <row r="438" spans="1:7" s="1" customFormat="1" x14ac:dyDescent="0.25">
      <c r="A438" s="105" t="s">
        <v>713</v>
      </c>
      <c r="B438" s="106" t="s">
        <v>706</v>
      </c>
      <c r="C438" s="107" t="s">
        <v>92</v>
      </c>
      <c r="D438" s="111" t="s">
        <v>90</v>
      </c>
      <c r="E438" s="108"/>
      <c r="F438" s="109"/>
      <c r="G438" s="110">
        <v>-120</v>
      </c>
    </row>
    <row r="439" spans="1:7" s="1" customFormat="1" x14ac:dyDescent="0.25">
      <c r="A439" s="105" t="s">
        <v>714</v>
      </c>
      <c r="B439" s="106" t="s">
        <v>706</v>
      </c>
      <c r="C439" s="107" t="s">
        <v>92</v>
      </c>
      <c r="D439" s="111" t="s">
        <v>90</v>
      </c>
      <c r="E439" s="108"/>
      <c r="F439" s="109"/>
      <c r="G439" s="110">
        <v>-600</v>
      </c>
    </row>
    <row r="440" spans="1:7" s="1" customFormat="1" x14ac:dyDescent="0.25">
      <c r="A440" s="105" t="s">
        <v>715</v>
      </c>
      <c r="B440" s="106" t="s">
        <v>706</v>
      </c>
      <c r="C440" s="107" t="s">
        <v>92</v>
      </c>
      <c r="D440" s="111" t="s">
        <v>90</v>
      </c>
      <c r="E440" s="108"/>
      <c r="F440" s="109"/>
      <c r="G440" s="110">
        <v>-49</v>
      </c>
    </row>
    <row r="441" spans="1:7" s="1" customFormat="1" x14ac:dyDescent="0.25">
      <c r="A441" s="105" t="s">
        <v>716</v>
      </c>
      <c r="B441" s="106" t="s">
        <v>706</v>
      </c>
      <c r="C441" s="107" t="s">
        <v>92</v>
      </c>
      <c r="D441" s="111" t="s">
        <v>90</v>
      </c>
      <c r="E441" s="108"/>
      <c r="F441" s="109"/>
      <c r="G441" s="110">
        <v>-516</v>
      </c>
    </row>
    <row r="442" spans="1:7" s="1" customFormat="1" x14ac:dyDescent="0.25">
      <c r="A442" s="105" t="s">
        <v>717</v>
      </c>
      <c r="B442" s="106" t="s">
        <v>706</v>
      </c>
      <c r="C442" s="107" t="s">
        <v>92</v>
      </c>
      <c r="D442" s="111" t="s">
        <v>90</v>
      </c>
      <c r="E442" s="108"/>
      <c r="F442" s="109"/>
      <c r="G442" s="110">
        <v>-10.316000000000001</v>
      </c>
    </row>
    <row r="443" spans="1:7" s="1" customFormat="1" x14ac:dyDescent="0.25">
      <c r="A443" s="105" t="s">
        <v>718</v>
      </c>
      <c r="B443" s="106" t="s">
        <v>706</v>
      </c>
      <c r="C443" s="107" t="s">
        <v>92</v>
      </c>
      <c r="D443" s="111" t="s">
        <v>90</v>
      </c>
      <c r="E443" s="108"/>
      <c r="F443" s="109"/>
      <c r="G443" s="110">
        <v>-120</v>
      </c>
    </row>
    <row r="444" spans="1:7" ht="20.25" customHeight="1" x14ac:dyDescent="0.25">
      <c r="A444" s="105"/>
      <c r="B444" s="106"/>
      <c r="C444" s="111"/>
      <c r="D444" s="111"/>
      <c r="E444" s="108"/>
      <c r="F444" s="112"/>
      <c r="G444" s="110"/>
    </row>
    <row r="445" spans="1:7" s="104" customFormat="1" ht="27.75" customHeight="1" x14ac:dyDescent="0.25">
      <c r="A445" s="99" t="s">
        <v>107</v>
      </c>
      <c r="B445" s="100" t="s">
        <v>108</v>
      </c>
      <c r="C445" s="101"/>
      <c r="D445" s="101"/>
      <c r="E445" s="102"/>
      <c r="F445" s="103"/>
      <c r="G445" s="117">
        <f>SUM(G447:G526)</f>
        <v>447677.79000000004</v>
      </c>
    </row>
    <row r="446" spans="1:7" s="104" customFormat="1" x14ac:dyDescent="0.25">
      <c r="A446" s="170"/>
      <c r="B446" s="171" t="s">
        <v>719</v>
      </c>
      <c r="C446" s="172"/>
      <c r="D446" s="172"/>
      <c r="E446" s="173"/>
      <c r="F446" s="174"/>
      <c r="G446" s="175">
        <f>SUM(G447:G525)</f>
        <v>447677.79000000004</v>
      </c>
    </row>
    <row r="447" spans="1:7" s="1" customFormat="1" x14ac:dyDescent="0.25">
      <c r="A447" s="105" t="s">
        <v>736</v>
      </c>
      <c r="B447" s="106" t="s">
        <v>737</v>
      </c>
      <c r="C447" s="107" t="s">
        <v>92</v>
      </c>
      <c r="D447" s="111" t="s">
        <v>93</v>
      </c>
      <c r="E447" s="108"/>
      <c r="F447" s="109"/>
      <c r="G447" s="110">
        <v>-4</v>
      </c>
    </row>
    <row r="448" spans="1:7" s="1" customFormat="1" x14ac:dyDescent="0.25">
      <c r="A448" s="105" t="s">
        <v>738</v>
      </c>
      <c r="B448" s="106" t="s">
        <v>737</v>
      </c>
      <c r="C448" s="107" t="s">
        <v>92</v>
      </c>
      <c r="D448" s="111" t="s">
        <v>93</v>
      </c>
      <c r="E448" s="108"/>
      <c r="F448" s="109"/>
      <c r="G448" s="110">
        <v>-1320</v>
      </c>
    </row>
    <row r="449" spans="1:7" s="1" customFormat="1" x14ac:dyDescent="0.25">
      <c r="A449" s="105" t="s">
        <v>739</v>
      </c>
      <c r="B449" s="106" t="s">
        <v>740</v>
      </c>
      <c r="C449" s="107" t="s">
        <v>92</v>
      </c>
      <c r="D449" s="111" t="s">
        <v>93</v>
      </c>
      <c r="E449" s="108"/>
      <c r="F449" s="109"/>
      <c r="G449" s="110">
        <v>-1102.2</v>
      </c>
    </row>
    <row r="450" spans="1:7" s="1" customFormat="1" x14ac:dyDescent="0.25">
      <c r="A450" s="105" t="s">
        <v>741</v>
      </c>
      <c r="B450" s="106" t="s">
        <v>111</v>
      </c>
      <c r="C450" s="107" t="s">
        <v>92</v>
      </c>
      <c r="D450" s="111" t="s">
        <v>93</v>
      </c>
      <c r="E450" s="108"/>
      <c r="F450" s="109"/>
      <c r="G450" s="110">
        <v>-17.75</v>
      </c>
    </row>
    <row r="451" spans="1:7" s="1" customFormat="1" x14ac:dyDescent="0.25">
      <c r="A451" s="105" t="s">
        <v>742</v>
      </c>
      <c r="B451" s="106" t="s">
        <v>111</v>
      </c>
      <c r="C451" s="107" t="s">
        <v>92</v>
      </c>
      <c r="D451" s="111" t="s">
        <v>93</v>
      </c>
      <c r="E451" s="108"/>
      <c r="F451" s="109"/>
      <c r="G451" s="110">
        <v>-1680</v>
      </c>
    </row>
    <row r="452" spans="1:7" s="1" customFormat="1" x14ac:dyDescent="0.25">
      <c r="A452" s="105" t="s">
        <v>743</v>
      </c>
      <c r="B452" s="106" t="s">
        <v>744</v>
      </c>
      <c r="C452" s="107" t="s">
        <v>92</v>
      </c>
      <c r="D452" s="111" t="s">
        <v>93</v>
      </c>
      <c r="E452" s="108"/>
      <c r="F452" s="109"/>
      <c r="G452" s="110">
        <v>-2</v>
      </c>
    </row>
    <row r="453" spans="1:7" s="1" customFormat="1" x14ac:dyDescent="0.25">
      <c r="A453" s="105" t="s">
        <v>745</v>
      </c>
      <c r="B453" s="106" t="s">
        <v>746</v>
      </c>
      <c r="C453" s="107" t="s">
        <v>92</v>
      </c>
      <c r="D453" s="111" t="s">
        <v>93</v>
      </c>
      <c r="E453" s="108"/>
      <c r="F453" s="109"/>
      <c r="G453" s="110">
        <v>-52</v>
      </c>
    </row>
    <row r="454" spans="1:7" s="1" customFormat="1" x14ac:dyDescent="0.25">
      <c r="A454" s="105" t="s">
        <v>747</v>
      </c>
      <c r="B454" s="106" t="s">
        <v>748</v>
      </c>
      <c r="C454" s="107" t="s">
        <v>92</v>
      </c>
      <c r="D454" s="111" t="s">
        <v>93</v>
      </c>
      <c r="E454" s="108"/>
      <c r="F454" s="109"/>
      <c r="G454" s="110">
        <v>-240</v>
      </c>
    </row>
    <row r="455" spans="1:7" s="1" customFormat="1" ht="33" x14ac:dyDescent="0.25">
      <c r="A455" s="105" t="s">
        <v>749</v>
      </c>
      <c r="B455" s="106" t="s">
        <v>750</v>
      </c>
      <c r="C455" s="107" t="s">
        <v>92</v>
      </c>
      <c r="D455" s="111" t="s">
        <v>93</v>
      </c>
      <c r="E455" s="108"/>
      <c r="F455" s="109"/>
      <c r="G455" s="110">
        <v>-100</v>
      </c>
    </row>
    <row r="456" spans="1:7" s="1" customFormat="1" x14ac:dyDescent="0.25">
      <c r="A456" s="105" t="s">
        <v>751</v>
      </c>
      <c r="B456" s="106" t="s">
        <v>752</v>
      </c>
      <c r="C456" s="107" t="s">
        <v>92</v>
      </c>
      <c r="D456" s="111" t="s">
        <v>93</v>
      </c>
      <c r="E456" s="108"/>
      <c r="F456" s="109"/>
      <c r="G456" s="110">
        <v>-1918</v>
      </c>
    </row>
    <row r="457" spans="1:7" s="1" customFormat="1" ht="33" x14ac:dyDescent="0.25">
      <c r="A457" s="105" t="s">
        <v>753</v>
      </c>
      <c r="B457" s="106" t="s">
        <v>112</v>
      </c>
      <c r="C457" s="107" t="s">
        <v>92</v>
      </c>
      <c r="D457" s="111" t="s">
        <v>93</v>
      </c>
      <c r="E457" s="108"/>
      <c r="F457" s="109"/>
      <c r="G457" s="110">
        <v>-7.5</v>
      </c>
    </row>
    <row r="458" spans="1:7" s="1" customFormat="1" ht="33" x14ac:dyDescent="0.25">
      <c r="A458" s="105" t="s">
        <v>754</v>
      </c>
      <c r="B458" s="106" t="s">
        <v>112</v>
      </c>
      <c r="C458" s="107" t="s">
        <v>92</v>
      </c>
      <c r="D458" s="111" t="s">
        <v>93</v>
      </c>
      <c r="E458" s="108"/>
      <c r="F458" s="109"/>
      <c r="G458" s="110">
        <v>-165</v>
      </c>
    </row>
    <row r="459" spans="1:7" s="1" customFormat="1" ht="33" x14ac:dyDescent="0.25">
      <c r="A459" s="105" t="s">
        <v>755</v>
      </c>
      <c r="B459" s="106" t="s">
        <v>112</v>
      </c>
      <c r="C459" s="107" t="s">
        <v>92</v>
      </c>
      <c r="D459" s="111" t="s">
        <v>93</v>
      </c>
      <c r="E459" s="108"/>
      <c r="F459" s="109"/>
      <c r="G459" s="110">
        <v>-250</v>
      </c>
    </row>
    <row r="460" spans="1:7" s="1" customFormat="1" ht="33" x14ac:dyDescent="0.25">
      <c r="A460" s="105" t="s">
        <v>756</v>
      </c>
      <c r="B460" s="106" t="s">
        <v>112</v>
      </c>
      <c r="C460" s="107" t="s">
        <v>92</v>
      </c>
      <c r="D460" s="111" t="s">
        <v>93</v>
      </c>
      <c r="E460" s="108"/>
      <c r="F460" s="109"/>
      <c r="G460" s="110">
        <v>-630</v>
      </c>
    </row>
    <row r="461" spans="1:7" s="1" customFormat="1" x14ac:dyDescent="0.25">
      <c r="A461" s="105" t="s">
        <v>757</v>
      </c>
      <c r="B461" s="106" t="s">
        <v>369</v>
      </c>
      <c r="C461" s="107" t="s">
        <v>92</v>
      </c>
      <c r="D461" s="111" t="s">
        <v>93</v>
      </c>
      <c r="E461" s="108"/>
      <c r="F461" s="109"/>
      <c r="G461" s="110">
        <v>-18465</v>
      </c>
    </row>
    <row r="462" spans="1:7" s="1" customFormat="1" x14ac:dyDescent="0.25">
      <c r="A462" s="105" t="s">
        <v>368</v>
      </c>
      <c r="B462" s="106" t="s">
        <v>369</v>
      </c>
      <c r="C462" s="107" t="s">
        <v>92</v>
      </c>
      <c r="D462" s="111" t="s">
        <v>93</v>
      </c>
      <c r="E462" s="108"/>
      <c r="F462" s="109"/>
      <c r="G462" s="110">
        <v>-138</v>
      </c>
    </row>
    <row r="463" spans="1:7" s="1" customFormat="1" x14ac:dyDescent="0.25">
      <c r="A463" s="105" t="s">
        <v>373</v>
      </c>
      <c r="B463" s="106" t="s">
        <v>374</v>
      </c>
      <c r="C463" s="107" t="s">
        <v>92</v>
      </c>
      <c r="D463" s="111" t="s">
        <v>93</v>
      </c>
      <c r="E463" s="108"/>
      <c r="F463" s="109"/>
      <c r="G463" s="110">
        <v>-81</v>
      </c>
    </row>
    <row r="464" spans="1:7" s="1" customFormat="1" x14ac:dyDescent="0.25">
      <c r="A464" s="105" t="s">
        <v>758</v>
      </c>
      <c r="B464" s="106" t="s">
        <v>374</v>
      </c>
      <c r="C464" s="107" t="s">
        <v>92</v>
      </c>
      <c r="D464" s="111" t="s">
        <v>93</v>
      </c>
      <c r="E464" s="108"/>
      <c r="F464" s="109"/>
      <c r="G464" s="110">
        <v>-2064</v>
      </c>
    </row>
    <row r="465" spans="1:7" s="1" customFormat="1" x14ac:dyDescent="0.25">
      <c r="A465" s="105" t="s">
        <v>759</v>
      </c>
      <c r="B465" s="106" t="s">
        <v>374</v>
      </c>
      <c r="C465" s="107" t="s">
        <v>92</v>
      </c>
      <c r="D465" s="111" t="s">
        <v>93</v>
      </c>
      <c r="E465" s="108"/>
      <c r="F465" s="109"/>
      <c r="G465" s="110">
        <v>-542</v>
      </c>
    </row>
    <row r="466" spans="1:7" s="1" customFormat="1" x14ac:dyDescent="0.25">
      <c r="A466" s="105" t="s">
        <v>760</v>
      </c>
      <c r="B466" s="106" t="s">
        <v>374</v>
      </c>
      <c r="C466" s="107" t="s">
        <v>92</v>
      </c>
      <c r="D466" s="111" t="s">
        <v>93</v>
      </c>
      <c r="E466" s="108"/>
      <c r="F466" s="109"/>
      <c r="G466" s="110">
        <v>-6036</v>
      </c>
    </row>
    <row r="467" spans="1:7" s="1" customFormat="1" ht="33" x14ac:dyDescent="0.25">
      <c r="A467" s="105" t="s">
        <v>761</v>
      </c>
      <c r="B467" s="106" t="s">
        <v>762</v>
      </c>
      <c r="C467" s="107" t="s">
        <v>92</v>
      </c>
      <c r="D467" s="111" t="s">
        <v>93</v>
      </c>
      <c r="E467" s="108"/>
      <c r="F467" s="109"/>
      <c r="G467" s="110">
        <v>-20</v>
      </c>
    </row>
    <row r="468" spans="1:7" s="1" customFormat="1" ht="33" x14ac:dyDescent="0.25">
      <c r="A468" s="105" t="s">
        <v>763</v>
      </c>
      <c r="B468" s="106" t="s">
        <v>762</v>
      </c>
      <c r="C468" s="107" t="s">
        <v>92</v>
      </c>
      <c r="D468" s="111" t="s">
        <v>93</v>
      </c>
      <c r="E468" s="108"/>
      <c r="F468" s="109"/>
      <c r="G468" s="110">
        <v>-240</v>
      </c>
    </row>
    <row r="469" spans="1:7" s="1" customFormat="1" ht="33" x14ac:dyDescent="0.25">
      <c r="A469" s="105" t="s">
        <v>764</v>
      </c>
      <c r="B469" s="106" t="s">
        <v>762</v>
      </c>
      <c r="C469" s="107" t="s">
        <v>92</v>
      </c>
      <c r="D469" s="111" t="s">
        <v>93</v>
      </c>
      <c r="E469" s="108"/>
      <c r="F469" s="109"/>
      <c r="G469" s="110">
        <v>-20.8</v>
      </c>
    </row>
    <row r="470" spans="1:7" s="1" customFormat="1" x14ac:dyDescent="0.25">
      <c r="A470" s="105" t="s">
        <v>375</v>
      </c>
      <c r="B470" s="106" t="s">
        <v>376</v>
      </c>
      <c r="C470" s="107" t="s">
        <v>92</v>
      </c>
      <c r="D470" s="111" t="s">
        <v>93</v>
      </c>
      <c r="E470" s="108"/>
      <c r="F470" s="109"/>
      <c r="G470" s="110">
        <v>-12250</v>
      </c>
    </row>
    <row r="471" spans="1:7" s="1" customFormat="1" x14ac:dyDescent="0.25">
      <c r="A471" s="105" t="s">
        <v>765</v>
      </c>
      <c r="B471" s="106" t="s">
        <v>766</v>
      </c>
      <c r="C471" s="107" t="s">
        <v>92</v>
      </c>
      <c r="D471" s="111" t="s">
        <v>93</v>
      </c>
      <c r="E471" s="108"/>
      <c r="F471" s="109"/>
      <c r="G471" s="110">
        <v>-1700</v>
      </c>
    </row>
    <row r="472" spans="1:7" s="1" customFormat="1" x14ac:dyDescent="0.25">
      <c r="A472" s="105" t="s">
        <v>767</v>
      </c>
      <c r="B472" s="106" t="s">
        <v>766</v>
      </c>
      <c r="C472" s="107" t="s">
        <v>92</v>
      </c>
      <c r="D472" s="111" t="s">
        <v>93</v>
      </c>
      <c r="E472" s="108"/>
      <c r="F472" s="109"/>
      <c r="G472" s="110">
        <v>-900</v>
      </c>
    </row>
    <row r="473" spans="1:7" s="1" customFormat="1" x14ac:dyDescent="0.25">
      <c r="A473" s="105" t="s">
        <v>768</v>
      </c>
      <c r="B473" s="106" t="s">
        <v>766</v>
      </c>
      <c r="C473" s="107" t="s">
        <v>92</v>
      </c>
      <c r="D473" s="111" t="s">
        <v>93</v>
      </c>
      <c r="E473" s="108"/>
      <c r="F473" s="109"/>
      <c r="G473" s="110">
        <v>-71.5</v>
      </c>
    </row>
    <row r="474" spans="1:7" s="1" customFormat="1" x14ac:dyDescent="0.25">
      <c r="A474" s="105" t="s">
        <v>769</v>
      </c>
      <c r="B474" s="106" t="s">
        <v>766</v>
      </c>
      <c r="C474" s="107" t="s">
        <v>92</v>
      </c>
      <c r="D474" s="111" t="s">
        <v>93</v>
      </c>
      <c r="E474" s="108"/>
      <c r="F474" s="109"/>
      <c r="G474" s="110">
        <v>-2287.8000000000002</v>
      </c>
    </row>
    <row r="475" spans="1:7" s="1" customFormat="1" x14ac:dyDescent="0.25">
      <c r="A475" s="105" t="s">
        <v>770</v>
      </c>
      <c r="B475" s="106" t="s">
        <v>766</v>
      </c>
      <c r="C475" s="107" t="s">
        <v>92</v>
      </c>
      <c r="D475" s="111" t="s">
        <v>93</v>
      </c>
      <c r="E475" s="108"/>
      <c r="F475" s="109"/>
      <c r="G475" s="110">
        <v>-4600</v>
      </c>
    </row>
    <row r="476" spans="1:7" s="1" customFormat="1" x14ac:dyDescent="0.25">
      <c r="A476" s="105" t="s">
        <v>771</v>
      </c>
      <c r="B476" s="106" t="s">
        <v>766</v>
      </c>
      <c r="C476" s="107" t="s">
        <v>92</v>
      </c>
      <c r="D476" s="111" t="s">
        <v>93</v>
      </c>
      <c r="E476" s="108"/>
      <c r="F476" s="109"/>
      <c r="G476" s="110">
        <v>-2540</v>
      </c>
    </row>
    <row r="477" spans="1:7" s="1" customFormat="1" ht="49.5" x14ac:dyDescent="0.25">
      <c r="A477" s="105" t="s">
        <v>772</v>
      </c>
      <c r="B477" s="106" t="s">
        <v>773</v>
      </c>
      <c r="C477" s="107" t="s">
        <v>92</v>
      </c>
      <c r="D477" s="111" t="s">
        <v>93</v>
      </c>
      <c r="E477" s="108"/>
      <c r="F477" s="109"/>
      <c r="G477" s="110">
        <v>-320</v>
      </c>
    </row>
    <row r="478" spans="1:7" s="1" customFormat="1" x14ac:dyDescent="0.25">
      <c r="A478" s="105" t="s">
        <v>774</v>
      </c>
      <c r="B478" s="106" t="s">
        <v>775</v>
      </c>
      <c r="C478" s="107" t="s">
        <v>92</v>
      </c>
      <c r="D478" s="111" t="s">
        <v>93</v>
      </c>
      <c r="E478" s="108"/>
      <c r="F478" s="109"/>
      <c r="G478" s="110">
        <v>-20</v>
      </c>
    </row>
    <row r="479" spans="1:7" s="1" customFormat="1" x14ac:dyDescent="0.25">
      <c r="A479" s="105" t="s">
        <v>776</v>
      </c>
      <c r="B479" s="106" t="s">
        <v>777</v>
      </c>
      <c r="C479" s="107" t="s">
        <v>92</v>
      </c>
      <c r="D479" s="111" t="s">
        <v>93</v>
      </c>
      <c r="E479" s="108"/>
      <c r="F479" s="109"/>
      <c r="G479" s="110">
        <v>-16</v>
      </c>
    </row>
    <row r="480" spans="1:7" s="1" customFormat="1" x14ac:dyDescent="0.25">
      <c r="A480" s="105" t="s">
        <v>778</v>
      </c>
      <c r="B480" s="106" t="s">
        <v>779</v>
      </c>
      <c r="C480" s="107" t="s">
        <v>92</v>
      </c>
      <c r="D480" s="111" t="s">
        <v>93</v>
      </c>
      <c r="E480" s="108"/>
      <c r="F480" s="109"/>
      <c r="G480" s="110">
        <v>-743.6</v>
      </c>
    </row>
    <row r="481" spans="1:7" s="1" customFormat="1" x14ac:dyDescent="0.25">
      <c r="A481" s="105" t="s">
        <v>780</v>
      </c>
      <c r="B481" s="106" t="s">
        <v>779</v>
      </c>
      <c r="C481" s="107" t="s">
        <v>92</v>
      </c>
      <c r="D481" s="111" t="s">
        <v>93</v>
      </c>
      <c r="E481" s="108"/>
      <c r="F481" s="109"/>
      <c r="G481" s="110">
        <v>-31.2</v>
      </c>
    </row>
    <row r="482" spans="1:7" s="1" customFormat="1" x14ac:dyDescent="0.25">
      <c r="A482" s="105" t="s">
        <v>781</v>
      </c>
      <c r="B482" s="106" t="s">
        <v>779</v>
      </c>
      <c r="C482" s="107" t="s">
        <v>92</v>
      </c>
      <c r="D482" s="111" t="s">
        <v>93</v>
      </c>
      <c r="E482" s="108"/>
      <c r="F482" s="109"/>
      <c r="G482" s="110">
        <v>-1456</v>
      </c>
    </row>
    <row r="483" spans="1:7" s="1" customFormat="1" x14ac:dyDescent="0.25">
      <c r="A483" s="105" t="s">
        <v>782</v>
      </c>
      <c r="B483" s="106" t="s">
        <v>779</v>
      </c>
      <c r="C483" s="107" t="s">
        <v>92</v>
      </c>
      <c r="D483" s="111" t="s">
        <v>93</v>
      </c>
      <c r="E483" s="108"/>
      <c r="F483" s="109"/>
      <c r="G483" s="110">
        <v>-800</v>
      </c>
    </row>
    <row r="484" spans="1:7" s="1" customFormat="1" x14ac:dyDescent="0.25">
      <c r="A484" s="105" t="s">
        <v>783</v>
      </c>
      <c r="B484" s="106" t="s">
        <v>779</v>
      </c>
      <c r="C484" s="107" t="s">
        <v>92</v>
      </c>
      <c r="D484" s="111" t="s">
        <v>93</v>
      </c>
      <c r="E484" s="108"/>
      <c r="F484" s="109"/>
      <c r="G484" s="110">
        <v>-210</v>
      </c>
    </row>
    <row r="485" spans="1:7" s="1" customFormat="1" x14ac:dyDescent="0.25">
      <c r="A485" s="105" t="s">
        <v>784</v>
      </c>
      <c r="B485" s="106" t="s">
        <v>785</v>
      </c>
      <c r="C485" s="107" t="s">
        <v>92</v>
      </c>
      <c r="D485" s="111" t="s">
        <v>93</v>
      </c>
      <c r="E485" s="108"/>
      <c r="F485" s="109"/>
      <c r="G485" s="110">
        <v>-3000</v>
      </c>
    </row>
    <row r="486" spans="1:7" s="1" customFormat="1" x14ac:dyDescent="0.25">
      <c r="A486" s="105" t="s">
        <v>786</v>
      </c>
      <c r="B486" s="106" t="s">
        <v>785</v>
      </c>
      <c r="C486" s="107" t="s">
        <v>92</v>
      </c>
      <c r="D486" s="111" t="s">
        <v>93</v>
      </c>
      <c r="E486" s="108"/>
      <c r="F486" s="109"/>
      <c r="G486" s="110">
        <v>-1200</v>
      </c>
    </row>
    <row r="487" spans="1:7" s="1" customFormat="1" ht="33" x14ac:dyDescent="0.25">
      <c r="A487" s="105" t="s">
        <v>432</v>
      </c>
      <c r="B487" s="106" t="s">
        <v>433</v>
      </c>
      <c r="C487" s="107" t="s">
        <v>92</v>
      </c>
      <c r="D487" s="111" t="s">
        <v>93</v>
      </c>
      <c r="E487" s="108"/>
      <c r="F487" s="109"/>
      <c r="G487" s="110">
        <v>-4</v>
      </c>
    </row>
    <row r="488" spans="1:7" s="1" customFormat="1" x14ac:dyDescent="0.25">
      <c r="A488" s="105" t="s">
        <v>787</v>
      </c>
      <c r="B488" s="106" t="s">
        <v>788</v>
      </c>
      <c r="C488" s="107" t="s">
        <v>92</v>
      </c>
      <c r="D488" s="111" t="s">
        <v>93</v>
      </c>
      <c r="E488" s="108"/>
      <c r="F488" s="109"/>
      <c r="G488" s="110">
        <v>-671</v>
      </c>
    </row>
    <row r="489" spans="1:7" s="1" customFormat="1" x14ac:dyDescent="0.25">
      <c r="A489" s="105" t="s">
        <v>789</v>
      </c>
      <c r="B489" s="106" t="s">
        <v>790</v>
      </c>
      <c r="C489" s="107" t="s">
        <v>92</v>
      </c>
      <c r="D489" s="111" t="s">
        <v>93</v>
      </c>
      <c r="E489" s="108"/>
      <c r="F489" s="109"/>
      <c r="G489" s="110">
        <v>-300</v>
      </c>
    </row>
    <row r="490" spans="1:7" s="1" customFormat="1" x14ac:dyDescent="0.25">
      <c r="A490" s="105" t="s">
        <v>791</v>
      </c>
      <c r="B490" s="106" t="s">
        <v>790</v>
      </c>
      <c r="C490" s="107" t="s">
        <v>92</v>
      </c>
      <c r="D490" s="111" t="s">
        <v>93</v>
      </c>
      <c r="E490" s="108"/>
      <c r="F490" s="109"/>
      <c r="G490" s="110">
        <v>-294.95999999999998</v>
      </c>
    </row>
    <row r="491" spans="1:7" s="1" customFormat="1" x14ac:dyDescent="0.25">
      <c r="A491" s="105" t="s">
        <v>792</v>
      </c>
      <c r="B491" s="106" t="s">
        <v>790</v>
      </c>
      <c r="C491" s="107" t="s">
        <v>92</v>
      </c>
      <c r="D491" s="111" t="s">
        <v>93</v>
      </c>
      <c r="E491" s="108"/>
      <c r="F491" s="109"/>
      <c r="G491" s="110">
        <v>-4050</v>
      </c>
    </row>
    <row r="492" spans="1:7" s="1" customFormat="1" x14ac:dyDescent="0.25">
      <c r="A492" s="105" t="s">
        <v>793</v>
      </c>
      <c r="B492" s="106" t="s">
        <v>445</v>
      </c>
      <c r="C492" s="107" t="s">
        <v>92</v>
      </c>
      <c r="D492" s="111" t="s">
        <v>93</v>
      </c>
      <c r="E492" s="108"/>
      <c r="F492" s="109"/>
      <c r="G492" s="110">
        <v>-100</v>
      </c>
    </row>
    <row r="493" spans="1:7" s="1" customFormat="1" x14ac:dyDescent="0.25">
      <c r="A493" s="105" t="s">
        <v>444</v>
      </c>
      <c r="B493" s="106" t="s">
        <v>445</v>
      </c>
      <c r="C493" s="107" t="s">
        <v>92</v>
      </c>
      <c r="D493" s="111" t="s">
        <v>93</v>
      </c>
      <c r="E493" s="108"/>
      <c r="F493" s="109"/>
      <c r="G493" s="110">
        <v>-150</v>
      </c>
    </row>
    <row r="494" spans="1:7" s="1" customFormat="1" x14ac:dyDescent="0.25">
      <c r="A494" s="105" t="s">
        <v>794</v>
      </c>
      <c r="B494" s="106" t="s">
        <v>795</v>
      </c>
      <c r="C494" s="107" t="s">
        <v>92</v>
      </c>
      <c r="D494" s="111" t="s">
        <v>93</v>
      </c>
      <c r="E494" s="108"/>
      <c r="F494" s="109"/>
      <c r="G494" s="110">
        <v>-600</v>
      </c>
    </row>
    <row r="495" spans="1:7" s="1" customFormat="1" x14ac:dyDescent="0.25">
      <c r="A495" s="105" t="s">
        <v>796</v>
      </c>
      <c r="B495" s="106" t="s">
        <v>795</v>
      </c>
      <c r="C495" s="107" t="s">
        <v>92</v>
      </c>
      <c r="D495" s="111" t="s">
        <v>93</v>
      </c>
      <c r="E495" s="108"/>
      <c r="F495" s="109"/>
      <c r="G495" s="110">
        <v>-12</v>
      </c>
    </row>
    <row r="496" spans="1:7" s="1" customFormat="1" x14ac:dyDescent="0.25">
      <c r="A496" s="105" t="s">
        <v>797</v>
      </c>
      <c r="B496" s="106" t="s">
        <v>109</v>
      </c>
      <c r="C496" s="107" t="s">
        <v>823</v>
      </c>
      <c r="D496" s="111" t="s">
        <v>93</v>
      </c>
      <c r="E496" s="108">
        <v>9000000</v>
      </c>
      <c r="F496" s="109">
        <v>30</v>
      </c>
      <c r="G496" s="110">
        <v>270000</v>
      </c>
    </row>
    <row r="497" spans="1:7" s="1" customFormat="1" ht="33" x14ac:dyDescent="0.25">
      <c r="A497" s="105" t="s">
        <v>798</v>
      </c>
      <c r="B497" s="106" t="s">
        <v>799</v>
      </c>
      <c r="C497" s="107" t="s">
        <v>823</v>
      </c>
      <c r="D497" s="111" t="s">
        <v>93</v>
      </c>
      <c r="E497" s="108">
        <v>9500000</v>
      </c>
      <c r="F497" s="109">
        <v>10</v>
      </c>
      <c r="G497" s="110">
        <v>95000</v>
      </c>
    </row>
    <row r="498" spans="1:7" s="1" customFormat="1" x14ac:dyDescent="0.25">
      <c r="A498" s="105" t="s">
        <v>114</v>
      </c>
      <c r="B498" s="106" t="s">
        <v>115</v>
      </c>
      <c r="C498" s="107" t="s">
        <v>92</v>
      </c>
      <c r="D498" s="111" t="s">
        <v>93</v>
      </c>
      <c r="E498" s="108"/>
      <c r="F498" s="109"/>
      <c r="G498" s="110">
        <v>-195</v>
      </c>
    </row>
    <row r="499" spans="1:7" s="1" customFormat="1" x14ac:dyDescent="0.25">
      <c r="A499" s="105" t="s">
        <v>116</v>
      </c>
      <c r="B499" s="106" t="s">
        <v>115</v>
      </c>
      <c r="C499" s="107" t="s">
        <v>92</v>
      </c>
      <c r="D499" s="111" t="s">
        <v>93</v>
      </c>
      <c r="E499" s="108"/>
      <c r="F499" s="109"/>
      <c r="G499" s="110">
        <v>-8</v>
      </c>
    </row>
    <row r="500" spans="1:7" s="1" customFormat="1" x14ac:dyDescent="0.25">
      <c r="A500" s="105" t="s">
        <v>537</v>
      </c>
      <c r="B500" s="106" t="s">
        <v>118</v>
      </c>
      <c r="C500" s="107" t="s">
        <v>92</v>
      </c>
      <c r="D500" s="111" t="s">
        <v>93</v>
      </c>
      <c r="E500" s="108"/>
      <c r="F500" s="109"/>
      <c r="G500" s="110">
        <v>-240</v>
      </c>
    </row>
    <row r="501" spans="1:7" s="1" customFormat="1" x14ac:dyDescent="0.25">
      <c r="A501" s="105" t="s">
        <v>800</v>
      </c>
      <c r="B501" s="106" t="s">
        <v>801</v>
      </c>
      <c r="C501" s="107" t="s">
        <v>92</v>
      </c>
      <c r="D501" s="111" t="s">
        <v>93</v>
      </c>
      <c r="E501" s="108"/>
      <c r="F501" s="109"/>
      <c r="G501" s="110">
        <v>-180</v>
      </c>
    </row>
    <row r="502" spans="1:7" s="1" customFormat="1" x14ac:dyDescent="0.25">
      <c r="A502" s="105" t="s">
        <v>122</v>
      </c>
      <c r="B502" s="106" t="s">
        <v>167</v>
      </c>
      <c r="C502" s="107" t="s">
        <v>92</v>
      </c>
      <c r="D502" s="111" t="s">
        <v>93</v>
      </c>
      <c r="E502" s="108"/>
      <c r="F502" s="109"/>
      <c r="G502" s="110">
        <v>-301</v>
      </c>
    </row>
    <row r="503" spans="1:7" s="1" customFormat="1" x14ac:dyDescent="0.25">
      <c r="A503" s="105" t="s">
        <v>123</v>
      </c>
      <c r="B503" s="106" t="s">
        <v>124</v>
      </c>
      <c r="C503" s="107" t="s">
        <v>92</v>
      </c>
      <c r="D503" s="111" t="s">
        <v>93</v>
      </c>
      <c r="E503" s="108"/>
      <c r="F503" s="109"/>
      <c r="G503" s="110">
        <v>-27.8</v>
      </c>
    </row>
    <row r="504" spans="1:7" s="1" customFormat="1" x14ac:dyDescent="0.25">
      <c r="A504" s="105" t="s">
        <v>125</v>
      </c>
      <c r="B504" s="106" t="s">
        <v>124</v>
      </c>
      <c r="C504" s="107" t="s">
        <v>92</v>
      </c>
      <c r="D504" s="111" t="s">
        <v>93</v>
      </c>
      <c r="E504" s="108"/>
      <c r="F504" s="109"/>
      <c r="G504" s="110">
        <v>-300</v>
      </c>
    </row>
    <row r="505" spans="1:7" s="1" customFormat="1" ht="33" x14ac:dyDescent="0.25">
      <c r="A505" s="105" t="s">
        <v>802</v>
      </c>
      <c r="B505" s="106" t="s">
        <v>126</v>
      </c>
      <c r="C505" s="107" t="s">
        <v>92</v>
      </c>
      <c r="D505" s="111" t="s">
        <v>93</v>
      </c>
      <c r="E505" s="108"/>
      <c r="F505" s="109"/>
      <c r="G505" s="110">
        <v>-785.1</v>
      </c>
    </row>
    <row r="506" spans="1:7" s="1" customFormat="1" x14ac:dyDescent="0.25">
      <c r="A506" s="105" t="s">
        <v>803</v>
      </c>
      <c r="B506" s="106" t="s">
        <v>804</v>
      </c>
      <c r="C506" s="107" t="s">
        <v>92</v>
      </c>
      <c r="D506" s="111" t="s">
        <v>93</v>
      </c>
      <c r="E506" s="108"/>
      <c r="F506" s="109"/>
      <c r="G506" s="110">
        <v>-4</v>
      </c>
    </row>
    <row r="507" spans="1:7" s="1" customFormat="1" ht="33" x14ac:dyDescent="0.25">
      <c r="A507" s="105" t="s">
        <v>805</v>
      </c>
      <c r="B507" s="106" t="s">
        <v>127</v>
      </c>
      <c r="C507" s="107" t="s">
        <v>92</v>
      </c>
      <c r="D507" s="111" t="s">
        <v>93</v>
      </c>
      <c r="E507" s="108"/>
      <c r="F507" s="109"/>
      <c r="G507" s="110">
        <v>-140</v>
      </c>
    </row>
    <row r="508" spans="1:7" s="1" customFormat="1" ht="33" x14ac:dyDescent="0.25">
      <c r="A508" s="105" t="s">
        <v>806</v>
      </c>
      <c r="B508" s="106" t="s">
        <v>807</v>
      </c>
      <c r="C508" s="107" t="s">
        <v>92</v>
      </c>
      <c r="D508" s="111" t="s">
        <v>93</v>
      </c>
      <c r="E508" s="108"/>
      <c r="F508" s="109"/>
      <c r="G508" s="110">
        <v>-106</v>
      </c>
    </row>
    <row r="509" spans="1:7" s="1" customFormat="1" x14ac:dyDescent="0.25">
      <c r="A509" s="105" t="s">
        <v>808</v>
      </c>
      <c r="B509" s="106" t="s">
        <v>809</v>
      </c>
      <c r="C509" s="107" t="s">
        <v>92</v>
      </c>
      <c r="D509" s="111" t="s">
        <v>93</v>
      </c>
      <c r="E509" s="108"/>
      <c r="F509" s="109"/>
      <c r="G509" s="110">
        <v>-1252</v>
      </c>
    </row>
    <row r="510" spans="1:7" s="1" customFormat="1" ht="33" x14ac:dyDescent="0.25">
      <c r="A510" s="105" t="s">
        <v>810</v>
      </c>
      <c r="B510" s="106" t="s">
        <v>811</v>
      </c>
      <c r="C510" s="107" t="s">
        <v>92</v>
      </c>
      <c r="D510" s="111" t="s">
        <v>93</v>
      </c>
      <c r="E510" s="108"/>
      <c r="F510" s="109"/>
      <c r="G510" s="110">
        <v>-51</v>
      </c>
    </row>
    <row r="511" spans="1:7" s="1" customFormat="1" ht="33" x14ac:dyDescent="0.25">
      <c r="A511" s="105" t="s">
        <v>812</v>
      </c>
      <c r="B511" s="106" t="s">
        <v>813</v>
      </c>
      <c r="C511" s="107" t="s">
        <v>92</v>
      </c>
      <c r="D511" s="111" t="s">
        <v>93</v>
      </c>
      <c r="E511" s="108"/>
      <c r="F511" s="109"/>
      <c r="G511" s="110">
        <v>-13</v>
      </c>
    </row>
    <row r="512" spans="1:7" s="1" customFormat="1" x14ac:dyDescent="0.25">
      <c r="A512" s="105" t="s">
        <v>814</v>
      </c>
      <c r="B512" s="106" t="s">
        <v>815</v>
      </c>
      <c r="C512" s="107" t="s">
        <v>92</v>
      </c>
      <c r="D512" s="111" t="s">
        <v>93</v>
      </c>
      <c r="E512" s="108"/>
      <c r="F512" s="109"/>
      <c r="G512" s="110">
        <v>-2</v>
      </c>
    </row>
    <row r="513" spans="1:7" s="1" customFormat="1" ht="33" x14ac:dyDescent="0.25">
      <c r="A513" s="105" t="s">
        <v>816</v>
      </c>
      <c r="B513" s="106" t="s">
        <v>817</v>
      </c>
      <c r="C513" s="107" t="s">
        <v>92</v>
      </c>
      <c r="D513" s="111" t="s">
        <v>93</v>
      </c>
      <c r="E513" s="108"/>
      <c r="F513" s="109"/>
      <c r="G513" s="110">
        <v>-2</v>
      </c>
    </row>
    <row r="514" spans="1:7" s="1" customFormat="1" x14ac:dyDescent="0.25">
      <c r="A514" s="105" t="s">
        <v>818</v>
      </c>
      <c r="B514" s="106" t="s">
        <v>819</v>
      </c>
      <c r="C514" s="107" t="s">
        <v>92</v>
      </c>
      <c r="D514" s="111" t="s">
        <v>93</v>
      </c>
      <c r="E514" s="108"/>
      <c r="F514" s="109"/>
      <c r="G514" s="110">
        <v>-5960</v>
      </c>
    </row>
    <row r="515" spans="1:7" s="1" customFormat="1" x14ac:dyDescent="0.25">
      <c r="A515" s="105" t="s">
        <v>820</v>
      </c>
      <c r="B515" s="106" t="s">
        <v>821</v>
      </c>
      <c r="C515" s="107" t="s">
        <v>92</v>
      </c>
      <c r="D515" s="111" t="s">
        <v>93</v>
      </c>
      <c r="E515" s="108"/>
      <c r="F515" s="109"/>
      <c r="G515" s="110">
        <v>-3504</v>
      </c>
    </row>
    <row r="516" spans="1:7" s="1" customFormat="1" x14ac:dyDescent="0.25">
      <c r="A516" s="105" t="s">
        <v>822</v>
      </c>
      <c r="B516" s="106" t="s">
        <v>821</v>
      </c>
      <c r="C516" s="107" t="s">
        <v>823</v>
      </c>
      <c r="D516" s="111" t="s">
        <v>93</v>
      </c>
      <c r="E516" s="108">
        <v>31250000</v>
      </c>
      <c r="F516" s="109">
        <v>6</v>
      </c>
      <c r="G516" s="110">
        <v>187500</v>
      </c>
    </row>
    <row r="517" spans="1:7" s="1" customFormat="1" x14ac:dyDescent="0.25">
      <c r="A517" s="105" t="s">
        <v>824</v>
      </c>
      <c r="B517" s="106" t="s">
        <v>825</v>
      </c>
      <c r="C517" s="107" t="s">
        <v>92</v>
      </c>
      <c r="D517" s="111" t="s">
        <v>93</v>
      </c>
      <c r="E517" s="108">
        <v>11800000</v>
      </c>
      <c r="F517" s="109">
        <v>-1</v>
      </c>
      <c r="G517" s="110">
        <v>-11800</v>
      </c>
    </row>
    <row r="518" spans="1:7" s="1" customFormat="1" x14ac:dyDescent="0.25">
      <c r="A518" s="105" t="s">
        <v>826</v>
      </c>
      <c r="B518" s="106" t="s">
        <v>106</v>
      </c>
      <c r="C518" s="107" t="s">
        <v>92</v>
      </c>
      <c r="D518" s="111" t="s">
        <v>93</v>
      </c>
      <c r="E518" s="108"/>
      <c r="F518" s="109"/>
      <c r="G518" s="110">
        <v>-4600</v>
      </c>
    </row>
    <row r="519" spans="1:7" s="1" customFormat="1" x14ac:dyDescent="0.25">
      <c r="A519" s="105" t="s">
        <v>827</v>
      </c>
      <c r="B519" s="106" t="s">
        <v>106</v>
      </c>
      <c r="C519" s="107" t="s">
        <v>92</v>
      </c>
      <c r="D519" s="111" t="s">
        <v>93</v>
      </c>
      <c r="E519" s="108"/>
      <c r="F519" s="109"/>
      <c r="G519" s="110">
        <v>-50</v>
      </c>
    </row>
    <row r="520" spans="1:7" s="1" customFormat="1" x14ac:dyDescent="0.25">
      <c r="A520" s="105" t="s">
        <v>828</v>
      </c>
      <c r="B520" s="106" t="s">
        <v>106</v>
      </c>
      <c r="C520" s="107" t="s">
        <v>92</v>
      </c>
      <c r="D520" s="111" t="s">
        <v>93</v>
      </c>
      <c r="E520" s="108"/>
      <c r="F520" s="109"/>
      <c r="G520" s="110">
        <v>-50</v>
      </c>
    </row>
    <row r="521" spans="1:7" s="1" customFormat="1" x14ac:dyDescent="0.25">
      <c r="A521" s="105" t="s">
        <v>829</v>
      </c>
      <c r="B521" s="106" t="s">
        <v>106</v>
      </c>
      <c r="C521" s="107" t="s">
        <v>92</v>
      </c>
      <c r="D521" s="111" t="s">
        <v>93</v>
      </c>
      <c r="E521" s="108"/>
      <c r="F521" s="109"/>
      <c r="G521" s="110">
        <v>-50</v>
      </c>
    </row>
    <row r="522" spans="1:7" s="1" customFormat="1" x14ac:dyDescent="0.25">
      <c r="A522" s="105" t="s">
        <v>694</v>
      </c>
      <c r="B522" s="106" t="s">
        <v>695</v>
      </c>
      <c r="C522" s="107" t="s">
        <v>92</v>
      </c>
      <c r="D522" s="111" t="s">
        <v>93</v>
      </c>
      <c r="E522" s="108"/>
      <c r="F522" s="109"/>
      <c r="G522" s="110">
        <v>-1272</v>
      </c>
    </row>
    <row r="523" spans="1:7" s="1" customFormat="1" ht="49.5" x14ac:dyDescent="0.25">
      <c r="A523" s="105" t="s">
        <v>830</v>
      </c>
      <c r="B523" s="106" t="s">
        <v>831</v>
      </c>
      <c r="C523" s="107" t="s">
        <v>92</v>
      </c>
      <c r="D523" s="111" t="s">
        <v>93</v>
      </c>
      <c r="E523" s="108"/>
      <c r="F523" s="109"/>
      <c r="G523" s="110">
        <v>-246</v>
      </c>
    </row>
    <row r="524" spans="1:7" s="1" customFormat="1" x14ac:dyDescent="0.25">
      <c r="A524" s="105" t="s">
        <v>832</v>
      </c>
      <c r="B524" s="106" t="s">
        <v>833</v>
      </c>
      <c r="C524" s="107" t="s">
        <v>92</v>
      </c>
      <c r="D524" s="111" t="s">
        <v>93</v>
      </c>
      <c r="E524" s="108"/>
      <c r="F524" s="109"/>
      <c r="G524" s="110">
        <v>-140</v>
      </c>
    </row>
    <row r="525" spans="1:7" s="1" customFormat="1" x14ac:dyDescent="0.25">
      <c r="A525" s="105" t="s">
        <v>834</v>
      </c>
      <c r="B525" s="106" t="s">
        <v>835</v>
      </c>
      <c r="C525" s="107" t="s">
        <v>92</v>
      </c>
      <c r="D525" s="111" t="s">
        <v>93</v>
      </c>
      <c r="E525" s="108"/>
      <c r="F525" s="109"/>
      <c r="G525" s="110">
        <v>-120</v>
      </c>
    </row>
    <row r="526" spans="1:7" s="1" customFormat="1" x14ac:dyDescent="0.25">
      <c r="A526" s="105"/>
      <c r="B526" s="106"/>
      <c r="C526" s="107"/>
      <c r="D526" s="111"/>
      <c r="E526" s="108"/>
      <c r="F526" s="109"/>
      <c r="G526" s="110"/>
    </row>
    <row r="527" spans="1:7" s="98" customFormat="1" ht="27" customHeight="1" x14ac:dyDescent="0.25">
      <c r="A527" s="92" t="s">
        <v>966</v>
      </c>
      <c r="B527" s="93" t="s">
        <v>86</v>
      </c>
      <c r="C527" s="94" t="s">
        <v>975</v>
      </c>
      <c r="D527" s="95"/>
      <c r="E527" s="96"/>
      <c r="F527" s="97"/>
      <c r="G527" s="116">
        <f>G528+G774</f>
        <v>-177186.5</v>
      </c>
    </row>
    <row r="528" spans="1:7" s="104" customFormat="1" ht="35.25" customHeight="1" x14ac:dyDescent="0.25">
      <c r="A528" s="99" t="s">
        <v>836</v>
      </c>
      <c r="B528" s="235" t="s">
        <v>837</v>
      </c>
      <c r="C528" s="236"/>
      <c r="D528" s="236"/>
      <c r="E528" s="236"/>
      <c r="F528" s="237"/>
      <c r="G528" s="117">
        <f>+G529</f>
        <v>-177186.5</v>
      </c>
    </row>
    <row r="529" spans="1:7" s="104" customFormat="1" x14ac:dyDescent="0.25">
      <c r="A529" s="170"/>
      <c r="B529" s="171" t="s">
        <v>719</v>
      </c>
      <c r="C529" s="172"/>
      <c r="D529" s="172"/>
      <c r="E529" s="173"/>
      <c r="F529" s="174"/>
      <c r="G529" s="175">
        <f>SUM(G530:G615)</f>
        <v>-177186.5</v>
      </c>
    </row>
    <row r="530" spans="1:7" s="1" customFormat="1" ht="33" x14ac:dyDescent="0.25">
      <c r="A530" s="105" t="s">
        <v>838</v>
      </c>
      <c r="B530" s="106" t="s">
        <v>839</v>
      </c>
      <c r="C530" s="107" t="s">
        <v>92</v>
      </c>
      <c r="D530" s="107" t="s">
        <v>93</v>
      </c>
      <c r="E530" s="108">
        <v>299</v>
      </c>
      <c r="F530" s="109">
        <v>-5000</v>
      </c>
      <c r="G530" s="110">
        <f>+F530*E530/1000</f>
        <v>-1495</v>
      </c>
    </row>
    <row r="531" spans="1:7" s="1" customFormat="1" ht="33" x14ac:dyDescent="0.25">
      <c r="A531" s="105" t="s">
        <v>840</v>
      </c>
      <c r="B531" s="106" t="s">
        <v>841</v>
      </c>
      <c r="C531" s="107" t="s">
        <v>92</v>
      </c>
      <c r="D531" s="107" t="s">
        <v>93</v>
      </c>
      <c r="E531" s="108">
        <v>360</v>
      </c>
      <c r="F531" s="109">
        <v>-2500</v>
      </c>
      <c r="G531" s="110">
        <f t="shared" ref="G531:G594" si="0">+F531*E531/1000</f>
        <v>-900</v>
      </c>
    </row>
    <row r="532" spans="1:7" s="1" customFormat="1" x14ac:dyDescent="0.25">
      <c r="A532" s="105" t="s">
        <v>842</v>
      </c>
      <c r="B532" s="106" t="s">
        <v>843</v>
      </c>
      <c r="C532" s="107" t="s">
        <v>92</v>
      </c>
      <c r="D532" s="111" t="s">
        <v>93</v>
      </c>
      <c r="E532" s="108">
        <v>460</v>
      </c>
      <c r="F532" s="109">
        <v>-2000</v>
      </c>
      <c r="G532" s="110">
        <f t="shared" si="0"/>
        <v>-920</v>
      </c>
    </row>
    <row r="533" spans="1:7" s="1" customFormat="1" ht="33" x14ac:dyDescent="0.25">
      <c r="A533" s="105" t="s">
        <v>844</v>
      </c>
      <c r="B533" s="106" t="s">
        <v>845</v>
      </c>
      <c r="C533" s="107" t="s">
        <v>92</v>
      </c>
      <c r="D533" s="111" t="s">
        <v>113</v>
      </c>
      <c r="E533" s="108">
        <v>550000</v>
      </c>
      <c r="F533" s="109">
        <v>-3</v>
      </c>
      <c r="G533" s="110">
        <f t="shared" si="0"/>
        <v>-1650</v>
      </c>
    </row>
    <row r="534" spans="1:7" s="1" customFormat="1" ht="33" x14ac:dyDescent="0.25">
      <c r="A534" s="105" t="s">
        <v>846</v>
      </c>
      <c r="B534" s="106" t="s">
        <v>847</v>
      </c>
      <c r="C534" s="107" t="s">
        <v>92</v>
      </c>
      <c r="D534" s="111" t="s">
        <v>93</v>
      </c>
      <c r="E534" s="108">
        <v>2400</v>
      </c>
      <c r="F534" s="109">
        <v>-2000</v>
      </c>
      <c r="G534" s="110">
        <f t="shared" si="0"/>
        <v>-4800</v>
      </c>
    </row>
    <row r="535" spans="1:7" s="1" customFormat="1" ht="33" x14ac:dyDescent="0.25">
      <c r="A535" s="105" t="s">
        <v>848</v>
      </c>
      <c r="B535" s="106" t="s">
        <v>839</v>
      </c>
      <c r="C535" s="107" t="s">
        <v>92</v>
      </c>
      <c r="D535" s="111" t="s">
        <v>93</v>
      </c>
      <c r="E535" s="108">
        <v>26900</v>
      </c>
      <c r="F535" s="109">
        <v>-40</v>
      </c>
      <c r="G535" s="110">
        <f t="shared" si="0"/>
        <v>-1076</v>
      </c>
    </row>
    <row r="536" spans="1:7" s="1" customFormat="1" ht="33" x14ac:dyDescent="0.25">
      <c r="A536" s="105" t="s">
        <v>849</v>
      </c>
      <c r="B536" s="106" t="s">
        <v>850</v>
      </c>
      <c r="C536" s="107" t="s">
        <v>92</v>
      </c>
      <c r="D536" s="111" t="s">
        <v>93</v>
      </c>
      <c r="E536" s="108">
        <v>77100</v>
      </c>
      <c r="F536" s="109">
        <v>-16</v>
      </c>
      <c r="G536" s="110">
        <f t="shared" si="0"/>
        <v>-1233.5999999999999</v>
      </c>
    </row>
    <row r="537" spans="1:7" s="1" customFormat="1" x14ac:dyDescent="0.25">
      <c r="A537" s="105" t="s">
        <v>851</v>
      </c>
      <c r="B537" s="106" t="s">
        <v>852</v>
      </c>
      <c r="C537" s="107" t="s">
        <v>92</v>
      </c>
      <c r="D537" s="111" t="s">
        <v>93</v>
      </c>
      <c r="E537" s="108">
        <v>7200</v>
      </c>
      <c r="F537" s="109">
        <v>-150</v>
      </c>
      <c r="G537" s="110">
        <f t="shared" si="0"/>
        <v>-1080</v>
      </c>
    </row>
    <row r="538" spans="1:7" s="1" customFormat="1" x14ac:dyDescent="0.25">
      <c r="A538" s="105" t="s">
        <v>853</v>
      </c>
      <c r="B538" s="106" t="s">
        <v>843</v>
      </c>
      <c r="C538" s="107" t="s">
        <v>92</v>
      </c>
      <c r="D538" s="111" t="s">
        <v>93</v>
      </c>
      <c r="E538" s="108">
        <v>39.299999999999997</v>
      </c>
      <c r="F538" s="109">
        <v>-30000</v>
      </c>
      <c r="G538" s="110">
        <f t="shared" si="0"/>
        <v>-1179</v>
      </c>
    </row>
    <row r="539" spans="1:7" s="1" customFormat="1" x14ac:dyDescent="0.25">
      <c r="A539" s="105" t="s">
        <v>854</v>
      </c>
      <c r="B539" s="106" t="s">
        <v>852</v>
      </c>
      <c r="C539" s="107" t="s">
        <v>92</v>
      </c>
      <c r="D539" s="111" t="s">
        <v>93</v>
      </c>
      <c r="E539" s="108">
        <v>4300</v>
      </c>
      <c r="F539" s="109">
        <v>-200</v>
      </c>
      <c r="G539" s="110">
        <f t="shared" si="0"/>
        <v>-860</v>
      </c>
    </row>
    <row r="540" spans="1:7" s="1" customFormat="1" ht="33" x14ac:dyDescent="0.25">
      <c r="A540" s="105" t="s">
        <v>855</v>
      </c>
      <c r="B540" s="106" t="s">
        <v>845</v>
      </c>
      <c r="C540" s="107" t="s">
        <v>92</v>
      </c>
      <c r="D540" s="111" t="s">
        <v>113</v>
      </c>
      <c r="E540" s="108">
        <v>39000</v>
      </c>
      <c r="F540" s="109">
        <v>-40</v>
      </c>
      <c r="G540" s="110">
        <f t="shared" si="0"/>
        <v>-1560</v>
      </c>
    </row>
    <row r="541" spans="1:7" s="1" customFormat="1" ht="49.5" x14ac:dyDescent="0.25">
      <c r="A541" s="105" t="s">
        <v>856</v>
      </c>
      <c r="B541" s="106" t="s">
        <v>857</v>
      </c>
      <c r="C541" s="107" t="s">
        <v>92</v>
      </c>
      <c r="D541" s="111" t="s">
        <v>93</v>
      </c>
      <c r="E541" s="108">
        <v>106.9</v>
      </c>
      <c r="F541" s="109">
        <v>-17000</v>
      </c>
      <c r="G541" s="110">
        <f t="shared" si="0"/>
        <v>-1817.3</v>
      </c>
    </row>
    <row r="542" spans="1:7" s="1" customFormat="1" x14ac:dyDescent="0.25">
      <c r="A542" s="105" t="s">
        <v>858</v>
      </c>
      <c r="B542" s="106" t="s">
        <v>859</v>
      </c>
      <c r="C542" s="107" t="s">
        <v>92</v>
      </c>
      <c r="D542" s="111" t="s">
        <v>93</v>
      </c>
      <c r="E542" s="108">
        <v>42.6</v>
      </c>
      <c r="F542" s="109">
        <v>-25000</v>
      </c>
      <c r="G542" s="110">
        <f t="shared" si="0"/>
        <v>-1065</v>
      </c>
    </row>
    <row r="543" spans="1:7" s="1" customFormat="1" x14ac:dyDescent="0.25">
      <c r="A543" s="105" t="s">
        <v>860</v>
      </c>
      <c r="B543" s="106" t="s">
        <v>843</v>
      </c>
      <c r="C543" s="107" t="s">
        <v>92</v>
      </c>
      <c r="D543" s="111" t="s">
        <v>93</v>
      </c>
      <c r="E543" s="108">
        <v>75.3</v>
      </c>
      <c r="F543" s="109">
        <v>-30000</v>
      </c>
      <c r="G543" s="110">
        <f t="shared" si="0"/>
        <v>-2259</v>
      </c>
    </row>
    <row r="544" spans="1:7" s="1" customFormat="1" x14ac:dyDescent="0.25">
      <c r="A544" s="105" t="s">
        <v>861</v>
      </c>
      <c r="B544" s="106" t="s">
        <v>862</v>
      </c>
      <c r="C544" s="107" t="s">
        <v>92</v>
      </c>
      <c r="D544" s="111" t="s">
        <v>93</v>
      </c>
      <c r="E544" s="108">
        <v>7500</v>
      </c>
      <c r="F544" s="109">
        <v>-100</v>
      </c>
      <c r="G544" s="110">
        <f t="shared" si="0"/>
        <v>-750</v>
      </c>
    </row>
    <row r="545" spans="1:7" s="1" customFormat="1" ht="49.5" x14ac:dyDescent="0.25">
      <c r="A545" s="105" t="s">
        <v>863</v>
      </c>
      <c r="B545" s="106" t="s">
        <v>864</v>
      </c>
      <c r="C545" s="107" t="s">
        <v>92</v>
      </c>
      <c r="D545" s="111" t="s">
        <v>93</v>
      </c>
      <c r="E545" s="108">
        <v>30</v>
      </c>
      <c r="F545" s="109">
        <v>-80000</v>
      </c>
      <c r="G545" s="110">
        <f t="shared" si="0"/>
        <v>-2400</v>
      </c>
    </row>
    <row r="546" spans="1:7" s="1" customFormat="1" ht="33" x14ac:dyDescent="0.25">
      <c r="A546" s="105" t="s">
        <v>865</v>
      </c>
      <c r="B546" s="106" t="s">
        <v>866</v>
      </c>
      <c r="C546" s="107" t="s">
        <v>92</v>
      </c>
      <c r="D546" s="111" t="s">
        <v>93</v>
      </c>
      <c r="E546" s="108">
        <v>130</v>
      </c>
      <c r="F546" s="109">
        <v>-10000</v>
      </c>
      <c r="G546" s="110">
        <f t="shared" si="0"/>
        <v>-1300</v>
      </c>
    </row>
    <row r="547" spans="1:7" s="1" customFormat="1" ht="33" x14ac:dyDescent="0.25">
      <c r="A547" s="105" t="s">
        <v>867</v>
      </c>
      <c r="B547" s="106" t="s">
        <v>868</v>
      </c>
      <c r="C547" s="107" t="s">
        <v>92</v>
      </c>
      <c r="D547" s="107" t="s">
        <v>113</v>
      </c>
      <c r="E547" s="108">
        <v>22</v>
      </c>
      <c r="F547" s="109">
        <v>-125000</v>
      </c>
      <c r="G547" s="110">
        <f t="shared" si="0"/>
        <v>-2750</v>
      </c>
    </row>
    <row r="548" spans="1:7" s="1" customFormat="1" ht="49.5" x14ac:dyDescent="0.25">
      <c r="A548" s="105" t="s">
        <v>869</v>
      </c>
      <c r="B548" s="106" t="s">
        <v>870</v>
      </c>
      <c r="C548" s="107" t="s">
        <v>92</v>
      </c>
      <c r="D548" s="107" t="s">
        <v>93</v>
      </c>
      <c r="E548" s="108">
        <v>1189</v>
      </c>
      <c r="F548" s="109">
        <v>-4000</v>
      </c>
      <c r="G548" s="110">
        <f t="shared" si="0"/>
        <v>-4756</v>
      </c>
    </row>
    <row r="549" spans="1:7" s="1" customFormat="1" ht="33" x14ac:dyDescent="0.25">
      <c r="A549" s="105" t="s">
        <v>871</v>
      </c>
      <c r="B549" s="106" t="s">
        <v>845</v>
      </c>
      <c r="C549" s="107" t="s">
        <v>92</v>
      </c>
      <c r="D549" s="111" t="s">
        <v>113</v>
      </c>
      <c r="E549" s="108">
        <v>38000</v>
      </c>
      <c r="F549" s="109">
        <v>-30</v>
      </c>
      <c r="G549" s="110">
        <f t="shared" si="0"/>
        <v>-1140</v>
      </c>
    </row>
    <row r="550" spans="1:7" s="1" customFormat="1" x14ac:dyDescent="0.25">
      <c r="A550" s="105" t="s">
        <v>872</v>
      </c>
      <c r="B550" s="106" t="s">
        <v>873</v>
      </c>
      <c r="C550" s="107" t="s">
        <v>92</v>
      </c>
      <c r="D550" s="111" t="s">
        <v>93</v>
      </c>
      <c r="E550" s="108">
        <v>5.4</v>
      </c>
      <c r="F550" s="109">
        <v>-400000</v>
      </c>
      <c r="G550" s="110">
        <f t="shared" si="0"/>
        <v>-2160</v>
      </c>
    </row>
    <row r="551" spans="1:7" s="1" customFormat="1" ht="33" x14ac:dyDescent="0.25">
      <c r="A551" s="105" t="s">
        <v>874</v>
      </c>
      <c r="B551" s="106" t="s">
        <v>875</v>
      </c>
      <c r="C551" s="107" t="s">
        <v>92</v>
      </c>
      <c r="D551" s="111" t="s">
        <v>113</v>
      </c>
      <c r="E551" s="108">
        <v>3160</v>
      </c>
      <c r="F551" s="109">
        <v>-800</v>
      </c>
      <c r="G551" s="110">
        <f t="shared" si="0"/>
        <v>-2528</v>
      </c>
    </row>
    <row r="552" spans="1:7" s="1" customFormat="1" x14ac:dyDescent="0.25">
      <c r="A552" s="105" t="s">
        <v>876</v>
      </c>
      <c r="B552" s="106" t="s">
        <v>877</v>
      </c>
      <c r="C552" s="107" t="s">
        <v>92</v>
      </c>
      <c r="D552" s="111" t="s">
        <v>212</v>
      </c>
      <c r="E552" s="108">
        <v>88</v>
      </c>
      <c r="F552" s="109">
        <v>-60000</v>
      </c>
      <c r="G552" s="110">
        <f t="shared" si="0"/>
        <v>-5280</v>
      </c>
    </row>
    <row r="553" spans="1:7" s="1" customFormat="1" ht="49.5" x14ac:dyDescent="0.25">
      <c r="A553" s="105" t="s">
        <v>878</v>
      </c>
      <c r="B553" s="106" t="s">
        <v>879</v>
      </c>
      <c r="C553" s="107" t="s">
        <v>92</v>
      </c>
      <c r="D553" s="111" t="s">
        <v>93</v>
      </c>
      <c r="E553" s="108">
        <v>3305</v>
      </c>
      <c r="F553" s="109">
        <v>-400</v>
      </c>
      <c r="G553" s="110">
        <f t="shared" si="0"/>
        <v>-1322</v>
      </c>
    </row>
    <row r="554" spans="1:7" s="1" customFormat="1" ht="33" x14ac:dyDescent="0.25">
      <c r="A554" s="105" t="s">
        <v>880</v>
      </c>
      <c r="B554" s="106" t="s">
        <v>881</v>
      </c>
      <c r="C554" s="107" t="s">
        <v>92</v>
      </c>
      <c r="D554" s="111" t="s">
        <v>113</v>
      </c>
      <c r="E554" s="108">
        <v>21500</v>
      </c>
      <c r="F554" s="109">
        <v>-50</v>
      </c>
      <c r="G554" s="110">
        <f t="shared" si="0"/>
        <v>-1075</v>
      </c>
    </row>
    <row r="555" spans="1:7" s="1" customFormat="1" ht="33" x14ac:dyDescent="0.25">
      <c r="A555" s="105" t="s">
        <v>882</v>
      </c>
      <c r="B555" s="106" t="s">
        <v>883</v>
      </c>
      <c r="C555" s="107" t="s">
        <v>92</v>
      </c>
      <c r="D555" s="111" t="s">
        <v>93</v>
      </c>
      <c r="E555" s="108">
        <v>98000</v>
      </c>
      <c r="F555" s="109">
        <v>-15</v>
      </c>
      <c r="G555" s="110">
        <f t="shared" si="0"/>
        <v>-1470</v>
      </c>
    </row>
    <row r="556" spans="1:7" s="1" customFormat="1" ht="33" x14ac:dyDescent="0.25">
      <c r="A556" s="105" t="s">
        <v>884</v>
      </c>
      <c r="B556" s="106" t="s">
        <v>885</v>
      </c>
      <c r="C556" s="107" t="s">
        <v>92</v>
      </c>
      <c r="D556" s="111" t="s">
        <v>113</v>
      </c>
      <c r="E556" s="108">
        <v>218000</v>
      </c>
      <c r="F556" s="109">
        <v>-8</v>
      </c>
      <c r="G556" s="110">
        <f t="shared" si="0"/>
        <v>-1744</v>
      </c>
    </row>
    <row r="557" spans="1:7" s="1" customFormat="1" ht="33" x14ac:dyDescent="0.25">
      <c r="A557" s="105" t="s">
        <v>886</v>
      </c>
      <c r="B557" s="106" t="s">
        <v>845</v>
      </c>
      <c r="C557" s="107" t="s">
        <v>92</v>
      </c>
      <c r="D557" s="111" t="s">
        <v>113</v>
      </c>
      <c r="E557" s="108">
        <v>38000</v>
      </c>
      <c r="F557" s="109">
        <v>-35</v>
      </c>
      <c r="G557" s="110">
        <f t="shared" si="0"/>
        <v>-1330</v>
      </c>
    </row>
    <row r="558" spans="1:7" s="1" customFormat="1" ht="33" x14ac:dyDescent="0.25">
      <c r="A558" s="105" t="s">
        <v>887</v>
      </c>
      <c r="B558" s="106" t="s">
        <v>888</v>
      </c>
      <c r="C558" s="107" t="s">
        <v>92</v>
      </c>
      <c r="D558" s="111" t="s">
        <v>113</v>
      </c>
      <c r="E558" s="108">
        <v>174000</v>
      </c>
      <c r="F558" s="109">
        <v>-10</v>
      </c>
      <c r="G558" s="110">
        <f t="shared" si="0"/>
        <v>-1740</v>
      </c>
    </row>
    <row r="559" spans="1:7" s="1" customFormat="1" x14ac:dyDescent="0.25">
      <c r="A559" s="105" t="s">
        <v>889</v>
      </c>
      <c r="B559" s="106" t="s">
        <v>890</v>
      </c>
      <c r="C559" s="107" t="s">
        <v>92</v>
      </c>
      <c r="D559" s="107" t="s">
        <v>93</v>
      </c>
      <c r="E559" s="108">
        <v>55.5</v>
      </c>
      <c r="F559" s="109">
        <v>-50000</v>
      </c>
      <c r="G559" s="110">
        <f t="shared" si="0"/>
        <v>-2775</v>
      </c>
    </row>
    <row r="560" spans="1:7" s="1" customFormat="1" x14ac:dyDescent="0.25">
      <c r="A560" s="105" t="s">
        <v>891</v>
      </c>
      <c r="B560" s="106" t="s">
        <v>892</v>
      </c>
      <c r="C560" s="107" t="s">
        <v>92</v>
      </c>
      <c r="D560" s="111" t="s">
        <v>93</v>
      </c>
      <c r="E560" s="108">
        <v>23.9</v>
      </c>
      <c r="F560" s="109">
        <v>-80000</v>
      </c>
      <c r="G560" s="110">
        <f t="shared" si="0"/>
        <v>-1912</v>
      </c>
    </row>
    <row r="561" spans="1:7" s="1" customFormat="1" ht="33" x14ac:dyDescent="0.25">
      <c r="A561" s="105" t="s">
        <v>893</v>
      </c>
      <c r="B561" s="106" t="s">
        <v>885</v>
      </c>
      <c r="C561" s="107" t="s">
        <v>92</v>
      </c>
      <c r="D561" s="107" t="s">
        <v>113</v>
      </c>
      <c r="E561" s="108">
        <v>287000</v>
      </c>
      <c r="F561" s="109">
        <v>-10</v>
      </c>
      <c r="G561" s="110">
        <f t="shared" si="0"/>
        <v>-2870</v>
      </c>
    </row>
    <row r="562" spans="1:7" s="1" customFormat="1" ht="33" x14ac:dyDescent="0.25">
      <c r="A562" s="105" t="s">
        <v>894</v>
      </c>
      <c r="B562" s="106" t="s">
        <v>850</v>
      </c>
      <c r="C562" s="107" t="s">
        <v>92</v>
      </c>
      <c r="D562" s="107" t="s">
        <v>93</v>
      </c>
      <c r="E562" s="108">
        <v>7500</v>
      </c>
      <c r="F562" s="109">
        <v>-100</v>
      </c>
      <c r="G562" s="110">
        <f t="shared" si="0"/>
        <v>-750</v>
      </c>
    </row>
    <row r="563" spans="1:7" s="1" customFormat="1" x14ac:dyDescent="0.25">
      <c r="A563" s="105" t="s">
        <v>895</v>
      </c>
      <c r="B563" s="106" t="s">
        <v>852</v>
      </c>
      <c r="C563" s="107" t="s">
        <v>92</v>
      </c>
      <c r="D563" s="111" t="s">
        <v>93</v>
      </c>
      <c r="E563" s="108">
        <v>125000</v>
      </c>
      <c r="F563" s="109">
        <v>-10</v>
      </c>
      <c r="G563" s="110">
        <f t="shared" si="0"/>
        <v>-1250</v>
      </c>
    </row>
    <row r="564" spans="1:7" s="1" customFormat="1" ht="33" x14ac:dyDescent="0.25">
      <c r="A564" s="105" t="s">
        <v>896</v>
      </c>
      <c r="B564" s="106" t="s">
        <v>897</v>
      </c>
      <c r="C564" s="107" t="s">
        <v>92</v>
      </c>
      <c r="D564" s="111" t="s">
        <v>93</v>
      </c>
      <c r="E564" s="108">
        <v>2260</v>
      </c>
      <c r="F564" s="109">
        <v>-2000</v>
      </c>
      <c r="G564" s="110">
        <f t="shared" si="0"/>
        <v>-4520</v>
      </c>
    </row>
    <row r="565" spans="1:7" s="1" customFormat="1" x14ac:dyDescent="0.25">
      <c r="A565" s="105" t="s">
        <v>898</v>
      </c>
      <c r="B565" s="106" t="s">
        <v>862</v>
      </c>
      <c r="C565" s="107" t="s">
        <v>92</v>
      </c>
      <c r="D565" s="111" t="s">
        <v>93</v>
      </c>
      <c r="E565" s="108">
        <v>75000</v>
      </c>
      <c r="F565" s="109">
        <v>-10</v>
      </c>
      <c r="G565" s="110">
        <f t="shared" si="0"/>
        <v>-750</v>
      </c>
    </row>
    <row r="566" spans="1:7" s="1" customFormat="1" x14ac:dyDescent="0.25">
      <c r="A566" s="105" t="s">
        <v>899</v>
      </c>
      <c r="B566" s="106" t="s">
        <v>900</v>
      </c>
      <c r="C566" s="107" t="s">
        <v>92</v>
      </c>
      <c r="D566" s="111" t="s">
        <v>93</v>
      </c>
      <c r="E566" s="108">
        <v>118.1</v>
      </c>
      <c r="F566" s="109">
        <v>-60000</v>
      </c>
      <c r="G566" s="110">
        <f t="shared" si="0"/>
        <v>-7086</v>
      </c>
    </row>
    <row r="567" spans="1:7" s="1" customFormat="1" ht="33" x14ac:dyDescent="0.25">
      <c r="A567" s="105" t="s">
        <v>901</v>
      </c>
      <c r="B567" s="106" t="s">
        <v>902</v>
      </c>
      <c r="C567" s="107" t="s">
        <v>92</v>
      </c>
      <c r="D567" s="111" t="s">
        <v>113</v>
      </c>
      <c r="E567" s="108">
        <v>49500</v>
      </c>
      <c r="F567" s="109">
        <v>-20</v>
      </c>
      <c r="G567" s="110">
        <f t="shared" si="0"/>
        <v>-990</v>
      </c>
    </row>
    <row r="568" spans="1:7" s="1" customFormat="1" ht="49.5" x14ac:dyDescent="0.25">
      <c r="A568" s="105" t="s">
        <v>903</v>
      </c>
      <c r="B568" s="106" t="s">
        <v>904</v>
      </c>
      <c r="C568" s="107" t="s">
        <v>92</v>
      </c>
      <c r="D568" s="111" t="s">
        <v>93</v>
      </c>
      <c r="E568" s="108">
        <v>8.1999999999999993</v>
      </c>
      <c r="F568" s="109">
        <v>-100000</v>
      </c>
      <c r="G568" s="110">
        <f t="shared" si="0"/>
        <v>-819.99999999999989</v>
      </c>
    </row>
    <row r="569" spans="1:7" s="1" customFormat="1" ht="33" x14ac:dyDescent="0.25">
      <c r="A569" s="105" t="s">
        <v>905</v>
      </c>
      <c r="B569" s="106" t="s">
        <v>906</v>
      </c>
      <c r="C569" s="107" t="s">
        <v>92</v>
      </c>
      <c r="D569" s="111" t="s">
        <v>93</v>
      </c>
      <c r="E569" s="108">
        <v>660</v>
      </c>
      <c r="F569" s="109">
        <v>-50</v>
      </c>
      <c r="G569" s="110">
        <f t="shared" si="0"/>
        <v>-33</v>
      </c>
    </row>
    <row r="570" spans="1:7" s="1" customFormat="1" x14ac:dyDescent="0.25">
      <c r="A570" s="105" t="s">
        <v>907</v>
      </c>
      <c r="B570" s="106" t="s">
        <v>890</v>
      </c>
      <c r="C570" s="107" t="s">
        <v>92</v>
      </c>
      <c r="D570" s="111" t="s">
        <v>93</v>
      </c>
      <c r="E570" s="108">
        <v>41.6</v>
      </c>
      <c r="F570" s="109">
        <v>-50000</v>
      </c>
      <c r="G570" s="110">
        <f t="shared" si="0"/>
        <v>-2080</v>
      </c>
    </row>
    <row r="571" spans="1:7" s="1" customFormat="1" x14ac:dyDescent="0.25">
      <c r="A571" s="105" t="s">
        <v>908</v>
      </c>
      <c r="B571" s="106" t="s">
        <v>843</v>
      </c>
      <c r="C571" s="107" t="s">
        <v>92</v>
      </c>
      <c r="D571" s="111" t="s">
        <v>93</v>
      </c>
      <c r="E571" s="108">
        <v>21.6</v>
      </c>
      <c r="F571" s="109">
        <v>-500</v>
      </c>
      <c r="G571" s="110">
        <f t="shared" si="0"/>
        <v>-10.8</v>
      </c>
    </row>
    <row r="572" spans="1:7" s="1" customFormat="1" ht="49.5" x14ac:dyDescent="0.25">
      <c r="A572" s="105" t="s">
        <v>909</v>
      </c>
      <c r="B572" s="106" t="s">
        <v>910</v>
      </c>
      <c r="C572" s="107" t="s">
        <v>92</v>
      </c>
      <c r="D572" s="111" t="s">
        <v>113</v>
      </c>
      <c r="E572" s="108">
        <v>186000</v>
      </c>
      <c r="F572" s="109">
        <v>-3</v>
      </c>
      <c r="G572" s="110">
        <f t="shared" si="0"/>
        <v>-558</v>
      </c>
    </row>
    <row r="573" spans="1:7" s="1" customFormat="1" x14ac:dyDescent="0.25">
      <c r="A573" s="105" t="s">
        <v>911</v>
      </c>
      <c r="B573" s="106" t="s">
        <v>912</v>
      </c>
      <c r="C573" s="107" t="s">
        <v>92</v>
      </c>
      <c r="D573" s="111" t="s">
        <v>93</v>
      </c>
      <c r="E573" s="108">
        <v>172</v>
      </c>
      <c r="F573" s="109">
        <v>-25000</v>
      </c>
      <c r="G573" s="110">
        <f t="shared" si="0"/>
        <v>-4300</v>
      </c>
    </row>
    <row r="574" spans="1:7" s="1" customFormat="1" x14ac:dyDescent="0.25">
      <c r="A574" s="105" t="s">
        <v>913</v>
      </c>
      <c r="B574" s="106" t="s">
        <v>914</v>
      </c>
      <c r="C574" s="107" t="s">
        <v>92</v>
      </c>
      <c r="D574" s="111" t="s">
        <v>93</v>
      </c>
      <c r="E574" s="108">
        <v>18.5</v>
      </c>
      <c r="F574" s="109">
        <v>-50000</v>
      </c>
      <c r="G574" s="110">
        <f t="shared" si="0"/>
        <v>-925</v>
      </c>
    </row>
    <row r="575" spans="1:7" s="1" customFormat="1" ht="33" x14ac:dyDescent="0.25">
      <c r="A575" s="105" t="s">
        <v>915</v>
      </c>
      <c r="B575" s="106" t="s">
        <v>845</v>
      </c>
      <c r="C575" s="107" t="s">
        <v>92</v>
      </c>
      <c r="D575" s="111" t="s">
        <v>113</v>
      </c>
      <c r="E575" s="108">
        <v>51000</v>
      </c>
      <c r="F575" s="109">
        <v>-20</v>
      </c>
      <c r="G575" s="110">
        <f t="shared" si="0"/>
        <v>-1020</v>
      </c>
    </row>
    <row r="576" spans="1:7" s="1" customFormat="1" ht="49.5" x14ac:dyDescent="0.25">
      <c r="A576" s="105" t="s">
        <v>916</v>
      </c>
      <c r="B576" s="106" t="s">
        <v>910</v>
      </c>
      <c r="C576" s="107" t="s">
        <v>92</v>
      </c>
      <c r="D576" s="111" t="s">
        <v>113</v>
      </c>
      <c r="E576" s="108">
        <v>60300</v>
      </c>
      <c r="F576" s="109">
        <v>-40</v>
      </c>
      <c r="G576" s="110">
        <f t="shared" si="0"/>
        <v>-2412</v>
      </c>
    </row>
    <row r="577" spans="1:7" s="1" customFormat="1" ht="33" x14ac:dyDescent="0.25">
      <c r="A577" s="105" t="s">
        <v>917</v>
      </c>
      <c r="B577" s="106" t="s">
        <v>850</v>
      </c>
      <c r="C577" s="107" t="s">
        <v>92</v>
      </c>
      <c r="D577" s="111" t="s">
        <v>93</v>
      </c>
      <c r="E577" s="108">
        <v>620000</v>
      </c>
      <c r="F577" s="109">
        <v>-5</v>
      </c>
      <c r="G577" s="110">
        <f t="shared" si="0"/>
        <v>-3100</v>
      </c>
    </row>
    <row r="578" spans="1:7" s="1" customFormat="1" ht="33" x14ac:dyDescent="0.25">
      <c r="A578" s="105" t="s">
        <v>918</v>
      </c>
      <c r="B578" s="106" t="s">
        <v>919</v>
      </c>
      <c r="C578" s="107" t="s">
        <v>92</v>
      </c>
      <c r="D578" s="107" t="s">
        <v>113</v>
      </c>
      <c r="E578" s="108">
        <v>11980000</v>
      </c>
      <c r="F578" s="109">
        <v>-1</v>
      </c>
      <c r="G578" s="110">
        <f t="shared" si="0"/>
        <v>-11980</v>
      </c>
    </row>
    <row r="579" spans="1:7" s="1" customFormat="1" ht="49.5" x14ac:dyDescent="0.25">
      <c r="A579" s="105" t="s">
        <v>920</v>
      </c>
      <c r="B579" s="106" t="s">
        <v>910</v>
      </c>
      <c r="C579" s="107" t="s">
        <v>92</v>
      </c>
      <c r="D579" s="107" t="s">
        <v>113</v>
      </c>
      <c r="E579" s="108">
        <v>13440</v>
      </c>
      <c r="F579" s="109">
        <v>-10</v>
      </c>
      <c r="G579" s="110">
        <f t="shared" si="0"/>
        <v>-134.4</v>
      </c>
    </row>
    <row r="580" spans="1:7" s="1" customFormat="1" x14ac:dyDescent="0.25">
      <c r="A580" s="105" t="s">
        <v>921</v>
      </c>
      <c r="B580" s="106" t="s">
        <v>922</v>
      </c>
      <c r="C580" s="107" t="s">
        <v>92</v>
      </c>
      <c r="D580" s="111" t="s">
        <v>93</v>
      </c>
      <c r="E580" s="108">
        <v>53</v>
      </c>
      <c r="F580" s="109">
        <v>-50000</v>
      </c>
      <c r="G580" s="110">
        <f t="shared" si="0"/>
        <v>-2650</v>
      </c>
    </row>
    <row r="581" spans="1:7" s="1" customFormat="1" ht="33" x14ac:dyDescent="0.25">
      <c r="A581" s="105" t="s">
        <v>923</v>
      </c>
      <c r="B581" s="106" t="s">
        <v>924</v>
      </c>
      <c r="C581" s="107" t="s">
        <v>92</v>
      </c>
      <c r="D581" s="111" t="s">
        <v>93</v>
      </c>
      <c r="E581" s="108">
        <v>900</v>
      </c>
      <c r="F581" s="109">
        <v>-1500</v>
      </c>
      <c r="G581" s="110">
        <f t="shared" si="0"/>
        <v>-1350</v>
      </c>
    </row>
    <row r="582" spans="1:7" s="1" customFormat="1" ht="49.5" x14ac:dyDescent="0.25">
      <c r="A582" s="105" t="s">
        <v>925</v>
      </c>
      <c r="B582" s="106" t="s">
        <v>910</v>
      </c>
      <c r="C582" s="107" t="s">
        <v>92</v>
      </c>
      <c r="D582" s="111" t="s">
        <v>113</v>
      </c>
      <c r="E582" s="108">
        <v>4800</v>
      </c>
      <c r="F582" s="109">
        <v>-15</v>
      </c>
      <c r="G582" s="110">
        <f t="shared" si="0"/>
        <v>-72</v>
      </c>
    </row>
    <row r="583" spans="1:7" s="1" customFormat="1" x14ac:dyDescent="0.25">
      <c r="A583" s="105" t="s">
        <v>926</v>
      </c>
      <c r="B583" s="106" t="s">
        <v>927</v>
      </c>
      <c r="C583" s="107" t="s">
        <v>92</v>
      </c>
      <c r="D583" s="111" t="s">
        <v>93</v>
      </c>
      <c r="E583" s="108">
        <v>38.4</v>
      </c>
      <c r="F583" s="109">
        <v>-30000</v>
      </c>
      <c r="G583" s="110">
        <f t="shared" si="0"/>
        <v>-1152</v>
      </c>
    </row>
    <row r="584" spans="1:7" s="1" customFormat="1" x14ac:dyDescent="0.25">
      <c r="A584" s="105" t="s">
        <v>928</v>
      </c>
      <c r="B584" s="106" t="s">
        <v>929</v>
      </c>
      <c r="C584" s="107" t="s">
        <v>92</v>
      </c>
      <c r="D584" s="111" t="s">
        <v>93</v>
      </c>
      <c r="E584" s="108">
        <v>160</v>
      </c>
      <c r="F584" s="109">
        <v>-100</v>
      </c>
      <c r="G584" s="110">
        <f t="shared" si="0"/>
        <v>-16</v>
      </c>
    </row>
    <row r="585" spans="1:7" s="1" customFormat="1" ht="49.5" x14ac:dyDescent="0.25">
      <c r="A585" s="105" t="s">
        <v>930</v>
      </c>
      <c r="B585" s="106" t="s">
        <v>910</v>
      </c>
      <c r="C585" s="107" t="s">
        <v>92</v>
      </c>
      <c r="D585" s="111" t="s">
        <v>113</v>
      </c>
      <c r="E585" s="108">
        <v>44880</v>
      </c>
      <c r="F585" s="109">
        <v>-25</v>
      </c>
      <c r="G585" s="110">
        <f t="shared" si="0"/>
        <v>-1122</v>
      </c>
    </row>
    <row r="586" spans="1:7" s="1" customFormat="1" ht="33" x14ac:dyDescent="0.25">
      <c r="A586" s="105" t="s">
        <v>931</v>
      </c>
      <c r="B586" s="106" t="s">
        <v>932</v>
      </c>
      <c r="C586" s="107" t="s">
        <v>92</v>
      </c>
      <c r="D586" s="111" t="s">
        <v>93</v>
      </c>
      <c r="E586" s="108">
        <v>31</v>
      </c>
      <c r="F586" s="109">
        <v>-60000</v>
      </c>
      <c r="G586" s="110">
        <f t="shared" si="0"/>
        <v>-1860</v>
      </c>
    </row>
    <row r="587" spans="1:7" s="1" customFormat="1" ht="33" x14ac:dyDescent="0.25">
      <c r="A587" s="105" t="s">
        <v>933</v>
      </c>
      <c r="B587" s="106" t="s">
        <v>839</v>
      </c>
      <c r="C587" s="107" t="s">
        <v>92</v>
      </c>
      <c r="D587" s="111" t="s">
        <v>93</v>
      </c>
      <c r="E587" s="108">
        <v>5.3</v>
      </c>
      <c r="F587" s="109">
        <v>-180000</v>
      </c>
      <c r="G587" s="110">
        <f t="shared" si="0"/>
        <v>-954</v>
      </c>
    </row>
    <row r="588" spans="1:7" s="1" customFormat="1" ht="33" x14ac:dyDescent="0.25">
      <c r="A588" s="105" t="s">
        <v>934</v>
      </c>
      <c r="B588" s="106" t="s">
        <v>888</v>
      </c>
      <c r="C588" s="107" t="s">
        <v>92</v>
      </c>
      <c r="D588" s="111" t="s">
        <v>113</v>
      </c>
      <c r="E588" s="108">
        <v>19800</v>
      </c>
      <c r="F588" s="109">
        <v>-50</v>
      </c>
      <c r="G588" s="110">
        <f t="shared" si="0"/>
        <v>-990</v>
      </c>
    </row>
    <row r="589" spans="1:7" s="1" customFormat="1" x14ac:dyDescent="0.25">
      <c r="A589" s="105" t="s">
        <v>935</v>
      </c>
      <c r="B589" s="106" t="s">
        <v>862</v>
      </c>
      <c r="C589" s="107" t="s">
        <v>92</v>
      </c>
      <c r="D589" s="111" t="s">
        <v>93</v>
      </c>
      <c r="E589" s="108">
        <v>2500</v>
      </c>
      <c r="F589" s="109">
        <v>-100</v>
      </c>
      <c r="G589" s="110">
        <f t="shared" si="0"/>
        <v>-250</v>
      </c>
    </row>
    <row r="590" spans="1:7" s="1" customFormat="1" ht="33" x14ac:dyDescent="0.25">
      <c r="A590" s="105" t="s">
        <v>936</v>
      </c>
      <c r="B590" s="106" t="s">
        <v>885</v>
      </c>
      <c r="C590" s="107" t="s">
        <v>92</v>
      </c>
      <c r="D590" s="107" t="s">
        <v>113</v>
      </c>
      <c r="E590" s="108">
        <v>228000</v>
      </c>
      <c r="F590" s="109">
        <v>-10</v>
      </c>
      <c r="G590" s="110">
        <f t="shared" si="0"/>
        <v>-2280</v>
      </c>
    </row>
    <row r="591" spans="1:7" s="1" customFormat="1" x14ac:dyDescent="0.25">
      <c r="A591" s="105" t="s">
        <v>937</v>
      </c>
      <c r="B591" s="106" t="s">
        <v>852</v>
      </c>
      <c r="C591" s="107" t="s">
        <v>92</v>
      </c>
      <c r="D591" s="111" t="s">
        <v>93</v>
      </c>
      <c r="E591" s="108">
        <v>1800</v>
      </c>
      <c r="F591" s="109">
        <v>-40</v>
      </c>
      <c r="G591" s="110">
        <f t="shared" si="0"/>
        <v>-72</v>
      </c>
    </row>
    <row r="592" spans="1:7" s="1" customFormat="1" ht="33" x14ac:dyDescent="0.25">
      <c r="A592" s="105" t="s">
        <v>938</v>
      </c>
      <c r="B592" s="106" t="s">
        <v>902</v>
      </c>
      <c r="C592" s="107" t="s">
        <v>92</v>
      </c>
      <c r="D592" s="111" t="s">
        <v>113</v>
      </c>
      <c r="E592" s="108">
        <v>10500</v>
      </c>
      <c r="F592" s="109">
        <v>-200</v>
      </c>
      <c r="G592" s="110">
        <f t="shared" si="0"/>
        <v>-2100</v>
      </c>
    </row>
    <row r="593" spans="1:7" s="1" customFormat="1" x14ac:dyDescent="0.25">
      <c r="A593" s="105" t="s">
        <v>939</v>
      </c>
      <c r="B593" s="106" t="s">
        <v>862</v>
      </c>
      <c r="C593" s="107" t="s">
        <v>92</v>
      </c>
      <c r="D593" s="111" t="s">
        <v>93</v>
      </c>
      <c r="E593" s="108">
        <v>9900</v>
      </c>
      <c r="F593" s="109">
        <v>-200</v>
      </c>
      <c r="G593" s="110">
        <f t="shared" si="0"/>
        <v>-1980</v>
      </c>
    </row>
    <row r="594" spans="1:7" s="1" customFormat="1" ht="33" x14ac:dyDescent="0.25">
      <c r="A594" s="105" t="s">
        <v>940</v>
      </c>
      <c r="B594" s="106" t="s">
        <v>845</v>
      </c>
      <c r="C594" s="107" t="s">
        <v>92</v>
      </c>
      <c r="D594" s="111" t="s">
        <v>113</v>
      </c>
      <c r="E594" s="108">
        <v>38000</v>
      </c>
      <c r="F594" s="109">
        <v>-30</v>
      </c>
      <c r="G594" s="110">
        <f t="shared" si="0"/>
        <v>-1140</v>
      </c>
    </row>
    <row r="595" spans="1:7" s="1" customFormat="1" x14ac:dyDescent="0.25">
      <c r="A595" s="105" t="s">
        <v>941</v>
      </c>
      <c r="B595" s="106" t="s">
        <v>852</v>
      </c>
      <c r="C595" s="107" t="s">
        <v>92</v>
      </c>
      <c r="D595" s="111" t="s">
        <v>93</v>
      </c>
      <c r="E595" s="108">
        <v>4300</v>
      </c>
      <c r="F595" s="109">
        <v>-400</v>
      </c>
      <c r="G595" s="110">
        <f t="shared" ref="G595:G615" si="1">+F595*E595/1000</f>
        <v>-1720</v>
      </c>
    </row>
    <row r="596" spans="1:7" s="1" customFormat="1" ht="49.5" x14ac:dyDescent="0.25">
      <c r="A596" s="105" t="s">
        <v>942</v>
      </c>
      <c r="B596" s="106" t="s">
        <v>910</v>
      </c>
      <c r="C596" s="107" t="s">
        <v>92</v>
      </c>
      <c r="D596" s="111" t="s">
        <v>113</v>
      </c>
      <c r="E596" s="108">
        <v>114000</v>
      </c>
      <c r="F596" s="109">
        <v>-10</v>
      </c>
      <c r="G596" s="110">
        <f t="shared" si="1"/>
        <v>-1140</v>
      </c>
    </row>
    <row r="597" spans="1:7" s="1" customFormat="1" ht="33" x14ac:dyDescent="0.25">
      <c r="A597" s="105" t="s">
        <v>943</v>
      </c>
      <c r="B597" s="106" t="s">
        <v>850</v>
      </c>
      <c r="C597" s="107" t="s">
        <v>92</v>
      </c>
      <c r="D597" s="111" t="s">
        <v>93</v>
      </c>
      <c r="E597" s="108">
        <v>200</v>
      </c>
      <c r="F597" s="109">
        <v>-12000</v>
      </c>
      <c r="G597" s="110">
        <f t="shared" si="1"/>
        <v>-2400</v>
      </c>
    </row>
    <row r="598" spans="1:7" s="1" customFormat="1" x14ac:dyDescent="0.25">
      <c r="A598" s="105" t="s">
        <v>944</v>
      </c>
      <c r="B598" s="106" t="s">
        <v>945</v>
      </c>
      <c r="C598" s="107" t="s">
        <v>92</v>
      </c>
      <c r="D598" s="111" t="s">
        <v>93</v>
      </c>
      <c r="E598" s="108">
        <v>616.5</v>
      </c>
      <c r="F598" s="109">
        <v>-2000</v>
      </c>
      <c r="G598" s="110">
        <f t="shared" si="1"/>
        <v>-1233</v>
      </c>
    </row>
    <row r="599" spans="1:7" s="1" customFormat="1" ht="33" x14ac:dyDescent="0.25">
      <c r="A599" s="105" t="s">
        <v>946</v>
      </c>
      <c r="B599" s="106" t="s">
        <v>906</v>
      </c>
      <c r="C599" s="107" t="s">
        <v>92</v>
      </c>
      <c r="D599" s="111" t="s">
        <v>93</v>
      </c>
      <c r="E599" s="108">
        <v>9.1</v>
      </c>
      <c r="F599" s="109">
        <v>-110000</v>
      </c>
      <c r="G599" s="110">
        <f t="shared" si="1"/>
        <v>-1001</v>
      </c>
    </row>
    <row r="600" spans="1:7" s="1" customFormat="1" ht="49.5" x14ac:dyDescent="0.25">
      <c r="A600" s="105" t="s">
        <v>947</v>
      </c>
      <c r="B600" s="106" t="s">
        <v>910</v>
      </c>
      <c r="C600" s="107" t="s">
        <v>92</v>
      </c>
      <c r="D600" s="111" t="s">
        <v>113</v>
      </c>
      <c r="E600" s="108">
        <v>1350</v>
      </c>
      <c r="F600" s="109">
        <v>-2</v>
      </c>
      <c r="G600" s="110">
        <f t="shared" si="1"/>
        <v>-2.7</v>
      </c>
    </row>
    <row r="601" spans="1:7" s="1" customFormat="1" ht="33" x14ac:dyDescent="0.25">
      <c r="A601" s="105" t="s">
        <v>948</v>
      </c>
      <c r="B601" s="106" t="s">
        <v>919</v>
      </c>
      <c r="C601" s="107" t="s">
        <v>92</v>
      </c>
      <c r="D601" s="111" t="s">
        <v>113</v>
      </c>
      <c r="E601" s="108">
        <v>25200000</v>
      </c>
      <c r="F601" s="109">
        <v>-1</v>
      </c>
      <c r="G601" s="110">
        <f t="shared" si="1"/>
        <v>-25200</v>
      </c>
    </row>
    <row r="602" spans="1:7" s="1" customFormat="1" x14ac:dyDescent="0.25">
      <c r="A602" s="105" t="s">
        <v>949</v>
      </c>
      <c r="B602" s="106" t="s">
        <v>890</v>
      </c>
      <c r="C602" s="107" t="s">
        <v>92</v>
      </c>
      <c r="D602" s="111" t="s">
        <v>93</v>
      </c>
      <c r="E602" s="108">
        <v>12.5</v>
      </c>
      <c r="F602" s="109">
        <v>-300000</v>
      </c>
      <c r="G602" s="110">
        <f t="shared" si="1"/>
        <v>-3750</v>
      </c>
    </row>
    <row r="603" spans="1:7" s="1" customFormat="1" ht="33" x14ac:dyDescent="0.25">
      <c r="A603" s="105" t="s">
        <v>950</v>
      </c>
      <c r="B603" s="106" t="s">
        <v>845</v>
      </c>
      <c r="C603" s="107" t="s">
        <v>92</v>
      </c>
      <c r="D603" s="111" t="s">
        <v>113</v>
      </c>
      <c r="E603" s="108">
        <v>39000</v>
      </c>
      <c r="F603" s="109">
        <v>-40</v>
      </c>
      <c r="G603" s="110">
        <f t="shared" si="1"/>
        <v>-1560</v>
      </c>
    </row>
    <row r="604" spans="1:7" s="1" customFormat="1" ht="33" x14ac:dyDescent="0.25">
      <c r="A604" s="105" t="s">
        <v>951</v>
      </c>
      <c r="B604" s="106" t="s">
        <v>845</v>
      </c>
      <c r="C604" s="107" t="s">
        <v>92</v>
      </c>
      <c r="D604" s="111" t="s">
        <v>113</v>
      </c>
      <c r="E604" s="108">
        <v>39000</v>
      </c>
      <c r="F604" s="109">
        <v>-35</v>
      </c>
      <c r="G604" s="110">
        <f t="shared" si="1"/>
        <v>-1365</v>
      </c>
    </row>
    <row r="605" spans="1:7" s="1" customFormat="1" ht="33" x14ac:dyDescent="0.25">
      <c r="A605" s="105" t="s">
        <v>952</v>
      </c>
      <c r="B605" s="106" t="s">
        <v>888</v>
      </c>
      <c r="C605" s="107" t="s">
        <v>92</v>
      </c>
      <c r="D605" s="111" t="s">
        <v>113</v>
      </c>
      <c r="E605" s="108">
        <v>43000</v>
      </c>
      <c r="F605" s="109">
        <v>-30</v>
      </c>
      <c r="G605" s="110">
        <f t="shared" si="1"/>
        <v>-1290</v>
      </c>
    </row>
    <row r="606" spans="1:7" s="1" customFormat="1" x14ac:dyDescent="0.25">
      <c r="A606" s="105" t="s">
        <v>953</v>
      </c>
      <c r="B606" s="106" t="s">
        <v>890</v>
      </c>
      <c r="C606" s="107" t="s">
        <v>92</v>
      </c>
      <c r="D606" s="107" t="s">
        <v>93</v>
      </c>
      <c r="E606" s="108">
        <v>118.8</v>
      </c>
      <c r="F606" s="109">
        <v>-40000</v>
      </c>
      <c r="G606" s="110">
        <f t="shared" si="1"/>
        <v>-4752</v>
      </c>
    </row>
    <row r="607" spans="1:7" s="1" customFormat="1" ht="49.5" x14ac:dyDescent="0.25">
      <c r="A607" s="105" t="s">
        <v>954</v>
      </c>
      <c r="B607" s="106" t="s">
        <v>910</v>
      </c>
      <c r="C607" s="107" t="s">
        <v>92</v>
      </c>
      <c r="D607" s="107" t="s">
        <v>113</v>
      </c>
      <c r="E607" s="108">
        <v>69000</v>
      </c>
      <c r="F607" s="109">
        <v>-30</v>
      </c>
      <c r="G607" s="110">
        <f t="shared" si="1"/>
        <v>-2070</v>
      </c>
    </row>
    <row r="608" spans="1:7" s="1" customFormat="1" x14ac:dyDescent="0.25">
      <c r="A608" s="105" t="s">
        <v>955</v>
      </c>
      <c r="B608" s="106" t="s">
        <v>890</v>
      </c>
      <c r="C608" s="107" t="s">
        <v>92</v>
      </c>
      <c r="D608" s="111" t="s">
        <v>93</v>
      </c>
      <c r="E608" s="108">
        <v>250</v>
      </c>
      <c r="F608" s="109">
        <v>-600</v>
      </c>
      <c r="G608" s="110">
        <f t="shared" si="1"/>
        <v>-150</v>
      </c>
    </row>
    <row r="609" spans="1:7" s="1" customFormat="1" x14ac:dyDescent="0.25">
      <c r="A609" s="105" t="s">
        <v>956</v>
      </c>
      <c r="B609" s="106" t="s">
        <v>957</v>
      </c>
      <c r="C609" s="107" t="s">
        <v>92</v>
      </c>
      <c r="D609" s="111" t="s">
        <v>93</v>
      </c>
      <c r="E609" s="108">
        <v>200</v>
      </c>
      <c r="F609" s="109">
        <v>-10000</v>
      </c>
      <c r="G609" s="110">
        <f t="shared" si="1"/>
        <v>-2000</v>
      </c>
    </row>
    <row r="610" spans="1:7" s="1" customFormat="1" ht="33" x14ac:dyDescent="0.25">
      <c r="A610" s="105" t="s">
        <v>958</v>
      </c>
      <c r="B610" s="106" t="s">
        <v>850</v>
      </c>
      <c r="C610" s="107" t="s">
        <v>92</v>
      </c>
      <c r="D610" s="111" t="s">
        <v>93</v>
      </c>
      <c r="E610" s="108">
        <v>134800</v>
      </c>
      <c r="F610" s="109">
        <v>-6</v>
      </c>
      <c r="G610" s="110">
        <f t="shared" si="1"/>
        <v>-808.8</v>
      </c>
    </row>
    <row r="611" spans="1:7" s="1" customFormat="1" ht="49.5" x14ac:dyDescent="0.25">
      <c r="A611" s="105" t="s">
        <v>959</v>
      </c>
      <c r="B611" s="106" t="s">
        <v>960</v>
      </c>
      <c r="C611" s="107" t="s">
        <v>92</v>
      </c>
      <c r="D611" s="111" t="s">
        <v>95</v>
      </c>
      <c r="E611" s="108">
        <v>32000</v>
      </c>
      <c r="F611" s="109">
        <v>-0.1</v>
      </c>
      <c r="G611" s="110">
        <f t="shared" si="1"/>
        <v>-3.2</v>
      </c>
    </row>
    <row r="612" spans="1:7" s="1" customFormat="1" ht="33" x14ac:dyDescent="0.25">
      <c r="A612" s="105" t="s">
        <v>961</v>
      </c>
      <c r="B612" s="106" t="s">
        <v>919</v>
      </c>
      <c r="C612" s="107" t="s">
        <v>92</v>
      </c>
      <c r="D612" s="111" t="s">
        <v>113</v>
      </c>
      <c r="E612" s="108">
        <v>957000</v>
      </c>
      <c r="F612" s="109">
        <v>-2</v>
      </c>
      <c r="G612" s="110">
        <f t="shared" si="1"/>
        <v>-1914</v>
      </c>
    </row>
    <row r="613" spans="1:7" s="1" customFormat="1" x14ac:dyDescent="0.25">
      <c r="A613" s="105" t="s">
        <v>962</v>
      </c>
      <c r="B613" s="106" t="s">
        <v>963</v>
      </c>
      <c r="C613" s="107" t="s">
        <v>92</v>
      </c>
      <c r="D613" s="111" t="s">
        <v>95</v>
      </c>
      <c r="E613" s="108">
        <v>2000</v>
      </c>
      <c r="F613" s="109">
        <v>-600</v>
      </c>
      <c r="G613" s="110">
        <f t="shared" si="1"/>
        <v>-1200</v>
      </c>
    </row>
    <row r="614" spans="1:7" s="1" customFormat="1" x14ac:dyDescent="0.25">
      <c r="A614" s="105" t="s">
        <v>964</v>
      </c>
      <c r="B614" s="106" t="s">
        <v>852</v>
      </c>
      <c r="C614" s="107" t="s">
        <v>92</v>
      </c>
      <c r="D614" s="111" t="s">
        <v>93</v>
      </c>
      <c r="E614" s="108">
        <v>4300</v>
      </c>
      <c r="F614" s="109">
        <v>-400</v>
      </c>
      <c r="G614" s="110">
        <f t="shared" si="1"/>
        <v>-1720</v>
      </c>
    </row>
    <row r="615" spans="1:7" s="1" customFormat="1" ht="49.5" x14ac:dyDescent="0.25">
      <c r="A615" s="105" t="s">
        <v>965</v>
      </c>
      <c r="B615" s="106" t="s">
        <v>910</v>
      </c>
      <c r="C615" s="107" t="s">
        <v>92</v>
      </c>
      <c r="D615" s="111" t="s">
        <v>113</v>
      </c>
      <c r="E615" s="108">
        <v>1350</v>
      </c>
      <c r="F615" s="109">
        <v>-2</v>
      </c>
      <c r="G615" s="110">
        <f t="shared" si="1"/>
        <v>-2.7</v>
      </c>
    </row>
    <row r="616" spans="1:7" s="1" customFormat="1" x14ac:dyDescent="0.25">
      <c r="A616" s="105"/>
      <c r="B616" s="106"/>
      <c r="C616" s="107"/>
      <c r="D616" s="111"/>
      <c r="E616" s="108"/>
      <c r="F616" s="109"/>
      <c r="G616" s="110"/>
    </row>
    <row r="617" spans="1:7" s="98" customFormat="1" ht="27" customHeight="1" x14ac:dyDescent="0.25">
      <c r="A617" s="92" t="s">
        <v>966</v>
      </c>
      <c r="B617" s="93" t="s">
        <v>967</v>
      </c>
      <c r="C617" s="94" t="s">
        <v>730</v>
      </c>
      <c r="D617" s="95"/>
      <c r="E617" s="96"/>
      <c r="F617" s="97"/>
      <c r="G617" s="116">
        <f>G618+G874</f>
        <v>-122800</v>
      </c>
    </row>
    <row r="618" spans="1:7" s="104" customFormat="1" x14ac:dyDescent="0.25">
      <c r="A618" s="99" t="s">
        <v>968</v>
      </c>
      <c r="B618" s="100" t="s">
        <v>732</v>
      </c>
      <c r="C618" s="101"/>
      <c r="D618" s="101"/>
      <c r="E618" s="102"/>
      <c r="F618" s="103"/>
      <c r="G618" s="117">
        <f>+G619</f>
        <v>-122800</v>
      </c>
    </row>
    <row r="619" spans="1:7" s="104" customFormat="1" x14ac:dyDescent="0.25">
      <c r="A619" s="170"/>
      <c r="B619" s="171" t="s">
        <v>719</v>
      </c>
      <c r="C619" s="172"/>
      <c r="D619" s="172"/>
      <c r="E619" s="173"/>
      <c r="F619" s="174"/>
      <c r="G619" s="175">
        <f>SUM(G620:G622)</f>
        <v>-122800</v>
      </c>
    </row>
    <row r="620" spans="1:7" s="1" customFormat="1" x14ac:dyDescent="0.25">
      <c r="A620" s="105" t="s">
        <v>969</v>
      </c>
      <c r="B620" s="106" t="s">
        <v>970</v>
      </c>
      <c r="C620" s="107" t="s">
        <v>92</v>
      </c>
      <c r="D620" s="107" t="s">
        <v>93</v>
      </c>
      <c r="E620" s="108">
        <v>4000000</v>
      </c>
      <c r="F620" s="109">
        <v>-10</v>
      </c>
      <c r="G620" s="110">
        <f>+F620*E620/1000</f>
        <v>-40000</v>
      </c>
    </row>
    <row r="621" spans="1:7" s="1" customFormat="1" x14ac:dyDescent="0.25">
      <c r="A621" s="105" t="s">
        <v>971</v>
      </c>
      <c r="B621" s="106" t="s">
        <v>972</v>
      </c>
      <c r="C621" s="107" t="s">
        <v>92</v>
      </c>
      <c r="D621" s="107" t="s">
        <v>93</v>
      </c>
      <c r="E621" s="108">
        <v>21500000</v>
      </c>
      <c r="F621" s="109">
        <v>-2</v>
      </c>
      <c r="G621" s="110">
        <f>+F621*E621/1000</f>
        <v>-43000</v>
      </c>
    </row>
    <row r="622" spans="1:7" s="1" customFormat="1" x14ac:dyDescent="0.25">
      <c r="A622" s="105" t="s">
        <v>973</v>
      </c>
      <c r="B622" s="106" t="s">
        <v>974</v>
      </c>
      <c r="C622" s="107" t="s">
        <v>92</v>
      </c>
      <c r="D622" s="111" t="s">
        <v>93</v>
      </c>
      <c r="E622" s="108">
        <v>19900000</v>
      </c>
      <c r="F622" s="109">
        <v>-2</v>
      </c>
      <c r="G622" s="110">
        <f>+F622*E622/1000</f>
        <v>-39800</v>
      </c>
    </row>
    <row r="623" spans="1:7" s="1" customFormat="1" x14ac:dyDescent="0.25">
      <c r="A623" s="105"/>
      <c r="B623" s="106"/>
      <c r="C623" s="107"/>
      <c r="D623" s="107"/>
      <c r="E623" s="108"/>
      <c r="F623" s="109"/>
      <c r="G623" s="110">
        <f>+F623*E623/1000*-1</f>
        <v>0</v>
      </c>
    </row>
  </sheetData>
  <autoFilter ref="F1:G615" xr:uid="{00000000-0009-0000-0000-000005000000}"/>
  <mergeCells count="7">
    <mergeCell ref="B528:F528"/>
    <mergeCell ref="B9:F9"/>
    <mergeCell ref="A5:G5"/>
    <mergeCell ref="B7:B8"/>
    <mergeCell ref="C7:C8"/>
    <mergeCell ref="D7:D8"/>
    <mergeCell ref="E7:G7"/>
  </mergeCells>
  <pageMargins left="0.4" right="0.16" top="0.5" bottom="0.35" header="0.3" footer="0.16"/>
  <pageSetup paperSize="9" scale="80" firstPageNumber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0"/>
  <sheetViews>
    <sheetView topLeftCell="A4" workbookViewId="0">
      <selection activeCell="B7" sqref="B7:B10"/>
    </sheetView>
  </sheetViews>
  <sheetFormatPr defaultRowHeight="15" x14ac:dyDescent="0.25"/>
  <cols>
    <col min="1" max="1" width="14.7109375" customWidth="1"/>
    <col min="2" max="2" width="16" customWidth="1"/>
  </cols>
  <sheetData>
    <row r="1" spans="1:2" ht="16.5" x14ac:dyDescent="0.25">
      <c r="A1" s="1">
        <v>4239</v>
      </c>
      <c r="B1" s="2">
        <v>20939.599999999999</v>
      </c>
    </row>
    <row r="2" spans="1:2" ht="16.5" x14ac:dyDescent="0.25">
      <c r="A2" s="1">
        <v>4252</v>
      </c>
      <c r="B2" s="2">
        <v>4001.2</v>
      </c>
    </row>
    <row r="3" spans="1:2" ht="16.5" x14ac:dyDescent="0.25">
      <c r="A3" s="1">
        <v>4261</v>
      </c>
      <c r="B3" s="2">
        <v>24221.5</v>
      </c>
    </row>
    <row r="4" spans="1:2" ht="16.5" x14ac:dyDescent="0.25">
      <c r="A4" s="1">
        <v>4264</v>
      </c>
      <c r="B4" s="2">
        <v>658398.19999999995</v>
      </c>
    </row>
    <row r="5" spans="1:2" ht="16.5" x14ac:dyDescent="0.25">
      <c r="A5" s="1">
        <v>4267</v>
      </c>
      <c r="B5" s="2">
        <v>51113.2</v>
      </c>
    </row>
    <row r="6" spans="1:2" ht="16.5" x14ac:dyDescent="0.25">
      <c r="A6" s="1">
        <v>4269</v>
      </c>
      <c r="B6" s="2">
        <v>58135.199999999997</v>
      </c>
    </row>
    <row r="7" spans="1:2" ht="16.5" x14ac:dyDescent="0.25">
      <c r="A7" s="1">
        <v>5121</v>
      </c>
      <c r="B7" s="2">
        <v>34800</v>
      </c>
    </row>
    <row r="8" spans="1:2" ht="16.5" x14ac:dyDescent="0.25">
      <c r="A8" s="1">
        <v>5122</v>
      </c>
      <c r="B8" s="2">
        <v>30780.6</v>
      </c>
    </row>
    <row r="9" spans="1:2" ht="16.5" x14ac:dyDescent="0.25">
      <c r="A9" s="1">
        <v>5129</v>
      </c>
      <c r="B9" s="2">
        <v>165718.20000000001</v>
      </c>
    </row>
    <row r="10" spans="1:2" ht="16.5" x14ac:dyDescent="0.25">
      <c r="A10" s="1">
        <v>5132</v>
      </c>
      <c r="B10" s="2">
        <v>33.200000000000003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Sheet1</vt:lpstr>
      <vt:lpstr>'4'!Print_Area</vt:lpstr>
      <vt:lpstr>'2'!Print_Titles</vt:lpstr>
      <vt:lpstr>'4'!Print_Titles</vt:lpstr>
      <vt:lpstr>'6'!Print_Titles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Վանուհի Մկրտչյան</cp:lastModifiedBy>
  <cp:lastPrinted>2021-09-08T05:13:54Z</cp:lastPrinted>
  <dcterms:created xsi:type="dcterms:W3CDTF">2019-11-26T09:27:58Z</dcterms:created>
  <dcterms:modified xsi:type="dcterms:W3CDTF">2021-09-08T05:13:55Z</dcterms:modified>
  <cp:keywords>https://mul2.gov.am/tasks/489182/oneclick/Havelvacner-1-1.xlsx?token=3a9366835fe1d8cdc5e547839ff34eb9</cp:keywords>
</cp:coreProperties>
</file>