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"/>
    </mc:Choice>
  </mc:AlternateContent>
  <bookViews>
    <workbookView xWindow="-120" yWindow="-105" windowWidth="19440" windowHeight="13725" tabRatio="649" activeTab="5"/>
  </bookViews>
  <sheets>
    <sheet name="havelvac 1" sheetId="51" r:id="rId1"/>
    <sheet name="havelvac 2 " sheetId="54" r:id="rId2"/>
    <sheet name="havelvac 3" sheetId="38" r:id="rId3"/>
    <sheet name="havelvac 4 " sheetId="52" r:id="rId4"/>
    <sheet name="havelvac 5" sheetId="49" r:id="rId5"/>
    <sheet name="havelvac 6" sheetId="50" r:id="rId6"/>
    <sheet name="havelva 7" sheetId="53" r:id="rId7"/>
  </sheets>
  <externalReferences>
    <externalReference r:id="rId8"/>
    <externalReference r:id="rId9"/>
    <externalReference r:id="rId10"/>
  </externalReferences>
  <definedNames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>#REF!</definedName>
    <definedName name="AgencyName" localSheetId="0">#REF!</definedName>
    <definedName name="AgencyName" localSheetId="1">#REF!</definedName>
    <definedName name="AgencyName" localSheetId="2">#REF!</definedName>
    <definedName name="AgencyName" localSheetId="3">#REF!</definedName>
    <definedName name="AgencyName">#REF!</definedName>
    <definedName name="davit" localSheetId="0">#REF!</definedName>
    <definedName name="davit" localSheetId="1">#REF!</definedName>
    <definedName name="davit" localSheetId="3">#REF!</definedName>
    <definedName name="davit">#REF!</definedName>
    <definedName name="Functional1" localSheetId="0">#REF!</definedName>
    <definedName name="Functional1" localSheetId="1">#REF!</definedName>
    <definedName name="Functional1" localSheetId="2">#REF!</definedName>
    <definedName name="Functional1" localSheetId="3">#REF!</definedName>
    <definedName name="Functional1">#REF!</definedName>
    <definedName name="ggg" localSheetId="0">#REF!</definedName>
    <definedName name="ggg" localSheetId="1">#REF!</definedName>
    <definedName name="ggg" localSheetId="2">#REF!</definedName>
    <definedName name="ggg" localSheetId="3">#REF!</definedName>
    <definedName name="ggg">#REF!</definedName>
    <definedName name="hav" localSheetId="1">#REF!</definedName>
    <definedName name="hav">#REF!</definedName>
    <definedName name="PANature" localSheetId="0">#REF!</definedName>
    <definedName name="PANature" localSheetId="1">#REF!</definedName>
    <definedName name="PANature" localSheetId="2">#REF!</definedName>
    <definedName name="PANature" localSheetId="3">#REF!</definedName>
    <definedName name="PANature">#REF!</definedName>
    <definedName name="PAType" localSheetId="0">#REF!</definedName>
    <definedName name="PAType" localSheetId="1">#REF!</definedName>
    <definedName name="PAType" localSheetId="2">#REF!</definedName>
    <definedName name="PAType" localSheetId="3">#REF!</definedName>
    <definedName name="PAType">#REF!</definedName>
    <definedName name="Performance2" localSheetId="0">#REF!</definedName>
    <definedName name="Performance2" localSheetId="1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2">#REF!</definedName>
    <definedName name="PerformanceType" localSheetId="3">#REF!</definedName>
    <definedName name="PerformanceType">#REF!</definedName>
    <definedName name="_xlnm.Print_Area" localSheetId="1">'havelvac 2 '!$A$1:$H$43</definedName>
    <definedName name="_xlnm.Print_Area" localSheetId="2">'havelvac 3'!$A$1:$H$17</definedName>
    <definedName name="Հավելված" localSheetId="0">#REF!</definedName>
    <definedName name="Հավելված" localSheetId="1">#REF!</definedName>
    <definedName name="Հավելված" localSheetId="3">#REF!</definedName>
    <definedName name="Հավելված">#REF!</definedName>
    <definedName name="Մաս" localSheetId="0">#REF!</definedName>
    <definedName name="Մաս" localSheetId="1">#REF!</definedName>
    <definedName name="Մաս" localSheetId="3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2">#REF!</definedName>
    <definedName name="շախմատիստ" localSheetId="3">#REF!</definedName>
    <definedName name="շախմատիստ">#REF!</definedName>
    <definedName name="վֆյգյգ" localSheetId="1">#REF!</definedName>
    <definedName name="վֆյգյգ" localSheetId="3">#REF!</definedName>
    <definedName name="վֆյգյգ">#REF!</definedName>
  </definedNames>
  <calcPr calcId="162913"/>
</workbook>
</file>

<file path=xl/calcChain.xml><?xml version="1.0" encoding="utf-8"?>
<calcChain xmlns="http://schemas.openxmlformats.org/spreadsheetml/2006/main">
  <c r="F32" i="54" l="1"/>
  <c r="C20" i="50" l="1"/>
  <c r="B20" i="50"/>
  <c r="B22" i="50" l="1"/>
  <c r="C16" i="49"/>
  <c r="C17" i="49" s="1"/>
  <c r="C13" i="38"/>
  <c r="C17" i="38" s="1"/>
  <c r="B13" i="38"/>
  <c r="A13" i="38"/>
  <c r="C17" i="50" l="1"/>
  <c r="G42" i="54"/>
  <c r="H41" i="54"/>
  <c r="G41" i="54"/>
  <c r="H40" i="54"/>
  <c r="G40" i="54" s="1"/>
  <c r="G39" i="54" s="1"/>
  <c r="G38" i="54" s="1"/>
  <c r="G36" i="54" s="1"/>
  <c r="G34" i="54" s="1"/>
  <c r="G31" i="54" s="1"/>
  <c r="G29" i="54" s="1"/>
  <c r="G27" i="54" s="1"/>
  <c r="G26" i="54"/>
  <c r="H25" i="54"/>
  <c r="G25" i="54"/>
  <c r="G24" i="54" s="1"/>
  <c r="G23" i="54" s="1"/>
  <c r="G21" i="54" s="1"/>
  <c r="G19" i="54" s="1"/>
  <c r="G18" i="54" s="1"/>
  <c r="G16" i="54" s="1"/>
  <c r="G14" i="54" s="1"/>
  <c r="G12" i="54" s="1"/>
  <c r="G11" i="54" s="1"/>
  <c r="H24" i="54"/>
  <c r="H23" i="54" s="1"/>
  <c r="H21" i="54" s="1"/>
  <c r="H19" i="54" s="1"/>
  <c r="H18" i="54" s="1"/>
  <c r="H16" i="54" s="1"/>
  <c r="H14" i="54" s="1"/>
  <c r="H12" i="54" s="1"/>
  <c r="D17" i="38" l="1"/>
  <c r="D22" i="49"/>
  <c r="E22" i="49" s="1"/>
  <c r="H39" i="54"/>
  <c r="H38" i="54" s="1"/>
  <c r="H36" i="54" s="1"/>
  <c r="H34" i="54" s="1"/>
  <c r="H31" i="54" s="1"/>
  <c r="H29" i="54" s="1"/>
  <c r="H27" i="54" s="1"/>
  <c r="H11" i="54" s="1"/>
  <c r="D15" i="38" l="1"/>
  <c r="D13" i="38" s="1"/>
  <c r="D11" i="38" s="1"/>
  <c r="D9" i="38" s="1"/>
  <c r="E17" i="38"/>
  <c r="E15" i="38" s="1"/>
  <c r="E13" i="38" s="1"/>
  <c r="E11" i="38" s="1"/>
  <c r="E9" i="38" s="1"/>
  <c r="C18" i="49"/>
  <c r="H13" i="52"/>
  <c r="F13" i="52"/>
  <c r="E13" i="52"/>
  <c r="E11" i="52"/>
  <c r="F11" i="52"/>
  <c r="H11" i="52"/>
  <c r="H9" i="52" s="1"/>
  <c r="G13" i="52"/>
  <c r="G11" i="52" s="1"/>
  <c r="A13" i="52"/>
  <c r="D15" i="52" l="1"/>
  <c r="D13" i="52" s="1"/>
  <c r="D11" i="52" s="1"/>
  <c r="E9" i="52" l="1"/>
  <c r="G9" i="52" l="1"/>
  <c r="F9" i="52" l="1"/>
  <c r="D9" i="52" s="1"/>
  <c r="D9" i="53" l="1"/>
  <c r="G13" i="53"/>
  <c r="G12" i="53"/>
  <c r="G11" i="53" l="1"/>
  <c r="G8" i="53" s="1"/>
  <c r="G10" i="53"/>
  <c r="G9" i="53" s="1"/>
  <c r="A8" i="50"/>
  <c r="C13" i="50" l="1"/>
  <c r="A7" i="49"/>
  <c r="C12" i="49"/>
  <c r="B12" i="49"/>
  <c r="E38" i="50" l="1"/>
  <c r="D38" i="50" s="1"/>
  <c r="E23" i="50"/>
  <c r="D23" i="50"/>
  <c r="C13" i="52" l="1"/>
  <c r="C15" i="52" s="1"/>
  <c r="B10" i="53"/>
  <c r="C19" i="50"/>
  <c r="C35" i="51" l="1"/>
  <c r="E32" i="51"/>
  <c r="E25" i="51" s="1"/>
  <c r="E18" i="51"/>
  <c r="D18" i="51" s="1"/>
  <c r="D11" i="51" s="1"/>
  <c r="E11" i="51" l="1"/>
  <c r="E10" i="51" s="1"/>
  <c r="D32" i="51"/>
  <c r="D25" i="51" s="1"/>
  <c r="D10" i="51" s="1"/>
  <c r="C18" i="50"/>
</calcChain>
</file>

<file path=xl/sharedStrings.xml><?xml version="1.0" encoding="utf-8"?>
<sst xmlns="http://schemas.openxmlformats.org/spreadsheetml/2006/main" count="256" uniqueCount="149">
  <si>
    <t>Միջոցառման անվանումը՝</t>
  </si>
  <si>
    <t>Միջոցառման տեսակը՝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</si>
  <si>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</si>
  <si>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</si>
  <si>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</si>
  <si>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</si>
  <si>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</si>
  <si>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>Ծրագրի միջոցառումներ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</si>
  <si>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</si>
  <si>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</si>
  <si>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</si>
  <si>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</si>
  <si>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</si>
  <si>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</si>
  <si>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</si>
  <si>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</si>
  <si>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</si>
  <si>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</si>
  <si>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</si>
  <si>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</si>
  <si>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</si>
  <si>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/հազար դրամ/</t>
  </si>
  <si>
    <t>Հավելված 1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</si>
  <si>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</si>
  <si>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</si>
  <si>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</si>
  <si>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</si>
  <si>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</si>
  <si>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</si>
  <si>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այդ թվում՝</t>
  </si>
  <si>
    <t>Միջոցառման նկարագրությունը՝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</si>
  <si>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</si>
  <si>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</si>
  <si>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</si>
  <si>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</si>
  <si>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</si>
  <si>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1139</t>
  </si>
  <si>
    <t xml:space="preserve"> 11001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</si>
  <si>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</si>
  <si>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</si>
  <si>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</si>
  <si>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</si>
  <si>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</si>
  <si>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</si>
  <si>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ԸՆԴԱՄԵՆԸ</t>
  </si>
  <si>
    <t>այդ թվում` ըստ կատարողների</t>
  </si>
  <si>
    <t>Ծրագրի անվանումը՝</t>
  </si>
  <si>
    <t>Ծրագրի նպատակը՝</t>
  </si>
  <si>
    <t>Վերջնական արդյունքի նկարագրությունը՝</t>
  </si>
  <si>
    <t>Տարի</t>
  </si>
  <si>
    <t xml:space="preserve">ՀՀ կառավարության  2021 թվականի </t>
  </si>
  <si>
    <t>Ինն ամիս</t>
  </si>
  <si>
    <t xml:space="preserve"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ԹԻՎ 2215-Ն ՈՐՈՇՄԱՆ N 5  ՀԱՎԵԼՎԱԾԻ  N 1  ԱՂՅՈՒՍԱԿՈՒՄ ԿԱՏԱՐՎՈՂ  ԼՐԱՑՈՒՄՆԵՐԸ ԵՎ  ՓՈՓՈԽՈՒԹՅՈՒՆՆԵՐԸ  </t>
  </si>
  <si>
    <t xml:space="preserve">                                                    </t>
  </si>
  <si>
    <t xml:space="preserve">                                         ՀԱՅԱՍՏԱՆԻ ՀԱՆՐԱՊԵՏՈՒԹՅԱՆ</t>
  </si>
  <si>
    <t xml:space="preserve">                                            ՎԱՐՉԱՊԵՏԻ ԱՇԽԱՏԱԿԱԶՄԻ</t>
  </si>
  <si>
    <t xml:space="preserve">      </t>
  </si>
  <si>
    <t xml:space="preserve">ՀԱՅԱՍՏԱՆԻ ՀԱՆՐԱՊԵՏՈՒԹՅԱՆ                                                                         ՎԱՐՉԱՊԵՏԻ ԱՇԽԱՏԱԿԱԶՄԻ                                                                                                                                      ՂԵԿԱՎԱՐ՝                                                                         </t>
  </si>
  <si>
    <t>Ա.ՀԱՐՈՒԹՅՈՒՆՅԱՆ</t>
  </si>
  <si>
    <t xml:space="preserve">             ՂԵԿԱՎԱՐ՝                                                                          Ա.ՀԱՐՈՒԹՅՈՒՆՅԱՆ</t>
  </si>
  <si>
    <t>Հավելված 2</t>
  </si>
  <si>
    <t>04</t>
  </si>
  <si>
    <t xml:space="preserve">          ՄԱՍ 2. ՊԵՏԱԿԱՆ ՄԱՐՄՆԻ ԳԾՈՎ ԱՐԴՅՈՒՆՔԱՅԻՆ (ԿԱՏԱՐՈՂԱԿԱՆ) ՑՈՒՑԱՆԻՇՆԵՐԸ</t>
  </si>
  <si>
    <t>Ծրագրի դասիչը</t>
  </si>
  <si>
    <t>Ծրագրի անվանումը</t>
  </si>
  <si>
    <t>Ծրագրի դասիչը՝</t>
  </si>
  <si>
    <t>Միջոցառման դասիչը՝</t>
  </si>
  <si>
    <t>Նկարագրությունը՝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</si>
  <si>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</si>
  <si>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</si>
  <si>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</si>
  <si>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 xml:space="preserve"> ՀՀ կառավարություն </t>
  </si>
  <si>
    <t>ՀՀ կառավարության պահուստային ֆոնդ</t>
  </si>
  <si>
    <t>Ծրագրի միջոցառումները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</si>
  <si>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</si>
  <si>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</si>
  <si>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                                                                   ՂԵԿԱՎԱՐ՝                                                    Ա.ՀԱՐՈՒԹՅՈՒՆՅԱՆ                                          </t>
  </si>
  <si>
    <t xml:space="preserve">                                                   ՂԵԿԱՎԱՐ՝                                                                  Ա.ՀԱՐՈՒԹՅՈՒՆՅԱՆ</t>
  </si>
  <si>
    <t>Ծրագիր</t>
  </si>
  <si>
    <t>Միջոցառում</t>
  </si>
  <si>
    <t>այդ թվում`</t>
  </si>
  <si>
    <t>ՀՀ տարածքային կառավարման և ենթակառուցվածքների նախարարություն</t>
  </si>
  <si>
    <t>Երևանի Բուսաբանական այգու տարածքում անտառպուրակի կառուցապատման նախագծային աշխատանքների իրականացում</t>
  </si>
  <si>
    <t xml:space="preserve"> Քաղաքային ենթակառուցվածքների զարգացում</t>
  </si>
  <si>
    <t>Քաղաքային ենթակառուցվածքների արդիականացում և բարելավում</t>
  </si>
  <si>
    <t>1157</t>
  </si>
  <si>
    <t xml:space="preserve">  Քաղաքային զարգացում </t>
  </si>
  <si>
    <t xml:space="preserve"> - Նախագծահետազոտական ծախսեր</t>
  </si>
  <si>
    <t xml:space="preserve"> ՈՉ ՖԻՆԱՆՍԱԿԱՆ ԱԿՏԻՎՆԵՐԻ ԳԾՈՎ ԾԱԽՍԵՐ</t>
  </si>
  <si>
    <t xml:space="preserve"> ՀԻՄՆԱԿԱՆ ՄԻՋՈՑՆԵՐ</t>
  </si>
  <si>
    <t>ԱՅԼ ՀԻՄՆԱԿԱՆ ՄԻՋՈՑՆԵՐ</t>
  </si>
  <si>
    <t>31001</t>
  </si>
  <si>
    <t>ՀՀ կառավարության 2021 թվականի</t>
  </si>
  <si>
    <t>ՀԱՅԱՍՏԱՆԻ ՀԱՆՐԱՊԵՏՈՒԹՅԱՆ ԿԱՌԱՎԱՐՈՒԹՅԱՆ 2020 ԹՎԱԿԱՆԻ ԴԵԿՏԵՄԲԵՐԻ 30-Ի N 2215-Ն ՈՐՈՇՄԱՆ N 10 ՀԱՎԵԼՎԱԾՈՒՄ ԿԱՏԱՐՎՈՂ ԼՐԱՑՈՒՄՆԵՐԸ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</si>
  <si>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</si>
  <si>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</si>
  <si>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</si>
  <si>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</si>
  <si>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</si>
  <si>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(ավելացումները նշված են դրական նշանով)</t>
  </si>
  <si>
    <t>Քանակը</t>
  </si>
  <si>
    <t>Գումարը
(հազար դրամով)</t>
  </si>
  <si>
    <t>Դաս N 01</t>
  </si>
  <si>
    <t xml:space="preserve"> ՄԱՍ III. ԾԱՌԱՅՈՒԹՅՈՒՆՆԵՐ</t>
  </si>
  <si>
    <t>Նախագծերի պատրաստում, ծախսերի գնահատում</t>
  </si>
  <si>
    <t>դրամ</t>
  </si>
  <si>
    <t>Փորձաքննության ծառայություններ</t>
  </si>
  <si>
    <t>Բաժին N 01</t>
  </si>
  <si>
    <t>Խումբ N 04</t>
  </si>
  <si>
    <t>1157   31001</t>
  </si>
  <si>
    <t>ՀՄԱ</t>
  </si>
  <si>
    <t>«ՀԱՅԱՍՏԱՆԻ ՀԱՆՐԱՊԵՏՈՒԹՅԱՆ 2021 ԹՎԱԿԱՆԻ ՊԵՏԱԿԱՆ ԲՅՈՒՋԵԻ ՄԱՍԻՆ» ՕՐԵՆՔԻ N 1 ՀԱՎԵԼՎԱԾԻ N 3 ԱՂՅՈՒՍԱԿՈՒՄ ԿԱՏԱՐՎՈՂ ՓՈՓՈԽՈՒԹՅՈՒՆՆԵՐԸ ԵՎ ԼՐԱՑՈՒՄՆԵՐԸ</t>
  </si>
  <si>
    <t>հազար դրամ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</si>
  <si>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</si>
  <si>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</si>
  <si>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 
(ավելացումները նշված են դրական նշանով, իսկ նվազեցումները` փակագծերում)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</si>
  <si>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</si>
  <si>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</si>
  <si>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</si>
  <si>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</si>
  <si>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</si>
  <si>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</si>
  <si>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</si>
  <si>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</si>
  <si>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 xml:space="preserve"> Պայմանագրերի թիվ, հատ </t>
  </si>
  <si>
    <t>Հավելված N 4</t>
  </si>
  <si>
    <t xml:space="preserve">Հավելված 5 </t>
  </si>
  <si>
    <t>Հավելված 6</t>
  </si>
  <si>
    <t>Հավելված N 7</t>
  </si>
  <si>
    <t>Հավելված N3</t>
  </si>
  <si>
    <t xml:space="preserve"> Ինն ամիս</t>
  </si>
  <si>
    <t xml:space="preserve"> Տարի</t>
  </si>
  <si>
    <t>այդ թվում՝ ըստ ուղղությունների</t>
  </si>
  <si>
    <t xml:space="preserve">Պետական մարմինների կողմից օգտագործվող ոչ ֆինանսական ակտիվների հետ գործառնություններ </t>
  </si>
  <si>
    <t xml:space="preserve">Միջոցառումն իրականացնողի անվանումը՛ </t>
  </si>
  <si>
    <t xml:space="preserve">  Մասնագիտացված միավոր </t>
  </si>
  <si>
    <t xml:space="preserve">ՀԱՅԱՍՏԱՆԻ ՀԱՆՐԱՊԵՏՈՒԹՅԱՆ ԿԱՌԱՎԱՐՈՒԹՅԱՆ 2020 ԹՎԱԿԱՆԻ ԴԵԿՏԵՄԲԵՐԻ 30-Ի N 2215-Ն ՈՐՈՇՄԱՆ NN 3 ԵՎ 4 ՀԱՎԵԼՎԱԾՈՒՄ ԿԱՏԱՐՎՈՂ  ԼՐԱՑՈՒՄՆԵՐԸ  ԵՎ  ՓՈՓՈԽՈՒԹՅՈՒՆՆԵՐԸ  </t>
  </si>
  <si>
    <t>Ցուցանիշների փոփոխությունը 
(ավելացումները նշված են դրական նշանով)</t>
  </si>
  <si>
    <t>ՀԱՅԱՍՏԱՆԻ ՀԱՆՐԱՊԵՏՈՒԹՅԱՆ ԿԱՌԱՎԱՐՈՒԹՅԱՆ 2020 ԹՎԱԿԱՆԻ ԴԵԿՏԵՄԲԵՐԻ 30-Ի N 2215-Ն ՈՐՈՇՄԱՆ N 5 ՀԱՎԵԼՎԱԾԻ N 2 ԱՂՅՈՒՍԱԿՈՒՄ ԿԱՏԱՐՎՈՂ ՓՈՓՈԽՈՒԹՅՈՒՆՆԵՐԸ ԵՎ ԼՐԱՑՈՒՄՆԵՐԸ</t>
  </si>
  <si>
    <t>ՀԱՅԱՍՏԱՆԻ ՀԱՆՐԱՊԵՏՈՒԹՅԱՆ ԿԱՌԱՎԱՐՈՒԹՅԱՆ 2020 ԹՎԱԿԱՆԻ ԴԵԿՏԵՄԲԵՐԻ 30-Ի ԹԻՎ 2215-Ն ՈՐՈՇՄԱՆ N 9 ՀԱՎԵԼՎԱԾԻ NN 9.8 ԵՎ 9.47 ԱՂՅՈՒՍԱԿՆԵՐՈՒՄ ԿԱՏԱՐՎՈՂ ՓՈՓՈԽՈՒԹՅՈՒՆՆԵՐԸ ԵՎ ԼՐԱՑՈՒՄՆԵՐԸ</t>
  </si>
  <si>
    <t>Ցուցանիշների փոփոխությունը 
(նվազեցումները նշված են փակագծերում)</t>
  </si>
  <si>
    <t xml:space="preserve">          ՄԱՍ 1. ՊԵՏԱԿԱՆ ՄԱՐՄՆԻ ԳԾՈՎ ԱՐԴՅՈՒՆՔԱՅԻՆ (ԿԱՏԱՐՈՂԱԿԱՆ) ՑՈՒՑԱՆԻՇՆԵՐԸ</t>
  </si>
  <si>
    <t xml:space="preserve">ՀԱՅԱՍՏԱՆԻ ՀԱՆՐԱՊԵՏՈՒԹՅԱՆ ԿԱՌԱՎԱՐՈՒԹՅԱՆ 2020 ԹՎԱԿԱՆԻ ԴԵԿՏԵՄԲԵՐԻ 30-Ի ԹԻՎ 2215-Ն ՈՐՈՇՄԱՆ N 9.1 ՀԱՎԵԼՎԱԾԻ NN 9.1.8 ԵՎ 9.1.58 ԱՂՅՈՒՍԱԿՆԵՐՈՒՄ ԿԱՏԱՐՎՈՂ ՓՈՓՈԽՈՒԹՅՈՒՆՆԵՐԸ ԵՎ ԼՐԱՑՈՒՄՆԵՐԸ </t>
  </si>
  <si>
    <t xml:space="preserve"> ՄԱՍ 1. ՊԵՏԱԿԱՆ ՄԱՐՄՆԻ ԳԾՈՎ ԱՐԴՅՈՒՆՔԱՅԻՆ (ԿԱՏԱՐՈՂԱԿԱՆ) ՑՈՒՑԱՆԻՇՆԵՐԸ </t>
  </si>
  <si>
    <t>08</t>
  </si>
  <si>
    <t>ՀԱՆԳԻՍՏ, ՄՇԱԿՈՒՅԹ ԵՎ ԿՐՈՆ</t>
  </si>
  <si>
    <t>02</t>
  </si>
  <si>
    <t xml:space="preserve"> Մշակութային ծառայություններ</t>
  </si>
  <si>
    <t xml:space="preserve"> Այլ մշակութային կազմակերպություններ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</si>
</sst>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_(* #,##0.00_);_(* \(#,##0.00\);_(* &quot;-&quot;??_);_(@_)"/>
    <numFmt numFmtId="165" formatCode="0.0"/>
    <numFmt numFmtId="166" formatCode="_-* #,##0.00_р_._-;\-* #,##0.00_р_._-;_-* &quot;-&quot;??_р_._-;_-@_-"/>
    <numFmt numFmtId="167" formatCode="0.0_);\(0.0\)"/>
    <numFmt numFmtId="168" formatCode="##,##0.0;\(##,##0.0\);\-"/>
    <numFmt numFmtId="169" formatCode="#,##0.0_);\(#,##0.0\)"/>
    <numFmt numFmtId="170" formatCode="0.00_);\(0.00\)"/>
    <numFmt numFmtId="171" formatCode="#,##0.0;[Red]#,##0.0"/>
    <numFmt numFmtId="172" formatCode="_(* #,##0.0_);_(* \(#,##0.0\);_(* &quot;-&quot;??_);_(@_)"/>
    <numFmt numFmtId="173" formatCode="#,##0.0"/>
    <numFmt numFmtId="174" formatCode="_(* #,##0_);_(* \(#,##0\);_(* &quot;-&quot;??_);_(@_)"/>
  </numFmts>
  <fonts count="39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i/>
      <sz val="10"/>
      <color theme="1"/>
      <name val="GHEA Grapalat"/>
      <family val="3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8"/>
      <name val="GHEA Grapalat"/>
      <family val="2"/>
    </font>
    <font>
      <b/>
      <i/>
      <sz val="10"/>
      <color theme="1"/>
      <name val="GHEA Grapalat"/>
      <family val="3"/>
    </font>
    <font>
      <sz val="12"/>
      <name val="GHEA Grapalat"/>
      <family val="2"/>
    </font>
    <font>
      <b/>
      <i/>
      <sz val="10"/>
      <name val="GHEA Grapalat"/>
      <family val="3"/>
    </font>
    <font>
      <b/>
      <sz val="10"/>
      <name val="GHEA Grapalat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10"/>
      <name val="Arial Unicode"/>
      <family val="2"/>
    </font>
    <font>
      <b/>
      <sz val="12"/>
      <name val="GHEA Grapalat"/>
      <family val="2"/>
    </font>
    <font>
      <b/>
      <sz val="10"/>
      <color theme="1"/>
      <name val="GHEA Grapalat"/>
      <family val="3"/>
    </font>
    <font>
      <b/>
      <i/>
      <sz val="12"/>
      <color theme="1"/>
      <name val="GHEA Grapalat"/>
      <family val="3"/>
    </font>
    <font>
      <sz val="12"/>
      <name val="GHEA Grapalat"/>
      <family val="3"/>
    </font>
    <font>
      <u/>
      <sz val="12"/>
      <name val="GHEA Grapalat"/>
      <family val="3"/>
    </font>
    <font>
      <sz val="11"/>
      <color indexed="60"/>
      <name val="Calibri"/>
      <family val="2"/>
    </font>
    <font>
      <i/>
      <sz val="12"/>
      <name val="GHEA Grapalat"/>
      <family val="3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3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4" fillId="0" borderId="0"/>
    <xf numFmtId="166" fontId="15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8" fillId="0" borderId="0"/>
    <xf numFmtId="164" fontId="18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22" fillId="0" borderId="0">
      <alignment horizontal="left" vertical="top" wrapText="1"/>
    </xf>
    <xf numFmtId="168" fontId="22" fillId="0" borderId="0" applyFill="0" applyBorder="0" applyProtection="0">
      <alignment horizontal="right" vertical="top"/>
    </xf>
    <xf numFmtId="0" fontId="1" fillId="0" borderId="0"/>
    <xf numFmtId="0" fontId="6" fillId="0" borderId="0"/>
    <xf numFmtId="164" fontId="14" fillId="0" borderId="0" applyFont="0" applyFill="0" applyBorder="0" applyAlignment="0" applyProtection="0"/>
    <xf numFmtId="0" fontId="22" fillId="0" borderId="0">
      <alignment horizontal="left" vertical="top" wrapText="1"/>
    </xf>
    <xf numFmtId="0" fontId="31" fillId="0" borderId="0"/>
    <xf numFmtId="0" fontId="22" fillId="0" borderId="0">
      <alignment horizontal="left" vertical="top" wrapText="1"/>
    </xf>
    <xf numFmtId="0" fontId="37" fillId="5" borderId="0" applyNumberFormat="0" applyBorder="0" applyAlignment="0" applyProtection="0"/>
  </cellStyleXfs>
  <cellXfs count="275">
    <xf numFmtId="0" fontId="0" fillId="0" borderId="0" xfId="0"/>
    <xf numFmtId="0" fontId="9" fillId="0" borderId="0" xfId="0" applyFont="1"/>
    <xf numFmtId="0" fontId="12" fillId="0" borderId="0" xfId="0" applyFont="1"/>
    <xf numFmtId="167" fontId="16" fillId="0" borderId="5" xfId="8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left" vertical="top" wrapText="1"/>
    </xf>
    <xf numFmtId="0" fontId="9" fillId="0" borderId="0" xfId="0" applyFont="1" applyAlignment="1"/>
    <xf numFmtId="0" fontId="9" fillId="0" borderId="5" xfId="0" applyFont="1" applyBorder="1"/>
    <xf numFmtId="0" fontId="16" fillId="0" borderId="5" xfId="0" applyFont="1" applyBorder="1"/>
    <xf numFmtId="0" fontId="11" fillId="0" borderId="5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 wrapText="1"/>
    </xf>
    <xf numFmtId="0" fontId="21" fillId="0" borderId="5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top" wrapText="1"/>
    </xf>
    <xf numFmtId="0" fontId="23" fillId="0" borderId="5" xfId="0" applyFont="1" applyFill="1" applyBorder="1" applyAlignment="1">
      <alignment vertical="center" wrapText="1"/>
    </xf>
    <xf numFmtId="0" fontId="17" fillId="0" borderId="0" xfId="0" applyFont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1" fillId="2" borderId="6" xfId="0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0" fontId="11" fillId="2" borderId="2" xfId="0" applyFont="1" applyFill="1" applyBorder="1" applyAlignment="1">
      <alignment vertical="top" wrapText="1"/>
    </xf>
    <xf numFmtId="0" fontId="9" fillId="0" borderId="0" xfId="0" applyFont="1" applyAlignment="1">
      <alignment horizontal="left" vertical="top" wrapText="1"/>
    </xf>
    <xf numFmtId="0" fontId="24" fillId="0" borderId="0" xfId="14" applyFont="1" applyFill="1">
      <alignment horizontal="left" vertical="top" wrapText="1"/>
    </xf>
    <xf numFmtId="169" fontId="24" fillId="0" borderId="0" xfId="14" applyNumberFormat="1" applyFont="1" applyFill="1">
      <alignment horizontal="left" vertical="top" wrapText="1"/>
    </xf>
    <xf numFmtId="0" fontId="16" fillId="0" borderId="5" xfId="0" applyFont="1" applyBorder="1" applyAlignment="1">
      <alignment horizontal="left"/>
    </xf>
    <xf numFmtId="0" fontId="16" fillId="0" borderId="0" xfId="0" applyFont="1"/>
    <xf numFmtId="0" fontId="16" fillId="0" borderId="2" xfId="0" applyFont="1" applyBorder="1"/>
    <xf numFmtId="0" fontId="9" fillId="0" borderId="0" xfId="0" applyFont="1" applyBorder="1" applyAlignment="1"/>
    <xf numFmtId="0" fontId="17" fillId="0" borderId="0" xfId="0" applyFont="1" applyBorder="1" applyAlignment="1">
      <alignment horizontal="left" vertical="top" wrapText="1"/>
    </xf>
    <xf numFmtId="165" fontId="16" fillId="0" borderId="0" xfId="0" applyNumberFormat="1" applyFont="1"/>
    <xf numFmtId="0" fontId="17" fillId="0" borderId="5" xfId="0" applyFont="1" applyBorder="1" applyAlignment="1">
      <alignment horizontal="center" vertical="top" wrapText="1"/>
    </xf>
    <xf numFmtId="0" fontId="16" fillId="0" borderId="5" xfId="0" applyFont="1" applyFill="1" applyBorder="1" applyAlignment="1">
      <alignment horizontal="left" vertical="top" wrapText="1"/>
    </xf>
    <xf numFmtId="0" fontId="9" fillId="3" borderId="2" xfId="0" applyFont="1" applyFill="1" applyBorder="1" applyAlignment="1">
      <alignment vertical="top" wrapText="1"/>
    </xf>
    <xf numFmtId="170" fontId="16" fillId="0" borderId="5" xfId="8" applyNumberFormat="1" applyFont="1" applyBorder="1" applyAlignment="1">
      <alignment horizontal="center" vertical="center" wrapText="1"/>
    </xf>
    <xf numFmtId="170" fontId="16" fillId="0" borderId="5" xfId="14" applyNumberFormat="1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top" wrapText="1"/>
    </xf>
    <xf numFmtId="2" fontId="10" fillId="0" borderId="3" xfId="0" applyNumberFormat="1" applyFont="1" applyFill="1" applyBorder="1" applyAlignment="1">
      <alignment wrapText="1"/>
    </xf>
    <xf numFmtId="169" fontId="16" fillId="0" borderId="5" xfId="8" applyNumberFormat="1" applyFont="1" applyBorder="1" applyAlignment="1">
      <alignment horizontal="center" vertical="center" wrapText="1"/>
    </xf>
    <xf numFmtId="171" fontId="16" fillId="0" borderId="5" xfId="15" applyNumberFormat="1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vertical="center" wrapText="1"/>
    </xf>
    <xf numFmtId="171" fontId="9" fillId="0" borderId="0" xfId="0" applyNumberFormat="1" applyFont="1"/>
    <xf numFmtId="0" fontId="10" fillId="0" borderId="0" xfId="0" applyFont="1" applyAlignment="1">
      <alignment vertical="center" wrapText="1"/>
    </xf>
    <xf numFmtId="0" fontId="30" fillId="0" borderId="0" xfId="0" applyFont="1" applyFill="1" applyBorder="1" applyAlignment="1">
      <alignment horizontal="left" vertical="top"/>
    </xf>
    <xf numFmtId="0" fontId="28" fillId="0" borderId="0" xfId="0" applyFont="1" applyFill="1" applyBorder="1" applyAlignment="1">
      <alignment vertical="top"/>
    </xf>
    <xf numFmtId="0" fontId="28" fillId="0" borderId="0" xfId="0" applyFont="1" applyFill="1" applyBorder="1" applyAlignment="1">
      <alignment horizontal="center" vertical="top"/>
    </xf>
    <xf numFmtId="0" fontId="16" fillId="0" borderId="5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vertical="top" wrapText="1"/>
    </xf>
    <xf numFmtId="0" fontId="17" fillId="0" borderId="5" xfId="0" applyFont="1" applyBorder="1" applyAlignment="1">
      <alignment horizontal="center" vertical="center" wrapText="1"/>
    </xf>
    <xf numFmtId="172" fontId="27" fillId="0" borderId="5" xfId="18" applyNumberFormat="1" applyFont="1" applyFill="1" applyBorder="1" applyAlignment="1">
      <alignment vertical="center"/>
    </xf>
    <xf numFmtId="172" fontId="9" fillId="0" borderId="6" xfId="8" applyNumberFormat="1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7" xfId="0" applyFont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0" fontId="28" fillId="0" borderId="0" xfId="0" applyFont="1" applyFill="1" applyBorder="1" applyAlignment="1">
      <alignment vertical="center"/>
    </xf>
    <xf numFmtId="0" fontId="9" fillId="0" borderId="0" xfId="0" applyFont="1" applyAlignment="1">
      <alignment horizontal="right"/>
    </xf>
    <xf numFmtId="0" fontId="10" fillId="4" borderId="0" xfId="0" applyFont="1" applyFill="1" applyAlignment="1">
      <alignment horizontal="center"/>
    </xf>
    <xf numFmtId="0" fontId="33" fillId="4" borderId="5" xfId="0" applyFont="1" applyFill="1" applyBorder="1" applyAlignment="1">
      <alignment vertical="top" wrapText="1"/>
    </xf>
    <xf numFmtId="0" fontId="33" fillId="4" borderId="0" xfId="0" applyFont="1" applyFill="1" applyBorder="1" applyAlignment="1">
      <alignment vertical="top" wrapText="1"/>
    </xf>
    <xf numFmtId="167" fontId="16" fillId="0" borderId="0" xfId="11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left" vertical="center" wrapText="1"/>
    </xf>
    <xf numFmtId="0" fontId="16" fillId="4" borderId="5" xfId="0" applyFont="1" applyFill="1" applyBorder="1" applyAlignment="1">
      <alignment vertical="center" wrapText="1"/>
    </xf>
    <xf numFmtId="0" fontId="16" fillId="4" borderId="5" xfId="0" applyFont="1" applyFill="1" applyBorder="1" applyAlignment="1">
      <alignment horizontal="left" vertical="center" wrapText="1"/>
    </xf>
    <xf numFmtId="0" fontId="12" fillId="4" borderId="5" xfId="0" applyFont="1" applyFill="1" applyBorder="1" applyAlignment="1">
      <alignment horizontal="center" vertical="top" wrapText="1"/>
    </xf>
    <xf numFmtId="169" fontId="9" fillId="0" borderId="0" xfId="0" applyNumberFormat="1" applyFont="1"/>
    <xf numFmtId="0" fontId="9" fillId="4" borderId="1" xfId="0" applyFont="1" applyFill="1" applyBorder="1" applyAlignment="1">
      <alignment vertical="top" wrapText="1"/>
    </xf>
    <xf numFmtId="0" fontId="9" fillId="4" borderId="5" xfId="0" applyFont="1" applyFill="1" applyBorder="1" applyAlignment="1">
      <alignment horizontal="left" vertical="top" wrapText="1"/>
    </xf>
    <xf numFmtId="0" fontId="16" fillId="0" borderId="5" xfId="0" applyFont="1" applyBorder="1" applyAlignment="1">
      <alignment vertical="center" wrapText="1"/>
    </xf>
    <xf numFmtId="0" fontId="9" fillId="4" borderId="2" xfId="0" applyFont="1" applyFill="1" applyBorder="1" applyAlignment="1">
      <alignment vertical="top" wrapText="1"/>
    </xf>
    <xf numFmtId="169" fontId="16" fillId="0" borderId="5" xfId="11" applyNumberFormat="1" applyFont="1" applyBorder="1" applyAlignment="1">
      <alignment horizontal="center" vertical="center"/>
    </xf>
    <xf numFmtId="172" fontId="9" fillId="0" borderId="5" xfId="8" applyNumberFormat="1" applyFont="1" applyFill="1" applyBorder="1" applyAlignment="1">
      <alignment horizontal="center" vertical="center"/>
    </xf>
    <xf numFmtId="0" fontId="9" fillId="0" borderId="0" xfId="0" applyFont="1" applyBorder="1"/>
    <xf numFmtId="0" fontId="16" fillId="4" borderId="0" xfId="0" applyFont="1" applyFill="1" applyBorder="1" applyAlignment="1">
      <alignment horizontal="left" vertical="center" wrapText="1"/>
    </xf>
    <xf numFmtId="0" fontId="24" fillId="0" borderId="0" xfId="14" applyFont="1">
      <alignment horizontal="left" vertical="top" wrapText="1"/>
    </xf>
    <xf numFmtId="0" fontId="16" fillId="0" borderId="0" xfId="0" applyFont="1" applyFill="1" applyBorder="1" applyAlignment="1">
      <alignment horizontal="left" vertical="top" wrapText="1"/>
    </xf>
    <xf numFmtId="165" fontId="16" fillId="0" borderId="0" xfId="0" applyNumberFormat="1" applyFont="1" applyFill="1" applyBorder="1" applyAlignment="1">
      <alignment horizontal="right" vertical="top" wrapText="1"/>
    </xf>
    <xf numFmtId="0" fontId="9" fillId="4" borderId="0" xfId="0" applyFont="1" applyFill="1"/>
    <xf numFmtId="0" fontId="10" fillId="4" borderId="8" xfId="0" applyFont="1" applyFill="1" applyBorder="1" applyAlignment="1">
      <alignment wrapText="1"/>
    </xf>
    <xf numFmtId="0" fontId="33" fillId="0" borderId="5" xfId="0" applyFont="1" applyFill="1" applyBorder="1" applyAlignment="1">
      <alignment vertical="top" wrapText="1"/>
    </xf>
    <xf numFmtId="0" fontId="33" fillId="0" borderId="0" xfId="0" applyFont="1" applyFill="1" applyBorder="1" applyAlignment="1">
      <alignment vertical="top" wrapText="1"/>
    </xf>
    <xf numFmtId="0" fontId="19" fillId="0" borderId="5" xfId="0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top" wrapText="1"/>
    </xf>
    <xf numFmtId="0" fontId="9" fillId="0" borderId="0" xfId="0" applyFont="1" applyFill="1"/>
    <xf numFmtId="0" fontId="9" fillId="0" borderId="5" xfId="0" applyFont="1" applyFill="1" applyBorder="1" applyAlignment="1">
      <alignment vertical="top" wrapText="1"/>
    </xf>
    <xf numFmtId="0" fontId="19" fillId="0" borderId="5" xfId="0" applyFont="1" applyFill="1" applyBorder="1" applyAlignment="1">
      <alignment horizontal="left" vertical="center" wrapText="1"/>
    </xf>
    <xf numFmtId="0" fontId="12" fillId="4" borderId="6" xfId="0" applyFont="1" applyFill="1" applyBorder="1" applyAlignment="1">
      <alignment vertical="top" wrapText="1"/>
    </xf>
    <xf numFmtId="0" fontId="12" fillId="4" borderId="1" xfId="0" applyFont="1" applyFill="1" applyBorder="1" applyAlignment="1">
      <alignment vertical="top" wrapText="1"/>
    </xf>
    <xf numFmtId="2" fontId="9" fillId="0" borderId="5" xfId="0" applyNumberFormat="1" applyFont="1" applyFill="1" applyBorder="1" applyAlignment="1">
      <alignment wrapText="1"/>
    </xf>
    <xf numFmtId="0" fontId="9" fillId="0" borderId="5" xfId="0" applyFont="1" applyFill="1" applyBorder="1" applyAlignment="1">
      <alignment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vertical="top" wrapText="1"/>
    </xf>
    <xf numFmtId="0" fontId="30" fillId="0" borderId="0" xfId="0" applyFont="1" applyFill="1" applyBorder="1" applyAlignment="1">
      <alignment vertical="top"/>
    </xf>
    <xf numFmtId="0" fontId="32" fillId="0" borderId="0" xfId="14" applyFont="1" applyAlignment="1">
      <alignment horizontal="left" vertical="top" wrapText="1"/>
    </xf>
    <xf numFmtId="169" fontId="16" fillId="0" borderId="5" xfId="8" applyNumberFormat="1" applyFont="1" applyBorder="1" applyAlignment="1">
      <alignment horizontal="right" vertical="center" wrapText="1"/>
    </xf>
    <xf numFmtId="0" fontId="29" fillId="0" borderId="0" xfId="0" applyFont="1" applyFill="1" applyBorder="1" applyAlignment="1">
      <alignment vertical="top"/>
    </xf>
    <xf numFmtId="0" fontId="16" fillId="0" borderId="2" xfId="0" applyFont="1" applyBorder="1" applyAlignment="1">
      <alignment vertical="center"/>
    </xf>
    <xf numFmtId="0" fontId="9" fillId="0" borderId="0" xfId="0" applyFont="1" applyAlignment="1">
      <alignment horizontal="right"/>
    </xf>
    <xf numFmtId="0" fontId="16" fillId="0" borderId="2" xfId="0" applyFont="1" applyBorder="1" applyAlignment="1">
      <alignment horizontal="center" vertical="center" wrapText="1"/>
    </xf>
    <xf numFmtId="0" fontId="25" fillId="0" borderId="0" xfId="0" applyFont="1" applyAlignment="1">
      <alignment horizontal="left" vertical="top" wrapText="1"/>
    </xf>
    <xf numFmtId="49" fontId="16" fillId="4" borderId="5" xfId="0" applyNumberFormat="1" applyFont="1" applyFill="1" applyBorder="1" applyAlignment="1">
      <alignment horizontal="left" vertical="top" wrapText="1"/>
    </xf>
    <xf numFmtId="49" fontId="16" fillId="4" borderId="5" xfId="0" applyNumberFormat="1" applyFont="1" applyFill="1" applyBorder="1" applyAlignment="1">
      <alignment horizontal="left" vertical="center" wrapText="1"/>
    </xf>
    <xf numFmtId="0" fontId="16" fillId="0" borderId="5" xfId="0" applyFont="1" applyBorder="1" applyAlignment="1">
      <alignment vertical="center"/>
    </xf>
    <xf numFmtId="0" fontId="16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0" xfId="0" applyFont="1" applyAlignment="1">
      <alignment horizontal="right"/>
    </xf>
    <xf numFmtId="0" fontId="9" fillId="0" borderId="5" xfId="0" applyFont="1" applyBorder="1" applyAlignment="1">
      <alignment horizontal="center" vertical="center" wrapText="1"/>
    </xf>
    <xf numFmtId="0" fontId="35" fillId="0" borderId="0" xfId="14" applyFont="1" applyFill="1" applyAlignment="1">
      <alignment horizontal="left" vertical="top" wrapText="1"/>
    </xf>
    <xf numFmtId="0" fontId="35" fillId="0" borderId="0" xfId="0" applyFont="1" applyFill="1" applyAlignment="1">
      <alignment vertical="center" wrapText="1"/>
    </xf>
    <xf numFmtId="172" fontId="35" fillId="0" borderId="5" xfId="8" applyNumberFormat="1" applyFont="1" applyFill="1" applyBorder="1" applyAlignment="1">
      <alignment horizontal="center" vertical="center" wrapText="1"/>
    </xf>
    <xf numFmtId="0" fontId="35" fillId="0" borderId="5" xfId="0" applyFont="1" applyFill="1" applyBorder="1" applyAlignment="1">
      <alignment horizontal="center" vertical="center" wrapText="1"/>
    </xf>
    <xf numFmtId="0" fontId="35" fillId="0" borderId="5" xfId="0" applyFont="1" applyFill="1" applyBorder="1" applyAlignment="1">
      <alignment horizontal="left" vertical="center" wrapText="1"/>
    </xf>
    <xf numFmtId="172" fontId="35" fillId="0" borderId="5" xfId="8" applyNumberFormat="1" applyFont="1" applyFill="1" applyBorder="1" applyAlignment="1">
      <alignment horizontal="left" vertical="center" wrapText="1"/>
    </xf>
    <xf numFmtId="0" fontId="35" fillId="0" borderId="0" xfId="0" applyFont="1" applyFill="1" applyAlignment="1">
      <alignment horizontal="left" vertical="center" wrapText="1"/>
    </xf>
    <xf numFmtId="0" fontId="35" fillId="0" borderId="5" xfId="13" applyFont="1" applyFill="1" applyBorder="1" applyAlignment="1">
      <alignment horizontal="left" vertical="center" wrapText="1"/>
    </xf>
    <xf numFmtId="174" fontId="35" fillId="0" borderId="5" xfId="8" applyNumberFormat="1" applyFont="1" applyFill="1" applyBorder="1" applyAlignment="1">
      <alignment horizontal="left" vertical="center" wrapText="1"/>
    </xf>
    <xf numFmtId="0" fontId="35" fillId="0" borderId="10" xfId="0" applyFont="1" applyFill="1" applyBorder="1" applyAlignment="1">
      <alignment horizontal="left" vertical="center" wrapText="1"/>
    </xf>
    <xf numFmtId="0" fontId="35" fillId="0" borderId="0" xfId="0" applyFont="1" applyFill="1" applyAlignment="1">
      <alignment horizontal="right" vertical="center" wrapText="1"/>
    </xf>
    <xf numFmtId="172" fontId="35" fillId="0" borderId="0" xfId="8" applyNumberFormat="1" applyFont="1" applyFill="1" applyAlignment="1">
      <alignment vertical="center" wrapText="1"/>
    </xf>
    <xf numFmtId="0" fontId="35" fillId="0" borderId="0" xfId="9" applyFont="1" applyFill="1" applyAlignment="1">
      <alignment horizontal="center" vertical="center" wrapText="1"/>
    </xf>
    <xf numFmtId="0" fontId="35" fillId="0" borderId="0" xfId="14" applyFont="1" applyFill="1" applyAlignment="1">
      <alignment vertical="center" wrapText="1"/>
    </xf>
    <xf numFmtId="0" fontId="35" fillId="0" borderId="0" xfId="14" applyFont="1" applyFill="1" applyAlignment="1">
      <alignment horizontal="right" vertical="center"/>
    </xf>
    <xf numFmtId="0" fontId="35" fillId="0" borderId="0" xfId="9" applyFont="1" applyFill="1" applyAlignment="1">
      <alignment vertical="center" wrapText="1"/>
    </xf>
    <xf numFmtId="49" fontId="35" fillId="0" borderId="0" xfId="9" applyNumberFormat="1" applyFont="1" applyFill="1" applyAlignment="1">
      <alignment horizontal="center" vertical="center" wrapText="1"/>
    </xf>
    <xf numFmtId="0" fontId="35" fillId="0" borderId="0" xfId="9" applyNumberFormat="1" applyFont="1" applyFill="1" applyAlignment="1">
      <alignment horizontal="center" vertical="center" wrapText="1"/>
    </xf>
    <xf numFmtId="169" fontId="35" fillId="0" borderId="0" xfId="9" applyNumberFormat="1" applyFont="1" applyFill="1" applyAlignment="1">
      <alignment horizontal="center" vertical="center" wrapText="1"/>
    </xf>
    <xf numFmtId="49" fontId="35" fillId="0" borderId="5" xfId="9" applyNumberFormat="1" applyFont="1" applyFill="1" applyBorder="1" applyAlignment="1">
      <alignment horizontal="center" vertical="center" textRotation="90" wrapText="1"/>
    </xf>
    <xf numFmtId="169" fontId="35" fillId="0" borderId="5" xfId="9" applyNumberFormat="1" applyFont="1" applyFill="1" applyBorder="1" applyAlignment="1">
      <alignment horizontal="center" vertical="center" wrapText="1"/>
    </xf>
    <xf numFmtId="0" fontId="35" fillId="0" borderId="5" xfId="9" applyNumberFormat="1" applyFont="1" applyFill="1" applyBorder="1" applyAlignment="1">
      <alignment horizontal="center" vertical="center" wrapText="1"/>
    </xf>
    <xf numFmtId="169" fontId="35" fillId="0" borderId="2" xfId="9" applyNumberFormat="1" applyFont="1" applyFill="1" applyBorder="1" applyAlignment="1">
      <alignment horizontal="center" vertical="center" wrapText="1"/>
    </xf>
    <xf numFmtId="0" fontId="35" fillId="0" borderId="5" xfId="9" applyFont="1" applyFill="1" applyBorder="1" applyAlignment="1">
      <alignment horizontal="center" vertical="center" wrapText="1"/>
    </xf>
    <xf numFmtId="0" fontId="36" fillId="0" borderId="5" xfId="9" applyFont="1" applyFill="1" applyBorder="1" applyAlignment="1">
      <alignment horizontal="center" vertical="center" wrapText="1"/>
    </xf>
    <xf numFmtId="0" fontId="35" fillId="0" borderId="5" xfId="9" applyFont="1" applyFill="1" applyBorder="1" applyAlignment="1">
      <alignment horizontal="left" vertical="center" wrapText="1"/>
    </xf>
    <xf numFmtId="169" fontId="35" fillId="0" borderId="0" xfId="9" applyNumberFormat="1" applyFont="1" applyFill="1" applyAlignment="1">
      <alignment vertical="center" wrapText="1"/>
    </xf>
    <xf numFmtId="0" fontId="16" fillId="0" borderId="5" xfId="0" applyFont="1" applyBorder="1" applyAlignment="1">
      <alignment vertical="center" wrapText="1"/>
    </xf>
    <xf numFmtId="39" fontId="35" fillId="4" borderId="5" xfId="9" applyNumberFormat="1" applyFont="1" applyFill="1" applyBorder="1" applyAlignment="1">
      <alignment horizontal="center" vertical="center" wrapText="1"/>
    </xf>
    <xf numFmtId="169" fontId="35" fillId="4" borderId="5" xfId="9" applyNumberFormat="1" applyFont="1" applyFill="1" applyBorder="1" applyAlignment="1">
      <alignment horizontal="center" vertical="center" wrapText="1"/>
    </xf>
    <xf numFmtId="172" fontId="35" fillId="4" borderId="5" xfId="8" applyNumberFormat="1" applyFont="1" applyFill="1" applyBorder="1" applyAlignment="1">
      <alignment horizontal="center" vertical="center" wrapText="1"/>
    </xf>
    <xf numFmtId="173" fontId="35" fillId="4" borderId="2" xfId="9" applyNumberFormat="1" applyFont="1" applyFill="1" applyBorder="1" applyAlignment="1">
      <alignment horizontal="center" vertical="center" wrapText="1"/>
    </xf>
    <xf numFmtId="0" fontId="38" fillId="0" borderId="5" xfId="9" applyFont="1" applyFill="1" applyBorder="1" applyAlignment="1">
      <alignment horizontal="center" vertical="center" wrapText="1"/>
    </xf>
    <xf numFmtId="0" fontId="38" fillId="0" borderId="5" xfId="9" applyFont="1" applyFill="1" applyBorder="1" applyAlignment="1">
      <alignment horizontal="left" vertical="center" wrapText="1"/>
    </xf>
    <xf numFmtId="172" fontId="38" fillId="4" borderId="5" xfId="8" applyNumberFormat="1" applyFont="1" applyFill="1" applyBorder="1" applyAlignment="1">
      <alignment vertical="center" wrapText="1"/>
    </xf>
    <xf numFmtId="0" fontId="38" fillId="0" borderId="0" xfId="9" applyFont="1" applyFill="1" applyAlignment="1">
      <alignment vertical="center" wrapText="1"/>
    </xf>
    <xf numFmtId="0" fontId="38" fillId="0" borderId="5" xfId="9" applyFont="1" applyFill="1" applyBorder="1" applyAlignment="1">
      <alignment vertical="center" wrapText="1"/>
    </xf>
    <xf numFmtId="172" fontId="35" fillId="0" borderId="0" xfId="9" applyNumberFormat="1" applyFont="1" applyFill="1" applyAlignment="1">
      <alignment vertical="center" wrapText="1"/>
    </xf>
    <xf numFmtId="0" fontId="35" fillId="0" borderId="5" xfId="9" applyFont="1" applyFill="1" applyBorder="1" applyAlignment="1">
      <alignment vertical="center" wrapText="1"/>
    </xf>
    <xf numFmtId="172" fontId="35" fillId="4" borderId="5" xfId="8" applyNumberFormat="1" applyFont="1" applyFill="1" applyBorder="1" applyAlignment="1">
      <alignment vertical="center" wrapText="1"/>
    </xf>
    <xf numFmtId="0" fontId="35" fillId="4" borderId="0" xfId="9" applyFont="1" applyFill="1" applyAlignment="1">
      <alignment vertical="center" wrapText="1"/>
    </xf>
    <xf numFmtId="0" fontId="16" fillId="0" borderId="6" xfId="0" applyFont="1" applyBorder="1" applyAlignment="1">
      <alignment vertical="top"/>
    </xf>
    <xf numFmtId="0" fontId="16" fillId="0" borderId="1" xfId="0" applyFont="1" applyBorder="1" applyAlignment="1">
      <alignment vertical="top"/>
    </xf>
    <xf numFmtId="0" fontId="16" fillId="0" borderId="2" xfId="0" applyFont="1" applyBorder="1" applyAlignment="1">
      <alignment vertical="top"/>
    </xf>
    <xf numFmtId="0" fontId="16" fillId="0" borderId="10" xfId="0" applyFont="1" applyFill="1" applyBorder="1" applyAlignment="1">
      <alignment horizontal="left" vertical="top" wrapText="1"/>
    </xf>
    <xf numFmtId="0" fontId="16" fillId="0" borderId="5" xfId="14" applyFont="1" applyBorder="1" applyAlignment="1">
      <alignment vertical="center" wrapText="1"/>
    </xf>
    <xf numFmtId="0" fontId="16" fillId="0" borderId="3" xfId="0" applyFont="1" applyBorder="1" applyAlignment="1">
      <alignment horizontal="left" vertical="center" wrapText="1"/>
    </xf>
    <xf numFmtId="0" fontId="9" fillId="0" borderId="3" xfId="0" applyFont="1" applyFill="1" applyBorder="1" applyAlignment="1">
      <alignment vertical="center" wrapText="1"/>
    </xf>
    <xf numFmtId="172" fontId="28" fillId="0" borderId="5" xfId="18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left" vertical="top"/>
    </xf>
    <xf numFmtId="0" fontId="29" fillId="0" borderId="0" xfId="0" applyFont="1" applyFill="1" applyBorder="1" applyAlignment="1">
      <alignment horizontal="left" vertical="top"/>
    </xf>
    <xf numFmtId="173" fontId="9" fillId="3" borderId="6" xfId="0" applyNumberFormat="1" applyFont="1" applyFill="1" applyBorder="1" applyAlignment="1">
      <alignment vertical="center" wrapText="1"/>
    </xf>
    <xf numFmtId="173" fontId="9" fillId="3" borderId="1" xfId="0" applyNumberFormat="1" applyFont="1" applyFill="1" applyBorder="1" applyAlignment="1">
      <alignment vertical="center" wrapText="1"/>
    </xf>
    <xf numFmtId="173" fontId="9" fillId="3" borderId="2" xfId="0" applyNumberFormat="1" applyFont="1" applyFill="1" applyBorder="1" applyAlignment="1">
      <alignment vertical="center" wrapText="1"/>
    </xf>
    <xf numFmtId="0" fontId="16" fillId="0" borderId="6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0" borderId="3" xfId="0" applyFont="1" applyBorder="1" applyAlignment="1">
      <alignment horizontal="center" wrapText="1"/>
    </xf>
    <xf numFmtId="0" fontId="16" fillId="0" borderId="4" xfId="0" applyFont="1" applyBorder="1" applyAlignment="1">
      <alignment horizontal="center" wrapText="1"/>
    </xf>
    <xf numFmtId="0" fontId="16" fillId="0" borderId="10" xfId="0" applyFont="1" applyBorder="1" applyAlignment="1">
      <alignment horizontal="center" wrapText="1"/>
    </xf>
    <xf numFmtId="0" fontId="16" fillId="0" borderId="5" xfId="0" applyFont="1" applyBorder="1" applyAlignment="1">
      <alignment horizontal="center"/>
    </xf>
    <xf numFmtId="173" fontId="16" fillId="0" borderId="6" xfId="0" applyNumberFormat="1" applyFont="1" applyBorder="1" applyAlignment="1">
      <alignment vertical="center"/>
    </xf>
    <xf numFmtId="173" fontId="16" fillId="0" borderId="1" xfId="0" applyNumberFormat="1" applyFont="1" applyBorder="1" applyAlignment="1">
      <alignment vertical="center"/>
    </xf>
    <xf numFmtId="173" fontId="16" fillId="0" borderId="2" xfId="0" applyNumberFormat="1" applyFont="1" applyBorder="1" applyAlignment="1">
      <alignment vertical="center"/>
    </xf>
    <xf numFmtId="0" fontId="9" fillId="0" borderId="6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172" fontId="9" fillId="0" borderId="6" xfId="8" applyNumberFormat="1" applyFont="1" applyFill="1" applyBorder="1" applyAlignment="1">
      <alignment vertical="center" wrapText="1"/>
    </xf>
    <xf numFmtId="172" fontId="9" fillId="0" borderId="1" xfId="8" applyNumberFormat="1" applyFont="1" applyFill="1" applyBorder="1" applyAlignment="1">
      <alignment vertical="center" wrapText="1"/>
    </xf>
    <xf numFmtId="172" fontId="9" fillId="0" borderId="2" xfId="8" applyNumberFormat="1" applyFont="1" applyFill="1" applyBorder="1" applyAlignment="1">
      <alignment vertical="center" wrapText="1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169" fontId="19" fillId="0" borderId="6" xfId="0" applyNumberFormat="1" applyFont="1" applyBorder="1" applyAlignment="1">
      <alignment vertical="center" wrapText="1"/>
    </xf>
    <xf numFmtId="169" fontId="19" fillId="0" borderId="1" xfId="0" applyNumberFormat="1" applyFont="1" applyBorder="1" applyAlignment="1">
      <alignment vertical="center" wrapText="1"/>
    </xf>
    <xf numFmtId="169" fontId="19" fillId="0" borderId="2" xfId="0" applyNumberFormat="1" applyFont="1" applyBorder="1" applyAlignment="1">
      <alignment vertical="center" wrapText="1"/>
    </xf>
    <xf numFmtId="0" fontId="9" fillId="0" borderId="5" xfId="0" applyFont="1" applyFill="1" applyBorder="1" applyAlignment="1">
      <alignment horizontal="center" vertical="top" wrapText="1"/>
    </xf>
    <xf numFmtId="0" fontId="29" fillId="0" borderId="11" xfId="0" applyFont="1" applyFill="1" applyBorder="1" applyAlignment="1">
      <alignment horizontal="center" wrapText="1"/>
    </xf>
    <xf numFmtId="0" fontId="30" fillId="0" borderId="11" xfId="0" applyFont="1" applyFill="1" applyBorder="1" applyAlignment="1">
      <alignment horizontal="center" wrapText="1"/>
    </xf>
    <xf numFmtId="0" fontId="11" fillId="2" borderId="1" xfId="0" applyFont="1" applyFill="1" applyBorder="1" applyAlignment="1">
      <alignment horizontal="center" vertical="top" wrapText="1"/>
    </xf>
    <xf numFmtId="0" fontId="20" fillId="2" borderId="10" xfId="0" applyFont="1" applyFill="1" applyBorder="1" applyAlignment="1">
      <alignment horizontal="center" vertical="top" wrapText="1"/>
    </xf>
    <xf numFmtId="0" fontId="20" fillId="2" borderId="6" xfId="0" applyFont="1" applyFill="1" applyBorder="1" applyAlignment="1">
      <alignment horizontal="center" vertical="top" wrapText="1"/>
    </xf>
    <xf numFmtId="0" fontId="20" fillId="2" borderId="1" xfId="0" applyFont="1" applyFill="1" applyBorder="1" applyAlignment="1">
      <alignment horizontal="center" vertical="top" wrapText="1"/>
    </xf>
    <xf numFmtId="0" fontId="20" fillId="2" borderId="8" xfId="0" applyFont="1" applyFill="1" applyBorder="1" applyAlignment="1">
      <alignment horizontal="center" vertical="top" wrapText="1"/>
    </xf>
    <xf numFmtId="0" fontId="20" fillId="2" borderId="9" xfId="0" applyFont="1" applyFill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20" fillId="0" borderId="6" xfId="0" applyFont="1" applyBorder="1" applyAlignment="1">
      <alignment horizontal="center" vertical="top" wrapText="1"/>
    </xf>
    <xf numFmtId="0" fontId="10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35" fillId="4" borderId="7" xfId="14" applyFont="1" applyFill="1" applyBorder="1" applyAlignment="1">
      <alignment horizontal="right" wrapText="1"/>
    </xf>
    <xf numFmtId="49" fontId="35" fillId="0" borderId="5" xfId="9" applyNumberFormat="1" applyFont="1" applyFill="1" applyBorder="1" applyAlignment="1">
      <alignment horizontal="center" vertical="center" wrapText="1"/>
    </xf>
    <xf numFmtId="0" fontId="35" fillId="0" borderId="6" xfId="9" applyNumberFormat="1" applyFont="1" applyFill="1" applyBorder="1" applyAlignment="1">
      <alignment horizontal="center" vertical="center" wrapText="1"/>
    </xf>
    <xf numFmtId="0" fontId="35" fillId="0" borderId="2" xfId="9" applyNumberFormat="1" applyFont="1" applyFill="1" applyBorder="1" applyAlignment="1">
      <alignment horizontal="center" vertical="center" wrapText="1"/>
    </xf>
    <xf numFmtId="169" fontId="35" fillId="4" borderId="3" xfId="9" applyNumberFormat="1" applyFont="1" applyFill="1" applyBorder="1" applyAlignment="1">
      <alignment horizontal="center" vertical="center" wrapText="1"/>
    </xf>
    <xf numFmtId="169" fontId="35" fillId="4" borderId="10" xfId="9" applyNumberFormat="1" applyFont="1" applyFill="1" applyBorder="1" applyAlignment="1">
      <alignment horizontal="center" vertical="center" wrapText="1"/>
    </xf>
    <xf numFmtId="0" fontId="35" fillId="0" borderId="0" xfId="14" applyFont="1" applyFill="1" applyAlignment="1">
      <alignment horizontal="right" vertical="center" wrapText="1"/>
    </xf>
    <xf numFmtId="0" fontId="35" fillId="0" borderId="0" xfId="14" applyFont="1" applyFill="1" applyAlignment="1">
      <alignment horizontal="center" vertical="center" wrapText="1"/>
    </xf>
    <xf numFmtId="0" fontId="35" fillId="0" borderId="0" xfId="9" applyNumberFormat="1" applyFont="1" applyFill="1" applyAlignment="1">
      <alignment horizontal="center" vertical="center" wrapText="1"/>
    </xf>
    <xf numFmtId="169" fontId="35" fillId="0" borderId="7" xfId="9" applyNumberFormat="1" applyFont="1" applyFill="1" applyBorder="1" applyAlignment="1">
      <alignment horizontal="right" vertical="center" wrapText="1"/>
    </xf>
    <xf numFmtId="0" fontId="35" fillId="0" borderId="1" xfId="9" applyNumberFormat="1" applyFont="1" applyFill="1" applyBorder="1" applyAlignment="1">
      <alignment horizontal="center" vertical="center" wrapText="1"/>
    </xf>
    <xf numFmtId="169" fontId="35" fillId="0" borderId="3" xfId="9" applyNumberFormat="1" applyFont="1" applyFill="1" applyBorder="1" applyAlignment="1">
      <alignment horizontal="center" vertical="center" wrapText="1"/>
    </xf>
    <xf numFmtId="169" fontId="35" fillId="0" borderId="4" xfId="9" applyNumberFormat="1" applyFont="1" applyFill="1" applyBorder="1" applyAlignment="1">
      <alignment horizontal="center" vertical="center" wrapText="1"/>
    </xf>
    <xf numFmtId="169" fontId="35" fillId="0" borderId="10" xfId="9" applyNumberFormat="1" applyFont="1" applyFill="1" applyBorder="1" applyAlignment="1">
      <alignment horizontal="center" vertical="center" wrapText="1"/>
    </xf>
    <xf numFmtId="169" fontId="35" fillId="0" borderId="6" xfId="9" applyNumberFormat="1" applyFont="1" applyFill="1" applyBorder="1" applyAlignment="1">
      <alignment horizontal="center" vertical="center" wrapText="1"/>
    </xf>
    <xf numFmtId="169" fontId="35" fillId="0" borderId="2" xfId="9" applyNumberFormat="1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 wrapText="1"/>
    </xf>
    <xf numFmtId="0" fontId="32" fillId="0" borderId="0" xfId="14" applyFont="1" applyAlignment="1">
      <alignment horizontal="center" vertical="top"/>
    </xf>
    <xf numFmtId="0" fontId="11" fillId="4" borderId="0" xfId="0" applyFont="1" applyFill="1" applyAlignment="1">
      <alignment horizontal="left"/>
    </xf>
    <xf numFmtId="0" fontId="16" fillId="4" borderId="3" xfId="0" applyFont="1" applyFill="1" applyBorder="1" applyAlignment="1">
      <alignment horizontal="center" vertical="center" wrapText="1"/>
    </xf>
    <xf numFmtId="0" fontId="16" fillId="4" borderId="10" xfId="0" applyFont="1" applyFill="1" applyBorder="1" applyAlignment="1">
      <alignment horizontal="center" vertical="center" wrapText="1"/>
    </xf>
    <xf numFmtId="0" fontId="16" fillId="0" borderId="3" xfId="9" applyFont="1" applyBorder="1" applyAlignment="1">
      <alignment horizontal="left" vertical="top" wrapText="1"/>
    </xf>
    <xf numFmtId="0" fontId="16" fillId="0" borderId="10" xfId="9" applyFont="1" applyBorder="1" applyAlignment="1">
      <alignment horizontal="left" vertical="top" wrapText="1"/>
    </xf>
    <xf numFmtId="0" fontId="16" fillId="0" borderId="6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16" fillId="4" borderId="3" xfId="0" applyFont="1" applyFill="1" applyBorder="1" applyAlignment="1">
      <alignment horizontal="left" vertical="center" wrapText="1"/>
    </xf>
    <xf numFmtId="0" fontId="16" fillId="4" borderId="10" xfId="0" applyFont="1" applyFill="1" applyBorder="1" applyAlignment="1">
      <alignment horizontal="left" vertical="center" wrapText="1"/>
    </xf>
    <xf numFmtId="0" fontId="34" fillId="0" borderId="0" xfId="0" applyFont="1" applyFill="1" applyBorder="1" applyAlignment="1">
      <alignment horizontal="center" vertical="top" wrapText="1"/>
    </xf>
    <xf numFmtId="0" fontId="19" fillId="0" borderId="6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16" fillId="0" borderId="5" xfId="0" applyFont="1" applyBorder="1" applyAlignment="1">
      <alignment vertical="center" wrapText="1"/>
    </xf>
    <xf numFmtId="0" fontId="32" fillId="0" borderId="0" xfId="14" applyFont="1" applyAlignment="1">
      <alignment horizontal="left" vertical="top" wrapText="1"/>
    </xf>
    <xf numFmtId="0" fontId="26" fillId="0" borderId="0" xfId="14" applyFont="1" applyAlignment="1">
      <alignment horizontal="left" vertical="top" wrapText="1"/>
    </xf>
    <xf numFmtId="0" fontId="12" fillId="4" borderId="6" xfId="0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center" vertical="top" wrapText="1"/>
    </xf>
    <xf numFmtId="0" fontId="12" fillId="4" borderId="2" xfId="0" applyFont="1" applyFill="1" applyBorder="1" applyAlignment="1">
      <alignment horizontal="center" vertical="top" wrapText="1"/>
    </xf>
    <xf numFmtId="0" fontId="35" fillId="0" borderId="5" xfId="0" applyFont="1" applyFill="1" applyBorder="1" applyAlignment="1">
      <alignment vertical="center" wrapText="1"/>
    </xf>
    <xf numFmtId="0" fontId="35" fillId="0" borderId="5" xfId="0" applyFont="1" applyFill="1" applyBorder="1" applyAlignment="1">
      <alignment horizontal="center" vertical="center" wrapText="1"/>
    </xf>
    <xf numFmtId="0" fontId="35" fillId="0" borderId="5" xfId="0" applyFont="1" applyFill="1" applyBorder="1" applyAlignment="1">
      <alignment horizontal="left" vertical="center" wrapText="1"/>
    </xf>
    <xf numFmtId="0" fontId="35" fillId="0" borderId="3" xfId="0" applyFont="1" applyFill="1" applyBorder="1" applyAlignment="1">
      <alignment vertical="center" wrapText="1"/>
    </xf>
    <xf numFmtId="0" fontId="35" fillId="0" borderId="4" xfId="0" applyFont="1" applyFill="1" applyBorder="1" applyAlignment="1">
      <alignment vertical="center" wrapText="1"/>
    </xf>
    <xf numFmtId="0" fontId="35" fillId="0" borderId="10" xfId="0" applyFont="1" applyFill="1" applyBorder="1" applyAlignment="1">
      <alignment vertical="center" wrapText="1"/>
    </xf>
    <xf numFmtId="0" fontId="35" fillId="0" borderId="0" xfId="14" applyFont="1" applyFill="1" applyAlignment="1">
      <alignment horizontal="right" vertical="top" wrapText="1"/>
    </xf>
    <xf numFmtId="0" fontId="35" fillId="0" borderId="0" xfId="0" applyFont="1" applyFill="1" applyAlignment="1">
      <alignment horizontal="center" vertical="center" wrapText="1"/>
    </xf>
    <xf numFmtId="0" fontId="35" fillId="0" borderId="5" xfId="0" applyFont="1" applyFill="1" applyBorder="1" applyAlignment="1">
      <alignment horizontal="right" vertical="center" wrapText="1"/>
    </xf>
    <xf numFmtId="172" fontId="35" fillId="0" borderId="5" xfId="8" applyNumberFormat="1" applyFont="1" applyFill="1" applyBorder="1" applyAlignment="1">
      <alignment horizontal="center" vertical="center" wrapText="1"/>
    </xf>
    <xf numFmtId="0" fontId="11" fillId="0" borderId="6" xfId="14" applyFont="1" applyFill="1" applyBorder="1" applyAlignment="1">
      <alignment horizontal="center" vertical="top" wrapText="1"/>
    </xf>
    <xf numFmtId="0" fontId="11" fillId="0" borderId="1" xfId="14" applyFont="1" applyFill="1" applyBorder="1" applyAlignment="1">
      <alignment horizontal="center" vertical="top" wrapText="1"/>
    </xf>
    <xf numFmtId="0" fontId="11" fillId="0" borderId="2" xfId="14" applyFont="1" applyFill="1" applyBorder="1" applyAlignment="1">
      <alignment horizontal="center" vertical="top" wrapText="1"/>
    </xf>
    <xf numFmtId="49" fontId="11" fillId="0" borderId="6" xfId="14" applyNumberFormat="1" applyFont="1" applyFill="1" applyBorder="1" applyAlignment="1">
      <alignment horizontal="center" vertical="top" wrapText="1"/>
    </xf>
    <xf numFmtId="49" fontId="11" fillId="0" borderId="1" xfId="14" applyNumberFormat="1" applyFont="1" applyFill="1" applyBorder="1" applyAlignment="1">
      <alignment horizontal="center" vertical="top" wrapText="1"/>
    </xf>
    <xf numFmtId="49" fontId="11" fillId="0" borderId="2" xfId="14" applyNumberFormat="1" applyFont="1" applyFill="1" applyBorder="1" applyAlignment="1">
      <alignment horizontal="center" vertical="top" wrapText="1"/>
    </xf>
    <xf numFmtId="0" fontId="16" fillId="0" borderId="6" xfId="14" applyFont="1" applyFill="1" applyBorder="1" applyAlignment="1">
      <alignment horizontal="center" vertical="top" wrapText="1"/>
    </xf>
    <xf numFmtId="0" fontId="11" fillId="0" borderId="5" xfId="0" applyFont="1" applyBorder="1" applyAlignment="1">
      <alignment horizontal="left" vertical="top" wrapText="1"/>
    </xf>
    <xf numFmtId="0" fontId="16" fillId="0" borderId="2" xfId="14" applyFont="1" applyFill="1" applyBorder="1" applyAlignment="1">
      <alignment horizontal="center" vertical="top" wrapText="1"/>
    </xf>
    <xf numFmtId="0" fontId="16" fillId="0" borderId="1" xfId="14" applyFont="1" applyFill="1" applyBorder="1" applyAlignment="1">
      <alignment horizontal="center" vertical="top" wrapText="1"/>
    </xf>
    <xf numFmtId="0" fontId="11" fillId="0" borderId="10" xfId="14" applyFont="1" applyFill="1" applyBorder="1" applyAlignment="1">
      <alignment horizontal="left" vertical="top" wrapText="1"/>
    </xf>
    <xf numFmtId="0" fontId="16" fillId="0" borderId="10" xfId="14" applyFont="1" applyFill="1" applyBorder="1" applyAlignment="1">
      <alignment horizontal="left" vertical="top" wrapText="1"/>
    </xf>
    <xf numFmtId="2" fontId="11" fillId="0" borderId="3" xfId="0" applyNumberFormat="1" applyFont="1" applyFill="1" applyBorder="1" applyAlignment="1">
      <alignment wrapText="1"/>
    </xf>
    <xf numFmtId="0" fontId="16" fillId="0" borderId="10" xfId="0" applyFont="1" applyBorder="1" applyAlignment="1">
      <alignment horizontal="left" vertical="top" wrapText="1"/>
    </xf>
    <xf numFmtId="0" fontId="16" fillId="0" borderId="10" xfId="0" applyFont="1" applyFill="1" applyBorder="1" applyAlignment="1">
      <alignment vertical="top" wrapText="1"/>
    </xf>
  </cellXfs>
  <cellStyles count="23">
    <cellStyle name="Comma" xfId="8" builtinId="3"/>
    <cellStyle name="Comma 15" xfId="18"/>
    <cellStyle name="Comma 2" xfId="10"/>
    <cellStyle name="Neutral 3" xfId="22"/>
    <cellStyle name="Normal" xfId="0" builtinId="0"/>
    <cellStyle name="Normal 10" xfId="4"/>
    <cellStyle name="Normal 12" xfId="19"/>
    <cellStyle name="Normal 2" xfId="1"/>
    <cellStyle name="Normal 2 2" xfId="12"/>
    <cellStyle name="Normal 3" xfId="3"/>
    <cellStyle name="Normal 4" xfId="5"/>
    <cellStyle name="Normal 5" xfId="9"/>
    <cellStyle name="Normal 5 2" xfId="17"/>
    <cellStyle name="Normal 6" xfId="11"/>
    <cellStyle name="Normal 7" xfId="13"/>
    <cellStyle name="Normal 8" xfId="14"/>
    <cellStyle name="Normal 8 2" xfId="20"/>
    <cellStyle name="Normal 9" xfId="16"/>
    <cellStyle name="Percent 2" xfId="2"/>
    <cellStyle name="SN_241" xfId="15"/>
    <cellStyle name="Обычный 2" xfId="6"/>
    <cellStyle name="Обычный 4" xfId="21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gapi.Kirakosyan/Downloads/Havelvacner_Busabanakan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1/A.Albertyan/Gayane/Qaxaqap/NAkhagic%20gaxtni/Havelvacner_Busabanakan%20gax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avelvac 1"/>
      <sheetName val="havelvac 2"/>
      <sheetName val="havelvac3"/>
      <sheetName val="havelvac 4"/>
      <sheetName val="havelvac 5"/>
    </sheetNames>
    <sheetDataSet>
      <sheetData sheetId="0" refreshError="1">
        <row r="26">
          <cell r="H26">
            <v>-64301</v>
          </cell>
        </row>
        <row r="42">
          <cell r="H42">
            <v>64301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avelvac3"/>
      <sheetName val="havelvac 4"/>
      <sheetName val="havelvac 5"/>
    </sheetNames>
    <sheetDataSet>
      <sheetData sheetId="0">
        <row r="11">
          <cell r="C11" t="str">
            <v>Գիտական և գիտատեխնիկական հետազոտությունների ծրագիր</v>
          </cell>
        </row>
      </sheetData>
      <sheetData sheetId="1">
        <row r="7">
          <cell r="A7" t="str">
            <v xml:space="preserve">ՀՀ Կրթության, գիտության, մշակույթի և սպորտի նախարարություն </v>
          </cell>
        </row>
        <row r="22">
          <cell r="D22">
            <v>64301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avelvac 1"/>
      <sheetName val="havelvac 2 "/>
      <sheetName val="havelvac 3"/>
      <sheetName val="havelvac 4 "/>
      <sheetName val="havelvac 5"/>
      <sheetName val="havelvac 6"/>
      <sheetName val="havelva 7"/>
    </sheetNames>
    <sheetDataSet>
      <sheetData sheetId="0">
        <row r="24">
          <cell r="C24" t="str">
            <v>ՀՀ տարածքային կառավարման և ենթակառուցվածքների նախարարություն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opLeftCell="A13" workbookViewId="0">
      <selection activeCell="D8" sqref="D8:E8"/>
    </sheetView>
  </sheetViews>
  <sheetFormatPr defaultColWidth="9.140625" defaultRowHeight="13.5" x14ac:dyDescent="0.25"/>
  <cols>
    <col min="1" max="1" width="10.42578125" style="1" customWidth="1"/>
    <col min="2" max="2" width="13.85546875" style="1" customWidth="1"/>
    <col min="3" max="3" width="62.140625" style="1" customWidth="1"/>
    <col min="4" max="5" width="19.140625" style="50" customWidth="1"/>
    <col min="6" max="6" width="17.140625" style="1" customWidth="1"/>
    <col min="7" max="7" width="9.140625" style="1"/>
    <col min="8" max="8" width="49.85546875" style="1" customWidth="1"/>
    <col min="9" max="16384" width="9.140625" style="1"/>
  </cols>
  <sheetData>
    <row r="1" spans="1:6" ht="16.5" customHeight="1" x14ac:dyDescent="0.25">
      <c r="E1" s="50" t="s">
        <v>22</v>
      </c>
      <c r="F1" s="6"/>
    </row>
    <row r="2" spans="1:6" ht="16.5" customHeight="1" x14ac:dyDescent="0.25">
      <c r="C2" s="177" t="s">
        <v>50</v>
      </c>
      <c r="D2" s="177"/>
      <c r="E2" s="177"/>
      <c r="F2" s="6"/>
    </row>
    <row r="3" spans="1:6" ht="16.5" customHeight="1" x14ac:dyDescent="0.25">
      <c r="C3" s="177" t="s">
        <v>2</v>
      </c>
      <c r="D3" s="177"/>
      <c r="E3" s="177"/>
      <c r="F3" s="6"/>
    </row>
    <row r="4" spans="1:6" x14ac:dyDescent="0.25">
      <c r="F4" s="97"/>
    </row>
    <row r="5" spans="1:6" ht="80.25" customHeight="1" x14ac:dyDescent="0.25">
      <c r="A5" s="178" t="s">
        <v>52</v>
      </c>
      <c r="B5" s="178"/>
      <c r="C5" s="178"/>
      <c r="D5" s="178"/>
      <c r="E5" s="178"/>
      <c r="F5" s="40"/>
    </row>
    <row r="7" spans="1:6" x14ac:dyDescent="0.25">
      <c r="E7" s="51" t="s">
        <v>21</v>
      </c>
      <c r="F7" s="26"/>
    </row>
    <row r="8" spans="1:6" s="15" customFormat="1" ht="65.45" customHeight="1" x14ac:dyDescent="0.25">
      <c r="A8" s="179" t="s">
        <v>3</v>
      </c>
      <c r="B8" s="180"/>
      <c r="C8" s="181" t="s">
        <v>4</v>
      </c>
      <c r="D8" s="183" t="s">
        <v>115</v>
      </c>
      <c r="E8" s="184"/>
      <c r="F8" s="27"/>
    </row>
    <row r="9" spans="1:6" s="15" customFormat="1" ht="35.25" customHeight="1" x14ac:dyDescent="0.25">
      <c r="A9" s="47" t="s">
        <v>5</v>
      </c>
      <c r="B9" s="47" t="s">
        <v>6</v>
      </c>
      <c r="C9" s="182"/>
      <c r="D9" s="48" t="s">
        <v>51</v>
      </c>
      <c r="E9" s="48" t="s">
        <v>49</v>
      </c>
    </row>
    <row r="10" spans="1:6" s="15" customFormat="1" ht="22.5" customHeight="1" x14ac:dyDescent="0.25">
      <c r="A10" s="29"/>
      <c r="B10" s="185" t="s">
        <v>44</v>
      </c>
      <c r="C10" s="186"/>
      <c r="D10" s="49">
        <f>D11+D25</f>
        <v>0</v>
      </c>
      <c r="E10" s="49">
        <f>E11+E25</f>
        <v>0</v>
      </c>
    </row>
    <row r="11" spans="1:6" s="15" customFormat="1" ht="16.5" customHeight="1" x14ac:dyDescent="0.25">
      <c r="A11" s="13"/>
      <c r="B11" s="13"/>
      <c r="C11" s="14" t="s">
        <v>35</v>
      </c>
      <c r="D11" s="187">
        <f>+D18</f>
        <v>-64301</v>
      </c>
      <c r="E11" s="187">
        <f>+E18</f>
        <v>-64301</v>
      </c>
      <c r="F11" s="20"/>
    </row>
    <row r="12" spans="1:6" s="15" customFormat="1" ht="16.5" customHeight="1" x14ac:dyDescent="0.25">
      <c r="A12" s="190" t="s">
        <v>36</v>
      </c>
      <c r="B12" s="171"/>
      <c r="C12" s="30" t="s">
        <v>14</v>
      </c>
      <c r="D12" s="188"/>
      <c r="E12" s="188"/>
      <c r="F12" s="20"/>
    </row>
    <row r="13" spans="1:6" s="15" customFormat="1" ht="16.5" customHeight="1" x14ac:dyDescent="0.25">
      <c r="A13" s="190"/>
      <c r="B13" s="172"/>
      <c r="C13" s="13" t="s">
        <v>34</v>
      </c>
      <c r="D13" s="188"/>
      <c r="E13" s="188"/>
      <c r="F13" s="20"/>
    </row>
    <row r="14" spans="1:6" s="15" customFormat="1" ht="16.5" customHeight="1" x14ac:dyDescent="0.25">
      <c r="A14" s="190"/>
      <c r="B14" s="172"/>
      <c r="C14" s="30" t="s">
        <v>15</v>
      </c>
      <c r="D14" s="188"/>
      <c r="E14" s="188"/>
      <c r="F14" s="20"/>
    </row>
    <row r="15" spans="1:6" s="15" customFormat="1" ht="30" customHeight="1" x14ac:dyDescent="0.25">
      <c r="A15" s="190"/>
      <c r="B15" s="172"/>
      <c r="C15" s="13" t="s">
        <v>41</v>
      </c>
      <c r="D15" s="188"/>
      <c r="E15" s="188"/>
      <c r="F15" s="20"/>
    </row>
    <row r="16" spans="1:6" s="15" customFormat="1" ht="16.5" customHeight="1" x14ac:dyDescent="0.25">
      <c r="A16" s="190"/>
      <c r="B16" s="172"/>
      <c r="C16" s="30" t="s">
        <v>16</v>
      </c>
      <c r="D16" s="188"/>
      <c r="E16" s="188"/>
      <c r="F16" s="20"/>
    </row>
    <row r="17" spans="1:8" s="15" customFormat="1" ht="30.75" customHeight="1" x14ac:dyDescent="0.25">
      <c r="A17" s="190"/>
      <c r="B17" s="173"/>
      <c r="C17" s="13" t="s">
        <v>42</v>
      </c>
      <c r="D17" s="189"/>
      <c r="E17" s="189"/>
      <c r="F17" s="20"/>
    </row>
    <row r="18" spans="1:8" s="15" customFormat="1" ht="16.5" customHeight="1" x14ac:dyDescent="0.25">
      <c r="A18" s="171"/>
      <c r="B18" s="171" t="s">
        <v>37</v>
      </c>
      <c r="C18" s="30" t="s">
        <v>17</v>
      </c>
      <c r="D18" s="174">
        <f>+E18</f>
        <v>-64301</v>
      </c>
      <c r="E18" s="174">
        <f>+'[1]havelvac 1'!H26</f>
        <v>-64301</v>
      </c>
      <c r="F18" s="20"/>
    </row>
    <row r="19" spans="1:8" s="15" customFormat="1" ht="16.5" customHeight="1" x14ac:dyDescent="0.25">
      <c r="A19" s="172"/>
      <c r="B19" s="172"/>
      <c r="C19" s="13" t="s">
        <v>34</v>
      </c>
      <c r="D19" s="175"/>
      <c r="E19" s="175"/>
      <c r="F19" s="20"/>
    </row>
    <row r="20" spans="1:8" s="15" customFormat="1" ht="16.5" customHeight="1" x14ac:dyDescent="0.25">
      <c r="A20" s="172"/>
      <c r="B20" s="172"/>
      <c r="C20" s="30" t="s">
        <v>18</v>
      </c>
      <c r="D20" s="175"/>
      <c r="E20" s="175"/>
      <c r="F20" s="20"/>
    </row>
    <row r="21" spans="1:8" s="15" customFormat="1" ht="60.75" customHeight="1" x14ac:dyDescent="0.25">
      <c r="A21" s="172"/>
      <c r="B21" s="172"/>
      <c r="C21" s="13" t="s">
        <v>43</v>
      </c>
      <c r="D21" s="175"/>
      <c r="E21" s="175"/>
      <c r="F21" s="20"/>
    </row>
    <row r="22" spans="1:8" s="15" customFormat="1" ht="16.5" customHeight="1" x14ac:dyDescent="0.25">
      <c r="A22" s="172"/>
      <c r="B22" s="172"/>
      <c r="C22" s="30" t="s">
        <v>19</v>
      </c>
      <c r="D22" s="175"/>
      <c r="E22" s="175"/>
      <c r="F22" s="20"/>
    </row>
    <row r="23" spans="1:8" s="15" customFormat="1" ht="16.5" customHeight="1" x14ac:dyDescent="0.25">
      <c r="A23" s="173"/>
      <c r="B23" s="173"/>
      <c r="C23" s="13" t="s">
        <v>20</v>
      </c>
      <c r="D23" s="176"/>
      <c r="E23" s="176"/>
      <c r="F23" s="20"/>
    </row>
    <row r="24" spans="1:8" ht="32.25" customHeight="1" x14ac:dyDescent="0.3">
      <c r="A24" s="7"/>
      <c r="B24" s="35"/>
      <c r="C24" s="99" t="s">
        <v>81</v>
      </c>
      <c r="D24" s="38"/>
      <c r="E24" s="52"/>
    </row>
    <row r="25" spans="1:8" s="24" customFormat="1" ht="14.25" customHeight="1" x14ac:dyDescent="0.25">
      <c r="A25" s="23">
        <v>1157</v>
      </c>
      <c r="B25" s="8"/>
      <c r="C25" s="102" t="s">
        <v>46</v>
      </c>
      <c r="D25" s="158">
        <f>+D32</f>
        <v>64301</v>
      </c>
      <c r="E25" s="158">
        <f>+E32</f>
        <v>64301</v>
      </c>
    </row>
    <row r="26" spans="1:8" s="24" customFormat="1" ht="18.75" customHeight="1" x14ac:dyDescent="0.25">
      <c r="A26" s="161"/>
      <c r="B26" s="161"/>
      <c r="C26" s="104" t="s">
        <v>86</v>
      </c>
      <c r="D26" s="159"/>
      <c r="E26" s="159"/>
    </row>
    <row r="27" spans="1:8" s="24" customFormat="1" ht="18" customHeight="1" x14ac:dyDescent="0.25">
      <c r="A27" s="162"/>
      <c r="B27" s="162"/>
      <c r="C27" s="102" t="s">
        <v>47</v>
      </c>
      <c r="D27" s="159"/>
      <c r="E27" s="159"/>
    </row>
    <row r="28" spans="1:8" s="24" customFormat="1" ht="25.5" customHeight="1" x14ac:dyDescent="0.25">
      <c r="A28" s="162"/>
      <c r="B28" s="162"/>
      <c r="C28" s="104" t="s">
        <v>83</v>
      </c>
      <c r="D28" s="159"/>
      <c r="E28" s="159"/>
    </row>
    <row r="29" spans="1:8" s="24" customFormat="1" ht="23.25" customHeight="1" x14ac:dyDescent="0.25">
      <c r="A29" s="162"/>
      <c r="B29" s="162"/>
      <c r="C29" s="102" t="s">
        <v>48</v>
      </c>
      <c r="D29" s="159"/>
      <c r="E29" s="159"/>
      <c r="H29" s="28"/>
    </row>
    <row r="30" spans="1:8" s="24" customFormat="1" ht="21.75" customHeight="1" x14ac:dyDescent="0.25">
      <c r="A30" s="163"/>
      <c r="B30" s="163"/>
      <c r="C30" s="104" t="s">
        <v>84</v>
      </c>
      <c r="D30" s="160"/>
      <c r="E30" s="160"/>
    </row>
    <row r="31" spans="1:8" s="24" customFormat="1" ht="16.5" customHeight="1" x14ac:dyDescent="0.25">
      <c r="A31" s="164" t="s">
        <v>7</v>
      </c>
      <c r="B31" s="165"/>
      <c r="C31" s="165"/>
      <c r="D31" s="165"/>
      <c r="E31" s="166"/>
    </row>
    <row r="32" spans="1:8" s="24" customFormat="1" ht="16.5" customHeight="1" x14ac:dyDescent="0.25">
      <c r="A32" s="167"/>
      <c r="B32" s="148">
        <v>31001</v>
      </c>
      <c r="C32" s="25" t="s">
        <v>0</v>
      </c>
      <c r="D32" s="168">
        <f>+E32</f>
        <v>64301</v>
      </c>
      <c r="E32" s="168">
        <f>+'[1]havelvac 1'!H42</f>
        <v>64301</v>
      </c>
    </row>
    <row r="33" spans="1:5" s="24" customFormat="1" ht="31.5" customHeight="1" x14ac:dyDescent="0.25">
      <c r="A33" s="167"/>
      <c r="B33" s="149"/>
      <c r="C33" s="34" t="s">
        <v>82</v>
      </c>
      <c r="D33" s="169"/>
      <c r="E33" s="169"/>
    </row>
    <row r="34" spans="1:5" s="24" customFormat="1" ht="18.75" customHeight="1" x14ac:dyDescent="0.25">
      <c r="A34" s="167"/>
      <c r="B34" s="149"/>
      <c r="C34" s="25" t="s">
        <v>30</v>
      </c>
      <c r="D34" s="169"/>
      <c r="E34" s="169"/>
    </row>
    <row r="35" spans="1:5" s="24" customFormat="1" ht="31.5" customHeight="1" x14ac:dyDescent="0.25">
      <c r="A35" s="167"/>
      <c r="B35" s="149"/>
      <c r="C35" s="31" t="str">
        <f>C33</f>
        <v>Երևանի Բուսաբանական այգու տարածքում անտառպուրակի կառուցապատման նախագծային աշխատանքների իրականացում</v>
      </c>
      <c r="D35" s="169"/>
      <c r="E35" s="169"/>
    </row>
    <row r="36" spans="1:5" s="24" customFormat="1" ht="24" customHeight="1" x14ac:dyDescent="0.25">
      <c r="A36" s="167"/>
      <c r="B36" s="149"/>
      <c r="C36" s="96" t="s">
        <v>1</v>
      </c>
      <c r="D36" s="169"/>
      <c r="E36" s="169"/>
    </row>
    <row r="37" spans="1:5" s="24" customFormat="1" ht="30" customHeight="1" x14ac:dyDescent="0.25">
      <c r="A37" s="167"/>
      <c r="B37" s="150"/>
      <c r="C37" s="134" t="s">
        <v>133</v>
      </c>
      <c r="D37" s="170"/>
      <c r="E37" s="170"/>
    </row>
    <row r="39" spans="1:5" ht="15" customHeight="1" x14ac:dyDescent="0.25"/>
    <row r="40" spans="1:5" s="41" customFormat="1" ht="15" customHeight="1" x14ac:dyDescent="0.25">
      <c r="A40" s="42" t="s">
        <v>54</v>
      </c>
      <c r="B40" s="43"/>
      <c r="C40" s="43"/>
      <c r="D40" s="53"/>
      <c r="E40" s="53"/>
    </row>
    <row r="41" spans="1:5" s="41" customFormat="1" ht="15" customHeight="1" x14ac:dyDescent="0.25">
      <c r="A41" s="42" t="s">
        <v>55</v>
      </c>
      <c r="B41" s="42"/>
      <c r="C41" s="42"/>
      <c r="D41" s="54"/>
      <c r="E41" s="53"/>
    </row>
    <row r="42" spans="1:5" s="41" customFormat="1" ht="16.5" x14ac:dyDescent="0.25">
      <c r="A42" s="156" t="s">
        <v>53</v>
      </c>
      <c r="B42" s="156"/>
      <c r="C42" s="157" t="s">
        <v>59</v>
      </c>
      <c r="D42" s="157"/>
      <c r="E42" s="157"/>
    </row>
  </sheetData>
  <mergeCells count="25">
    <mergeCell ref="A18:A23"/>
    <mergeCell ref="B18:B23"/>
    <mergeCell ref="D18:D23"/>
    <mergeCell ref="E18:E23"/>
    <mergeCell ref="C2:E2"/>
    <mergeCell ref="C3:E3"/>
    <mergeCell ref="A5:E5"/>
    <mergeCell ref="A8:B8"/>
    <mergeCell ref="C8:C9"/>
    <mergeCell ref="D8:E8"/>
    <mergeCell ref="B10:C10"/>
    <mergeCell ref="D11:D17"/>
    <mergeCell ref="E11:E17"/>
    <mergeCell ref="A12:A17"/>
    <mergeCell ref="B12:B17"/>
    <mergeCell ref="A42:B42"/>
    <mergeCell ref="C42:E42"/>
    <mergeCell ref="D25:D30"/>
    <mergeCell ref="E25:E30"/>
    <mergeCell ref="A26:A30"/>
    <mergeCell ref="B26:B30"/>
    <mergeCell ref="A31:E31"/>
    <mergeCell ref="A32:A37"/>
    <mergeCell ref="D32:D37"/>
    <mergeCell ref="E32:E37"/>
  </mergeCells>
  <pageMargins left="0.16" right="0" top="0.27" bottom="0.24" header="0.2" footer="0.16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workbookViewId="0">
      <selection activeCell="F34" sqref="F34"/>
    </sheetView>
  </sheetViews>
  <sheetFormatPr defaultColWidth="9.140625" defaultRowHeight="13.5" x14ac:dyDescent="0.25"/>
  <cols>
    <col min="1" max="1" width="6.85546875" style="1" customWidth="1"/>
    <col min="2" max="2" width="9.140625" style="1"/>
    <col min="3" max="3" width="6.7109375" style="1" customWidth="1"/>
    <col min="4" max="4" width="8.7109375" style="1" customWidth="1"/>
    <col min="5" max="5" width="9.28515625" style="1" customWidth="1"/>
    <col min="6" max="6" width="54.5703125" style="1" customWidth="1"/>
    <col min="7" max="8" width="13.28515625" style="1" customWidth="1"/>
    <col min="9" max="9" width="49.85546875" style="1" customWidth="1"/>
    <col min="10" max="10" width="9.85546875" style="1" bestFit="1" customWidth="1"/>
    <col min="11" max="16384" width="9.140625" style="1"/>
  </cols>
  <sheetData>
    <row r="1" spans="1:10" ht="18" customHeight="1" x14ac:dyDescent="0.25">
      <c r="H1" s="105" t="s">
        <v>60</v>
      </c>
    </row>
    <row r="2" spans="1:10" ht="18" customHeight="1" x14ac:dyDescent="0.25">
      <c r="F2" s="177" t="s">
        <v>50</v>
      </c>
      <c r="G2" s="177"/>
      <c r="H2" s="177"/>
    </row>
    <row r="3" spans="1:10" ht="18" customHeight="1" x14ac:dyDescent="0.25">
      <c r="F3" s="177" t="s">
        <v>2</v>
      </c>
      <c r="G3" s="177"/>
      <c r="H3" s="177"/>
    </row>
    <row r="6" spans="1:10" ht="45" customHeight="1" x14ac:dyDescent="0.3">
      <c r="A6" s="205" t="s">
        <v>136</v>
      </c>
      <c r="B6" s="205"/>
      <c r="C6" s="205"/>
      <c r="D6" s="205"/>
      <c r="E6" s="205"/>
      <c r="F6" s="205"/>
      <c r="G6" s="205"/>
      <c r="H6" s="205"/>
    </row>
    <row r="8" spans="1:10" x14ac:dyDescent="0.25">
      <c r="H8" s="2" t="s">
        <v>21</v>
      </c>
    </row>
    <row r="9" spans="1:10" s="15" customFormat="1" ht="89.25" customHeight="1" x14ac:dyDescent="0.25">
      <c r="A9" s="183" t="s">
        <v>23</v>
      </c>
      <c r="B9" s="206"/>
      <c r="C9" s="184"/>
      <c r="D9" s="207" t="s">
        <v>3</v>
      </c>
      <c r="E9" s="207"/>
      <c r="F9" s="183" t="s">
        <v>28</v>
      </c>
      <c r="G9" s="183" t="s">
        <v>115</v>
      </c>
      <c r="H9" s="184"/>
    </row>
    <row r="10" spans="1:10" s="15" customFormat="1" ht="42" customHeight="1" x14ac:dyDescent="0.25">
      <c r="A10" s="4" t="s">
        <v>24</v>
      </c>
      <c r="B10" s="45" t="s">
        <v>25</v>
      </c>
      <c r="C10" s="45" t="s">
        <v>26</v>
      </c>
      <c r="D10" s="106" t="s">
        <v>5</v>
      </c>
      <c r="E10" s="106" t="s">
        <v>6</v>
      </c>
      <c r="F10" s="207"/>
      <c r="G10" s="155" t="s">
        <v>51</v>
      </c>
      <c r="H10" s="155" t="s">
        <v>49</v>
      </c>
    </row>
    <row r="11" spans="1:10" s="15" customFormat="1" ht="16.5" x14ac:dyDescent="0.25">
      <c r="A11" s="16"/>
      <c r="B11" s="16"/>
      <c r="C11" s="16"/>
      <c r="D11" s="106"/>
      <c r="E11" s="106"/>
      <c r="F11" s="5" t="s">
        <v>8</v>
      </c>
      <c r="G11" s="3">
        <f>+G12+G27</f>
        <v>0</v>
      </c>
      <c r="H11" s="3">
        <f>+H12+H27</f>
        <v>0</v>
      </c>
    </row>
    <row r="12" spans="1:10" ht="28.5" x14ac:dyDescent="0.25">
      <c r="A12" s="17" t="s">
        <v>31</v>
      </c>
      <c r="B12" s="194"/>
      <c r="C12" s="195"/>
      <c r="D12" s="199"/>
      <c r="E12" s="199"/>
      <c r="F12" s="9" t="s">
        <v>32</v>
      </c>
      <c r="G12" s="36">
        <f t="shared" ref="G12" si="0">+G14</f>
        <v>-64301</v>
      </c>
      <c r="H12" s="36">
        <f>+H14</f>
        <v>-64301</v>
      </c>
    </row>
    <row r="13" spans="1:10" ht="14.25" x14ac:dyDescent="0.25">
      <c r="A13" s="18"/>
      <c r="B13" s="194"/>
      <c r="C13" s="196"/>
      <c r="D13" s="200"/>
      <c r="E13" s="200"/>
      <c r="F13" s="10" t="s">
        <v>9</v>
      </c>
      <c r="G13" s="32"/>
      <c r="H13" s="32"/>
    </row>
    <row r="14" spans="1:10" ht="28.5" x14ac:dyDescent="0.25">
      <c r="A14" s="18"/>
      <c r="B14" s="17" t="s">
        <v>27</v>
      </c>
      <c r="C14" s="197"/>
      <c r="D14" s="200"/>
      <c r="E14" s="200"/>
      <c r="F14" s="9" t="s">
        <v>33</v>
      </c>
      <c r="G14" s="36">
        <f t="shared" ref="G14" si="1">G16</f>
        <v>-64301</v>
      </c>
      <c r="H14" s="36">
        <f>H16</f>
        <v>-64301</v>
      </c>
    </row>
    <row r="15" spans="1:10" ht="14.25" x14ac:dyDescent="0.25">
      <c r="A15" s="18"/>
      <c r="B15" s="18"/>
      <c r="C15" s="198"/>
      <c r="D15" s="200"/>
      <c r="E15" s="200"/>
      <c r="F15" s="10" t="s">
        <v>9</v>
      </c>
      <c r="G15" s="36"/>
      <c r="H15" s="36"/>
      <c r="J15" s="39"/>
    </row>
    <row r="16" spans="1:10" ht="14.25" x14ac:dyDescent="0.25">
      <c r="A16" s="18"/>
      <c r="B16" s="18"/>
      <c r="C16" s="17" t="s">
        <v>27</v>
      </c>
      <c r="D16" s="200"/>
      <c r="E16" s="200"/>
      <c r="F16" s="11" t="s">
        <v>34</v>
      </c>
      <c r="G16" s="36">
        <f t="shared" ref="G16" si="2">G18</f>
        <v>-64301</v>
      </c>
      <c r="H16" s="36">
        <f>H18</f>
        <v>-64301</v>
      </c>
    </row>
    <row r="17" spans="1:8" ht="14.25" customHeight="1" x14ac:dyDescent="0.25">
      <c r="A17" s="18"/>
      <c r="B17" s="18"/>
      <c r="C17" s="18"/>
      <c r="D17" s="200"/>
      <c r="E17" s="200"/>
      <c r="F17" s="10" t="s">
        <v>9</v>
      </c>
      <c r="G17" s="36"/>
      <c r="H17" s="36"/>
    </row>
    <row r="18" spans="1:8" ht="14.25" customHeight="1" x14ac:dyDescent="0.25">
      <c r="A18" s="18"/>
      <c r="B18" s="18"/>
      <c r="C18" s="18"/>
      <c r="D18" s="201"/>
      <c r="E18" s="201"/>
      <c r="F18" s="11" t="s">
        <v>35</v>
      </c>
      <c r="G18" s="36">
        <f t="shared" ref="G18" si="3">G19</f>
        <v>-64301</v>
      </c>
      <c r="H18" s="36">
        <f>H19</f>
        <v>-64301</v>
      </c>
    </row>
    <row r="19" spans="1:8" ht="14.25" x14ac:dyDescent="0.25">
      <c r="A19" s="18"/>
      <c r="B19" s="18"/>
      <c r="C19" s="18"/>
      <c r="D19" s="202">
        <v>1139</v>
      </c>
      <c r="E19" s="204" t="s">
        <v>37</v>
      </c>
      <c r="F19" s="10" t="s">
        <v>34</v>
      </c>
      <c r="G19" s="36">
        <f t="shared" ref="G19" si="4">G21</f>
        <v>-64301</v>
      </c>
      <c r="H19" s="36">
        <f>H21</f>
        <v>-64301</v>
      </c>
    </row>
    <row r="20" spans="1:8" ht="14.25" x14ac:dyDescent="0.25">
      <c r="A20" s="18"/>
      <c r="B20" s="18"/>
      <c r="C20" s="18"/>
      <c r="D20" s="202"/>
      <c r="E20" s="202"/>
      <c r="F20" s="10" t="s">
        <v>10</v>
      </c>
      <c r="G20" s="36"/>
      <c r="H20" s="36"/>
    </row>
    <row r="21" spans="1:8" ht="14.25" x14ac:dyDescent="0.25">
      <c r="A21" s="18"/>
      <c r="B21" s="18"/>
      <c r="C21" s="18"/>
      <c r="D21" s="202"/>
      <c r="E21" s="202"/>
      <c r="F21" s="12" t="s">
        <v>38</v>
      </c>
      <c r="G21" s="36">
        <f t="shared" ref="G21" si="5">G23</f>
        <v>-64301</v>
      </c>
      <c r="H21" s="36">
        <f>H23</f>
        <v>-64301</v>
      </c>
    </row>
    <row r="22" spans="1:8" ht="29.25" customHeight="1" x14ac:dyDescent="0.25">
      <c r="A22" s="193"/>
      <c r="B22" s="18"/>
      <c r="C22" s="18"/>
      <c r="D22" s="202"/>
      <c r="E22" s="202"/>
      <c r="F22" s="10" t="s">
        <v>11</v>
      </c>
      <c r="G22" s="36"/>
      <c r="H22" s="36"/>
    </row>
    <row r="23" spans="1:8" ht="14.25" x14ac:dyDescent="0.25">
      <c r="A23" s="193"/>
      <c r="B23" s="18"/>
      <c r="C23" s="18"/>
      <c r="D23" s="202"/>
      <c r="E23" s="202"/>
      <c r="F23" s="10" t="s">
        <v>12</v>
      </c>
      <c r="G23" s="36">
        <f t="shared" ref="G23:G25" si="6">G24</f>
        <v>-64301</v>
      </c>
      <c r="H23" s="36">
        <f>H24</f>
        <v>-64301</v>
      </c>
    </row>
    <row r="24" spans="1:8" ht="14.25" x14ac:dyDescent="0.25">
      <c r="A24" s="193"/>
      <c r="B24" s="18"/>
      <c r="C24" s="18"/>
      <c r="D24" s="202"/>
      <c r="E24" s="202"/>
      <c r="F24" s="10" t="s">
        <v>13</v>
      </c>
      <c r="G24" s="36">
        <f t="shared" si="6"/>
        <v>-64301</v>
      </c>
      <c r="H24" s="36">
        <f>H25</f>
        <v>-64301</v>
      </c>
    </row>
    <row r="25" spans="1:8" ht="14.25" x14ac:dyDescent="0.25">
      <c r="A25" s="193"/>
      <c r="B25" s="18"/>
      <c r="C25" s="18"/>
      <c r="D25" s="202"/>
      <c r="E25" s="202"/>
      <c r="F25" s="10" t="s">
        <v>39</v>
      </c>
      <c r="G25" s="36">
        <f t="shared" si="6"/>
        <v>-64301</v>
      </c>
      <c r="H25" s="36">
        <f>H26</f>
        <v>-64301</v>
      </c>
    </row>
    <row r="26" spans="1:8" ht="14.25" x14ac:dyDescent="0.25">
      <c r="A26" s="193"/>
      <c r="B26" s="19"/>
      <c r="C26" s="19"/>
      <c r="D26" s="203"/>
      <c r="E26" s="203"/>
      <c r="F26" s="10" t="s">
        <v>40</v>
      </c>
      <c r="G26" s="36">
        <f>+H26</f>
        <v>-64301</v>
      </c>
      <c r="H26" s="36">
        <v>-64301</v>
      </c>
    </row>
    <row r="27" spans="1:8" s="21" customFormat="1" ht="17.25" x14ac:dyDescent="0.25">
      <c r="A27" s="263" t="s">
        <v>144</v>
      </c>
      <c r="B27" s="266"/>
      <c r="C27" s="266"/>
      <c r="D27" s="266"/>
      <c r="E27" s="266"/>
      <c r="F27" s="267" t="s">
        <v>145</v>
      </c>
      <c r="G27" s="37">
        <f t="shared" ref="G27" si="7">+G29</f>
        <v>64301</v>
      </c>
      <c r="H27" s="37">
        <f>+H29</f>
        <v>64301</v>
      </c>
    </row>
    <row r="28" spans="1:8" s="21" customFormat="1" ht="17.25" x14ac:dyDescent="0.25">
      <c r="A28" s="264"/>
      <c r="B28" s="268"/>
      <c r="C28" s="269"/>
      <c r="D28" s="269"/>
      <c r="E28" s="269"/>
      <c r="F28" s="270" t="s">
        <v>9</v>
      </c>
      <c r="G28" s="33"/>
      <c r="H28" s="33"/>
    </row>
    <row r="29" spans="1:8" s="21" customFormat="1" ht="17.25" x14ac:dyDescent="0.25">
      <c r="A29" s="264"/>
      <c r="B29" s="263" t="s">
        <v>146</v>
      </c>
      <c r="C29" s="269"/>
      <c r="D29" s="269"/>
      <c r="E29" s="269"/>
      <c r="F29" s="267" t="s">
        <v>147</v>
      </c>
      <c r="G29" s="37">
        <f t="shared" ref="G29" si="8">+G31</f>
        <v>64301</v>
      </c>
      <c r="H29" s="37">
        <f>+H31</f>
        <v>64301</v>
      </c>
    </row>
    <row r="30" spans="1:8" s="21" customFormat="1" ht="17.25" x14ac:dyDescent="0.25">
      <c r="A30" s="264"/>
      <c r="B30" s="264"/>
      <c r="C30" s="268"/>
      <c r="D30" s="269"/>
      <c r="E30" s="269"/>
      <c r="F30" s="271" t="s">
        <v>29</v>
      </c>
      <c r="G30" s="37"/>
      <c r="H30" s="37"/>
    </row>
    <row r="31" spans="1:8" s="21" customFormat="1" ht="17.25" x14ac:dyDescent="0.25">
      <c r="A31" s="264"/>
      <c r="B31" s="264"/>
      <c r="C31" s="263" t="s">
        <v>61</v>
      </c>
      <c r="D31" s="269"/>
      <c r="E31" s="269"/>
      <c r="F31" s="267" t="s">
        <v>148</v>
      </c>
      <c r="G31" s="37">
        <f t="shared" ref="G31" si="9">G34</f>
        <v>64301</v>
      </c>
      <c r="H31" s="37">
        <f>H34</f>
        <v>64301</v>
      </c>
    </row>
    <row r="32" spans="1:8" s="15" customFormat="1" ht="28.5" x14ac:dyDescent="0.25">
      <c r="A32" s="264"/>
      <c r="B32" s="264"/>
      <c r="C32" s="264"/>
      <c r="D32" s="269"/>
      <c r="E32" s="269"/>
      <c r="F32" s="272" t="str">
        <f>'[3]havelvac 1'!C24</f>
        <v>ՀՀ տարածքային կառավարման և ենթակառուցվածքների նախարարություն</v>
      </c>
      <c r="G32" s="37"/>
      <c r="H32" s="37"/>
    </row>
    <row r="33" spans="1:9" s="15" customFormat="1" ht="16.5" x14ac:dyDescent="0.25">
      <c r="A33" s="264"/>
      <c r="B33" s="264"/>
      <c r="C33" s="264"/>
      <c r="D33" s="268"/>
      <c r="E33" s="268"/>
      <c r="F33" s="273" t="s">
        <v>9</v>
      </c>
      <c r="G33" s="37"/>
      <c r="H33" s="37"/>
    </row>
    <row r="34" spans="1:9" s="21" customFormat="1" ht="44.25" customHeight="1" x14ac:dyDescent="0.25">
      <c r="A34" s="264"/>
      <c r="B34" s="264"/>
      <c r="C34" s="264"/>
      <c r="D34" s="260">
        <v>1157</v>
      </c>
      <c r="E34" s="266">
        <v>31001</v>
      </c>
      <c r="F34" s="273" t="s">
        <v>82</v>
      </c>
      <c r="G34" s="37">
        <f t="shared" ref="G34" si="10">+G36</f>
        <v>64301</v>
      </c>
      <c r="H34" s="37">
        <f>+H36</f>
        <v>64301</v>
      </c>
      <c r="I34" s="22"/>
    </row>
    <row r="35" spans="1:9" s="21" customFormat="1" ht="17.25" x14ac:dyDescent="0.25">
      <c r="A35" s="264"/>
      <c r="B35" s="264"/>
      <c r="C35" s="264"/>
      <c r="D35" s="261"/>
      <c r="E35" s="269"/>
      <c r="F35" s="274" t="s">
        <v>45</v>
      </c>
      <c r="G35" s="37"/>
      <c r="H35" s="37"/>
      <c r="I35" s="22"/>
    </row>
    <row r="36" spans="1:9" s="21" customFormat="1" ht="28.5" x14ac:dyDescent="0.25">
      <c r="A36" s="264"/>
      <c r="B36" s="264"/>
      <c r="C36" s="264"/>
      <c r="D36" s="261"/>
      <c r="E36" s="269"/>
      <c r="F36" s="99" t="s">
        <v>81</v>
      </c>
      <c r="G36" s="37">
        <f t="shared" ref="G36" si="11">+G38</f>
        <v>64301</v>
      </c>
      <c r="H36" s="37">
        <f>+H38</f>
        <v>64301</v>
      </c>
    </row>
    <row r="37" spans="1:9" s="21" customFormat="1" ht="32.25" customHeight="1" x14ac:dyDescent="0.25">
      <c r="A37" s="264"/>
      <c r="B37" s="264"/>
      <c r="C37" s="264"/>
      <c r="D37" s="261"/>
      <c r="E37" s="269"/>
      <c r="F37" s="274" t="s">
        <v>11</v>
      </c>
      <c r="G37" s="37"/>
      <c r="H37" s="37"/>
    </row>
    <row r="38" spans="1:9" s="21" customFormat="1" ht="17.25" x14ac:dyDescent="0.25">
      <c r="A38" s="264"/>
      <c r="B38" s="264"/>
      <c r="C38" s="264"/>
      <c r="D38" s="261"/>
      <c r="E38" s="269"/>
      <c r="F38" s="151" t="s">
        <v>12</v>
      </c>
      <c r="G38" s="37">
        <f t="shared" ref="G38:G39" si="12">+G39</f>
        <v>64301</v>
      </c>
      <c r="H38" s="37">
        <f>+H39</f>
        <v>64301</v>
      </c>
    </row>
    <row r="39" spans="1:9" s="21" customFormat="1" ht="17.25" x14ac:dyDescent="0.25">
      <c r="A39" s="264"/>
      <c r="B39" s="264"/>
      <c r="C39" s="264"/>
      <c r="D39" s="261"/>
      <c r="E39" s="269"/>
      <c r="F39" s="152" t="s">
        <v>88</v>
      </c>
      <c r="G39" s="37">
        <f t="shared" si="12"/>
        <v>64301</v>
      </c>
      <c r="H39" s="37">
        <f>+H40</f>
        <v>64301</v>
      </c>
    </row>
    <row r="40" spans="1:9" s="21" customFormat="1" ht="15" customHeight="1" x14ac:dyDescent="0.25">
      <c r="A40" s="264"/>
      <c r="B40" s="264"/>
      <c r="C40" s="264"/>
      <c r="D40" s="261"/>
      <c r="E40" s="269"/>
      <c r="F40" s="152" t="s">
        <v>89</v>
      </c>
      <c r="G40" s="37">
        <f>+H40</f>
        <v>64301</v>
      </c>
      <c r="H40" s="37">
        <f>+H42</f>
        <v>64301</v>
      </c>
    </row>
    <row r="41" spans="1:9" s="21" customFormat="1" ht="28.5" customHeight="1" x14ac:dyDescent="0.25">
      <c r="A41" s="264"/>
      <c r="B41" s="264"/>
      <c r="C41" s="264"/>
      <c r="D41" s="261"/>
      <c r="E41" s="269"/>
      <c r="F41" s="152" t="s">
        <v>90</v>
      </c>
      <c r="G41" s="37">
        <f>+G42</f>
        <v>64301</v>
      </c>
      <c r="H41" s="37">
        <f>+H42</f>
        <v>64301</v>
      </c>
    </row>
    <row r="42" spans="1:9" s="21" customFormat="1" ht="25.5" customHeight="1" x14ac:dyDescent="0.25">
      <c r="A42" s="265"/>
      <c r="B42" s="265"/>
      <c r="C42" s="265"/>
      <c r="D42" s="262"/>
      <c r="E42" s="268"/>
      <c r="F42" s="152" t="s">
        <v>87</v>
      </c>
      <c r="G42" s="37">
        <f>+H42</f>
        <v>64301</v>
      </c>
      <c r="H42" s="37">
        <v>64301</v>
      </c>
    </row>
    <row r="43" spans="1:9" s="41" customFormat="1" ht="88.15" customHeight="1" x14ac:dyDescent="0.3">
      <c r="A43" s="42" t="s">
        <v>56</v>
      </c>
      <c r="B43" s="191" t="s">
        <v>57</v>
      </c>
      <c r="C43" s="191"/>
      <c r="D43" s="191"/>
      <c r="E43" s="191"/>
      <c r="F43" s="191"/>
      <c r="G43" s="192" t="s">
        <v>58</v>
      </c>
      <c r="H43" s="192"/>
    </row>
  </sheetData>
  <mergeCells count="25">
    <mergeCell ref="F2:H2"/>
    <mergeCell ref="F3:H3"/>
    <mergeCell ref="A6:H6"/>
    <mergeCell ref="A9:C9"/>
    <mergeCell ref="D9:E9"/>
    <mergeCell ref="F9:F10"/>
    <mergeCell ref="G9:H9"/>
    <mergeCell ref="B12:B13"/>
    <mergeCell ref="C12:C15"/>
    <mergeCell ref="D12:D18"/>
    <mergeCell ref="E12:E18"/>
    <mergeCell ref="D19:D26"/>
    <mergeCell ref="E19:E26"/>
    <mergeCell ref="B43:F43"/>
    <mergeCell ref="G43:H43"/>
    <mergeCell ref="A22:A26"/>
    <mergeCell ref="A27:A42"/>
    <mergeCell ref="B27:B28"/>
    <mergeCell ref="C27:C30"/>
    <mergeCell ref="D27:D33"/>
    <mergeCell ref="E27:E33"/>
    <mergeCell ref="B29:B42"/>
    <mergeCell ref="C31:C42"/>
    <mergeCell ref="D34:D42"/>
    <mergeCell ref="E34:E42"/>
  </mergeCells>
  <pageMargins left="0.37" right="0.16" top="0" bottom="0" header="0.17" footer="0.16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7"/>
  <sheetViews>
    <sheetView workbookViewId="0">
      <selection activeCell="D7" sqref="D7:E7"/>
    </sheetView>
  </sheetViews>
  <sheetFormatPr defaultRowHeight="17.25" x14ac:dyDescent="0.25"/>
  <cols>
    <col min="1" max="1" width="10.140625" style="119" customWidth="1"/>
    <col min="2" max="2" width="10.5703125" style="119" customWidth="1"/>
    <col min="3" max="3" width="67.5703125" style="122" customWidth="1"/>
    <col min="4" max="5" width="18.140625" style="147" customWidth="1"/>
    <col min="6" max="6" width="11.140625" style="122" bestFit="1" customWidth="1"/>
    <col min="7" max="7" width="15.5703125" style="122" bestFit="1" customWidth="1"/>
    <col min="8" max="8" width="15.42578125" style="122" bestFit="1" customWidth="1"/>
    <col min="9" max="16384" width="9.140625" style="122"/>
  </cols>
  <sheetData>
    <row r="1" spans="1:7" ht="17.25" customHeight="1" x14ac:dyDescent="0.25">
      <c r="A1" s="214" t="s">
        <v>129</v>
      </c>
      <c r="B1" s="214"/>
      <c r="C1" s="214"/>
      <c r="D1" s="214"/>
      <c r="E1" s="214"/>
    </row>
    <row r="2" spans="1:7" ht="17.25" customHeight="1" x14ac:dyDescent="0.25">
      <c r="A2" s="214" t="s">
        <v>50</v>
      </c>
      <c r="B2" s="214"/>
      <c r="C2" s="214"/>
      <c r="D2" s="214"/>
      <c r="E2" s="214"/>
    </row>
    <row r="3" spans="1:7" ht="17.25" customHeight="1" x14ac:dyDescent="0.25">
      <c r="A3" s="214" t="s">
        <v>2</v>
      </c>
      <c r="B3" s="214"/>
      <c r="C3" s="214"/>
      <c r="D3" s="214"/>
      <c r="E3" s="214"/>
    </row>
    <row r="4" spans="1:7" x14ac:dyDescent="0.25">
      <c r="A4" s="214"/>
      <c r="B4" s="214"/>
      <c r="C4" s="214"/>
      <c r="D4" s="214"/>
      <c r="E4" s="214"/>
    </row>
    <row r="5" spans="1:7" ht="48" customHeight="1" x14ac:dyDescent="0.25">
      <c r="A5" s="215" t="s">
        <v>138</v>
      </c>
      <c r="B5" s="215"/>
      <c r="C5" s="215"/>
      <c r="D5" s="215"/>
      <c r="E5" s="215"/>
    </row>
    <row r="6" spans="1:7" ht="17.25" customHeight="1" x14ac:dyDescent="0.3">
      <c r="A6" s="123"/>
      <c r="B6" s="123"/>
      <c r="C6" s="124"/>
      <c r="D6" s="208" t="s">
        <v>112</v>
      </c>
      <c r="E6" s="208"/>
    </row>
    <row r="7" spans="1:7" s="119" customFormat="1" ht="75" customHeight="1" x14ac:dyDescent="0.25">
      <c r="A7" s="209" t="s">
        <v>113</v>
      </c>
      <c r="B7" s="209"/>
      <c r="C7" s="210" t="s">
        <v>114</v>
      </c>
      <c r="D7" s="212" t="s">
        <v>137</v>
      </c>
      <c r="E7" s="213"/>
    </row>
    <row r="8" spans="1:7" s="119" customFormat="1" ht="53.25" x14ac:dyDescent="0.25">
      <c r="A8" s="126" t="s">
        <v>78</v>
      </c>
      <c r="B8" s="126" t="s">
        <v>79</v>
      </c>
      <c r="C8" s="211"/>
      <c r="D8" s="135" t="s">
        <v>130</v>
      </c>
      <c r="E8" s="136" t="s">
        <v>131</v>
      </c>
    </row>
    <row r="9" spans="1:7" s="119" customFormat="1" x14ac:dyDescent="0.25">
      <c r="A9" s="126"/>
      <c r="B9" s="126"/>
      <c r="C9" s="128" t="s">
        <v>121</v>
      </c>
      <c r="D9" s="137">
        <f>D11</f>
        <v>64301</v>
      </c>
      <c r="E9" s="137">
        <f>E11</f>
        <v>64301</v>
      </c>
    </row>
    <row r="10" spans="1:7" x14ac:dyDescent="0.25">
      <c r="A10" s="126"/>
      <c r="B10" s="126"/>
      <c r="C10" s="128" t="s">
        <v>122</v>
      </c>
      <c r="D10" s="138"/>
      <c r="E10" s="138"/>
    </row>
    <row r="11" spans="1:7" s="119" customFormat="1" ht="34.5" x14ac:dyDescent="0.25">
      <c r="A11" s="130"/>
      <c r="B11" s="131"/>
      <c r="C11" s="131" t="s">
        <v>123</v>
      </c>
      <c r="D11" s="137">
        <f t="shared" ref="D11:E11" si="0">+D13</f>
        <v>64301</v>
      </c>
      <c r="E11" s="137">
        <f t="shared" si="0"/>
        <v>64301</v>
      </c>
    </row>
    <row r="12" spans="1:7" s="119" customFormat="1" x14ac:dyDescent="0.25">
      <c r="A12" s="130"/>
      <c r="B12" s="130"/>
      <c r="C12" s="130" t="s">
        <v>80</v>
      </c>
      <c r="D12" s="136"/>
      <c r="E12" s="136"/>
    </row>
    <row r="13" spans="1:7" ht="51.75" x14ac:dyDescent="0.25">
      <c r="A13" s="130">
        <f>'havelvac 1'!A25</f>
        <v>1157</v>
      </c>
      <c r="B13" s="130">
        <f>'havelvac 1'!B32</f>
        <v>31001</v>
      </c>
      <c r="C13" s="132" t="str">
        <f>'havelvac 1'!C33</f>
        <v>Երևանի Բուսաբանական այգու տարածքում անտառպուրակի կառուցապատման նախագծային աշխատանքների իրականացում</v>
      </c>
      <c r="D13" s="137">
        <f>D15</f>
        <v>64301</v>
      </c>
      <c r="E13" s="137">
        <f>E15</f>
        <v>64301</v>
      </c>
    </row>
    <row r="14" spans="1:7" s="142" customFormat="1" ht="22.5" customHeight="1" x14ac:dyDescent="0.25">
      <c r="A14" s="139"/>
      <c r="B14" s="139"/>
      <c r="C14" s="140" t="s">
        <v>45</v>
      </c>
      <c r="D14" s="141"/>
      <c r="E14" s="141"/>
      <c r="F14" s="122"/>
      <c r="G14" s="122"/>
    </row>
    <row r="15" spans="1:7" s="142" customFormat="1" ht="34.5" x14ac:dyDescent="0.25">
      <c r="A15" s="143"/>
      <c r="B15" s="143"/>
      <c r="C15" s="130" t="s">
        <v>81</v>
      </c>
      <c r="D15" s="141">
        <f>D17</f>
        <v>64301</v>
      </c>
      <c r="E15" s="141">
        <f>E17</f>
        <v>64301</v>
      </c>
      <c r="F15" s="122"/>
      <c r="G15" s="144"/>
    </row>
    <row r="16" spans="1:7" x14ac:dyDescent="0.25">
      <c r="A16" s="145"/>
      <c r="B16" s="145"/>
      <c r="C16" s="140" t="s">
        <v>132</v>
      </c>
      <c r="D16" s="146"/>
      <c r="E16" s="146"/>
    </row>
    <row r="17" spans="1:5" ht="47.25" customHeight="1" x14ac:dyDescent="0.25">
      <c r="A17" s="130"/>
      <c r="B17" s="130">
        <v>1</v>
      </c>
      <c r="C17" s="130" t="str">
        <f>C13</f>
        <v>Երևանի Բուսաբանական այգու տարածքում անտառպուրակի կառուցապատման նախագծային աշխատանքների իրականացում</v>
      </c>
      <c r="D17" s="137">
        <f>'havelvac 2 '!G42</f>
        <v>64301</v>
      </c>
      <c r="E17" s="137">
        <f>D17</f>
        <v>64301</v>
      </c>
    </row>
  </sheetData>
  <mergeCells count="9">
    <mergeCell ref="D6:E6"/>
    <mergeCell ref="A7:B7"/>
    <mergeCell ref="C7:C8"/>
    <mergeCell ref="D7:E7"/>
    <mergeCell ref="A1:E1"/>
    <mergeCell ref="A2:E2"/>
    <mergeCell ref="A3:E3"/>
    <mergeCell ref="A4:E4"/>
    <mergeCell ref="A5:E5"/>
  </mergeCells>
  <pageMargins left="0.37" right="0.16" top="0" bottom="0" header="0.17" footer="0.16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opLeftCell="A4" workbookViewId="0">
      <selection activeCell="L6" sqref="L6"/>
    </sheetView>
  </sheetViews>
  <sheetFormatPr defaultRowHeight="17.25" x14ac:dyDescent="0.25"/>
  <cols>
    <col min="1" max="1" width="7.42578125" style="119" customWidth="1"/>
    <col min="2" max="2" width="8.7109375" style="119" customWidth="1"/>
    <col min="3" max="3" width="64" style="122" customWidth="1"/>
    <col min="4" max="4" width="14.7109375" style="133" bestFit="1" customWidth="1"/>
    <col min="5" max="5" width="18.28515625" style="133" customWidth="1"/>
    <col min="6" max="6" width="20.42578125" style="133" bestFit="1" customWidth="1"/>
    <col min="7" max="7" width="19.5703125" style="133" customWidth="1"/>
    <col min="8" max="8" width="16.85546875" style="133" customWidth="1"/>
    <col min="9" max="16384" width="9.140625" style="122"/>
  </cols>
  <sheetData>
    <row r="1" spans="1:9" ht="16.5" customHeight="1" x14ac:dyDescent="0.25">
      <c r="B1" s="120"/>
      <c r="C1" s="120"/>
      <c r="D1" s="120"/>
      <c r="E1" s="120"/>
      <c r="F1" s="120"/>
      <c r="G1" s="120"/>
      <c r="H1" s="121" t="s">
        <v>125</v>
      </c>
    </row>
    <row r="2" spans="1:9" ht="16.5" customHeight="1" x14ac:dyDescent="0.25">
      <c r="B2" s="120"/>
      <c r="C2" s="120"/>
      <c r="D2" s="120"/>
      <c r="E2" s="120"/>
      <c r="F2" s="120"/>
      <c r="G2" s="120"/>
      <c r="H2" s="121" t="s">
        <v>50</v>
      </c>
    </row>
    <row r="3" spans="1:9" ht="16.5" customHeight="1" x14ac:dyDescent="0.25">
      <c r="B3" s="120"/>
      <c r="C3" s="120"/>
      <c r="D3" s="120"/>
      <c r="E3" s="120"/>
      <c r="F3" s="120"/>
      <c r="G3" s="120"/>
      <c r="H3" s="121" t="s">
        <v>2</v>
      </c>
    </row>
    <row r="4" spans="1:9" ht="52.5" customHeight="1" x14ac:dyDescent="0.25">
      <c r="A4" s="216" t="s">
        <v>111</v>
      </c>
      <c r="B4" s="216"/>
      <c r="C4" s="216"/>
      <c r="D4" s="216"/>
      <c r="E4" s="216"/>
      <c r="F4" s="216"/>
      <c r="G4" s="216"/>
      <c r="H4" s="216"/>
    </row>
    <row r="5" spans="1:9" x14ac:dyDescent="0.25">
      <c r="A5" s="123"/>
      <c r="B5" s="123"/>
      <c r="C5" s="124"/>
      <c r="D5" s="125"/>
      <c r="E5" s="125"/>
      <c r="F5" s="125"/>
      <c r="G5" s="217" t="s">
        <v>112</v>
      </c>
      <c r="H5" s="217"/>
    </row>
    <row r="6" spans="1:9" s="119" customFormat="1" ht="60" customHeight="1" x14ac:dyDescent="0.25">
      <c r="A6" s="209" t="s">
        <v>113</v>
      </c>
      <c r="B6" s="209"/>
      <c r="C6" s="210" t="s">
        <v>114</v>
      </c>
      <c r="D6" s="219" t="s">
        <v>137</v>
      </c>
      <c r="E6" s="220"/>
      <c r="F6" s="220"/>
      <c r="G6" s="220"/>
      <c r="H6" s="221"/>
    </row>
    <row r="7" spans="1:9" s="119" customFormat="1" ht="28.5" customHeight="1" x14ac:dyDescent="0.25">
      <c r="A7" s="209"/>
      <c r="B7" s="209"/>
      <c r="C7" s="218"/>
      <c r="D7" s="222" t="s">
        <v>116</v>
      </c>
      <c r="E7" s="219" t="s">
        <v>29</v>
      </c>
      <c r="F7" s="220"/>
      <c r="G7" s="220"/>
      <c r="H7" s="221"/>
    </row>
    <row r="8" spans="1:9" s="119" customFormat="1" ht="112.5" customHeight="1" x14ac:dyDescent="0.25">
      <c r="A8" s="126" t="s">
        <v>78</v>
      </c>
      <c r="B8" s="126" t="s">
        <v>79</v>
      </c>
      <c r="C8" s="211"/>
      <c r="D8" s="223"/>
      <c r="E8" s="127" t="s">
        <v>117</v>
      </c>
      <c r="F8" s="127" t="s">
        <v>118</v>
      </c>
      <c r="G8" s="127" t="s">
        <v>119</v>
      </c>
      <c r="H8" s="127" t="s">
        <v>120</v>
      </c>
    </row>
    <row r="9" spans="1:9" s="119" customFormat="1" ht="30.75" customHeight="1" x14ac:dyDescent="0.25">
      <c r="A9" s="126"/>
      <c r="B9" s="126"/>
      <c r="C9" s="128" t="s">
        <v>121</v>
      </c>
      <c r="D9" s="129">
        <f>+E9+F9+G9+H9</f>
        <v>64301</v>
      </c>
      <c r="E9" s="129">
        <f t="shared" ref="E9:H9" si="0">E11</f>
        <v>0</v>
      </c>
      <c r="F9" s="129">
        <f t="shared" si="0"/>
        <v>0</v>
      </c>
      <c r="G9" s="129">
        <f t="shared" si="0"/>
        <v>64301</v>
      </c>
      <c r="H9" s="129">
        <f t="shared" si="0"/>
        <v>0</v>
      </c>
    </row>
    <row r="10" spans="1:9" x14ac:dyDescent="0.25">
      <c r="A10" s="126"/>
      <c r="B10" s="126"/>
      <c r="C10" s="128" t="s">
        <v>122</v>
      </c>
      <c r="D10" s="129"/>
      <c r="E10" s="129"/>
      <c r="F10" s="129"/>
      <c r="G10" s="129"/>
      <c r="H10" s="129"/>
    </row>
    <row r="11" spans="1:9" s="119" customFormat="1" ht="34.5" x14ac:dyDescent="0.25">
      <c r="A11" s="130"/>
      <c r="B11" s="131"/>
      <c r="C11" s="131" t="s">
        <v>123</v>
      </c>
      <c r="D11" s="127">
        <f t="shared" ref="D11:H13" si="1">D13</f>
        <v>64301</v>
      </c>
      <c r="E11" s="127">
        <f t="shared" si="1"/>
        <v>0</v>
      </c>
      <c r="F11" s="127">
        <f t="shared" si="1"/>
        <v>0</v>
      </c>
      <c r="G11" s="127">
        <f>G13</f>
        <v>64301</v>
      </c>
      <c r="H11" s="127">
        <f>H13</f>
        <v>0</v>
      </c>
      <c r="I11" s="125"/>
    </row>
    <row r="12" spans="1:9" s="119" customFormat="1" x14ac:dyDescent="0.25">
      <c r="A12" s="130"/>
      <c r="B12" s="130"/>
      <c r="C12" s="130" t="s">
        <v>80</v>
      </c>
      <c r="D12" s="127"/>
      <c r="E12" s="127"/>
      <c r="F12" s="127"/>
      <c r="G12" s="127"/>
      <c r="H12" s="127"/>
    </row>
    <row r="13" spans="1:9" ht="51.75" x14ac:dyDescent="0.25">
      <c r="A13" s="130">
        <f>'havelvac 1'!A25</f>
        <v>1157</v>
      </c>
      <c r="B13" s="130">
        <v>31001</v>
      </c>
      <c r="C13" s="132" t="str">
        <f>'havelvac 1'!C33</f>
        <v>Երևանի Բուսաբանական այգու տարածքում անտառպուրակի կառուցապատման նախագծային աշխատանքների իրականացում</v>
      </c>
      <c r="D13" s="112">
        <f>D15</f>
        <v>64301</v>
      </c>
      <c r="E13" s="127">
        <f t="shared" si="1"/>
        <v>0</v>
      </c>
      <c r="F13" s="127">
        <f t="shared" si="1"/>
        <v>0</v>
      </c>
      <c r="G13" s="112">
        <f>G15</f>
        <v>64301</v>
      </c>
      <c r="H13" s="127">
        <f t="shared" si="1"/>
        <v>0</v>
      </c>
    </row>
    <row r="14" spans="1:9" x14ac:dyDescent="0.25">
      <c r="A14" s="130"/>
      <c r="B14" s="130"/>
      <c r="C14" s="130" t="s">
        <v>80</v>
      </c>
      <c r="D14" s="109"/>
      <c r="E14" s="109"/>
      <c r="F14" s="109"/>
      <c r="G14" s="109"/>
      <c r="H14" s="109"/>
    </row>
    <row r="15" spans="1:9" ht="51.75" x14ac:dyDescent="0.25">
      <c r="A15" s="130"/>
      <c r="B15" s="130">
        <v>1</v>
      </c>
      <c r="C15" s="130" t="str">
        <f>C13</f>
        <v>Երևանի Բուսաբանական այգու տարածքում անտառպուրակի կառուցապատման նախագծային աշխատանքների իրականացում</v>
      </c>
      <c r="D15" s="109">
        <f>+E15+F15+G15+H15</f>
        <v>64301</v>
      </c>
      <c r="E15" s="109"/>
      <c r="F15" s="109"/>
      <c r="G15" s="109">
        <v>64301</v>
      </c>
      <c r="H15" s="109"/>
    </row>
    <row r="16" spans="1:9" ht="15" customHeight="1" x14ac:dyDescent="0.25"/>
    <row r="17" ht="15" customHeight="1" x14ac:dyDescent="0.25"/>
  </sheetData>
  <mergeCells count="7">
    <mergeCell ref="A4:H4"/>
    <mergeCell ref="G5:H5"/>
    <mergeCell ref="A6:B7"/>
    <mergeCell ref="C6:C8"/>
    <mergeCell ref="D6:H6"/>
    <mergeCell ref="D7:D8"/>
    <mergeCell ref="E7:H7"/>
  </mergeCells>
  <pageMargins left="0.16" right="0" top="0.27" bottom="0.24" header="0.2" footer="0.16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3"/>
  <sheetViews>
    <sheetView workbookViewId="0">
      <selection activeCell="D14" sqref="D14:E14"/>
    </sheetView>
  </sheetViews>
  <sheetFormatPr defaultColWidth="9.140625" defaultRowHeight="13.5" x14ac:dyDescent="0.25"/>
  <cols>
    <col min="1" max="1" width="4" style="1" customWidth="1"/>
    <col min="2" max="2" width="37.140625" style="1" customWidth="1"/>
    <col min="3" max="3" width="54.42578125" style="1" customWidth="1"/>
    <col min="4" max="4" width="15.42578125" style="1" customWidth="1"/>
    <col min="5" max="5" width="16.85546875" style="1" customWidth="1"/>
    <col min="6" max="16384" width="9.140625" style="1"/>
  </cols>
  <sheetData>
    <row r="2" spans="1:10" ht="15" customHeight="1" x14ac:dyDescent="0.25">
      <c r="E2" s="55" t="s">
        <v>126</v>
      </c>
    </row>
    <row r="3" spans="1:10" x14ac:dyDescent="0.25">
      <c r="E3" s="55" t="s">
        <v>50</v>
      </c>
    </row>
    <row r="4" spans="1:10" x14ac:dyDescent="0.25">
      <c r="E4" s="55" t="s">
        <v>2</v>
      </c>
    </row>
    <row r="5" spans="1:10" x14ac:dyDescent="0.25">
      <c r="E5" s="55"/>
    </row>
    <row r="6" spans="1:10" ht="58.5" customHeight="1" x14ac:dyDescent="0.25">
      <c r="A6" s="224" t="s">
        <v>139</v>
      </c>
      <c r="B6" s="224"/>
      <c r="C6" s="224"/>
      <c r="D6" s="224"/>
      <c r="E6" s="224"/>
    </row>
    <row r="7" spans="1:10" ht="17.25" x14ac:dyDescent="0.25">
      <c r="A7" s="225" t="str">
        <f>'havelvac 1'!C24</f>
        <v>ՀՀ տարածքային կառավարման և ենթակառուցվածքների նախարարություն</v>
      </c>
      <c r="B7" s="225"/>
      <c r="C7" s="225"/>
      <c r="D7" s="225"/>
      <c r="E7" s="225"/>
    </row>
    <row r="8" spans="1:10" ht="12.75" customHeight="1" x14ac:dyDescent="0.3">
      <c r="A8" s="56"/>
      <c r="B8" s="56"/>
      <c r="C8" s="56"/>
      <c r="D8" s="56"/>
      <c r="E8" s="56"/>
    </row>
    <row r="9" spans="1:10" ht="15" customHeight="1" x14ac:dyDescent="0.25">
      <c r="A9" s="226" t="s">
        <v>62</v>
      </c>
      <c r="B9" s="226"/>
      <c r="C9" s="226"/>
      <c r="D9" s="226"/>
      <c r="E9" s="226"/>
    </row>
    <row r="11" spans="1:10" ht="14.25" x14ac:dyDescent="0.25">
      <c r="B11" s="57" t="s">
        <v>63</v>
      </c>
      <c r="C11" s="57" t="s">
        <v>64</v>
      </c>
      <c r="D11" s="58"/>
      <c r="E11" s="59"/>
    </row>
    <row r="12" spans="1:10" x14ac:dyDescent="0.25">
      <c r="B12" s="44">
        <f>'havelvac 1'!A25</f>
        <v>1157</v>
      </c>
      <c r="C12" s="153" t="str">
        <f>'havelvac 1'!C26</f>
        <v xml:space="preserve">  Քաղաքային զարգացում </v>
      </c>
      <c r="D12" s="233" t="s">
        <v>137</v>
      </c>
      <c r="E12" s="233"/>
    </row>
    <row r="13" spans="1:10" ht="31.5" customHeight="1" x14ac:dyDescent="0.25">
      <c r="D13" s="233"/>
      <c r="E13" s="233"/>
    </row>
    <row r="14" spans="1:10" ht="26.25" customHeight="1" x14ac:dyDescent="0.25">
      <c r="B14" s="61" t="s">
        <v>65</v>
      </c>
      <c r="C14" s="100" t="s">
        <v>85</v>
      </c>
      <c r="D14" s="155" t="s">
        <v>51</v>
      </c>
      <c r="E14" s="155" t="s">
        <v>49</v>
      </c>
    </row>
    <row r="15" spans="1:10" x14ac:dyDescent="0.25">
      <c r="B15" s="61" t="s">
        <v>66</v>
      </c>
      <c r="C15" s="101" t="s">
        <v>91</v>
      </c>
      <c r="D15" s="62"/>
      <c r="E15" s="63"/>
      <c r="G15" s="64"/>
      <c r="H15" s="64"/>
      <c r="I15" s="64"/>
      <c r="J15" s="64"/>
    </row>
    <row r="16" spans="1:10" ht="49.5" customHeight="1" x14ac:dyDescent="0.25">
      <c r="B16" s="61" t="s">
        <v>0</v>
      </c>
      <c r="C16" s="60" t="str">
        <f>'havelvac 1'!C33</f>
        <v>Երևանի Բուսաբանական այգու տարածքում անտառպուրակի կառուցապատման նախագծային աշխատանքների իրականացում</v>
      </c>
      <c r="D16" s="231"/>
      <c r="E16" s="65"/>
    </row>
    <row r="17" spans="1:5" ht="39.75" customHeight="1" x14ac:dyDescent="0.25">
      <c r="B17" s="61" t="s">
        <v>67</v>
      </c>
      <c r="C17" s="66" t="str">
        <f>C16</f>
        <v>Երևանի Բուսաբանական այգու տարածքում անտառպուրակի կառուցապատման նախագծային աշխատանքների իրականացում</v>
      </c>
      <c r="D17" s="232"/>
      <c r="E17" s="65"/>
    </row>
    <row r="18" spans="1:5" ht="31.5" customHeight="1" x14ac:dyDescent="0.25">
      <c r="B18" s="61" t="s">
        <v>1</v>
      </c>
      <c r="C18" s="60" t="str">
        <f>'havelvac 1'!C37</f>
        <v xml:space="preserve">Պետական մարմինների կողմից օգտագործվող ոչ ֆինանսական ակտիվների հետ գործառնություններ </v>
      </c>
      <c r="D18" s="232"/>
      <c r="E18" s="65"/>
    </row>
    <row r="19" spans="1:5" ht="31.5" customHeight="1" x14ac:dyDescent="0.25">
      <c r="B19" s="61" t="s">
        <v>134</v>
      </c>
      <c r="C19" s="60" t="s">
        <v>135</v>
      </c>
      <c r="D19" s="232"/>
      <c r="E19" s="65"/>
    </row>
    <row r="20" spans="1:5" ht="23.25" customHeight="1" x14ac:dyDescent="0.25">
      <c r="B20" s="227" t="s">
        <v>69</v>
      </c>
      <c r="C20" s="228"/>
      <c r="D20" s="232"/>
      <c r="E20" s="68"/>
    </row>
    <row r="21" spans="1:5" ht="27.75" customHeight="1" x14ac:dyDescent="0.25">
      <c r="B21" s="229" t="s">
        <v>124</v>
      </c>
      <c r="C21" s="230"/>
      <c r="D21" s="103">
        <v>2</v>
      </c>
      <c r="E21" s="98">
        <v>2</v>
      </c>
    </row>
    <row r="22" spans="1:5" ht="21" customHeight="1" x14ac:dyDescent="0.25">
      <c r="B22" s="236" t="s">
        <v>70</v>
      </c>
      <c r="C22" s="237"/>
      <c r="D22" s="69">
        <f>'havelvac 2 '!G42</f>
        <v>64301</v>
      </c>
      <c r="E22" s="70">
        <f>D22</f>
        <v>64301</v>
      </c>
    </row>
    <row r="23" spans="1:5" x14ac:dyDescent="0.25">
      <c r="A23" s="71"/>
      <c r="B23" s="72"/>
      <c r="C23" s="72"/>
      <c r="D23" s="72"/>
      <c r="E23" s="59"/>
    </row>
    <row r="24" spans="1:5" s="73" customFormat="1" ht="17.25" x14ac:dyDescent="0.25">
      <c r="A24" s="225" t="s">
        <v>71</v>
      </c>
      <c r="B24" s="225"/>
      <c r="C24" s="225"/>
      <c r="D24" s="225"/>
      <c r="E24" s="225"/>
    </row>
    <row r="25" spans="1:5" ht="14.25" x14ac:dyDescent="0.25">
      <c r="A25" s="226" t="s">
        <v>62</v>
      </c>
      <c r="B25" s="226"/>
      <c r="C25" s="226"/>
      <c r="D25" s="226"/>
      <c r="E25" s="226"/>
    </row>
    <row r="26" spans="1:5" x14ac:dyDescent="0.25">
      <c r="B26" s="74"/>
      <c r="C26" s="74"/>
      <c r="D26" s="74"/>
      <c r="E26" s="75"/>
    </row>
    <row r="27" spans="1:5" s="76" customFormat="1" ht="17.25" x14ac:dyDescent="0.25">
      <c r="A27" s="238"/>
      <c r="B27" s="238"/>
      <c r="C27" s="238"/>
      <c r="D27" s="238"/>
      <c r="E27" s="238"/>
    </row>
    <row r="28" spans="1:5" s="76" customFormat="1" ht="17.25" x14ac:dyDescent="0.3">
      <c r="A28" s="77"/>
      <c r="B28" s="78" t="s">
        <v>63</v>
      </c>
      <c r="C28" s="78" t="s">
        <v>64</v>
      </c>
      <c r="D28" s="79"/>
      <c r="E28" s="1"/>
    </row>
    <row r="29" spans="1:5" s="76" customFormat="1" ht="33.75" customHeight="1" x14ac:dyDescent="0.3">
      <c r="A29" s="77"/>
      <c r="B29" s="80">
        <v>1139</v>
      </c>
      <c r="C29" s="154" t="s">
        <v>72</v>
      </c>
      <c r="D29" s="242" t="s">
        <v>140</v>
      </c>
      <c r="E29" s="243"/>
    </row>
    <row r="30" spans="1:5" s="76" customFormat="1" ht="17.25" x14ac:dyDescent="0.3">
      <c r="A30" s="77"/>
      <c r="B30" s="82" t="s">
        <v>73</v>
      </c>
      <c r="C30" s="83"/>
      <c r="D30" s="243"/>
      <c r="E30" s="243"/>
    </row>
    <row r="31" spans="1:5" s="76" customFormat="1" ht="17.25" x14ac:dyDescent="0.3">
      <c r="A31" s="77"/>
      <c r="B31" s="84" t="s">
        <v>65</v>
      </c>
      <c r="C31" s="80">
        <v>1139</v>
      </c>
      <c r="D31" s="155" t="s">
        <v>51</v>
      </c>
      <c r="E31" s="155" t="s">
        <v>49</v>
      </c>
    </row>
    <row r="32" spans="1:5" s="76" customFormat="1" ht="17.25" x14ac:dyDescent="0.3">
      <c r="A32" s="77"/>
      <c r="B32" s="81" t="s">
        <v>66</v>
      </c>
      <c r="C32" s="85">
        <v>11001</v>
      </c>
      <c r="D32" s="239"/>
      <c r="E32" s="86"/>
    </row>
    <row r="33" spans="1:5" s="76" customFormat="1" ht="17.25" x14ac:dyDescent="0.3">
      <c r="A33" s="77"/>
      <c r="B33" s="81" t="s">
        <v>0</v>
      </c>
      <c r="C33" s="81" t="s">
        <v>72</v>
      </c>
      <c r="D33" s="240"/>
      <c r="E33" s="87"/>
    </row>
    <row r="34" spans="1:5" s="76" customFormat="1" ht="54.75" x14ac:dyDescent="0.3">
      <c r="A34" s="77"/>
      <c r="B34" s="81" t="s">
        <v>67</v>
      </c>
      <c r="C34" s="88" t="s">
        <v>74</v>
      </c>
      <c r="D34" s="240"/>
      <c r="E34" s="87"/>
    </row>
    <row r="35" spans="1:5" s="76" customFormat="1" ht="17.25" x14ac:dyDescent="0.3">
      <c r="A35" s="77"/>
      <c r="B35" s="81" t="s">
        <v>1</v>
      </c>
      <c r="C35" s="89" t="s">
        <v>75</v>
      </c>
      <c r="D35" s="240"/>
      <c r="E35" s="65"/>
    </row>
    <row r="36" spans="1:5" s="76" customFormat="1" ht="27" x14ac:dyDescent="0.3">
      <c r="A36" s="77"/>
      <c r="B36" s="90" t="s">
        <v>68</v>
      </c>
      <c r="C36" s="84" t="s">
        <v>35</v>
      </c>
      <c r="D36" s="240"/>
      <c r="E36" s="65"/>
    </row>
    <row r="37" spans="1:5" s="76" customFormat="1" ht="17.25" x14ac:dyDescent="0.3">
      <c r="A37" s="77"/>
      <c r="B37" s="91"/>
      <c r="C37" s="46" t="s">
        <v>69</v>
      </c>
      <c r="D37" s="241"/>
      <c r="E37" s="68"/>
    </row>
    <row r="38" spans="1:5" s="76" customFormat="1" ht="17.25" x14ac:dyDescent="0.3">
      <c r="A38" s="77"/>
      <c r="B38" s="234" t="s">
        <v>70</v>
      </c>
      <c r="C38" s="234"/>
      <c r="D38" s="70">
        <v>-64301</v>
      </c>
      <c r="E38" s="70">
        <v>-64301</v>
      </c>
    </row>
    <row r="41" spans="1:5" s="41" customFormat="1" ht="16.5" x14ac:dyDescent="0.25">
      <c r="A41" s="42" t="s">
        <v>54</v>
      </c>
      <c r="B41" s="43"/>
      <c r="C41" s="43"/>
      <c r="D41" s="92"/>
    </row>
    <row r="42" spans="1:5" s="41" customFormat="1" ht="16.5" x14ac:dyDescent="0.25">
      <c r="A42" s="42" t="s">
        <v>55</v>
      </c>
      <c r="B42" s="42"/>
      <c r="C42" s="42"/>
      <c r="D42" s="42"/>
    </row>
    <row r="43" spans="1:5" ht="16.5" x14ac:dyDescent="0.3">
      <c r="B43" s="235" t="s">
        <v>76</v>
      </c>
      <c r="C43" s="235"/>
      <c r="D43" s="235"/>
      <c r="E43" s="235"/>
    </row>
  </sheetData>
  <mergeCells count="15">
    <mergeCell ref="B38:C38"/>
    <mergeCell ref="B43:E43"/>
    <mergeCell ref="B22:C22"/>
    <mergeCell ref="A24:E24"/>
    <mergeCell ref="A25:E25"/>
    <mergeCell ref="A27:E27"/>
    <mergeCell ref="D32:D37"/>
    <mergeCell ref="D29:E30"/>
    <mergeCell ref="A6:E6"/>
    <mergeCell ref="A7:E7"/>
    <mergeCell ref="A9:E9"/>
    <mergeCell ref="B20:C20"/>
    <mergeCell ref="B21:C21"/>
    <mergeCell ref="D16:D20"/>
    <mergeCell ref="D12:E1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4"/>
  <sheetViews>
    <sheetView tabSelected="1" workbookViewId="0">
      <selection activeCell="I13" sqref="I13"/>
    </sheetView>
  </sheetViews>
  <sheetFormatPr defaultColWidth="9.140625" defaultRowHeight="13.5" x14ac:dyDescent="0.25"/>
  <cols>
    <col min="1" max="1" width="4" style="1" customWidth="1"/>
    <col min="2" max="2" width="37.28515625" style="1" customWidth="1"/>
    <col min="3" max="3" width="54.42578125" style="1" customWidth="1"/>
    <col min="4" max="5" width="14.140625" style="1" customWidth="1"/>
    <col min="6" max="16384" width="9.140625" style="1"/>
  </cols>
  <sheetData>
    <row r="2" spans="1:10" ht="15" customHeight="1" x14ac:dyDescent="0.25">
      <c r="E2" s="55" t="s">
        <v>127</v>
      </c>
    </row>
    <row r="3" spans="1:10" x14ac:dyDescent="0.25">
      <c r="E3" s="55" t="s">
        <v>50</v>
      </c>
    </row>
    <row r="4" spans="1:10" x14ac:dyDescent="0.25">
      <c r="E4" s="55" t="s">
        <v>2</v>
      </c>
    </row>
    <row r="5" spans="1:10" x14ac:dyDescent="0.25">
      <c r="E5" s="55"/>
    </row>
    <row r="7" spans="1:10" ht="51.75" customHeight="1" x14ac:dyDescent="0.25">
      <c r="A7" s="224" t="s">
        <v>142</v>
      </c>
      <c r="B7" s="224"/>
      <c r="C7" s="224"/>
      <c r="D7" s="224"/>
      <c r="E7" s="224"/>
    </row>
    <row r="8" spans="1:10" ht="17.25" x14ac:dyDescent="0.25">
      <c r="A8" s="225" t="str">
        <f>'havelvac 1'!C24</f>
        <v>ՀՀ տարածքային կառավարման և ենթակառուցվածքների նախարարություն</v>
      </c>
      <c r="B8" s="225"/>
      <c r="C8" s="225"/>
      <c r="D8" s="225"/>
      <c r="E8" s="225"/>
    </row>
    <row r="9" spans="1:10" ht="12.75" customHeight="1" x14ac:dyDescent="0.25">
      <c r="A9" s="245"/>
      <c r="B9" s="245"/>
      <c r="C9" s="245"/>
      <c r="D9" s="245"/>
      <c r="E9" s="245"/>
    </row>
    <row r="10" spans="1:10" ht="16.5" customHeight="1" x14ac:dyDescent="0.25">
      <c r="A10" s="226" t="s">
        <v>141</v>
      </c>
      <c r="B10" s="226"/>
      <c r="C10" s="226"/>
      <c r="D10" s="226"/>
      <c r="E10" s="226"/>
    </row>
    <row r="11" spans="1:10" ht="6" customHeight="1" x14ac:dyDescent="0.25"/>
    <row r="12" spans="1:10" ht="14.25" x14ac:dyDescent="0.25">
      <c r="B12" s="57" t="s">
        <v>63</v>
      </c>
      <c r="C12" s="57" t="s">
        <v>64</v>
      </c>
      <c r="D12" s="58"/>
      <c r="E12" s="59"/>
    </row>
    <row r="13" spans="1:10" ht="31.5" customHeight="1" x14ac:dyDescent="0.25">
      <c r="B13" s="44">
        <v>1157</v>
      </c>
      <c r="C13" s="153" t="str">
        <f>'havelvac 1'!C26</f>
        <v xml:space="preserve">  Քաղաքային զարգացում </v>
      </c>
      <c r="D13" s="233" t="s">
        <v>137</v>
      </c>
      <c r="E13" s="233"/>
    </row>
    <row r="14" spans="1:10" x14ac:dyDescent="0.25">
      <c r="D14" s="233"/>
      <c r="E14" s="233"/>
    </row>
    <row r="15" spans="1:10" ht="26.25" customHeight="1" x14ac:dyDescent="0.25">
      <c r="B15" s="61" t="s">
        <v>65</v>
      </c>
      <c r="C15" s="100" t="s">
        <v>85</v>
      </c>
      <c r="D15" s="155" t="s">
        <v>51</v>
      </c>
      <c r="E15" s="155" t="s">
        <v>49</v>
      </c>
    </row>
    <row r="16" spans="1:10" ht="18" customHeight="1" x14ac:dyDescent="0.25">
      <c r="B16" s="61" t="s">
        <v>66</v>
      </c>
      <c r="C16" s="101" t="s">
        <v>91</v>
      </c>
      <c r="D16" s="62"/>
      <c r="E16" s="63"/>
      <c r="G16" s="64"/>
      <c r="H16" s="64"/>
      <c r="I16" s="64"/>
      <c r="J16" s="64"/>
    </row>
    <row r="17" spans="1:5" ht="40.5" x14ac:dyDescent="0.25">
      <c r="B17" s="61" t="s">
        <v>0</v>
      </c>
      <c r="C17" s="60" t="str">
        <f>'havelvac 5'!C16</f>
        <v>Երևանի Բուսաբանական այգու տարածքում անտառպուրակի կառուցապատման նախագծային աշխատանքների իրականացում</v>
      </c>
      <c r="D17" s="231"/>
      <c r="E17" s="65"/>
    </row>
    <row r="18" spans="1:5" ht="40.5" x14ac:dyDescent="0.25">
      <c r="B18" s="61" t="s">
        <v>67</v>
      </c>
      <c r="C18" s="66" t="str">
        <f>C17</f>
        <v>Երևանի Բուսաբանական այգու տարածքում անտառպուրակի կառուցապատման նախագծային աշխատանքների իրականացում</v>
      </c>
      <c r="D18" s="232"/>
      <c r="E18" s="65"/>
    </row>
    <row r="19" spans="1:5" ht="41.25" customHeight="1" x14ac:dyDescent="0.25">
      <c r="B19" s="61" t="s">
        <v>1</v>
      </c>
      <c r="C19" s="60" t="str">
        <f>'havelvac 1'!C37</f>
        <v xml:space="preserve">Պետական մարմինների կողմից օգտագործվող ոչ ֆինանսական ակտիվների հետ գործառնություններ </v>
      </c>
      <c r="D19" s="232"/>
      <c r="E19" s="65"/>
    </row>
    <row r="20" spans="1:5" ht="41.25" customHeight="1" x14ac:dyDescent="0.25">
      <c r="B20" s="61" t="str">
        <f>'havelvac 5'!B19</f>
        <v xml:space="preserve">Միջոցառումն իրականացնողի անվանումը՛ </v>
      </c>
      <c r="C20" s="60" t="str">
        <f>'havelvac 5'!C19</f>
        <v xml:space="preserve">  Մասնագիտացված միավոր </v>
      </c>
      <c r="D20" s="232"/>
      <c r="E20" s="65"/>
    </row>
    <row r="21" spans="1:5" ht="23.25" customHeight="1" x14ac:dyDescent="0.25">
      <c r="B21" s="227" t="s">
        <v>69</v>
      </c>
      <c r="C21" s="228"/>
      <c r="D21" s="232"/>
      <c r="E21" s="68"/>
    </row>
    <row r="22" spans="1:5" ht="27.75" customHeight="1" x14ac:dyDescent="0.25">
      <c r="B22" s="244" t="str">
        <f>'havelvac 5'!B21:C21</f>
        <v xml:space="preserve"> Պայմանագրերի թիվ, հատ </v>
      </c>
      <c r="C22" s="244"/>
      <c r="D22" s="67">
        <v>2</v>
      </c>
      <c r="E22" s="98">
        <v>2</v>
      </c>
    </row>
    <row r="23" spans="1:5" x14ac:dyDescent="0.25">
      <c r="B23" s="236" t="s">
        <v>70</v>
      </c>
      <c r="C23" s="237"/>
      <c r="D23" s="69">
        <f>+'[2]havelvac 4'!D22</f>
        <v>64301</v>
      </c>
      <c r="E23" s="69">
        <f>'havelvac 5'!E22</f>
        <v>64301</v>
      </c>
    </row>
    <row r="24" spans="1:5" x14ac:dyDescent="0.25">
      <c r="A24" s="71"/>
      <c r="B24" s="72"/>
      <c r="C24" s="72"/>
      <c r="D24" s="72"/>
      <c r="E24" s="59"/>
    </row>
    <row r="25" spans="1:5" s="73" customFormat="1" ht="17.25" x14ac:dyDescent="0.25">
      <c r="A25" s="225" t="s">
        <v>71</v>
      </c>
      <c r="B25" s="225"/>
      <c r="C25" s="225"/>
      <c r="D25" s="225"/>
      <c r="E25" s="225"/>
    </row>
    <row r="26" spans="1:5" s="73" customFormat="1" ht="17.25" x14ac:dyDescent="0.25">
      <c r="A26" s="246" t="s">
        <v>143</v>
      </c>
      <c r="B26" s="246"/>
      <c r="C26" s="246"/>
      <c r="D26" s="246"/>
      <c r="E26" s="246"/>
    </row>
    <row r="27" spans="1:5" s="73" customFormat="1" ht="17.25" x14ac:dyDescent="0.25">
      <c r="A27" s="93"/>
      <c r="B27" s="93"/>
      <c r="C27" s="93"/>
      <c r="D27" s="93"/>
      <c r="E27" s="93"/>
    </row>
    <row r="28" spans="1:5" s="76" customFormat="1" ht="17.25" x14ac:dyDescent="0.3">
      <c r="A28" s="77"/>
      <c r="B28" s="78" t="s">
        <v>63</v>
      </c>
      <c r="C28" s="78" t="s">
        <v>64</v>
      </c>
      <c r="D28" s="79"/>
      <c r="E28" s="1"/>
    </row>
    <row r="29" spans="1:5" s="76" customFormat="1" ht="26.25" customHeight="1" x14ac:dyDescent="0.3">
      <c r="A29" s="77"/>
      <c r="B29" s="80">
        <v>1139</v>
      </c>
      <c r="C29" s="154" t="s">
        <v>72</v>
      </c>
      <c r="D29" s="242" t="s">
        <v>140</v>
      </c>
      <c r="E29" s="242"/>
    </row>
    <row r="30" spans="1:5" s="76" customFormat="1" ht="17.25" x14ac:dyDescent="0.3">
      <c r="A30" s="77"/>
      <c r="B30" s="82" t="s">
        <v>73</v>
      </c>
      <c r="C30" s="83"/>
      <c r="D30" s="242"/>
      <c r="E30" s="242"/>
    </row>
    <row r="31" spans="1:5" s="76" customFormat="1" ht="17.25" x14ac:dyDescent="0.3">
      <c r="A31" s="77"/>
      <c r="B31" s="84" t="s">
        <v>65</v>
      </c>
      <c r="C31" s="80">
        <v>1139</v>
      </c>
      <c r="D31" s="155" t="s">
        <v>51</v>
      </c>
      <c r="E31" s="155" t="s">
        <v>49</v>
      </c>
    </row>
    <row r="32" spans="1:5" s="76" customFormat="1" ht="17.25" x14ac:dyDescent="0.3">
      <c r="A32" s="77"/>
      <c r="B32" s="81" t="s">
        <v>66</v>
      </c>
      <c r="C32" s="85">
        <v>11001</v>
      </c>
      <c r="D32" s="239"/>
      <c r="E32" s="247"/>
    </row>
    <row r="33" spans="1:5" s="76" customFormat="1" ht="17.25" x14ac:dyDescent="0.3">
      <c r="A33" s="77"/>
      <c r="B33" s="81" t="s">
        <v>0</v>
      </c>
      <c r="C33" s="81" t="s">
        <v>72</v>
      </c>
      <c r="D33" s="240"/>
      <c r="E33" s="248"/>
    </row>
    <row r="34" spans="1:5" s="76" customFormat="1" ht="54.75" x14ac:dyDescent="0.3">
      <c r="A34" s="77"/>
      <c r="B34" s="81" t="s">
        <v>67</v>
      </c>
      <c r="C34" s="88" t="s">
        <v>74</v>
      </c>
      <c r="D34" s="240"/>
      <c r="E34" s="248"/>
    </row>
    <row r="35" spans="1:5" s="76" customFormat="1" ht="17.25" x14ac:dyDescent="0.3">
      <c r="A35" s="77"/>
      <c r="B35" s="81" t="s">
        <v>1</v>
      </c>
      <c r="C35" s="89" t="s">
        <v>75</v>
      </c>
      <c r="D35" s="240"/>
      <c r="E35" s="248"/>
    </row>
    <row r="36" spans="1:5" s="76" customFormat="1" ht="27" x14ac:dyDescent="0.3">
      <c r="A36" s="77"/>
      <c r="B36" s="90" t="s">
        <v>68</v>
      </c>
      <c r="C36" s="84" t="s">
        <v>35</v>
      </c>
      <c r="D36" s="240"/>
      <c r="E36" s="248"/>
    </row>
    <row r="37" spans="1:5" s="76" customFormat="1" ht="17.25" x14ac:dyDescent="0.3">
      <c r="A37" s="77"/>
      <c r="B37" s="91"/>
      <c r="C37" s="46" t="s">
        <v>69</v>
      </c>
      <c r="D37" s="241"/>
      <c r="E37" s="249"/>
    </row>
    <row r="38" spans="1:5" s="76" customFormat="1" ht="17.25" x14ac:dyDescent="0.3">
      <c r="A38" s="77"/>
      <c r="B38" s="234" t="s">
        <v>70</v>
      </c>
      <c r="C38" s="234"/>
      <c r="D38" s="94">
        <f>+E38</f>
        <v>-64301</v>
      </c>
      <c r="E38" s="94">
        <f>'havelvac 5'!E38</f>
        <v>-64301</v>
      </c>
    </row>
    <row r="42" spans="1:5" s="41" customFormat="1" ht="16.5" x14ac:dyDescent="0.25">
      <c r="A42" s="42" t="s">
        <v>54</v>
      </c>
      <c r="B42" s="43"/>
      <c r="C42" s="43"/>
      <c r="D42" s="92"/>
    </row>
    <row r="43" spans="1:5" s="41" customFormat="1" ht="16.5" x14ac:dyDescent="0.25">
      <c r="A43" s="42" t="s">
        <v>55</v>
      </c>
      <c r="B43" s="42"/>
      <c r="C43" s="42"/>
      <c r="D43" s="42"/>
    </row>
    <row r="44" spans="1:5" s="41" customFormat="1" ht="16.5" x14ac:dyDescent="0.25">
      <c r="A44" s="42" t="s">
        <v>53</v>
      </c>
      <c r="B44" s="95" t="s">
        <v>77</v>
      </c>
      <c r="C44" s="95"/>
      <c r="D44" s="95"/>
      <c r="E44" s="95"/>
    </row>
  </sheetData>
  <mergeCells count="15">
    <mergeCell ref="B38:C38"/>
    <mergeCell ref="B23:C23"/>
    <mergeCell ref="A25:E25"/>
    <mergeCell ref="A26:E26"/>
    <mergeCell ref="D32:D37"/>
    <mergeCell ref="E32:E37"/>
    <mergeCell ref="D29:E30"/>
    <mergeCell ref="B22:C22"/>
    <mergeCell ref="D17:D21"/>
    <mergeCell ref="A7:E7"/>
    <mergeCell ref="A8:E8"/>
    <mergeCell ref="A9:E9"/>
    <mergeCell ref="A10:E10"/>
    <mergeCell ref="B21:C21"/>
    <mergeCell ref="D13:E1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K6" sqref="K6"/>
    </sheetView>
  </sheetViews>
  <sheetFormatPr defaultColWidth="20" defaultRowHeight="17.25" x14ac:dyDescent="0.25"/>
  <cols>
    <col min="1" max="1" width="20" style="117"/>
    <col min="2" max="2" width="60.140625" style="108" customWidth="1"/>
    <col min="3" max="3" width="13.5703125" style="108" bestFit="1" customWidth="1"/>
    <col min="4" max="4" width="10.85546875" style="108" bestFit="1" customWidth="1"/>
    <col min="5" max="5" width="20" style="118"/>
    <col min="6" max="6" width="11.28515625" style="118" bestFit="1" customWidth="1"/>
    <col min="7" max="7" width="24" style="118" customWidth="1"/>
    <col min="8" max="16384" width="20" style="108"/>
  </cols>
  <sheetData>
    <row r="1" spans="1:7" s="107" customFormat="1" ht="17.25" customHeight="1" x14ac:dyDescent="0.25">
      <c r="A1" s="256" t="s">
        <v>128</v>
      </c>
      <c r="B1" s="256"/>
      <c r="C1" s="256"/>
      <c r="D1" s="256"/>
      <c r="E1" s="256"/>
      <c r="F1" s="256"/>
      <c r="G1" s="256"/>
    </row>
    <row r="2" spans="1:7" s="107" customFormat="1" ht="17.25" customHeight="1" x14ac:dyDescent="0.25">
      <c r="A2" s="256" t="s">
        <v>92</v>
      </c>
      <c r="B2" s="256"/>
      <c r="C2" s="256"/>
      <c r="D2" s="256"/>
      <c r="E2" s="256"/>
      <c r="F2" s="256"/>
      <c r="G2" s="256"/>
    </row>
    <row r="3" spans="1:7" s="107" customFormat="1" ht="17.25" customHeight="1" x14ac:dyDescent="0.25">
      <c r="A3" s="256" t="s">
        <v>2</v>
      </c>
      <c r="B3" s="256"/>
      <c r="C3" s="256"/>
      <c r="D3" s="256"/>
      <c r="E3" s="256"/>
      <c r="F3" s="256"/>
      <c r="G3" s="256"/>
    </row>
    <row r="5" spans="1:7" ht="53.25" customHeight="1" x14ac:dyDescent="0.25">
      <c r="A5" s="257" t="s">
        <v>93</v>
      </c>
      <c r="B5" s="257"/>
      <c r="C5" s="257"/>
      <c r="D5" s="257"/>
      <c r="E5" s="257"/>
      <c r="F5" s="257"/>
      <c r="G5" s="257"/>
    </row>
    <row r="6" spans="1:7" ht="66.75" customHeight="1" x14ac:dyDescent="0.25">
      <c r="A6" s="258" t="s">
        <v>94</v>
      </c>
      <c r="B6" s="251" t="s">
        <v>95</v>
      </c>
      <c r="C6" s="251" t="s">
        <v>96</v>
      </c>
      <c r="D6" s="251" t="s">
        <v>97</v>
      </c>
      <c r="E6" s="259" t="s">
        <v>98</v>
      </c>
      <c r="F6" s="259" t="s">
        <v>99</v>
      </c>
      <c r="G6" s="259"/>
    </row>
    <row r="7" spans="1:7" ht="34.5" x14ac:dyDescent="0.25">
      <c r="A7" s="258"/>
      <c r="B7" s="251"/>
      <c r="C7" s="251"/>
      <c r="D7" s="251"/>
      <c r="E7" s="259"/>
      <c r="F7" s="109" t="s">
        <v>100</v>
      </c>
      <c r="G7" s="109" t="s">
        <v>101</v>
      </c>
    </row>
    <row r="8" spans="1:7" x14ac:dyDescent="0.25">
      <c r="A8" s="250" t="s">
        <v>81</v>
      </c>
      <c r="B8" s="250"/>
      <c r="C8" s="250"/>
      <c r="D8" s="250"/>
      <c r="E8" s="250"/>
      <c r="F8" s="250"/>
      <c r="G8" s="109">
        <f>+G11</f>
        <v>64301</v>
      </c>
    </row>
    <row r="9" spans="1:7" x14ac:dyDescent="0.25">
      <c r="A9" s="110" t="s">
        <v>107</v>
      </c>
      <c r="B9" s="110" t="s">
        <v>108</v>
      </c>
      <c r="C9" s="110" t="s">
        <v>102</v>
      </c>
      <c r="D9" s="251" t="str">
        <f>'havelvac 1'!C26</f>
        <v xml:space="preserve">  Քաղաքային զարգացում </v>
      </c>
      <c r="E9" s="251"/>
      <c r="F9" s="251"/>
      <c r="G9" s="109">
        <f>+G10</f>
        <v>64301</v>
      </c>
    </row>
    <row r="10" spans="1:7" s="113" customFormat="1" ht="36" customHeight="1" x14ac:dyDescent="0.25">
      <c r="A10" s="111" t="s">
        <v>109</v>
      </c>
      <c r="B10" s="252" t="str">
        <f>'havelvac 1'!C33</f>
        <v>Երևանի Բուսաբանական այգու տարածքում անտառպուրակի կառուցապատման նախագծային աշխատանքների իրականացում</v>
      </c>
      <c r="C10" s="252"/>
      <c r="D10" s="252"/>
      <c r="E10" s="252"/>
      <c r="F10" s="252"/>
      <c r="G10" s="112">
        <f>G11</f>
        <v>64301</v>
      </c>
    </row>
    <row r="11" spans="1:7" x14ac:dyDescent="0.25">
      <c r="A11" s="253" t="s">
        <v>103</v>
      </c>
      <c r="B11" s="254"/>
      <c r="C11" s="254"/>
      <c r="D11" s="254"/>
      <c r="E11" s="254"/>
      <c r="F11" s="255"/>
      <c r="G11" s="109">
        <f>SUM(G12:G13)</f>
        <v>64301</v>
      </c>
    </row>
    <row r="12" spans="1:7" s="113" customFormat="1" x14ac:dyDescent="0.25">
      <c r="A12" s="111">
        <v>71241200</v>
      </c>
      <c r="B12" s="111" t="s">
        <v>104</v>
      </c>
      <c r="C12" s="114" t="s">
        <v>110</v>
      </c>
      <c r="D12" s="111" t="s">
        <v>105</v>
      </c>
      <c r="E12" s="112">
        <v>63486000</v>
      </c>
      <c r="F12" s="115">
        <v>1</v>
      </c>
      <c r="G12" s="112">
        <f>+F12*E12/1000</f>
        <v>63486</v>
      </c>
    </row>
    <row r="13" spans="1:7" s="113" customFormat="1" x14ac:dyDescent="0.25">
      <c r="A13" s="116">
        <v>50531140</v>
      </c>
      <c r="B13" s="111" t="s">
        <v>106</v>
      </c>
      <c r="C13" s="114" t="s">
        <v>110</v>
      </c>
      <c r="D13" s="111" t="s">
        <v>105</v>
      </c>
      <c r="E13" s="112">
        <v>815000</v>
      </c>
      <c r="F13" s="115">
        <v>1</v>
      </c>
      <c r="G13" s="112">
        <f t="shared" ref="G13" si="0">+F13*E13/1000</f>
        <v>815</v>
      </c>
    </row>
  </sheetData>
  <mergeCells count="14">
    <mergeCell ref="A8:F8"/>
    <mergeCell ref="D9:F9"/>
    <mergeCell ref="B10:F10"/>
    <mergeCell ref="A11:F11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havelvac 1</vt:lpstr>
      <vt:lpstr>havelvac 2 </vt:lpstr>
      <vt:lpstr>havelvac 3</vt:lpstr>
      <vt:lpstr>havelvac 4 </vt:lpstr>
      <vt:lpstr>havelvac 5</vt:lpstr>
      <vt:lpstr>havelvac 6</vt:lpstr>
      <vt:lpstr>havelva 7</vt:lpstr>
      <vt:lpstr>'havelvac 2 '!Print_Area</vt:lpstr>
      <vt:lpstr>'havelvac 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Mulberry 2.0</cp:keywords>
  <cp:lastModifiedBy>Ashot Pirumyan</cp:lastModifiedBy>
  <cp:lastPrinted>2021-09-25T14:03:57Z</cp:lastPrinted>
  <dcterms:created xsi:type="dcterms:W3CDTF">2019-11-13T13:19:06Z</dcterms:created>
  <dcterms:modified xsi:type="dcterms:W3CDTF">2021-09-25T15:49:04Z</dcterms:modified>
</cp:coreProperties>
</file>