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ianaCh\Downloads\68763\"/>
    </mc:Choice>
  </mc:AlternateContent>
  <bookViews>
    <workbookView xWindow="0" yWindow="0" windowWidth="28800" windowHeight="11730" activeTab="3"/>
  </bookViews>
  <sheets>
    <sheet name="Հավելված 1" sheetId="31" r:id="rId1"/>
    <sheet name="Հավելված 2" sheetId="32" r:id="rId2"/>
    <sheet name="Հավելված3" sheetId="27" r:id="rId3"/>
    <sheet name="Հավելված 4" sheetId="33" r:id="rId4"/>
  </sheets>
  <definedNames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3">'Հավելված 4'!$A$1:$G$34</definedName>
  </definedNames>
  <calcPr calcId="191029"/>
</workbook>
</file>

<file path=xl/calcChain.xml><?xml version="1.0" encoding="utf-8"?>
<calcChain xmlns="http://schemas.openxmlformats.org/spreadsheetml/2006/main">
  <c r="G31" i="33" l="1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 s="1"/>
  <c r="G11" i="33" s="1"/>
  <c r="G10" i="33" s="1"/>
  <c r="G9" i="33" s="1"/>
  <c r="G27" i="32"/>
  <c r="G26" i="32"/>
  <c r="G25" i="32"/>
  <c r="G24" i="32"/>
  <c r="G22" i="32" s="1"/>
  <c r="G20" i="32" s="1"/>
  <c r="G43" i="32"/>
  <c r="G42" i="32"/>
  <c r="G41" i="32"/>
  <c r="G40" i="32" s="1"/>
  <c r="G38" i="32" s="1"/>
  <c r="G36" i="32" s="1"/>
  <c r="G34" i="32" s="1"/>
  <c r="G31" i="32" s="1"/>
  <c r="G29" i="32" s="1"/>
  <c r="D18" i="31" l="1"/>
  <c r="D11" i="31" s="1"/>
  <c r="D26" i="27"/>
  <c r="G18" i="32"/>
  <c r="G15" i="32" s="1"/>
  <c r="G13" i="32" s="1"/>
  <c r="G11" i="32" s="1"/>
  <c r="G10" i="32" s="1"/>
</calcChain>
</file>

<file path=xl/sharedStrings.xml><?xml version="1.0" encoding="utf-8"?>
<sst xmlns="http://schemas.openxmlformats.org/spreadsheetml/2006/main" count="220" uniqueCount="139">
  <si>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</si>
  <si>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</si>
  <si>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</si>
  <si>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</si>
  <si>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</si>
  <si>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</si>
  <si>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</si>
  <si>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</si>
  <si>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</si>
  <si>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Նկարագրությունը՝</t>
  </si>
  <si>
    <t xml:space="preserve"> Տարի </t>
  </si>
  <si>
    <t xml:space="preserve">Միջոցառումն իրականացնողի անվանումը </t>
  </si>
  <si>
    <t>ՄԱՍ 1. ՊԵՏԱԿԱՆ ՄԱՐՄՆԻ ԳԾՈՎ ԱՐԴՅՈՒՆՔԱՅԻՆ (ԿԱՏԱՐՈՂԱԿԱՆ) ՑՈՒՑԱՆԻՇՆԵՐԸ</t>
  </si>
  <si>
    <t>Հավելված 1</t>
  </si>
  <si>
    <t>Հավելված 3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</si>
  <si>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</si>
  <si>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</si>
  <si>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Տարի</t>
  </si>
  <si>
    <t xml:space="preserve"> Ծրագիր</t>
  </si>
  <si>
    <t xml:space="preserve"> Միջոցառում</t>
  </si>
  <si>
    <t xml:space="preserve">Ծրագրի անվանումը </t>
  </si>
  <si>
    <t>Ծրագրի նպատակը</t>
  </si>
  <si>
    <t>Վերջնական արդյունքի նկարագրությունը</t>
  </si>
  <si>
    <t>Ծրագրի միջոցառումներ</t>
  </si>
  <si>
    <t>Միջոցառման նկարագրությունը՝</t>
  </si>
  <si>
    <t>հազ. դրամներով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</si>
  <si>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</si>
  <si>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ԸՆԴԱՄԵՆԸ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</si>
  <si>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</si>
  <si>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</si>
  <si>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</si>
  <si>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</si>
  <si>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</si>
  <si>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</si>
  <si>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</si>
  <si>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</si>
  <si>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</si>
  <si>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Ծառայությունների մատուցում</t>
  </si>
  <si>
    <t>03</t>
  </si>
  <si>
    <t>07</t>
  </si>
  <si>
    <t>ԱՌՈՂՋԱՊԱՀՈՒԹՅՈՒՆ</t>
  </si>
  <si>
    <t xml:space="preserve"> Հիվանդանոցային ծառայություններ</t>
  </si>
  <si>
    <t>01</t>
  </si>
  <si>
    <t xml:space="preserve">  Ընդհանուր բնույթի հիվանդանոցային ծառայություններ</t>
  </si>
  <si>
    <t>ՀՀ պաշտպանության նախարարություն</t>
  </si>
  <si>
    <t xml:space="preserve"> ՍՈՑԻԱԼԱԿԱՆ  ՆՊԱՍՏՆԵՐ ԵՎ ԿԵՆՍԱԹՈՇԱԿՆԵՐ</t>
  </si>
  <si>
    <t>Սոցիալական օգնության դրամական արտահայտությամբ նպաստներ (բյուջեից)</t>
  </si>
  <si>
    <t>Այլ նպաստներ բյուջեից</t>
  </si>
  <si>
    <t xml:space="preserve">ՀՀ  պաշտպանության նախարարություն </t>
  </si>
  <si>
    <t>Ռազմաբժշկական սպասարկում և առողջապահական ծառայություններ</t>
  </si>
  <si>
    <t>Զինծառայողների, ինչպես նաև նրանց ընտանիքների անդամների առողջության պահպանում, որակյալ բժշկական ծառայություններով ապահովում</t>
  </si>
  <si>
    <t xml:space="preserve"> Ծառայողական պարտականությունների արդյունավետ կատարմանը խոչընդոտող հիվանդությունների կանխարգելում և առողջական խնդիրների լուծում</t>
  </si>
  <si>
    <t>Տրանսֆերտների տրամադրում</t>
  </si>
  <si>
    <t xml:space="preserve"> Տրանսֆերտների տրամադրում</t>
  </si>
  <si>
    <t>Հայաստանի Հանրապետությունից դուրս՝ զինծառայողի բժշկական օգնության ծառայություններ</t>
  </si>
  <si>
    <t>Հայաստանի Հանրապետության տարածքում գործող՝ բժշկական օգնություն և սպասարկում իրականացնող կազմակերպություններում բուժման (հետազոտության) անհնարինության դեպքում օտարերկրյա պետությունումզինծառայողի բժշկական օգնության իրականացում</t>
  </si>
  <si>
    <t>Հավելված 2</t>
  </si>
  <si>
    <t>______________ ի    ___Ն որոշման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</si>
  <si>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ԹԻՎ 2215-Ն ՈՐՈՇՄԱՆ N 5 ՀԱՎԵԼՎԱԾԻ N 1 ԱՂՅՈՒՍԱԿՈՒՄ ԿԱՏԱՐՎՈՂ ՓՈՓՈԽՈՒԹՅՈՒՆՆԵՐԸ ԵՎ ԼՐԱՑՈՒՄՆԵՐԸ</t>
  </si>
  <si>
    <t xml:space="preserve">ՀՀ կառավարության  2021 թվականի </t>
  </si>
  <si>
    <t>ՀԱՅԱՍՏԱՆԻ ՀԱՆՐԱՊԵՏՈՒԹՅԱՆ ԿԱՌԱՎԱՐՈՒԹՅԱՆ 2020 ԹՎԱԿԱՆԻ ԴԵԿՏԵՄԲԵՐԻ 30-Ի ԹԻՎ 2215-Ն ՈՐՈՇՄԱՆ 
N 3 ԵՎ N 4 ՀԱՎԵԼՎԱԾՆԵՐՈՒՄ  ԿԱՏԱՐՎՈՂ  ՓՈՓՈԽՈՒԹՅՈՒՆՆԵՐԸ ԵՎ ԼՐԱՑՈՒՄՆԵՐԸ</t>
  </si>
  <si>
    <t>ՀԱՅԱՍՏԱՆԻ ՀԱՆՐԱՊԵՏՈՒԹՅԱՆ ԿԱՌԱՎԱՐՈՒԹՅԱՆ 2020 ԹՎԱԿԱՆԻ ԴԵԿՏԵՄԲԵՐԻ 30-Ի ԹԻՎ 2215-Ն ՈՐՈՇՄԱՆ N 9 ՀԱՎԱԼՎԱԾԻ 9.15 ԵՎ N 9.1 ՀԱՎԵԼՎԱԾԻ N 9.1.15 ԱՂՅՈՒՍԱԿՆԵՐՈՒՄ ԿԱՏԱՐՎՈՂ ՓՈՓՈԽՈՒԹՅՈՒՆՆԵՐԸ</t>
  </si>
  <si>
    <t xml:space="preserve"> Ցուցանիշների փոփոխությունը (ավելացումները նշված են դրական նշանով)</t>
  </si>
  <si>
    <t>Ցուցանիշների փոփոխությունները (ավելացումները նշված են դրական նշանով, իսկ նվազեցումները` փակագծերում)</t>
  </si>
  <si>
    <t>Առողջական վիճակի բարելավում</t>
  </si>
  <si>
    <t>Դեղորայքի տրամադրում զորամասային և հոսպիտալային օղակներում բուժօգնություն ստացողներին</t>
  </si>
  <si>
    <t xml:space="preserve">Միջոցառման անվանումը՝  </t>
  </si>
  <si>
    <t xml:space="preserve">Միջոցառման նկարագրությունը՝ </t>
  </si>
  <si>
    <t>Կնետրոնացված կարգով դեղորայքի ձեռքբ բերում ամբուլատոր-պոլիկլինիկական և հոսպիտալային բուժօգնություն ստացողներին տրամադրելու համար</t>
  </si>
  <si>
    <t>Միջոցառման տեսակը</t>
  </si>
  <si>
    <t>Ծառայությունների մատուցում</t>
  </si>
  <si>
    <t xml:space="preserve"> ՀՀ  պաշտպանության  նախարարություն</t>
  </si>
  <si>
    <t xml:space="preserve"> ԾԱՌԱՅՈՒԹՅՈՒՆՆԵՐԻ ԵՎ ԱՊՐԱՆՔՆԵՐԻ ՁԵՌՔ ԲԵՐՈՒՄ</t>
  </si>
  <si>
    <t xml:space="preserve"> Նյութեր (Ապրանքներ)</t>
  </si>
  <si>
    <t xml:space="preserve"> - Առողջապահական և լաբորատոր նյութեր</t>
  </si>
  <si>
    <t xml:space="preserve"> Դեղորայքի տրամադրում զորամասային և հոսպիտալային օղակներում բուժօգնություն ստացողներին</t>
  </si>
  <si>
    <t>«Գնումների մասին» ՀՀ օրենքի համաձայն ընտրված կազմակերպություն</t>
  </si>
  <si>
    <t>Ծառայությունը մատուցող կազմակերպության(ների) անվանումը(ներ)ը`</t>
  </si>
  <si>
    <t xml:space="preserve">  Ցուցանիշների փոփոխությունը (նվազեցումները նշված են փակագծերում)</t>
  </si>
  <si>
    <t xml:space="preserve"> Բժշկական ապրանքներ, սարքեր և սարքավորումներ</t>
  </si>
  <si>
    <t>Դեղագործական ապրանքներ</t>
  </si>
  <si>
    <t>Հավելված 4</t>
  </si>
  <si>
    <t xml:space="preserve">ՀՀ կառավարության 2021 թվականի </t>
  </si>
  <si>
    <t>___________  ___-ի N _______ -Ն    որոշման</t>
  </si>
  <si>
    <t>ՀԱՅԱՍՏԱՆԻ ՀԱՆՐԱՊԵՏՈՒԹՅԱՆ ԿԱՌԱՎԱՐՈՒԹՅԱՆ 2020 ԹՎԱԿԱՆԻ ԴԵԿՏԵՄԲԵՐԻ 30-Ի N 2215-Ն ՈՐՈՇՄԱՆ N 10 ՀԱՎԵԼՎԱԾՈՒՄ ԿԱՏԱՐՎՈՂ ՓՈՓՈԽՈՒԹՅՈՒՆՆԵՐԸ</t>
  </si>
  <si>
    <t>Կոդը</t>
  </si>
  <si>
    <t>Անվանումը</t>
  </si>
  <si>
    <t xml:space="preserve">Գնման ձևը </t>
  </si>
  <si>
    <t>Չափման միավորը</t>
  </si>
  <si>
    <t xml:space="preserve"> Ցուցանիշների փոփոխությունը (նվազեցումները նշված են փակագծերում)</t>
  </si>
  <si>
    <t>միավորի գինը  (դրամով)</t>
  </si>
  <si>
    <t>քանակը</t>
  </si>
  <si>
    <t>գումարը  
(հազար դրամով)</t>
  </si>
  <si>
    <t>Բաժին N07</t>
  </si>
  <si>
    <t>Խումբ N01 Դաս N01</t>
  </si>
  <si>
    <t xml:space="preserve"> Դեղագործական ապրանքներ</t>
  </si>
  <si>
    <t>1204  11004</t>
  </si>
  <si>
    <t>ՄԱՍ I. ԱՊՐԱՆՔՆԵՐ</t>
  </si>
  <si>
    <t>33661125/2</t>
  </si>
  <si>
    <t>մետամիզոլ (մետամիզոլ նատրիում), պիտոֆենոն (պիտոֆենոնի հիդրոքլորիդ), ֆենպիվերինիումի բրոմիդ   N02BB52 , A03DA02 , N02BB52</t>
  </si>
  <si>
    <t>ԳՀ</t>
  </si>
  <si>
    <t>հատ</t>
  </si>
  <si>
    <t>33141193/29</t>
  </si>
  <si>
    <t>ատամնաբուժական սպառման պարագաներ</t>
  </si>
  <si>
    <t>33141160/1</t>
  </si>
  <si>
    <t>սոնոգել 250,0</t>
  </si>
  <si>
    <t>33111490/1</t>
  </si>
  <si>
    <t>բժշկական սարքավորումների պահեստամասեր</t>
  </si>
  <si>
    <t>33691800/1</t>
  </si>
  <si>
    <t>այլ դեղորայք</t>
  </si>
  <si>
    <t>դրամ</t>
  </si>
  <si>
    <t>33621641/7</t>
  </si>
  <si>
    <t>հականեխիչ (անտիսեպտիկ) և ախտահանիչ միջոցներ</t>
  </si>
  <si>
    <t>33651134/2</t>
  </si>
  <si>
    <t>ցիպրոֆլօքսացին j01ma02, s01ae03, s02aa15, s03aa07</t>
  </si>
  <si>
    <t>33141222/12</t>
  </si>
  <si>
    <t>ատամնաբուժական սպառման բազմակոմպոնենտ պարագաներ</t>
  </si>
  <si>
    <t>լրակազմ</t>
  </si>
  <si>
    <t>33621100/1</t>
  </si>
  <si>
    <t>հեպարին նատրիում b01ab01, c05ba03, s01xa14</t>
  </si>
  <si>
    <t>33791300/5</t>
  </si>
  <si>
    <t>լաբորատոր ապակյա արտադրանք</t>
  </si>
  <si>
    <t>33171100/34</t>
  </si>
  <si>
    <t>անզգայացման գործիքներ</t>
  </si>
  <si>
    <t>33141211/46</t>
  </si>
  <si>
    <t>բժշկական այլ գործիքներ և պարագաներ</t>
  </si>
  <si>
    <t>33141136/10</t>
  </si>
  <si>
    <t>կաթետերներ</t>
  </si>
  <si>
    <t>33671134/1</t>
  </si>
  <si>
    <t>մեբհիդրոլին R06AX15</t>
  </si>
  <si>
    <t>33171100/33</t>
  </si>
  <si>
    <t>33691138/2</t>
  </si>
  <si>
    <t>գլյուկոզ b05cx01, v04ca02, v06dc01</t>
  </si>
  <si>
    <t>33691196/1</t>
  </si>
  <si>
    <t>ռիսպերիդոն - N05AX08</t>
  </si>
  <si>
    <t>33691121/1</t>
  </si>
  <si>
    <t>ալբենդազոլp02ca03</t>
  </si>
  <si>
    <t>33661153/1</t>
  </si>
  <si>
    <t>դեքսամեթազոն a01ac02, c05aa09, d07ab19, d07xb05, d10aa03, h02ab02, r01ad03, s01ba01, s01cb01, s02ba06, s03ba01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</si>
</sst>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#,##0.0_);\(#,##0.0\)"/>
    <numFmt numFmtId="167" formatCode="_(* #,##0.0_);_(* \(#,##0.0\);_(* &quot;-&quot;??_);_(@_)"/>
    <numFmt numFmtId="168" formatCode="#,##0.0"/>
  </numFmts>
  <fonts count="20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0"/>
      <name val="Arial Armenian"/>
      <family val="2"/>
    </font>
    <font>
      <sz val="10"/>
      <name val="Arial"/>
      <family val="2"/>
      <charset val="204"/>
    </font>
    <font>
      <sz val="12"/>
      <name val="Times LatArm"/>
    </font>
    <font>
      <sz val="12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sz val="11"/>
      <color indexed="8"/>
      <name val="Calibri"/>
      <family val="2"/>
    </font>
    <font>
      <sz val="11"/>
      <name val="GHEA Grapalat"/>
      <family val="3"/>
    </font>
    <font>
      <sz val="12"/>
      <name val="Times Armenian"/>
      <family val="1"/>
    </font>
    <font>
      <i/>
      <sz val="11"/>
      <name val="GHEA Grapalat"/>
      <family val="3"/>
    </font>
    <font>
      <b/>
      <sz val="11"/>
      <name val="GHEA Grapalat"/>
      <family val="3"/>
    </font>
    <font>
      <sz val="11"/>
      <color theme="1"/>
      <name val="Calibri"/>
      <family val="2"/>
      <charset val="1"/>
      <scheme val="minor"/>
    </font>
    <font>
      <i/>
      <sz val="12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>
      <alignment horizontal="left" vertical="top" wrapText="1"/>
    </xf>
    <xf numFmtId="0" fontId="1" fillId="0" borderId="0"/>
    <xf numFmtId="0" fontId="3" fillId="0" borderId="0"/>
    <xf numFmtId="0" fontId="16" fillId="0" borderId="0"/>
    <xf numFmtId="0" fontId="7" fillId="0" borderId="0"/>
    <xf numFmtId="0" fontId="3" fillId="0" borderId="0"/>
    <xf numFmtId="0" fontId="11" fillId="0" borderId="0"/>
    <xf numFmtId="0" fontId="13" fillId="0" borderId="0"/>
    <xf numFmtId="9" fontId="2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</cellStyleXfs>
  <cellXfs count="158">
    <xf numFmtId="0" fontId="0" fillId="0" borderId="0" xfId="0"/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" xfId="0" applyFont="1" applyFill="1" applyBorder="1"/>
    <xf numFmtId="0" fontId="17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9" fillId="2" borderId="2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66" fontId="17" fillId="2" borderId="1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166" fontId="19" fillId="0" borderId="1" xfId="0" applyNumberFormat="1" applyFont="1" applyBorder="1"/>
    <xf numFmtId="49" fontId="18" fillId="0" borderId="5" xfId="0" applyNumberFormat="1" applyFont="1" applyFill="1" applyBorder="1" applyAlignment="1">
      <alignment wrapText="1"/>
    </xf>
    <xf numFmtId="166" fontId="18" fillId="0" borderId="1" xfId="0" applyNumberFormat="1" applyFont="1" applyBorder="1"/>
    <xf numFmtId="0" fontId="17" fillId="0" borderId="1" xfId="0" applyFont="1" applyBorder="1" applyAlignment="1">
      <alignment vertical="top" wrapText="1"/>
    </xf>
    <xf numFmtId="0" fontId="19" fillId="0" borderId="0" xfId="0" applyFont="1" applyFill="1" applyAlignment="1">
      <alignment horizontal="center" wrapText="1"/>
    </xf>
    <xf numFmtId="0" fontId="9" fillId="0" borderId="0" xfId="0" applyFont="1" applyFill="1"/>
    <xf numFmtId="0" fontId="18" fillId="0" borderId="0" xfId="0" applyFont="1" applyFill="1" applyBorder="1" applyAlignment="1">
      <alignment horizontal="left" vertical="top"/>
    </xf>
    <xf numFmtId="165" fontId="17" fillId="0" borderId="0" xfId="0" applyNumberFormat="1" applyFont="1" applyFill="1" applyBorder="1" applyAlignment="1">
      <alignment horizontal="right" wrapText="1"/>
    </xf>
    <xf numFmtId="0" fontId="19" fillId="0" borderId="1" xfId="0" applyFont="1" applyFill="1" applyBorder="1" applyAlignment="1">
      <alignment vertical="top" wrapText="1"/>
    </xf>
    <xf numFmtId="0" fontId="19" fillId="0" borderId="6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justify"/>
    </xf>
    <xf numFmtId="0" fontId="9" fillId="0" borderId="0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49" fontId="17" fillId="0" borderId="5" xfId="0" applyNumberFormat="1" applyFont="1" applyFill="1" applyBorder="1" applyAlignment="1">
      <alignment wrapText="1"/>
    </xf>
    <xf numFmtId="0" fontId="18" fillId="0" borderId="3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vertical="top" wrapText="1"/>
    </xf>
    <xf numFmtId="0" fontId="18" fillId="0" borderId="7" xfId="0" applyFont="1" applyFill="1" applyBorder="1" applyAlignment="1">
      <alignment vertical="top" wrapText="1"/>
    </xf>
    <xf numFmtId="0" fontId="18" fillId="0" borderId="8" xfId="0" applyFont="1" applyFill="1" applyBorder="1" applyAlignment="1">
      <alignment vertical="top" wrapText="1"/>
    </xf>
    <xf numFmtId="1" fontId="17" fillId="0" borderId="1" xfId="7" applyNumberFormat="1" applyFont="1" applyFill="1" applyBorder="1" applyAlignment="1">
      <alignment horizontal="right" wrapText="1"/>
    </xf>
    <xf numFmtId="0" fontId="18" fillId="0" borderId="6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horizontal="left" vertical="top"/>
    </xf>
    <xf numFmtId="166" fontId="17" fillId="0" borderId="1" xfId="0" applyNumberFormat="1" applyFont="1" applyFill="1" applyBorder="1" applyAlignment="1">
      <alignment horizontal="right" wrapText="1"/>
    </xf>
    <xf numFmtId="166" fontId="17" fillId="0" borderId="0" xfId="0" applyNumberFormat="1" applyFont="1" applyFill="1" applyBorder="1" applyAlignment="1">
      <alignment horizontal="right" wrapText="1"/>
    </xf>
    <xf numFmtId="43" fontId="18" fillId="0" borderId="1" xfId="1" applyFont="1" applyBorder="1" applyAlignment="1">
      <alignment horizontal="center" vertical="center" wrapText="1"/>
    </xf>
    <xf numFmtId="43" fontId="17" fillId="2" borderId="1" xfId="1" applyFont="1" applyFill="1" applyBorder="1" applyAlignment="1">
      <alignment horizontal="right" wrapText="1"/>
    </xf>
    <xf numFmtId="43" fontId="19" fillId="0" borderId="1" xfId="1" applyFont="1" applyBorder="1"/>
    <xf numFmtId="0" fontId="18" fillId="0" borderId="1" xfId="0" applyFont="1" applyBorder="1" applyAlignment="1">
      <alignment vertical="top"/>
    </xf>
    <xf numFmtId="167" fontId="17" fillId="2" borderId="1" xfId="1" applyNumberFormat="1" applyFont="1" applyFill="1" applyBorder="1" applyAlignment="1">
      <alignment horizontal="right" wrapText="1"/>
    </xf>
    <xf numFmtId="167" fontId="18" fillId="0" borderId="1" xfId="1" applyNumberFormat="1" applyFont="1" applyBorder="1" applyAlignment="1">
      <alignment horizontal="center" vertical="center" wrapText="1"/>
    </xf>
    <xf numFmtId="167" fontId="19" fillId="0" borderId="1" xfId="1" applyNumberFormat="1" applyFont="1" applyBorder="1"/>
    <xf numFmtId="167" fontId="18" fillId="0" borderId="1" xfId="0" applyNumberFormat="1" applyFont="1" applyBorder="1"/>
    <xf numFmtId="167" fontId="19" fillId="0" borderId="1" xfId="0" applyNumberFormat="1" applyFont="1" applyBorder="1"/>
    <xf numFmtId="167" fontId="17" fillId="2" borderId="1" xfId="0" applyNumberFormat="1" applyFont="1" applyFill="1" applyBorder="1" applyAlignment="1">
      <alignment horizontal="right" wrapText="1"/>
    </xf>
    <xf numFmtId="43" fontId="18" fillId="0" borderId="1" xfId="1" applyFont="1" applyBorder="1" applyAlignment="1">
      <alignment horizontal="right" vertical="center" wrapText="1"/>
    </xf>
    <xf numFmtId="0" fontId="8" fillId="2" borderId="0" xfId="8" applyFont="1" applyFill="1" applyAlignment="1">
      <alignment horizontal="center" vertical="center" wrapText="1"/>
    </xf>
    <xf numFmtId="0" fontId="12" fillId="2" borderId="0" xfId="10" applyFont="1" applyFill="1" applyAlignment="1">
      <alignment vertical="center" wrapText="1"/>
    </xf>
    <xf numFmtId="166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166" fontId="8" fillId="2" borderId="0" xfId="8" applyNumberFormat="1" applyFont="1" applyFill="1" applyAlignment="1">
      <alignment horizontal="left" vertical="center"/>
    </xf>
    <xf numFmtId="0" fontId="8" fillId="2" borderId="0" xfId="9" applyFont="1" applyFill="1" applyBorder="1" applyAlignment="1">
      <alignment horizontal="right"/>
    </xf>
    <xf numFmtId="166" fontId="8" fillId="2" borderId="0" xfId="8" applyNumberFormat="1" applyFont="1" applyFill="1" applyAlignment="1">
      <alignment horizontal="center" vertical="center" wrapText="1"/>
    </xf>
    <xf numFmtId="0" fontId="8" fillId="2" borderId="0" xfId="10" applyFont="1" applyFill="1" applyAlignment="1">
      <alignment vertical="center" wrapText="1"/>
    </xf>
    <xf numFmtId="0" fontId="12" fillId="2" borderId="0" xfId="10" applyFont="1" applyFill="1" applyAlignment="1">
      <alignment horizontal="center" vertical="center" wrapText="1"/>
    </xf>
    <xf numFmtId="166" fontId="12" fillId="2" borderId="0" xfId="10" applyNumberFormat="1" applyFont="1" applyFill="1" applyAlignment="1">
      <alignment vertical="center" wrapText="1"/>
    </xf>
    <xf numFmtId="168" fontId="12" fillId="2" borderId="0" xfId="10" applyNumberFormat="1" applyFont="1" applyFill="1" applyAlignment="1">
      <alignment vertical="center" wrapText="1"/>
    </xf>
    <xf numFmtId="0" fontId="12" fillId="2" borderId="2" xfId="9" applyFont="1" applyFill="1" applyBorder="1" applyAlignment="1">
      <alignment horizontal="center" vertical="center" wrapText="1"/>
    </xf>
    <xf numFmtId="0" fontId="12" fillId="2" borderId="8" xfId="9" applyFont="1" applyFill="1" applyBorder="1" applyAlignment="1">
      <alignment horizontal="center" vertical="center" wrapText="1"/>
    </xf>
    <xf numFmtId="168" fontId="12" fillId="2" borderId="1" xfId="9" applyNumberFormat="1" applyFont="1" applyFill="1" applyBorder="1" applyAlignment="1">
      <alignment horizontal="center" vertical="center" wrapText="1"/>
    </xf>
    <xf numFmtId="0" fontId="12" fillId="2" borderId="1" xfId="10" applyNumberFormat="1" applyFont="1" applyFill="1" applyBorder="1" applyAlignment="1" applyProtection="1">
      <alignment horizontal="center" vertical="center" wrapText="1"/>
    </xf>
    <xf numFmtId="167" fontId="12" fillId="2" borderId="1" xfId="1" applyNumberFormat="1" applyFont="1" applyFill="1" applyBorder="1" applyAlignment="1">
      <alignment vertical="center" wrapText="1"/>
    </xf>
    <xf numFmtId="0" fontId="12" fillId="2" borderId="1" xfId="11" applyFont="1" applyFill="1" applyBorder="1" applyAlignment="1">
      <alignment vertical="center" wrapText="1"/>
    </xf>
    <xf numFmtId="0" fontId="12" fillId="2" borderId="1" xfId="11" applyFont="1" applyFill="1" applyBorder="1" applyAlignment="1">
      <alignment vertical="center"/>
    </xf>
    <xf numFmtId="0" fontId="12" fillId="2" borderId="12" xfId="11" applyFont="1" applyFill="1" applyBorder="1" applyAlignment="1">
      <alignment vertical="center" wrapText="1"/>
    </xf>
    <xf numFmtId="166" fontId="12" fillId="2" borderId="12" xfId="11" applyNumberFormat="1" applyFont="1" applyFill="1" applyBorder="1" applyAlignment="1">
      <alignment vertical="center" wrapText="1"/>
    </xf>
    <xf numFmtId="0" fontId="12" fillId="2" borderId="7" xfId="11" applyFont="1" applyFill="1" applyBorder="1" applyAlignment="1">
      <alignment vertical="center" wrapText="1"/>
    </xf>
    <xf numFmtId="0" fontId="14" fillId="2" borderId="0" xfId="10" applyFont="1" applyFill="1" applyAlignment="1">
      <alignment horizontal="center" vertical="center" wrapText="1"/>
    </xf>
    <xf numFmtId="49" fontId="15" fillId="2" borderId="1" xfId="10" applyNumberFormat="1" applyFont="1" applyFill="1" applyBorder="1" applyAlignment="1" applyProtection="1">
      <alignment horizontal="left" vertical="center"/>
      <protection locked="0"/>
    </xf>
    <xf numFmtId="167" fontId="15" fillId="2" borderId="1" xfId="10" applyNumberFormat="1" applyFont="1" applyFill="1" applyBorder="1" applyAlignment="1">
      <alignment horizontal="right" vertical="center"/>
    </xf>
    <xf numFmtId="0" fontId="12" fillId="2" borderId="0" xfId="10" applyFont="1" applyFill="1" applyAlignment="1">
      <alignment horizontal="center" vertical="center"/>
    </xf>
    <xf numFmtId="0" fontId="15" fillId="2" borderId="0" xfId="10" applyFont="1" applyFill="1" applyAlignment="1">
      <alignment horizontal="center" vertical="center"/>
    </xf>
    <xf numFmtId="49" fontId="12" fillId="2" borderId="1" xfId="10" applyNumberFormat="1" applyFont="1" applyFill="1" applyBorder="1" applyAlignment="1" applyProtection="1">
      <alignment horizontal="left" vertical="center"/>
      <protection locked="0"/>
    </xf>
    <xf numFmtId="0" fontId="12" fillId="2" borderId="6" xfId="11" applyFont="1" applyFill="1" applyBorder="1" applyAlignment="1">
      <alignment horizontal="left" vertical="center"/>
    </xf>
    <xf numFmtId="0" fontId="12" fillId="2" borderId="12" xfId="11" applyFont="1" applyFill="1" applyBorder="1" applyAlignment="1">
      <alignment horizontal="left" vertical="center"/>
    </xf>
    <xf numFmtId="166" fontId="12" fillId="2" borderId="12" xfId="11" applyNumberFormat="1" applyFont="1" applyFill="1" applyBorder="1" applyAlignment="1">
      <alignment horizontal="left" vertical="center"/>
    </xf>
    <xf numFmtId="0" fontId="12" fillId="2" borderId="7" xfId="11" applyFont="1" applyFill="1" applyBorder="1" applyAlignment="1">
      <alignment horizontal="left" vertical="center"/>
    </xf>
    <xf numFmtId="167" fontId="12" fillId="2" borderId="1" xfId="10" applyNumberFormat="1" applyFont="1" applyFill="1" applyBorder="1" applyAlignment="1">
      <alignment horizontal="right" vertical="center"/>
    </xf>
    <xf numFmtId="49" fontId="12" fillId="2" borderId="1" xfId="10" applyNumberFormat="1" applyFont="1" applyFill="1" applyBorder="1" applyAlignment="1">
      <alignment horizontal="left" vertical="center" wrapText="1"/>
    </xf>
    <xf numFmtId="0" fontId="12" fillId="2" borderId="6" xfId="10" applyFont="1" applyFill="1" applyBorder="1" applyAlignment="1">
      <alignment horizontal="left" vertical="center" wrapText="1"/>
    </xf>
    <xf numFmtId="0" fontId="12" fillId="2" borderId="1" xfId="10" applyFont="1" applyFill="1" applyBorder="1" applyAlignment="1">
      <alignment horizontal="center" vertical="center"/>
    </xf>
    <xf numFmtId="166" fontId="12" fillId="2" borderId="1" xfId="2" applyNumberFormat="1" applyFont="1" applyFill="1" applyBorder="1" applyAlignment="1">
      <alignment horizontal="center" vertical="center" wrapText="1"/>
    </xf>
    <xf numFmtId="167" fontId="12" fillId="2" borderId="1" xfId="2" applyNumberFormat="1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right" vertical="center" wrapText="1"/>
    </xf>
    <xf numFmtId="0" fontId="12" fillId="2" borderId="1" xfId="10" applyFont="1" applyFill="1" applyBorder="1" applyAlignment="1">
      <alignment horizontal="center" vertical="center" wrapText="1"/>
    </xf>
    <xf numFmtId="167" fontId="8" fillId="2" borderId="0" xfId="3" applyNumberFormat="1" applyFont="1" applyFill="1" applyBorder="1" applyAlignment="1">
      <alignment horizontal="right" vertical="center"/>
    </xf>
    <xf numFmtId="0" fontId="0" fillId="2" borderId="0" xfId="0" applyFill="1"/>
    <xf numFmtId="0" fontId="8" fillId="2" borderId="0" xfId="9" applyFont="1" applyFill="1" applyAlignment="1">
      <alignment horizontal="right"/>
    </xf>
    <xf numFmtId="0" fontId="18" fillId="0" borderId="1" xfId="0" applyFont="1" applyFill="1" applyBorder="1" applyAlignment="1">
      <alignment horizontal="center"/>
    </xf>
    <xf numFmtId="43" fontId="17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/>
    </xf>
    <xf numFmtId="0" fontId="15" fillId="2" borderId="6" xfId="11" applyFont="1" applyFill="1" applyBorder="1" applyAlignment="1">
      <alignment horizontal="left" vertical="center" wrapText="1"/>
    </xf>
    <xf numFmtId="0" fontId="15" fillId="2" borderId="12" xfId="11" applyFont="1" applyFill="1" applyBorder="1" applyAlignment="1">
      <alignment horizontal="left" vertical="center" wrapText="1"/>
    </xf>
    <xf numFmtId="0" fontId="15" fillId="2" borderId="7" xfId="11" applyFont="1" applyFill="1" applyBorder="1" applyAlignment="1">
      <alignment horizontal="left" vertical="center" wrapText="1"/>
    </xf>
    <xf numFmtId="0" fontId="8" fillId="2" borderId="0" xfId="8" applyFont="1" applyFill="1" applyAlignment="1">
      <alignment horizontal="center" vertical="center" wrapText="1"/>
    </xf>
    <xf numFmtId="0" fontId="12" fillId="2" borderId="11" xfId="9" applyFont="1" applyFill="1" applyBorder="1" applyAlignment="1">
      <alignment horizontal="center" vertical="center" wrapText="1"/>
    </xf>
    <xf numFmtId="0" fontId="0" fillId="2" borderId="4" xfId="0" applyFill="1" applyBorder="1"/>
    <xf numFmtId="0" fontId="12" fillId="2" borderId="2" xfId="9" applyFont="1" applyFill="1" applyBorder="1" applyAlignment="1">
      <alignment horizontal="center" vertical="center" wrapText="1"/>
    </xf>
    <xf numFmtId="0" fontId="12" fillId="2" borderId="8" xfId="9" applyFont="1" applyFill="1" applyBorder="1" applyAlignment="1">
      <alignment horizontal="center" vertical="center" wrapText="1"/>
    </xf>
    <xf numFmtId="0" fontId="12" fillId="2" borderId="6" xfId="9" applyFont="1" applyFill="1" applyBorder="1" applyAlignment="1">
      <alignment horizontal="center" vertical="center" wrapText="1"/>
    </xf>
    <xf numFmtId="0" fontId="12" fillId="2" borderId="12" xfId="9" applyFont="1" applyFill="1" applyBorder="1" applyAlignment="1">
      <alignment horizontal="center" vertical="center" wrapText="1"/>
    </xf>
    <xf numFmtId="0" fontId="12" fillId="2" borderId="7" xfId="9" applyFont="1" applyFill="1" applyBorder="1" applyAlignment="1">
      <alignment horizontal="center" vertical="center" wrapText="1"/>
    </xf>
    <xf numFmtId="0" fontId="12" fillId="2" borderId="6" xfId="11" applyFont="1" applyFill="1" applyBorder="1" applyAlignment="1">
      <alignment horizontal="left" vertical="center" wrapText="1"/>
    </xf>
    <xf numFmtId="0" fontId="12" fillId="2" borderId="12" xfId="11" applyFont="1" applyFill="1" applyBorder="1" applyAlignment="1">
      <alignment horizontal="left" vertical="center" wrapText="1"/>
    </xf>
    <xf numFmtId="0" fontId="12" fillId="2" borderId="7" xfId="11" applyFont="1" applyFill="1" applyBorder="1" applyAlignment="1">
      <alignment horizontal="left" vertical="center" wrapText="1"/>
    </xf>
  </cellXfs>
  <cellStyles count="15">
    <cellStyle name="Comma" xfId="1" builtinId="3"/>
    <cellStyle name="Comma 7" xfId="2"/>
    <cellStyle name="Comma_General 17.02.04" xfId="3"/>
    <cellStyle name="Normal" xfId="0" builtinId="0"/>
    <cellStyle name="Normal 10" xfId="4"/>
    <cellStyle name="Normal 2" xfId="5"/>
    <cellStyle name="Normal 3" xfId="6"/>
    <cellStyle name="Normal 4" xfId="7"/>
    <cellStyle name="Normal 5" xfId="8"/>
    <cellStyle name="Normal 5 2" xfId="9"/>
    <cellStyle name="Normal_2017 PLAN VERJNAKAN.23.12.16" xfId="10"/>
    <cellStyle name="Normal_Book1_1_2010 nax" xfId="11"/>
    <cellStyle name="Percent 2" xfId="12"/>
    <cellStyle name="Обычный 2" xfId="13"/>
    <cellStyle name="Финансовый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B24" sqref="B24:B29"/>
    </sheetView>
  </sheetViews>
  <sheetFormatPr defaultRowHeight="17.25" x14ac:dyDescent="0.3"/>
  <cols>
    <col min="1" max="1" width="11.140625" style="3" customWidth="1"/>
    <col min="2" max="2" width="15.5703125" style="3" customWidth="1"/>
    <col min="3" max="3" width="64.85546875" style="3" customWidth="1"/>
    <col min="4" max="4" width="40.5703125" style="3" customWidth="1"/>
    <col min="5" max="5" width="9.140625" style="3"/>
    <col min="6" max="6" width="49.85546875" style="3" customWidth="1"/>
    <col min="7" max="16384" width="9.140625" style="3"/>
  </cols>
  <sheetData>
    <row r="1" spans="1:4" s="1" customFormat="1" x14ac:dyDescent="0.3">
      <c r="D1" s="2" t="s">
        <v>13</v>
      </c>
    </row>
    <row r="2" spans="1:4" s="1" customFormat="1" x14ac:dyDescent="0.3">
      <c r="D2" s="1" t="s">
        <v>59</v>
      </c>
    </row>
    <row r="3" spans="1:4" s="1" customFormat="1" x14ac:dyDescent="0.3">
      <c r="D3" s="1" t="s">
        <v>57</v>
      </c>
    </row>
    <row r="4" spans="1:4" ht="18.75" customHeight="1" x14ac:dyDescent="0.3"/>
    <row r="5" spans="1:4" ht="105" customHeight="1" x14ac:dyDescent="0.3">
      <c r="A5" s="117" t="s">
        <v>58</v>
      </c>
      <c r="B5" s="117"/>
      <c r="C5" s="117"/>
      <c r="D5" s="117"/>
    </row>
    <row r="7" spans="1:4" x14ac:dyDescent="0.3">
      <c r="D7" s="2" t="s">
        <v>25</v>
      </c>
    </row>
    <row r="8" spans="1:4" s="5" customFormat="1" ht="69.75" customHeight="1" x14ac:dyDescent="0.25">
      <c r="A8" s="119" t="s">
        <v>15</v>
      </c>
      <c r="B8" s="119"/>
      <c r="C8" s="119" t="s">
        <v>16</v>
      </c>
      <c r="D8" s="4" t="s">
        <v>63</v>
      </c>
    </row>
    <row r="9" spans="1:4" s="5" customFormat="1" ht="31.5" customHeight="1" x14ac:dyDescent="0.25">
      <c r="A9" s="4" t="s">
        <v>18</v>
      </c>
      <c r="B9" s="4" t="s">
        <v>19</v>
      </c>
      <c r="C9" s="119"/>
      <c r="D9" s="4" t="s">
        <v>17</v>
      </c>
    </row>
    <row r="10" spans="1:4" x14ac:dyDescent="0.3">
      <c r="A10" s="6"/>
      <c r="B10" s="120" t="s">
        <v>48</v>
      </c>
      <c r="C10" s="120"/>
      <c r="D10" s="120"/>
    </row>
    <row r="11" spans="1:4" ht="15" customHeight="1" x14ac:dyDescent="0.3">
      <c r="A11" s="112">
        <v>1204</v>
      </c>
      <c r="B11" s="110"/>
      <c r="C11" s="7" t="s">
        <v>20</v>
      </c>
      <c r="D11" s="111">
        <f>+D18+D24</f>
        <v>0</v>
      </c>
    </row>
    <row r="12" spans="1:4" ht="34.5" x14ac:dyDescent="0.3">
      <c r="A12" s="112"/>
      <c r="B12" s="110"/>
      <c r="C12" s="8" t="s">
        <v>49</v>
      </c>
      <c r="D12" s="111"/>
    </row>
    <row r="13" spans="1:4" x14ac:dyDescent="0.3">
      <c r="A13" s="112"/>
      <c r="B13" s="110"/>
      <c r="C13" s="7" t="s">
        <v>21</v>
      </c>
      <c r="D13" s="111"/>
    </row>
    <row r="14" spans="1:4" ht="51.75" x14ac:dyDescent="0.3">
      <c r="A14" s="112"/>
      <c r="B14" s="110"/>
      <c r="C14" s="9" t="s">
        <v>50</v>
      </c>
      <c r="D14" s="111"/>
    </row>
    <row r="15" spans="1:4" x14ac:dyDescent="0.3">
      <c r="A15" s="112"/>
      <c r="B15" s="110"/>
      <c r="C15" s="10" t="s">
        <v>22</v>
      </c>
      <c r="D15" s="111"/>
    </row>
    <row r="16" spans="1:4" ht="51.75" x14ac:dyDescent="0.3">
      <c r="A16" s="112"/>
      <c r="B16" s="110"/>
      <c r="C16" s="9" t="s">
        <v>51</v>
      </c>
      <c r="D16" s="111"/>
    </row>
    <row r="17" spans="1:4" x14ac:dyDescent="0.3">
      <c r="A17" s="116"/>
      <c r="B17" s="116"/>
      <c r="C17" s="110" t="s">
        <v>23</v>
      </c>
      <c r="D17" s="110"/>
    </row>
    <row r="18" spans="1:4" ht="15" customHeight="1" x14ac:dyDescent="0.3">
      <c r="A18" s="116"/>
      <c r="B18" s="113">
        <v>11004</v>
      </c>
      <c r="C18" s="11" t="s">
        <v>66</v>
      </c>
      <c r="D18" s="118">
        <f>+'Հավելված 2'!G20</f>
        <v>-16330.4</v>
      </c>
    </row>
    <row r="19" spans="1:4" ht="51.75" x14ac:dyDescent="0.3">
      <c r="A19" s="116"/>
      <c r="B19" s="114"/>
      <c r="C19" s="12" t="s">
        <v>65</v>
      </c>
      <c r="D19" s="118"/>
    </row>
    <row r="20" spans="1:4" x14ac:dyDescent="0.3">
      <c r="A20" s="116"/>
      <c r="B20" s="114"/>
      <c r="C20" s="11" t="s">
        <v>67</v>
      </c>
      <c r="D20" s="118"/>
    </row>
    <row r="21" spans="1:4" ht="51.75" x14ac:dyDescent="0.3">
      <c r="A21" s="116"/>
      <c r="B21" s="114"/>
      <c r="C21" s="13" t="s">
        <v>68</v>
      </c>
      <c r="D21" s="118"/>
    </row>
    <row r="22" spans="1:4" x14ac:dyDescent="0.3">
      <c r="A22" s="116"/>
      <c r="B22" s="114"/>
      <c r="C22" s="11" t="s">
        <v>69</v>
      </c>
      <c r="D22" s="118"/>
    </row>
    <row r="23" spans="1:4" x14ac:dyDescent="0.3">
      <c r="A23" s="116"/>
      <c r="B23" s="115"/>
      <c r="C23" s="14" t="s">
        <v>70</v>
      </c>
      <c r="D23" s="118"/>
    </row>
    <row r="24" spans="1:4" ht="15" customHeight="1" x14ac:dyDescent="0.3">
      <c r="A24" s="116"/>
      <c r="B24" s="112">
        <v>12001</v>
      </c>
      <c r="C24" s="11" t="s">
        <v>6</v>
      </c>
      <c r="D24" s="118">
        <v>16330.4</v>
      </c>
    </row>
    <row r="25" spans="1:4" ht="34.5" x14ac:dyDescent="0.3">
      <c r="A25" s="116"/>
      <c r="B25" s="112"/>
      <c r="C25" s="12" t="s">
        <v>54</v>
      </c>
      <c r="D25" s="118"/>
    </row>
    <row r="26" spans="1:4" x14ac:dyDescent="0.3">
      <c r="A26" s="116"/>
      <c r="B26" s="112"/>
      <c r="C26" s="11" t="s">
        <v>24</v>
      </c>
      <c r="D26" s="118"/>
    </row>
    <row r="27" spans="1:4" ht="103.5" x14ac:dyDescent="0.3">
      <c r="A27" s="116"/>
      <c r="B27" s="112"/>
      <c r="C27" s="13" t="s">
        <v>55</v>
      </c>
      <c r="D27" s="118"/>
    </row>
    <row r="28" spans="1:4" x14ac:dyDescent="0.3">
      <c r="A28" s="116"/>
      <c r="B28" s="112"/>
      <c r="C28" s="11" t="s">
        <v>7</v>
      </c>
      <c r="D28" s="118"/>
    </row>
    <row r="29" spans="1:4" x14ac:dyDescent="0.3">
      <c r="A29" s="116"/>
      <c r="B29" s="112"/>
      <c r="C29" s="14" t="s">
        <v>52</v>
      </c>
      <c r="D29" s="118"/>
    </row>
  </sheetData>
  <mergeCells count="15">
    <mergeCell ref="A5:D5"/>
    <mergeCell ref="D18:D23"/>
    <mergeCell ref="D24:D29"/>
    <mergeCell ref="A8:B8"/>
    <mergeCell ref="C8:C9"/>
    <mergeCell ref="B10:D10"/>
    <mergeCell ref="B11:B16"/>
    <mergeCell ref="A24:A29"/>
    <mergeCell ref="B24:B29"/>
    <mergeCell ref="A17:B17"/>
    <mergeCell ref="C17:D17"/>
    <mergeCell ref="D11:D16"/>
    <mergeCell ref="A11:A16"/>
    <mergeCell ref="B18:B23"/>
    <mergeCell ref="A18:A23"/>
  </mergeCells>
  <printOptions horizontalCentered="1"/>
  <pageMargins left="0.34" right="0.28000000000000003" top="0.31496062992125984" bottom="0.23622047244094491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22" workbookViewId="0">
      <selection activeCell="F28" sqref="F28"/>
    </sheetView>
  </sheetViews>
  <sheetFormatPr defaultRowHeight="17.25" x14ac:dyDescent="0.3"/>
  <cols>
    <col min="1" max="1" width="7.5703125" style="17" bestFit="1" customWidth="1"/>
    <col min="2" max="2" width="7" style="17" bestFit="1" customWidth="1"/>
    <col min="3" max="3" width="5.5703125" style="17" bestFit="1" customWidth="1"/>
    <col min="4" max="4" width="10.42578125" style="17" customWidth="1"/>
    <col min="5" max="5" width="12" style="17" bestFit="1" customWidth="1"/>
    <col min="6" max="6" width="62.140625" style="17" customWidth="1"/>
    <col min="7" max="7" width="39.7109375" style="17" customWidth="1"/>
    <col min="8" max="16384" width="9.140625" style="17"/>
  </cols>
  <sheetData>
    <row r="1" spans="1:7" s="15" customFormat="1" x14ac:dyDescent="0.3">
      <c r="G1" s="16" t="s">
        <v>56</v>
      </c>
    </row>
    <row r="2" spans="1:7" s="15" customFormat="1" x14ac:dyDescent="0.3">
      <c r="G2" s="15" t="s">
        <v>59</v>
      </c>
    </row>
    <row r="3" spans="1:7" s="15" customFormat="1" x14ac:dyDescent="0.3">
      <c r="G3" s="15" t="s">
        <v>57</v>
      </c>
    </row>
    <row r="5" spans="1:7" ht="50.25" customHeight="1" x14ac:dyDescent="0.3">
      <c r="A5" s="128" t="s">
        <v>60</v>
      </c>
      <c r="B5" s="128"/>
      <c r="C5" s="128"/>
      <c r="D5" s="128"/>
      <c r="E5" s="128"/>
      <c r="F5" s="128"/>
      <c r="G5" s="128"/>
    </row>
    <row r="7" spans="1:7" x14ac:dyDescent="0.3">
      <c r="G7" s="16" t="s">
        <v>25</v>
      </c>
    </row>
    <row r="8" spans="1:7" s="19" customFormat="1" ht="73.5" customHeight="1" x14ac:dyDescent="0.25">
      <c r="A8" s="134" t="s">
        <v>33</v>
      </c>
      <c r="B8" s="135"/>
      <c r="C8" s="136"/>
      <c r="D8" s="137" t="s">
        <v>15</v>
      </c>
      <c r="E8" s="137"/>
      <c r="F8" s="18" t="s">
        <v>26</v>
      </c>
      <c r="G8" s="18" t="s">
        <v>63</v>
      </c>
    </row>
    <row r="9" spans="1:7" s="19" customFormat="1" ht="33" customHeight="1" x14ac:dyDescent="0.25">
      <c r="A9" s="20" t="s">
        <v>34</v>
      </c>
      <c r="B9" s="20" t="s">
        <v>35</v>
      </c>
      <c r="C9" s="20" t="s">
        <v>36</v>
      </c>
      <c r="D9" s="18" t="s">
        <v>18</v>
      </c>
      <c r="E9" s="18" t="s">
        <v>19</v>
      </c>
      <c r="F9" s="18"/>
      <c r="G9" s="20" t="s">
        <v>17</v>
      </c>
    </row>
    <row r="10" spans="1:7" s="19" customFormat="1" x14ac:dyDescent="0.25">
      <c r="A10" s="21"/>
      <c r="B10" s="21"/>
      <c r="C10" s="21"/>
      <c r="D10" s="18"/>
      <c r="E10" s="18"/>
      <c r="F10" s="22" t="s">
        <v>27</v>
      </c>
      <c r="G10" s="67">
        <f>G11</f>
        <v>0</v>
      </c>
    </row>
    <row r="11" spans="1:7" s="19" customFormat="1" x14ac:dyDescent="0.3">
      <c r="A11" s="23" t="s">
        <v>39</v>
      </c>
      <c r="B11" s="129"/>
      <c r="C11" s="138"/>
      <c r="D11" s="130"/>
      <c r="E11" s="131"/>
      <c r="F11" s="24" t="s">
        <v>40</v>
      </c>
      <c r="G11" s="58">
        <f>+G13+G29</f>
        <v>0</v>
      </c>
    </row>
    <row r="12" spans="1:7" s="19" customFormat="1" x14ac:dyDescent="0.25">
      <c r="A12" s="26"/>
      <c r="B12" s="129"/>
      <c r="C12" s="139"/>
      <c r="D12" s="130"/>
      <c r="E12" s="132"/>
      <c r="F12" s="21" t="s">
        <v>28</v>
      </c>
      <c r="G12" s="57"/>
    </row>
    <row r="13" spans="1:7" s="19" customFormat="1" x14ac:dyDescent="0.3">
      <c r="A13" s="26"/>
      <c r="B13" s="23" t="s">
        <v>42</v>
      </c>
      <c r="C13" s="140"/>
      <c r="D13" s="130"/>
      <c r="E13" s="132"/>
      <c r="F13" s="24" t="s">
        <v>79</v>
      </c>
      <c r="G13" s="61">
        <f>+G15</f>
        <v>-16330.4</v>
      </c>
    </row>
    <row r="14" spans="1:7" s="19" customFormat="1" x14ac:dyDescent="0.25">
      <c r="A14" s="26"/>
      <c r="B14" s="26"/>
      <c r="C14" s="141"/>
      <c r="D14" s="130"/>
      <c r="E14" s="132"/>
      <c r="F14" s="21" t="s">
        <v>28</v>
      </c>
      <c r="G14" s="62"/>
    </row>
    <row r="15" spans="1:7" s="19" customFormat="1" x14ac:dyDescent="0.3">
      <c r="A15" s="26"/>
      <c r="B15" s="26"/>
      <c r="C15" s="23" t="s">
        <v>42</v>
      </c>
      <c r="D15" s="130"/>
      <c r="E15" s="132"/>
      <c r="F15" s="24" t="s">
        <v>80</v>
      </c>
      <c r="G15" s="61">
        <f>+G18</f>
        <v>-16330.4</v>
      </c>
    </row>
    <row r="16" spans="1:7" s="19" customFormat="1" x14ac:dyDescent="0.25">
      <c r="A16" s="26"/>
      <c r="B16" s="26"/>
      <c r="C16" s="26"/>
      <c r="D16" s="130"/>
      <c r="E16" s="133"/>
      <c r="F16" s="21" t="s">
        <v>28</v>
      </c>
      <c r="G16" s="62"/>
    </row>
    <row r="17" spans="1:7" s="19" customFormat="1" x14ac:dyDescent="0.25">
      <c r="A17" s="26"/>
      <c r="B17" s="26"/>
      <c r="C17" s="26"/>
      <c r="D17" s="27"/>
      <c r="E17" s="28"/>
      <c r="F17" s="29" t="s">
        <v>44</v>
      </c>
      <c r="G17" s="62"/>
    </row>
    <row r="18" spans="1:7" ht="33.75" customHeight="1" x14ac:dyDescent="0.3">
      <c r="A18" s="26"/>
      <c r="B18" s="26"/>
      <c r="C18" s="26"/>
      <c r="D18" s="125">
        <v>1204</v>
      </c>
      <c r="E18" s="123"/>
      <c r="F18" s="8" t="s">
        <v>49</v>
      </c>
      <c r="G18" s="61">
        <f>+G20</f>
        <v>-16330.4</v>
      </c>
    </row>
    <row r="19" spans="1:7" ht="15.75" customHeight="1" x14ac:dyDescent="0.3">
      <c r="A19" s="26"/>
      <c r="B19" s="26"/>
      <c r="C19" s="26"/>
      <c r="D19" s="126"/>
      <c r="E19" s="124"/>
      <c r="F19" s="21" t="s">
        <v>28</v>
      </c>
      <c r="G19" s="63"/>
    </row>
    <row r="20" spans="1:7" ht="51.75" x14ac:dyDescent="0.3">
      <c r="A20" s="26"/>
      <c r="B20" s="26"/>
      <c r="C20" s="26"/>
      <c r="D20" s="125"/>
      <c r="E20" s="127">
        <v>11004</v>
      </c>
      <c r="F20" s="31" t="s">
        <v>65</v>
      </c>
      <c r="G20" s="64">
        <f>+G22</f>
        <v>-16330.4</v>
      </c>
    </row>
    <row r="21" spans="1:7" x14ac:dyDescent="0.3">
      <c r="A21" s="26"/>
      <c r="B21" s="26"/>
      <c r="C21" s="26"/>
      <c r="D21" s="127"/>
      <c r="E21" s="127"/>
      <c r="F21" s="21" t="s">
        <v>29</v>
      </c>
      <c r="G21" s="65"/>
    </row>
    <row r="22" spans="1:7" x14ac:dyDescent="0.3">
      <c r="A22" s="26"/>
      <c r="B22" s="26"/>
      <c r="C22" s="26"/>
      <c r="D22" s="127"/>
      <c r="E22" s="127"/>
      <c r="F22" s="33" t="s">
        <v>71</v>
      </c>
      <c r="G22" s="66">
        <f>+G24</f>
        <v>-16330.4</v>
      </c>
    </row>
    <row r="23" spans="1:7" ht="34.5" x14ac:dyDescent="0.3">
      <c r="A23" s="26"/>
      <c r="B23" s="26"/>
      <c r="C23" s="26"/>
      <c r="D23" s="127"/>
      <c r="E23" s="127"/>
      <c r="F23" s="21" t="s">
        <v>30</v>
      </c>
      <c r="G23" s="66"/>
    </row>
    <row r="24" spans="1:7" x14ac:dyDescent="0.3">
      <c r="A24" s="26"/>
      <c r="B24" s="26"/>
      <c r="C24" s="26"/>
      <c r="D24" s="127"/>
      <c r="E24" s="127"/>
      <c r="F24" s="21" t="s">
        <v>31</v>
      </c>
      <c r="G24" s="66">
        <f>+G25</f>
        <v>-16330.4</v>
      </c>
    </row>
    <row r="25" spans="1:7" x14ac:dyDescent="0.3">
      <c r="A25" s="26"/>
      <c r="B25" s="26"/>
      <c r="C25" s="26"/>
      <c r="D25" s="127"/>
      <c r="E25" s="127"/>
      <c r="F25" s="21" t="s">
        <v>32</v>
      </c>
      <c r="G25" s="66">
        <f>+G26</f>
        <v>-16330.4</v>
      </c>
    </row>
    <row r="26" spans="1:7" ht="34.5" x14ac:dyDescent="0.3">
      <c r="A26" s="26"/>
      <c r="B26" s="26"/>
      <c r="C26" s="121"/>
      <c r="D26" s="127"/>
      <c r="E26" s="127"/>
      <c r="F26" s="21" t="s">
        <v>72</v>
      </c>
      <c r="G26" s="66">
        <f>+G28</f>
        <v>-16330.4</v>
      </c>
    </row>
    <row r="27" spans="1:7" x14ac:dyDescent="0.3">
      <c r="A27" s="121"/>
      <c r="B27" s="121"/>
      <c r="C27" s="121"/>
      <c r="D27" s="127"/>
      <c r="E27" s="127"/>
      <c r="F27" s="21" t="s">
        <v>73</v>
      </c>
      <c r="G27" s="66">
        <f>+G28</f>
        <v>-16330.4</v>
      </c>
    </row>
    <row r="28" spans="1:7" ht="17.25" customHeight="1" x14ac:dyDescent="0.3">
      <c r="A28" s="122"/>
      <c r="B28" s="122"/>
      <c r="C28" s="122"/>
      <c r="D28" s="126"/>
      <c r="E28" s="126"/>
      <c r="F28" s="21" t="s">
        <v>74</v>
      </c>
      <c r="G28" s="66">
        <v>-16330.4</v>
      </c>
    </row>
    <row r="29" spans="1:7" s="19" customFormat="1" x14ac:dyDescent="0.3">
      <c r="A29" s="26"/>
      <c r="B29" s="23" t="s">
        <v>38</v>
      </c>
      <c r="C29" s="140"/>
      <c r="D29" s="60"/>
      <c r="E29" s="132"/>
      <c r="F29" s="24" t="s">
        <v>41</v>
      </c>
      <c r="G29" s="61">
        <f>+G31</f>
        <v>16330.4</v>
      </c>
    </row>
    <row r="30" spans="1:7" s="19" customFormat="1" x14ac:dyDescent="0.25">
      <c r="A30" s="26"/>
      <c r="B30" s="26"/>
      <c r="C30" s="141"/>
      <c r="D30" s="60"/>
      <c r="E30" s="132"/>
      <c r="F30" s="21" t="s">
        <v>28</v>
      </c>
      <c r="G30" s="57"/>
    </row>
    <row r="31" spans="1:7" s="19" customFormat="1" ht="34.5" x14ac:dyDescent="0.3">
      <c r="A31" s="26"/>
      <c r="B31" s="26"/>
      <c r="C31" s="23" t="s">
        <v>42</v>
      </c>
      <c r="D31" s="60"/>
      <c r="E31" s="132"/>
      <c r="F31" s="24" t="s">
        <v>43</v>
      </c>
      <c r="G31" s="61">
        <f>+G34</f>
        <v>16330.4</v>
      </c>
    </row>
    <row r="32" spans="1:7" s="19" customFormat="1" x14ac:dyDescent="0.25">
      <c r="A32" s="26"/>
      <c r="B32" s="26"/>
      <c r="C32" s="26"/>
      <c r="D32" s="60"/>
      <c r="E32" s="133"/>
      <c r="F32" s="21" t="s">
        <v>28</v>
      </c>
      <c r="G32" s="57"/>
    </row>
    <row r="33" spans="1:7" s="19" customFormat="1" x14ac:dyDescent="0.25">
      <c r="A33" s="26"/>
      <c r="B33" s="26"/>
      <c r="C33" s="26"/>
      <c r="D33" s="60"/>
      <c r="E33" s="28"/>
      <c r="F33" s="29" t="s">
        <v>44</v>
      </c>
      <c r="G33" s="57"/>
    </row>
    <row r="34" spans="1:7" ht="33.75" customHeight="1" x14ac:dyDescent="0.3">
      <c r="A34" s="26"/>
      <c r="B34" s="26"/>
      <c r="C34" s="26"/>
      <c r="D34" s="125">
        <v>1204</v>
      </c>
      <c r="E34" s="123"/>
      <c r="F34" s="8" t="s">
        <v>49</v>
      </c>
      <c r="G34" s="58">
        <f>+G52+G36</f>
        <v>16330.4</v>
      </c>
    </row>
    <row r="35" spans="1:7" ht="15.75" customHeight="1" x14ac:dyDescent="0.3">
      <c r="A35" s="26"/>
      <c r="B35" s="26"/>
      <c r="C35" s="26"/>
      <c r="D35" s="126"/>
      <c r="E35" s="124"/>
      <c r="F35" s="21" t="s">
        <v>28</v>
      </c>
      <c r="G35" s="59"/>
    </row>
    <row r="36" spans="1:7" ht="34.5" x14ac:dyDescent="0.3">
      <c r="A36" s="26"/>
      <c r="B36" s="26"/>
      <c r="C36" s="26"/>
      <c r="D36" s="125"/>
      <c r="E36" s="127">
        <v>12001</v>
      </c>
      <c r="F36" s="31" t="s">
        <v>54</v>
      </c>
      <c r="G36" s="32">
        <f>+G38</f>
        <v>16330.4</v>
      </c>
    </row>
    <row r="37" spans="1:7" x14ac:dyDescent="0.3">
      <c r="A37" s="26"/>
      <c r="B37" s="26"/>
      <c r="C37" s="26"/>
      <c r="D37" s="127"/>
      <c r="E37" s="127"/>
      <c r="F37" s="21" t="s">
        <v>29</v>
      </c>
      <c r="G37" s="30"/>
    </row>
    <row r="38" spans="1:7" x14ac:dyDescent="0.3">
      <c r="A38" s="26"/>
      <c r="B38" s="26"/>
      <c r="C38" s="26"/>
      <c r="D38" s="127"/>
      <c r="E38" s="127"/>
      <c r="F38" s="33" t="s">
        <v>44</v>
      </c>
      <c r="G38" s="25">
        <f>+G40</f>
        <v>16330.4</v>
      </c>
    </row>
    <row r="39" spans="1:7" ht="34.5" x14ac:dyDescent="0.3">
      <c r="A39" s="26"/>
      <c r="B39" s="26"/>
      <c r="C39" s="26"/>
      <c r="D39" s="127"/>
      <c r="E39" s="127"/>
      <c r="F39" s="21" t="s">
        <v>30</v>
      </c>
      <c r="G39" s="25"/>
    </row>
    <row r="40" spans="1:7" x14ac:dyDescent="0.3">
      <c r="A40" s="26"/>
      <c r="B40" s="26"/>
      <c r="C40" s="26"/>
      <c r="D40" s="127"/>
      <c r="E40" s="127"/>
      <c r="F40" s="21" t="s">
        <v>31</v>
      </c>
      <c r="G40" s="25">
        <f>+G41</f>
        <v>16330.4</v>
      </c>
    </row>
    <row r="41" spans="1:7" x14ac:dyDescent="0.3">
      <c r="A41" s="26"/>
      <c r="B41" s="26"/>
      <c r="C41" s="26"/>
      <c r="D41" s="127"/>
      <c r="E41" s="127"/>
      <c r="F41" s="21" t="s">
        <v>32</v>
      </c>
      <c r="G41" s="25">
        <f>+G42</f>
        <v>16330.4</v>
      </c>
    </row>
    <row r="42" spans="1:7" x14ac:dyDescent="0.3">
      <c r="A42" s="26"/>
      <c r="B42" s="26"/>
      <c r="C42" s="121"/>
      <c r="D42" s="127"/>
      <c r="E42" s="127"/>
      <c r="F42" s="21" t="s">
        <v>45</v>
      </c>
      <c r="G42" s="25">
        <f>+G44</f>
        <v>16330.4</v>
      </c>
    </row>
    <row r="43" spans="1:7" ht="34.5" x14ac:dyDescent="0.3">
      <c r="A43" s="121"/>
      <c r="B43" s="121"/>
      <c r="C43" s="121"/>
      <c r="D43" s="127"/>
      <c r="E43" s="127"/>
      <c r="F43" s="21" t="s">
        <v>46</v>
      </c>
      <c r="G43" s="25">
        <f>+G44</f>
        <v>16330.4</v>
      </c>
    </row>
    <row r="44" spans="1:7" ht="18.75" customHeight="1" x14ac:dyDescent="0.3">
      <c r="A44" s="122"/>
      <c r="B44" s="122"/>
      <c r="C44" s="122"/>
      <c r="D44" s="126"/>
      <c r="E44" s="126"/>
      <c r="F44" s="21" t="s">
        <v>47</v>
      </c>
      <c r="G44" s="25">
        <v>16330.4</v>
      </c>
    </row>
  </sheetData>
  <mergeCells count="23">
    <mergeCell ref="D36:D44"/>
    <mergeCell ref="E20:E28"/>
    <mergeCell ref="A5:G5"/>
    <mergeCell ref="B11:B12"/>
    <mergeCell ref="D11:D16"/>
    <mergeCell ref="E11:E16"/>
    <mergeCell ref="A8:C8"/>
    <mergeCell ref="D8:E8"/>
    <mergeCell ref="A27:A28"/>
    <mergeCell ref="B27:B28"/>
    <mergeCell ref="C42:C44"/>
    <mergeCell ref="C11:C14"/>
    <mergeCell ref="E18:E19"/>
    <mergeCell ref="E36:E44"/>
    <mergeCell ref="A43:A44"/>
    <mergeCell ref="B43:B44"/>
    <mergeCell ref="C26:C28"/>
    <mergeCell ref="E34:E35"/>
    <mergeCell ref="D18:D19"/>
    <mergeCell ref="D20:D28"/>
    <mergeCell ref="D34:D35"/>
    <mergeCell ref="C29:C30"/>
    <mergeCell ref="E29:E32"/>
  </mergeCells>
  <pageMargins left="0.26" right="0.21" top="0.31" bottom="0.28999999999999998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8"/>
  <sheetViews>
    <sheetView topLeftCell="A22" zoomScale="85" zoomScaleNormal="85" workbookViewId="0">
      <selection activeCell="B36" sqref="B36:C36"/>
    </sheetView>
  </sheetViews>
  <sheetFormatPr defaultRowHeight="17.25" x14ac:dyDescent="0.3"/>
  <cols>
    <col min="1" max="1" width="4" style="3" customWidth="1"/>
    <col min="2" max="2" width="41.85546875" style="3" customWidth="1"/>
    <col min="3" max="3" width="61" style="3" customWidth="1"/>
    <col min="4" max="4" width="37.42578125" style="3" customWidth="1"/>
    <col min="5" max="5" width="9.140625" style="3"/>
    <col min="6" max="6" width="49.85546875" style="3" customWidth="1"/>
    <col min="7" max="16384" width="9.140625" style="3"/>
  </cols>
  <sheetData>
    <row r="1" spans="2:4" x14ac:dyDescent="0.3">
      <c r="D1" s="2" t="s">
        <v>14</v>
      </c>
    </row>
    <row r="2" spans="2:4" x14ac:dyDescent="0.3">
      <c r="D2" s="1" t="s">
        <v>59</v>
      </c>
    </row>
    <row r="3" spans="2:4" x14ac:dyDescent="0.3">
      <c r="D3" s="1" t="s">
        <v>57</v>
      </c>
    </row>
    <row r="6" spans="2:4" ht="49.5" customHeight="1" x14ac:dyDescent="0.3">
      <c r="B6" s="117" t="s">
        <v>61</v>
      </c>
      <c r="C6" s="117"/>
      <c r="D6" s="117"/>
    </row>
    <row r="8" spans="2:4" x14ac:dyDescent="0.3">
      <c r="B8" s="34"/>
      <c r="C8" s="34"/>
      <c r="D8" s="34"/>
    </row>
    <row r="9" spans="2:4" x14ac:dyDescent="0.3">
      <c r="B9" s="143" t="s">
        <v>48</v>
      </c>
      <c r="C9" s="143"/>
      <c r="D9" s="143"/>
    </row>
    <row r="11" spans="2:4" x14ac:dyDescent="0.3">
      <c r="B11" s="35" t="s">
        <v>12</v>
      </c>
    </row>
    <row r="12" spans="2:4" ht="15" customHeight="1" x14ac:dyDescent="0.3">
      <c r="B12" s="36"/>
      <c r="C12" s="36"/>
      <c r="D12" s="37"/>
    </row>
    <row r="13" spans="2:4" x14ac:dyDescent="0.3">
      <c r="B13" s="38" t="s">
        <v>1</v>
      </c>
      <c r="C13" s="39" t="s">
        <v>2</v>
      </c>
    </row>
    <row r="14" spans="2:4" x14ac:dyDescent="0.3">
      <c r="B14" s="10">
        <v>1204</v>
      </c>
      <c r="C14" s="40" t="s">
        <v>49</v>
      </c>
    </row>
    <row r="15" spans="2:4" x14ac:dyDescent="0.3">
      <c r="B15" s="41"/>
    </row>
    <row r="16" spans="2:4" x14ac:dyDescent="0.3">
      <c r="B16" s="42" t="s">
        <v>3</v>
      </c>
    </row>
    <row r="17" spans="2:4" x14ac:dyDescent="0.3">
      <c r="B17" s="41"/>
      <c r="D17" s="2"/>
    </row>
    <row r="18" spans="2:4" ht="61.5" customHeight="1" x14ac:dyDescent="0.3">
      <c r="B18" s="9" t="s">
        <v>4</v>
      </c>
      <c r="C18" s="10">
        <v>1204</v>
      </c>
      <c r="D18" s="4" t="s">
        <v>78</v>
      </c>
    </row>
    <row r="19" spans="2:4" ht="35.25" customHeight="1" x14ac:dyDescent="0.3">
      <c r="B19" s="9" t="s">
        <v>5</v>
      </c>
      <c r="C19" s="10">
        <v>11004</v>
      </c>
      <c r="D19" s="4" t="s">
        <v>10</v>
      </c>
    </row>
    <row r="20" spans="2:4" ht="51.75" x14ac:dyDescent="0.3">
      <c r="B20" s="43" t="s">
        <v>6</v>
      </c>
      <c r="C20" s="44" t="s">
        <v>75</v>
      </c>
      <c r="D20" s="45"/>
    </row>
    <row r="21" spans="2:4" ht="51.75" x14ac:dyDescent="0.3">
      <c r="B21" s="43" t="s">
        <v>9</v>
      </c>
      <c r="C21" s="13" t="s">
        <v>68</v>
      </c>
      <c r="D21" s="45"/>
    </row>
    <row r="22" spans="2:4" x14ac:dyDescent="0.3">
      <c r="B22" s="43" t="s">
        <v>7</v>
      </c>
      <c r="C22" s="46" t="s">
        <v>37</v>
      </c>
      <c r="D22" s="45"/>
    </row>
    <row r="23" spans="2:4" ht="51.75" x14ac:dyDescent="0.3">
      <c r="B23" s="47" t="s">
        <v>77</v>
      </c>
      <c r="C23" s="48" t="s">
        <v>76</v>
      </c>
      <c r="D23" s="45"/>
    </row>
    <row r="24" spans="2:4" x14ac:dyDescent="0.3">
      <c r="B24" s="49"/>
      <c r="C24" s="50" t="s">
        <v>0</v>
      </c>
      <c r="D24" s="51"/>
    </row>
    <row r="25" spans="2:4" x14ac:dyDescent="0.3">
      <c r="B25" s="142"/>
      <c r="C25" s="142"/>
      <c r="D25" s="52"/>
    </row>
    <row r="26" spans="2:4" ht="15" customHeight="1" x14ac:dyDescent="0.3">
      <c r="B26" s="53" t="s">
        <v>8</v>
      </c>
      <c r="C26" s="54"/>
      <c r="D26" s="55">
        <f>+'Հավելված 2'!G20</f>
        <v>-16330.4</v>
      </c>
    </row>
    <row r="27" spans="2:4" ht="15" customHeight="1" x14ac:dyDescent="0.3">
      <c r="B27" s="36"/>
      <c r="C27" s="36"/>
      <c r="D27" s="56"/>
    </row>
    <row r="28" spans="2:4" x14ac:dyDescent="0.3">
      <c r="B28" s="41"/>
      <c r="D28" s="2"/>
    </row>
    <row r="29" spans="2:4" ht="61.5" customHeight="1" x14ac:dyDescent="0.3">
      <c r="B29" s="9" t="s">
        <v>4</v>
      </c>
      <c r="C29" s="10">
        <v>1204</v>
      </c>
      <c r="D29" s="4" t="s">
        <v>62</v>
      </c>
    </row>
    <row r="30" spans="2:4" ht="35.25" customHeight="1" x14ac:dyDescent="0.3">
      <c r="B30" s="9" t="s">
        <v>5</v>
      </c>
      <c r="C30" s="10">
        <v>12001</v>
      </c>
      <c r="D30" s="4" t="s">
        <v>10</v>
      </c>
    </row>
    <row r="31" spans="2:4" ht="34.5" x14ac:dyDescent="0.3">
      <c r="B31" s="43" t="s">
        <v>6</v>
      </c>
      <c r="C31" s="44" t="s">
        <v>54</v>
      </c>
      <c r="D31" s="45"/>
    </row>
    <row r="32" spans="2:4" ht="103.5" x14ac:dyDescent="0.3">
      <c r="B32" s="43" t="s">
        <v>9</v>
      </c>
      <c r="C32" s="13" t="s">
        <v>55</v>
      </c>
      <c r="D32" s="45"/>
    </row>
    <row r="33" spans="2:4" x14ac:dyDescent="0.3">
      <c r="B33" s="43" t="s">
        <v>7</v>
      </c>
      <c r="C33" s="46" t="s">
        <v>53</v>
      </c>
      <c r="D33" s="45"/>
    </row>
    <row r="34" spans="2:4" ht="34.5" x14ac:dyDescent="0.3">
      <c r="B34" s="47" t="s">
        <v>11</v>
      </c>
      <c r="C34" s="48" t="s">
        <v>44</v>
      </c>
      <c r="D34" s="45"/>
    </row>
    <row r="35" spans="2:4" x14ac:dyDescent="0.3">
      <c r="B35" s="49"/>
      <c r="C35" s="50" t="s">
        <v>0</v>
      </c>
      <c r="D35" s="51"/>
    </row>
    <row r="36" spans="2:4" ht="25.5" customHeight="1" x14ac:dyDescent="0.3">
      <c r="B36" s="142" t="s">
        <v>64</v>
      </c>
      <c r="C36" s="142"/>
      <c r="D36" s="52">
        <v>1</v>
      </c>
    </row>
    <row r="37" spans="2:4" ht="15" customHeight="1" x14ac:dyDescent="0.3">
      <c r="B37" s="53" t="s">
        <v>8</v>
      </c>
      <c r="C37" s="54"/>
      <c r="D37" s="55">
        <v>16330.38</v>
      </c>
    </row>
    <row r="38" spans="2:4" x14ac:dyDescent="0.3">
      <c r="B38" s="41"/>
    </row>
  </sheetData>
  <mergeCells count="4">
    <mergeCell ref="B6:D6"/>
    <mergeCell ref="B36:C36"/>
    <mergeCell ref="B9:D9"/>
    <mergeCell ref="B25:C25"/>
  </mergeCells>
  <printOptions horizontalCentered="1"/>
  <pageMargins left="0" right="0" top="0.19685039370078741" bottom="0.9055118110236221" header="0.19685039370078741" footer="0.9448818897637796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93" zoomScaleNormal="93" workbookViewId="0">
      <selection activeCell="B31" sqref="B31"/>
    </sheetView>
  </sheetViews>
  <sheetFormatPr defaultColWidth="9" defaultRowHeight="15" x14ac:dyDescent="0.25"/>
  <cols>
    <col min="1" max="1" width="16" style="108" customWidth="1"/>
    <col min="2" max="2" width="30.42578125" style="108" customWidth="1"/>
    <col min="3" max="4" width="9" style="108"/>
    <col min="5" max="5" width="16.42578125" style="108" customWidth="1"/>
    <col min="6" max="6" width="14.85546875" style="108" customWidth="1"/>
    <col min="7" max="7" width="25.140625" style="108" customWidth="1"/>
    <col min="8" max="16384" width="9" style="108"/>
  </cols>
  <sheetData>
    <row r="1" spans="1:8" ht="17.25" x14ac:dyDescent="0.25">
      <c r="A1" s="68"/>
      <c r="B1" s="68"/>
      <c r="C1" s="68"/>
      <c r="D1" s="69"/>
      <c r="E1" s="70"/>
      <c r="F1" s="71"/>
      <c r="G1" s="107" t="s">
        <v>81</v>
      </c>
      <c r="H1" s="69"/>
    </row>
    <row r="2" spans="1:8" ht="17.25" x14ac:dyDescent="0.3">
      <c r="A2" s="68"/>
      <c r="B2" s="68"/>
      <c r="C2" s="68"/>
      <c r="D2" s="69"/>
      <c r="E2" s="72"/>
      <c r="F2" s="71"/>
      <c r="G2" s="73" t="s">
        <v>82</v>
      </c>
      <c r="H2" s="69"/>
    </row>
    <row r="3" spans="1:8" ht="17.25" x14ac:dyDescent="0.3">
      <c r="A3" s="68"/>
      <c r="B3" s="68"/>
      <c r="C3" s="68"/>
      <c r="D3" s="69"/>
      <c r="E3" s="72"/>
      <c r="F3" s="71"/>
      <c r="G3" s="109" t="s">
        <v>83</v>
      </c>
      <c r="H3" s="69"/>
    </row>
    <row r="4" spans="1:8" ht="17.25" x14ac:dyDescent="0.25">
      <c r="A4" s="68"/>
      <c r="B4" s="68"/>
      <c r="C4" s="68"/>
      <c r="D4" s="68"/>
      <c r="E4" s="74"/>
      <c r="F4" s="75"/>
      <c r="G4" s="75"/>
      <c r="H4" s="69"/>
    </row>
    <row r="5" spans="1:8" ht="63" customHeight="1" x14ac:dyDescent="0.25">
      <c r="A5" s="147" t="s">
        <v>84</v>
      </c>
      <c r="B5" s="147"/>
      <c r="C5" s="147"/>
      <c r="D5" s="147"/>
      <c r="E5" s="147"/>
      <c r="F5" s="147"/>
      <c r="G5" s="147"/>
      <c r="H5" s="69"/>
    </row>
    <row r="6" spans="1:8" ht="16.5" x14ac:dyDescent="0.25">
      <c r="A6" s="69"/>
      <c r="B6" s="69"/>
      <c r="C6" s="76"/>
      <c r="D6" s="76"/>
      <c r="E6" s="77"/>
      <c r="F6" s="69"/>
      <c r="G6" s="78"/>
      <c r="H6" s="69"/>
    </row>
    <row r="7" spans="1:8" ht="53.25" customHeight="1" x14ac:dyDescent="0.25">
      <c r="A7" s="79" t="s">
        <v>85</v>
      </c>
      <c r="B7" s="148" t="s">
        <v>86</v>
      </c>
      <c r="C7" s="150" t="s">
        <v>87</v>
      </c>
      <c r="D7" s="150" t="s">
        <v>88</v>
      </c>
      <c r="E7" s="152" t="s">
        <v>89</v>
      </c>
      <c r="F7" s="153"/>
      <c r="G7" s="154"/>
      <c r="H7" s="76"/>
    </row>
    <row r="8" spans="1:8" ht="49.5" x14ac:dyDescent="0.25">
      <c r="A8" s="80"/>
      <c r="B8" s="149"/>
      <c r="C8" s="151"/>
      <c r="D8" s="151"/>
      <c r="E8" s="81" t="s">
        <v>90</v>
      </c>
      <c r="F8" s="81" t="s">
        <v>91</v>
      </c>
      <c r="G8" s="81" t="s">
        <v>92</v>
      </c>
      <c r="H8" s="76"/>
    </row>
    <row r="9" spans="1:8" ht="16.5" x14ac:dyDescent="0.25">
      <c r="A9" s="82"/>
      <c r="B9" s="155" t="s">
        <v>44</v>
      </c>
      <c r="C9" s="156"/>
      <c r="D9" s="156"/>
      <c r="E9" s="156"/>
      <c r="F9" s="157"/>
      <c r="G9" s="83">
        <f>G10</f>
        <v>-16330.400000000001</v>
      </c>
      <c r="H9" s="76"/>
    </row>
    <row r="10" spans="1:8" ht="33" x14ac:dyDescent="0.25">
      <c r="A10" s="82" t="s">
        <v>93</v>
      </c>
      <c r="B10" s="84" t="s">
        <v>94</v>
      </c>
      <c r="C10" s="85" t="s">
        <v>95</v>
      </c>
      <c r="D10" s="86"/>
      <c r="E10" s="87"/>
      <c r="F10" s="88"/>
      <c r="G10" s="83">
        <f>G11+G180</f>
        <v>-16330.400000000001</v>
      </c>
      <c r="H10" s="89"/>
    </row>
    <row r="11" spans="1:8" ht="45" customHeight="1" x14ac:dyDescent="0.25">
      <c r="A11" s="90" t="s">
        <v>96</v>
      </c>
      <c r="B11" s="144" t="s">
        <v>65</v>
      </c>
      <c r="C11" s="145"/>
      <c r="D11" s="145"/>
      <c r="E11" s="145"/>
      <c r="F11" s="146"/>
      <c r="G11" s="91">
        <f>+G12</f>
        <v>-16330.400000000001</v>
      </c>
      <c r="H11" s="92"/>
    </row>
    <row r="12" spans="1:8" ht="16.5" x14ac:dyDescent="0.25">
      <c r="A12" s="94"/>
      <c r="B12" s="95" t="s">
        <v>97</v>
      </c>
      <c r="C12" s="96"/>
      <c r="D12" s="96"/>
      <c r="E12" s="97"/>
      <c r="F12" s="98"/>
      <c r="G12" s="99">
        <f>SUM(G13:G31)</f>
        <v>-16330.400000000001</v>
      </c>
      <c r="H12" s="93"/>
    </row>
    <row r="13" spans="1:8" ht="115.5" x14ac:dyDescent="0.25">
      <c r="A13" s="100" t="s">
        <v>98</v>
      </c>
      <c r="B13" s="101" t="s">
        <v>99</v>
      </c>
      <c r="C13" s="102" t="s">
        <v>100</v>
      </c>
      <c r="D13" s="102" t="s">
        <v>101</v>
      </c>
      <c r="E13" s="103">
        <v>137</v>
      </c>
      <c r="F13" s="104">
        <v>-3500</v>
      </c>
      <c r="G13" s="105">
        <f>+F13*E13/1000</f>
        <v>-479.5</v>
      </c>
      <c r="H13" s="76"/>
    </row>
    <row r="14" spans="1:8" ht="33" x14ac:dyDescent="0.25">
      <c r="A14" s="100" t="s">
        <v>102</v>
      </c>
      <c r="B14" s="101" t="s">
        <v>103</v>
      </c>
      <c r="C14" s="102" t="s">
        <v>100</v>
      </c>
      <c r="D14" s="102" t="s">
        <v>101</v>
      </c>
      <c r="E14" s="103">
        <v>15000</v>
      </c>
      <c r="F14" s="104">
        <v>-30</v>
      </c>
      <c r="G14" s="105">
        <f t="shared" ref="G14:G31" si="0">+F14*E14/1000</f>
        <v>-450</v>
      </c>
      <c r="H14" s="76"/>
    </row>
    <row r="15" spans="1:8" ht="33" x14ac:dyDescent="0.25">
      <c r="A15" s="100" t="s">
        <v>104</v>
      </c>
      <c r="B15" s="101" t="s">
        <v>105</v>
      </c>
      <c r="C15" s="102" t="s">
        <v>100</v>
      </c>
      <c r="D15" s="106" t="s">
        <v>101</v>
      </c>
      <c r="E15" s="103">
        <v>299.89999999999998</v>
      </c>
      <c r="F15" s="104">
        <v>-2000</v>
      </c>
      <c r="G15" s="105">
        <f t="shared" si="0"/>
        <v>-599.79999999999995</v>
      </c>
      <c r="H15" s="76"/>
    </row>
    <row r="16" spans="1:8" ht="49.5" x14ac:dyDescent="0.25">
      <c r="A16" s="100" t="s">
        <v>106</v>
      </c>
      <c r="B16" s="101" t="s">
        <v>107</v>
      </c>
      <c r="C16" s="102" t="s">
        <v>100</v>
      </c>
      <c r="D16" s="106" t="s">
        <v>101</v>
      </c>
      <c r="E16" s="103">
        <v>6400</v>
      </c>
      <c r="F16" s="104">
        <v>-8</v>
      </c>
      <c r="G16" s="105">
        <f t="shared" si="0"/>
        <v>-51.2</v>
      </c>
      <c r="H16" s="76"/>
    </row>
    <row r="17" spans="1:8" ht="33" x14ac:dyDescent="0.25">
      <c r="A17" s="100" t="s">
        <v>108</v>
      </c>
      <c r="B17" s="101" t="s">
        <v>109</v>
      </c>
      <c r="C17" s="102" t="s">
        <v>100</v>
      </c>
      <c r="D17" s="106" t="s">
        <v>110</v>
      </c>
      <c r="E17" s="103">
        <v>-3632800</v>
      </c>
      <c r="F17" s="104">
        <v>-1</v>
      </c>
      <c r="G17" s="105">
        <f>+F17*E17/1000*-1</f>
        <v>-3632.8</v>
      </c>
      <c r="H17" s="76"/>
    </row>
    <row r="18" spans="1:8" ht="33" x14ac:dyDescent="0.25">
      <c r="A18" s="100" t="s">
        <v>111</v>
      </c>
      <c r="B18" s="101" t="s">
        <v>112</v>
      </c>
      <c r="C18" s="102" t="s">
        <v>100</v>
      </c>
      <c r="D18" s="106" t="s">
        <v>101</v>
      </c>
      <c r="E18" s="103">
        <v>66.5</v>
      </c>
      <c r="F18" s="104">
        <v>-100000</v>
      </c>
      <c r="G18" s="105">
        <f t="shared" si="0"/>
        <v>-6650</v>
      </c>
      <c r="H18" s="76"/>
    </row>
    <row r="19" spans="1:8" ht="33" x14ac:dyDescent="0.25">
      <c r="A19" s="100" t="s">
        <v>113</v>
      </c>
      <c r="B19" s="101" t="s">
        <v>114</v>
      </c>
      <c r="C19" s="102" t="s">
        <v>100</v>
      </c>
      <c r="D19" s="106" t="s">
        <v>101</v>
      </c>
      <c r="E19" s="103">
        <v>309</v>
      </c>
      <c r="F19" s="104">
        <v>-3500</v>
      </c>
      <c r="G19" s="105">
        <f t="shared" si="0"/>
        <v>-1081.5</v>
      </c>
      <c r="H19" s="76"/>
    </row>
    <row r="20" spans="1:8" ht="66" x14ac:dyDescent="0.25">
      <c r="A20" s="100" t="s">
        <v>115</v>
      </c>
      <c r="B20" s="101" t="s">
        <v>116</v>
      </c>
      <c r="C20" s="102" t="s">
        <v>100</v>
      </c>
      <c r="D20" s="106" t="s">
        <v>117</v>
      </c>
      <c r="E20" s="103">
        <v>45000</v>
      </c>
      <c r="F20" s="104">
        <v>-10</v>
      </c>
      <c r="G20" s="105">
        <f t="shared" si="0"/>
        <v>-450</v>
      </c>
      <c r="H20" s="76"/>
    </row>
    <row r="21" spans="1:8" ht="33" x14ac:dyDescent="0.25">
      <c r="A21" s="100" t="s">
        <v>118</v>
      </c>
      <c r="B21" s="101" t="s">
        <v>119</v>
      </c>
      <c r="C21" s="102" t="s">
        <v>100</v>
      </c>
      <c r="D21" s="106" t="s">
        <v>101</v>
      </c>
      <c r="E21" s="103">
        <v>630</v>
      </c>
      <c r="F21" s="104">
        <v>-1000</v>
      </c>
      <c r="G21" s="105">
        <f t="shared" si="0"/>
        <v>-630</v>
      </c>
      <c r="H21" s="76"/>
    </row>
    <row r="22" spans="1:8" ht="33" x14ac:dyDescent="0.25">
      <c r="A22" s="100" t="s">
        <v>120</v>
      </c>
      <c r="B22" s="101" t="s">
        <v>121</v>
      </c>
      <c r="C22" s="102" t="s">
        <v>100</v>
      </c>
      <c r="D22" s="106" t="s">
        <v>101</v>
      </c>
      <c r="E22" s="103">
        <v>870</v>
      </c>
      <c r="F22" s="104">
        <v>-50</v>
      </c>
      <c r="G22" s="105">
        <f t="shared" si="0"/>
        <v>-43.5</v>
      </c>
      <c r="H22" s="76"/>
    </row>
    <row r="23" spans="1:8" ht="33" x14ac:dyDescent="0.25">
      <c r="A23" s="100" t="s">
        <v>122</v>
      </c>
      <c r="B23" s="101" t="s">
        <v>123</v>
      </c>
      <c r="C23" s="102" t="s">
        <v>100</v>
      </c>
      <c r="D23" s="106" t="s">
        <v>101</v>
      </c>
      <c r="E23" s="103">
        <v>2800</v>
      </c>
      <c r="F23" s="104">
        <v>-20</v>
      </c>
      <c r="G23" s="105">
        <f t="shared" si="0"/>
        <v>-56</v>
      </c>
      <c r="H23" s="76"/>
    </row>
    <row r="24" spans="1:8" ht="33" x14ac:dyDescent="0.25">
      <c r="A24" s="100" t="s">
        <v>124</v>
      </c>
      <c r="B24" s="101" t="s">
        <v>125</v>
      </c>
      <c r="C24" s="102" t="s">
        <v>100</v>
      </c>
      <c r="D24" s="106" t="s">
        <v>101</v>
      </c>
      <c r="E24" s="103">
        <v>30000</v>
      </c>
      <c r="F24" s="104">
        <v>-15</v>
      </c>
      <c r="G24" s="105">
        <f t="shared" si="0"/>
        <v>-450</v>
      </c>
      <c r="H24" s="76"/>
    </row>
    <row r="25" spans="1:8" ht="33" x14ac:dyDescent="0.25">
      <c r="A25" s="100" t="s">
        <v>126</v>
      </c>
      <c r="B25" s="101" t="s">
        <v>127</v>
      </c>
      <c r="C25" s="102" t="s">
        <v>100</v>
      </c>
      <c r="D25" s="106" t="s">
        <v>101</v>
      </c>
      <c r="E25" s="103">
        <v>750</v>
      </c>
      <c r="F25" s="104">
        <v>-600</v>
      </c>
      <c r="G25" s="105">
        <f t="shared" si="0"/>
        <v>-450</v>
      </c>
      <c r="H25" s="76"/>
    </row>
    <row r="26" spans="1:8" ht="33" x14ac:dyDescent="0.25">
      <c r="A26" s="100" t="s">
        <v>128</v>
      </c>
      <c r="B26" s="101" t="s">
        <v>129</v>
      </c>
      <c r="C26" s="102" t="s">
        <v>100</v>
      </c>
      <c r="D26" s="106" t="s">
        <v>101</v>
      </c>
      <c r="E26" s="103">
        <v>30</v>
      </c>
      <c r="F26" s="104">
        <v>-12000</v>
      </c>
      <c r="G26" s="105">
        <f t="shared" si="0"/>
        <v>-360</v>
      </c>
      <c r="H26" s="76"/>
    </row>
    <row r="27" spans="1:8" ht="33" x14ac:dyDescent="0.25">
      <c r="A27" s="100" t="s">
        <v>130</v>
      </c>
      <c r="B27" s="101" t="s">
        <v>123</v>
      </c>
      <c r="C27" s="102" t="s">
        <v>100</v>
      </c>
      <c r="D27" s="106" t="s">
        <v>101</v>
      </c>
      <c r="E27" s="103">
        <v>2800</v>
      </c>
      <c r="F27" s="104">
        <v>-20</v>
      </c>
      <c r="G27" s="105">
        <f t="shared" si="0"/>
        <v>-56</v>
      </c>
      <c r="H27" s="76"/>
    </row>
    <row r="28" spans="1:8" ht="33" x14ac:dyDescent="0.25">
      <c r="A28" s="100" t="s">
        <v>131</v>
      </c>
      <c r="B28" s="101" t="s">
        <v>132</v>
      </c>
      <c r="C28" s="102" t="s">
        <v>100</v>
      </c>
      <c r="D28" s="106" t="s">
        <v>101</v>
      </c>
      <c r="E28" s="103">
        <v>34</v>
      </c>
      <c r="F28" s="104">
        <v>-800</v>
      </c>
      <c r="G28" s="105">
        <f t="shared" si="0"/>
        <v>-27.2</v>
      </c>
      <c r="H28" s="76"/>
    </row>
    <row r="29" spans="1:8" ht="33" x14ac:dyDescent="0.25">
      <c r="A29" s="100" t="s">
        <v>133</v>
      </c>
      <c r="B29" s="101" t="s">
        <v>134</v>
      </c>
      <c r="C29" s="102" t="s">
        <v>100</v>
      </c>
      <c r="D29" s="106" t="s">
        <v>101</v>
      </c>
      <c r="E29" s="103">
        <v>27.8</v>
      </c>
      <c r="F29" s="104">
        <v>-1500</v>
      </c>
      <c r="G29" s="105">
        <f t="shared" si="0"/>
        <v>-41.7</v>
      </c>
      <c r="H29" s="76"/>
    </row>
    <row r="30" spans="1:8" ht="33" x14ac:dyDescent="0.25">
      <c r="A30" s="100" t="s">
        <v>135</v>
      </c>
      <c r="B30" s="101" t="s">
        <v>136</v>
      </c>
      <c r="C30" s="102" t="s">
        <v>100</v>
      </c>
      <c r="D30" s="102" t="s">
        <v>101</v>
      </c>
      <c r="E30" s="103">
        <v>158</v>
      </c>
      <c r="F30" s="104">
        <v>-3000</v>
      </c>
      <c r="G30" s="105">
        <f t="shared" si="0"/>
        <v>-474</v>
      </c>
      <c r="H30" s="76"/>
    </row>
    <row r="31" spans="1:8" ht="82.5" x14ac:dyDescent="0.25">
      <c r="A31" s="100" t="s">
        <v>137</v>
      </c>
      <c r="B31" s="101" t="s">
        <v>138</v>
      </c>
      <c r="C31" s="102" t="s">
        <v>100</v>
      </c>
      <c r="D31" s="102" t="s">
        <v>101</v>
      </c>
      <c r="E31" s="103">
        <v>43.4</v>
      </c>
      <c r="F31" s="104">
        <v>-8000</v>
      </c>
      <c r="G31" s="105">
        <f t="shared" si="0"/>
        <v>-347.2</v>
      </c>
      <c r="H31" s="76"/>
    </row>
    <row r="32" spans="1:8" ht="16.5" x14ac:dyDescent="0.25">
      <c r="A32" s="100"/>
      <c r="B32" s="101"/>
      <c r="C32" s="102"/>
      <c r="D32" s="106"/>
      <c r="E32" s="103"/>
      <c r="F32" s="104"/>
      <c r="G32" s="105"/>
      <c r="H32" s="76"/>
    </row>
    <row r="33" spans="1:8" ht="16.5" x14ac:dyDescent="0.25">
      <c r="A33" s="69"/>
      <c r="B33" s="69"/>
      <c r="C33" s="76"/>
      <c r="D33" s="76"/>
      <c r="E33" s="77"/>
      <c r="F33" s="69"/>
      <c r="G33" s="69"/>
      <c r="H33" s="69"/>
    </row>
    <row r="34" spans="1:8" ht="16.5" x14ac:dyDescent="0.25">
      <c r="A34" s="69"/>
      <c r="B34" s="69"/>
      <c r="C34" s="76"/>
      <c r="D34" s="76"/>
      <c r="E34" s="77"/>
      <c r="F34" s="69"/>
      <c r="G34" s="69"/>
      <c r="H34" s="69"/>
    </row>
  </sheetData>
  <mergeCells count="7">
    <mergeCell ref="B11:F11"/>
    <mergeCell ref="A5:G5"/>
    <mergeCell ref="B7:B8"/>
    <mergeCell ref="C7:C8"/>
    <mergeCell ref="D7:D8"/>
    <mergeCell ref="E7:G7"/>
    <mergeCell ref="B9:F9"/>
  </mergeCells>
  <pageMargins left="0.55118110236220474" right="0.19685039370078741" top="0.74803149606299213" bottom="0.59055118110236227" header="0.31496062992125984" footer="0.31496062992125984"/>
  <pageSetup paperSize="9" scale="85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Հավելված 1</vt:lpstr>
      <vt:lpstr>Հավելված 2</vt:lpstr>
      <vt:lpstr>Հավելված3</vt:lpstr>
      <vt:lpstr>Հավելված 4</vt:lpstr>
      <vt:lpstr>'Հավելված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https://mul2.gov.am/tasks/518073/oneclick/Havelvac.xlsx.xlsx?token=c6d62a235e2421af734425336dda7ad4</cp:keywords>
  <cp:lastModifiedBy>Liana Chanakhchyan</cp:lastModifiedBy>
  <cp:lastPrinted>2021-11-02T14:52:13Z</cp:lastPrinted>
  <dcterms:created xsi:type="dcterms:W3CDTF">2017-12-06T07:28:20Z</dcterms:created>
  <dcterms:modified xsi:type="dcterms:W3CDTF">2021-11-03T12:20:38Z</dcterms:modified>
</cp:coreProperties>
</file>