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hidePivotFieldList="1" defaultThemeVersion="124226"/>
  <bookViews>
    <workbookView xWindow="0" yWindow="0" windowWidth="14612" windowHeight="7651" tabRatio="764"/>
  </bookViews>
  <sheets>
    <sheet name="հավելված 1" sheetId="27" r:id="rId1"/>
    <sheet name="հավելված 2" sheetId="32" r:id="rId2"/>
    <sheet name="հավելված 3" sheetId="34" r:id="rId3"/>
    <sheet name="հավելված 4" sheetId="29" r:id="rId4"/>
    <sheet name="հավելված 5" sheetId="38" r:id="rId5"/>
    <sheet name="Havelvats 6" sheetId="37" r:id="rId6"/>
  </sheets>
  <definedNames>
    <definedName name="AgencyCode" localSheetId="5">#REF!</definedName>
    <definedName name="AgencyCode" localSheetId="1">#REF!</definedName>
    <definedName name="AgencyCode" localSheetId="4">#REF!</definedName>
    <definedName name="AgencyCode">#REF!</definedName>
    <definedName name="AgencyName" localSheetId="1">#REF!</definedName>
    <definedName name="AgencyName" localSheetId="4">#REF!</definedName>
    <definedName name="AgencyName">#REF!</definedName>
    <definedName name="davit" localSheetId="4">#REF!</definedName>
    <definedName name="davit">#REF!</definedName>
    <definedName name="Functional1" localSheetId="1">#REF!</definedName>
    <definedName name="Functional1" localSheetId="4">#REF!</definedName>
    <definedName name="Functional1">#REF!</definedName>
    <definedName name="ggg" localSheetId="4">#REF!</definedName>
    <definedName name="ggg">#REF!</definedName>
    <definedName name="PANature" localSheetId="1">#REF!</definedName>
    <definedName name="PANature" localSheetId="4">#REF!</definedName>
    <definedName name="PANature">#REF!</definedName>
    <definedName name="PAType" localSheetId="1">#REF!</definedName>
    <definedName name="PAType" localSheetId="4">#REF!</definedName>
    <definedName name="PAType">#REF!</definedName>
    <definedName name="Performance2" localSheetId="1">#REF!</definedName>
    <definedName name="Performance2" localSheetId="4">#REF!</definedName>
    <definedName name="Performance2">#REF!</definedName>
    <definedName name="PerformanceType" localSheetId="1">#REF!</definedName>
    <definedName name="PerformanceType" localSheetId="4">#REF!</definedName>
    <definedName name="PerformanceType">#REF!</definedName>
    <definedName name="Հավելված" localSheetId="4">#REF!</definedName>
    <definedName name="Հավելված">#REF!</definedName>
    <definedName name="Մաս" localSheetId="4">#REF!</definedName>
    <definedName name="Մաս">#REF!</definedName>
    <definedName name="շախմատիստ" localSheetId="4">#REF!</definedName>
    <definedName name="շախմատիստ">#REF!</definedName>
  </definedNames>
  <calcPr calcId="125725"/>
</workbook>
</file>

<file path=xl/calcChain.xml><?xml version="1.0" encoding="utf-8"?>
<calcChain xmlns="http://schemas.openxmlformats.org/spreadsheetml/2006/main">
  <c r="G251" i="32"/>
  <c r="G28" i="34"/>
  <c r="G29"/>
  <c r="D242" i="27" l="1"/>
  <c r="D296" i="29" s="1"/>
  <c r="G333" i="32"/>
  <c r="G332" s="1"/>
  <c r="G331" s="1"/>
  <c r="G330" s="1"/>
  <c r="G328" s="1"/>
  <c r="G326" s="1"/>
  <c r="D296" i="38" l="1"/>
  <c r="G84" i="32"/>
  <c r="G85"/>
  <c r="G17" i="34"/>
  <c r="G15" s="1"/>
  <c r="G14" s="1"/>
  <c r="G69" i="32" l="1"/>
  <c r="G41" i="34" l="1"/>
  <c r="G39"/>
  <c r="G37"/>
  <c r="G24"/>
  <c r="G23" s="1"/>
  <c r="G83" i="32"/>
  <c r="G82" s="1"/>
  <c r="G81" s="1"/>
  <c r="G80" s="1"/>
  <c r="G78" s="1"/>
  <c r="G68"/>
  <c r="G67" s="1"/>
  <c r="G66" s="1"/>
  <c r="G65" s="1"/>
  <c r="G63" s="1"/>
  <c r="G35" i="34" l="1"/>
  <c r="G96" i="32" s="1"/>
  <c r="G95" s="1"/>
  <c r="G94" s="1"/>
  <c r="G93" s="1"/>
  <c r="G92" s="1"/>
  <c r="G90" s="1"/>
  <c r="G88" s="1"/>
  <c r="G76"/>
  <c r="D103" i="27" s="1"/>
  <c r="D130" i="38"/>
  <c r="G61" i="32"/>
  <c r="D71" i="27" s="1"/>
  <c r="D91" i="38"/>
  <c r="G74" i="32"/>
  <c r="G55"/>
  <c r="G21" i="34"/>
  <c r="G222" i="32"/>
  <c r="G221" s="1"/>
  <c r="G220" s="1"/>
  <c r="G219" s="1"/>
  <c r="G217" s="1"/>
  <c r="G44" i="34"/>
  <c r="G291" i="32" s="1"/>
  <c r="G290" s="1"/>
  <c r="G289" s="1"/>
  <c r="G288" s="1"/>
  <c r="G287" s="1"/>
  <c r="G285" s="1"/>
  <c r="D233" i="38" l="1"/>
  <c r="G34" i="34"/>
  <c r="G215" i="32"/>
  <c r="D104" i="38"/>
  <c r="G70" i="32"/>
  <c r="G53" s="1"/>
  <c r="G283"/>
  <c r="G281" s="1"/>
  <c r="D246" i="38"/>
  <c r="G86" i="32"/>
  <c r="G72" s="1"/>
  <c r="D184" i="27"/>
  <c r="D64"/>
  <c r="D91" i="29"/>
  <c r="D96" i="27"/>
  <c r="D130" i="29"/>
  <c r="G59" i="32"/>
  <c r="G57" s="1"/>
  <c r="G20" i="34"/>
  <c r="G240" i="32"/>
  <c r="G239" s="1"/>
  <c r="G238" s="1"/>
  <c r="G237" s="1"/>
  <c r="G236" s="1"/>
  <c r="G234" s="1"/>
  <c r="D197" i="27"/>
  <c r="G43" i="34"/>
  <c r="G52" i="32"/>
  <c r="G51" s="1"/>
  <c r="G50" s="1"/>
  <c r="G49" s="1"/>
  <c r="G48" s="1"/>
  <c r="G46" s="1"/>
  <c r="I16" i="37"/>
  <c r="I11"/>
  <c r="I12"/>
  <c r="I14"/>
  <c r="I13" s="1"/>
  <c r="G205" i="32"/>
  <c r="G204" s="1"/>
  <c r="G203" s="1"/>
  <c r="G202" s="1"/>
  <c r="G200" s="1"/>
  <c r="G196"/>
  <c r="G195" s="1"/>
  <c r="G194" s="1"/>
  <c r="G193" s="1"/>
  <c r="G191" s="1"/>
  <c r="G181"/>
  <c r="G180" s="1"/>
  <c r="G179" s="1"/>
  <c r="G178" s="1"/>
  <c r="G176" s="1"/>
  <c r="G172"/>
  <c r="G171" s="1"/>
  <c r="G170" s="1"/>
  <c r="G169" s="1"/>
  <c r="G167" s="1"/>
  <c r="G40"/>
  <c r="G39" s="1"/>
  <c r="G38" s="1"/>
  <c r="G37" s="1"/>
  <c r="G35" s="1"/>
  <c r="G12" i="34"/>
  <c r="G11" s="1"/>
  <c r="G198" i="32" l="1"/>
  <c r="D58" i="27" s="1"/>
  <c r="D78" i="29" s="1"/>
  <c r="D78" i="38"/>
  <c r="G189" i="32"/>
  <c r="D58" i="38"/>
  <c r="G174" i="32"/>
  <c r="D52" i="27" s="1"/>
  <c r="D68" i="29" s="1"/>
  <c r="D68" i="38"/>
  <c r="G33" i="32"/>
  <c r="D27" i="27" s="1"/>
  <c r="D34" i="29" s="1"/>
  <c r="D34" i="38"/>
  <c r="D84" i="27"/>
  <c r="D104" i="29" s="1"/>
  <c r="G213" i="32"/>
  <c r="G165"/>
  <c r="D48" i="38"/>
  <c r="G44" i="32"/>
  <c r="D171" i="27" s="1"/>
  <c r="D219" i="38"/>
  <c r="G232" i="32"/>
  <c r="D90" i="27" s="1"/>
  <c r="D115" i="38"/>
  <c r="D177" i="27"/>
  <c r="D233" i="29"/>
  <c r="D190" i="27"/>
  <c r="D246" i="29"/>
  <c r="G230" i="32"/>
  <c r="G32"/>
  <c r="G31" s="1"/>
  <c r="G30" s="1"/>
  <c r="G29" s="1"/>
  <c r="G28" s="1"/>
  <c r="G26" s="1"/>
  <c r="G324"/>
  <c r="G323" s="1"/>
  <c r="G322" s="1"/>
  <c r="G321" s="1"/>
  <c r="G319" s="1"/>
  <c r="G260"/>
  <c r="G262"/>
  <c r="G317" l="1"/>
  <c r="D285" i="38"/>
  <c r="D40" i="27"/>
  <c r="G163" i="32"/>
  <c r="G161" s="1"/>
  <c r="G159" s="1"/>
  <c r="G157" s="1"/>
  <c r="G183"/>
  <c r="G187"/>
  <c r="G185" s="1"/>
  <c r="D46" i="27"/>
  <c r="D58" i="29" s="1"/>
  <c r="D164" i="27"/>
  <c r="D220" i="29"/>
  <c r="D220" i="38"/>
  <c r="G24" i="32"/>
  <c r="D21" i="27" s="1"/>
  <c r="D25" i="38"/>
  <c r="D77" i="27"/>
  <c r="D115" i="29"/>
  <c r="G42" i="32"/>
  <c r="I18" i="37"/>
  <c r="I23"/>
  <c r="I22"/>
  <c r="I24"/>
  <c r="G315" i="32" l="1"/>
  <c r="D236" i="27"/>
  <c r="D48" i="29"/>
  <c r="D33" i="27"/>
  <c r="D14"/>
  <c r="D25" i="29"/>
  <c r="G22" i="32"/>
  <c r="G20" s="1"/>
  <c r="G18" s="1"/>
  <c r="G16" s="1"/>
  <c r="G14" s="1"/>
  <c r="I17" i="37"/>
  <c r="D285" i="29" l="1"/>
  <c r="D229" i="27"/>
  <c r="G313" i="32"/>
  <c r="G314" l="1"/>
  <c r="G51" i="34"/>
  <c r="G50" l="1"/>
  <c r="G312" i="32" l="1"/>
  <c r="G311" s="1"/>
  <c r="G310" s="1"/>
  <c r="G309" s="1"/>
  <c r="G307" s="1"/>
  <c r="D272" i="38" s="1"/>
  <c r="G305" i="32" l="1"/>
  <c r="G270"/>
  <c r="G269" s="1"/>
  <c r="G268" s="1"/>
  <c r="G267" s="1"/>
  <c r="G265" s="1"/>
  <c r="D197" i="38" s="1"/>
  <c r="G261" i="32"/>
  <c r="G259"/>
  <c r="G250"/>
  <c r="G249" s="1"/>
  <c r="G248" s="1"/>
  <c r="G247" s="1"/>
  <c r="G245" s="1"/>
  <c r="D179" i="38" s="1"/>
  <c r="D223" i="27" l="1"/>
  <c r="D216" s="1"/>
  <c r="G303" i="32"/>
  <c r="G243"/>
  <c r="D140" i="27" s="1"/>
  <c r="D179" i="29" s="1"/>
  <c r="G263" i="32"/>
  <c r="D152" i="27" s="1"/>
  <c r="D197" i="29" s="1"/>
  <c r="G258" i="32"/>
  <c r="G257" s="1"/>
  <c r="G256" s="1"/>
  <c r="G254" s="1"/>
  <c r="D188" i="38" s="1"/>
  <c r="D272" i="29" l="1"/>
  <c r="G252" i="32"/>
  <c r="G48" i="34"/>
  <c r="D146" i="27" l="1"/>
  <c r="D188" i="29" s="1"/>
  <c r="G47" i="34"/>
  <c r="G46" s="1"/>
  <c r="G302" i="32"/>
  <c r="G301" s="1"/>
  <c r="G300" s="1"/>
  <c r="G299" s="1"/>
  <c r="G298" s="1"/>
  <c r="G296" s="1"/>
  <c r="D259" i="38" s="1"/>
  <c r="G294" i="32" l="1"/>
  <c r="D210" i="27" l="1"/>
  <c r="D203" s="1"/>
  <c r="G292" i="32"/>
  <c r="G140"/>
  <c r="D259" i="29" l="1"/>
  <c r="G32" i="34"/>
  <c r="G31" l="1"/>
  <c r="G10" s="1"/>
  <c r="G280" i="32"/>
  <c r="G279" s="1"/>
  <c r="G278" s="1"/>
  <c r="G277" s="1"/>
  <c r="G276" s="1"/>
  <c r="G274" s="1"/>
  <c r="D206" i="38" s="1"/>
  <c r="G139" i="32"/>
  <c r="G138" s="1"/>
  <c r="G137" s="1"/>
  <c r="G135" s="1"/>
  <c r="D170" i="38" s="1"/>
  <c r="G272" i="32" l="1"/>
  <c r="G241" s="1"/>
  <c r="G228" s="1"/>
  <c r="G133"/>
  <c r="D134" i="27" s="1"/>
  <c r="D170" i="29" s="1"/>
  <c r="D158" i="27" l="1"/>
  <c r="D206" i="29" s="1"/>
  <c r="G131" i="32"/>
  <c r="G130" s="1"/>
  <c r="G129" s="1"/>
  <c r="G128" s="1"/>
  <c r="G126" s="1"/>
  <c r="D152" i="38" s="1"/>
  <c r="G114" i="32"/>
  <c r="G113" s="1"/>
  <c r="G112" s="1"/>
  <c r="G124" l="1"/>
  <c r="G122" s="1"/>
  <c r="G120" s="1"/>
  <c r="G118" s="1"/>
  <c r="G111"/>
  <c r="G109" s="1"/>
  <c r="D143" i="38" s="1"/>
  <c r="D122" i="27" l="1"/>
  <c r="D152" i="29" s="1"/>
  <c r="G107" i="32"/>
  <c r="D116" i="27" l="1"/>
  <c r="G105" i="32"/>
  <c r="G103" s="1"/>
  <c r="G101" s="1"/>
  <c r="G99" s="1"/>
  <c r="G155"/>
  <c r="G154" s="1"/>
  <c r="G153" s="1"/>
  <c r="G152" s="1"/>
  <c r="G150" s="1"/>
  <c r="D161" i="38" s="1"/>
  <c r="G148" i="32" l="1"/>
  <c r="G146" s="1"/>
  <c r="D143" i="29"/>
  <c r="D128" i="27" l="1"/>
  <c r="D109" s="1"/>
  <c r="D12" s="1"/>
  <c r="G144" i="32"/>
  <c r="G142" s="1"/>
  <c r="G116" s="1"/>
  <c r="G226"/>
  <c r="G224" s="1"/>
  <c r="G97" l="1"/>
  <c r="G13" s="1"/>
  <c r="G351" s="1"/>
  <c r="G211"/>
  <c r="G209" s="1"/>
  <c r="G207" s="1"/>
  <c r="D161" i="29"/>
  <c r="G350" i="32" l="1"/>
  <c r="G349" s="1"/>
  <c r="G348" s="1"/>
  <c r="G346" s="1"/>
  <c r="G344" l="1"/>
  <c r="G342" s="1"/>
  <c r="G340" s="1"/>
  <c r="G338" s="1"/>
  <c r="G336" s="1"/>
  <c r="G335" s="1"/>
  <c r="G11" s="1"/>
  <c r="D315" i="38"/>
  <c r="D257" i="27"/>
  <c r="D250" l="1"/>
  <c r="D248" s="1"/>
  <c r="D11" s="1"/>
  <c r="D315" i="29"/>
</calcChain>
</file>

<file path=xl/sharedStrings.xml><?xml version="1.0" encoding="utf-8"?>
<sst xmlns="http://schemas.openxmlformats.org/spreadsheetml/2006/main" count="1694" uniqueCount="412">
  <si>
    <t>Արդյունքի չափորոշիչներ</t>
  </si>
  <si>
    <t>Ծրագրի դասիչը</t>
  </si>
  <si>
    <t>Ծրագրի անվանումը</t>
  </si>
  <si>
    <t>Ծրագրի միջոցառումները</t>
  </si>
  <si>
    <t>Ծրագրի դասիչը՝</t>
  </si>
  <si>
    <t>Միջոցառման դասիչը՝</t>
  </si>
  <si>
    <t>Միջոցառման անվանումը՝</t>
  </si>
  <si>
    <t>Միջոցառման տեսակը՝</t>
  </si>
  <si>
    <t>Միջոցառման վրա կատարվող ծախսը (հազար դրամ)</t>
  </si>
  <si>
    <t>______________ ի    ___Ն որոշման</t>
  </si>
  <si>
    <t>Նկարագրությունը՝</t>
  </si>
  <si>
    <t>ՄԱՍ 2. ՊԵՏԱԿԱՆ ՄԱՐՄՆԻ ԳԾՈՎ ԱՐԴՅՈՒՆՔԱՅԻՆ (ԿԱՏԱՐՈՂԱԿԱՆ) ՑՈՒՑԱՆԻՇՆԵՐԸ</t>
  </si>
  <si>
    <t xml:space="preserve"> Տարի </t>
  </si>
  <si>
    <t>Հավելված 1</t>
  </si>
  <si>
    <t xml:space="preserve"> Ծրագրային դասիչը</t>
  </si>
  <si>
    <t xml:space="preserve"> Բյուջետային հատկացումների գլխավոր կարգադրիչների, ծրագրերի և միջոցառումների անվանումները</t>
  </si>
  <si>
    <t xml:space="preserve"> Տարի</t>
  </si>
  <si>
    <t xml:space="preserve"> Ծրագիր</t>
  </si>
  <si>
    <t xml:space="preserve"> Միջոցառում</t>
  </si>
  <si>
    <t xml:space="preserve"> Բյուջետային հատկացումների գլխավոր կարգադրիչների, ծրագրերի, միջոցառումների և միջոցառումները կատարող պետական մարմինների անվանումները</t>
  </si>
  <si>
    <t xml:space="preserve"> այդ թվում`</t>
  </si>
  <si>
    <t xml:space="preserve"> ԸՆԴԱՄԵՆԸ</t>
  </si>
  <si>
    <t>հազ. դրամներով</t>
  </si>
  <si>
    <t xml:space="preserve"> Գործառական դասիչը</t>
  </si>
  <si>
    <t>Ցուցանիշների փոփոխությունը (ավելացումները նշված են դրական նշանով, իսկ նվազեցումները` փակագծերում)</t>
  </si>
  <si>
    <t xml:space="preserve"> Դաս</t>
  </si>
  <si>
    <t xml:space="preserve"> 01</t>
  </si>
  <si>
    <t xml:space="preserve"> Ծրագրի անվանումը`</t>
  </si>
  <si>
    <t xml:space="preserve"> Ծրագրի նպատակը`</t>
  </si>
  <si>
    <t xml:space="preserve"> Վերջնական արդյունքի նկարագրությունը`</t>
  </si>
  <si>
    <t xml:space="preserve"> Միջոցառման անվանումը`</t>
  </si>
  <si>
    <t xml:space="preserve"> Միջոցառման նկարագրությունը`</t>
  </si>
  <si>
    <t xml:space="preserve"> Միջոցառման տեսակը</t>
  </si>
  <si>
    <t>ՀՀ կրթության, գիտության, մշակույթի և սպորտի նախարարություն</t>
  </si>
  <si>
    <t xml:space="preserve"> ԿՐԹՈՒԹՅՈՒՆ</t>
  </si>
  <si>
    <t>Միջոցառումները կատարող պետական մարմինների և դրամաշնորհ ստացող տնտեսվարող սուբյեկտների անվանումները</t>
  </si>
  <si>
    <t>Հավելված 4</t>
  </si>
  <si>
    <t>09</t>
  </si>
  <si>
    <t>06</t>
  </si>
  <si>
    <t xml:space="preserve">այդ թվում՝ բյուջետային ծախսերի տնտեսագիտական դասակարգման հոդվածներ
</t>
  </si>
  <si>
    <t xml:space="preserve">
11010</t>
  </si>
  <si>
    <t xml:space="preserve"> Ծրագրի միջոցառումներ</t>
  </si>
  <si>
    <t xml:space="preserve">
1192</t>
  </si>
  <si>
    <t xml:space="preserve"> այդ թվում` ըստ կատարողների</t>
  </si>
  <si>
    <t>Հավելված 5</t>
  </si>
  <si>
    <t>Հանրակրթության ծրագիր</t>
  </si>
  <si>
    <t>Շահառուների ընտրության չափորոշիչները՝</t>
  </si>
  <si>
    <t>Ապահովել անվճար և որակյալ հանրակրթություն</t>
  </si>
  <si>
    <t>Մտավոր, հոգևոր, ֆիզիկական և սոցիալական ունակությունների համակողմանի ու ներդաշնակ զարգացմամբ, հայրենասիրության, պետականության և մարդասիրության ոգով դաստիարակված, պատշաճ վարքով և վարվելակերպով անձի ձևավորում</t>
  </si>
  <si>
    <t>այդ թվում՝</t>
  </si>
  <si>
    <t xml:space="preserve"> Ատեստավորման միջոցով որակավորում ստացած ուսուցիչներին հավելավճարների տրամադրում</t>
  </si>
  <si>
    <t>Ատեստավորման միջոցով որակավորում ստացած ուսուցիչներին հավելավճարների տրամադրում</t>
  </si>
  <si>
    <t xml:space="preserve"> Ատեստավորման միջոցով որակավորում ստացած ուսուցիչներին հավելավճարների տրամադրում </t>
  </si>
  <si>
    <t xml:space="preserve"> Ատեստավորման միջոցով տարակարգի որակավորում ստացած ուսուցիչներին համաապատասխան հավելավճարի տրամադրման ապահովում </t>
  </si>
  <si>
    <t xml:space="preserve"> Ատեստավորման արդյունքում որակավորում ստացած ուսուցիչներ </t>
  </si>
  <si>
    <t xml:space="preserve"> Ծառայությունների մատուցում</t>
  </si>
  <si>
    <t xml:space="preserve"> այդ թվում` բյուջետային ծախսերի տնտեսագիտական դասակարգման հոդվածներ</t>
  </si>
  <si>
    <t xml:space="preserve"> ԸՆԴԱՄԵՆԸ ԾԱԽՍԵՐ</t>
  </si>
  <si>
    <t xml:space="preserve"> ԸՆԹԱՑԻԿ ԾԱԽՍԵՐ</t>
  </si>
  <si>
    <t xml:space="preserve"> ՍՈՒԲՍԻԴԻԱՆԵՐ</t>
  </si>
  <si>
    <t xml:space="preserve"> Սուբսիդիաներ պետական կազմակերպություններին</t>
  </si>
  <si>
    <t xml:space="preserve"> - Սուբսիդիաներ ոչ ֆինանսական պետական կազմակերպություններին</t>
  </si>
  <si>
    <t xml:space="preserve"> ՀՀ  կրթության , գիտության, մշակույթի և սպորտի նախարարություն</t>
  </si>
  <si>
    <t>Հավելված 2</t>
  </si>
  <si>
    <t>01</t>
  </si>
  <si>
    <t xml:space="preserve"> Նախադպրոցական և տարրական ընդհանուր կրթություն</t>
  </si>
  <si>
    <t>02</t>
  </si>
  <si>
    <t xml:space="preserve"> Տարրական ընդհանուր կրթություն</t>
  </si>
  <si>
    <t xml:space="preserve"> Միջնակարգ ընդհանուր կրթություն</t>
  </si>
  <si>
    <t xml:space="preserve"> Հիմնական ընդհանուր կրթություն</t>
  </si>
  <si>
    <t xml:space="preserve"> Միջնակարգ (լրիվ)  ընդհանուր կրթություն</t>
  </si>
  <si>
    <t xml:space="preserve"> Կրթությանը տրամադրվող օժանդակ ծառայություններ</t>
  </si>
  <si>
    <t xml:space="preserve"> ՀՀ կառավարության պահուստային ֆոնդ</t>
  </si>
  <si>
    <t xml:space="preserve"> Պետական բյուջեում չկանխատեսված, ինչպես նաեւ բյուջետային երաշխիքների ապահովման ծախսերի ֆինանսավորման ապահովում_x000D_
</t>
  </si>
  <si>
    <t xml:space="preserve"> Պահուստային ֆոնդի կառավարման արդյունավետության և թափանցիկության ապահովում_x000D_
</t>
  </si>
  <si>
    <t xml:space="preserve"> ՀՀ պետական բյուջեում նախատեսված ելքերի լրացուցիչ ֆինանսավորման, պետական բյուջեում չկանխատեսված ելքերի, ինչպես նաև բյուջետային երաշխիքների ապահովման ելքերի ֆինանսավորման ապահովում</t>
  </si>
  <si>
    <t xml:space="preserve"> Ծառայությունների մատուցում </t>
  </si>
  <si>
    <t xml:space="preserve"> ՀՀ կրթության, գիտության,մշակույթի և սպորտի նախարարության, ՀՀ մարզպետարանների, Երևանի քաղաքապետարանի ենթակայության ուսումնական հաստատություններ </t>
  </si>
  <si>
    <t xml:space="preserve"> ՀՀ կառավարության պահուստային ֆոնդ </t>
  </si>
  <si>
    <t xml:space="preserve"> ՀՀ պետական բյուջեում նախատեսված ելքերի լրացուցիչ ֆինանսավորման, պետական բյուջեում չկանխատեսված ելքերի, ինչպես նաև բյուջետային երաշխիքների ապահովման ելքերի ֆինանսավորման ապահովում </t>
  </si>
  <si>
    <t xml:space="preserve"> ՀՀ կառավարություն </t>
  </si>
  <si>
    <t>11</t>
  </si>
  <si>
    <t xml:space="preserve"> ՀԻՄՆԱԿԱՆ ԲԱԺԻՆՆԵՐԻՆ ՉԴԱՍՎՈՂ ՊԱՀՈՒՍՏԱՅԻՆ ՖՈՆԴԵՐ</t>
  </si>
  <si>
    <t xml:space="preserve"> Պահուստային միջոցներ</t>
  </si>
  <si>
    <t>այդ թվում`</t>
  </si>
  <si>
    <t>ՀՀ կառավարության և համայնքների պահուստային ֆոնդ</t>
  </si>
  <si>
    <t>ՀՀ կառավարություն</t>
  </si>
  <si>
    <t xml:space="preserve"> ԱՅԼ ԾԱԽՍԵՐ</t>
  </si>
  <si>
    <t xml:space="preserve">Ցուցանիշների փոփոխությունը (նվազեցումները նշված են փակագծերում)  </t>
  </si>
  <si>
    <t xml:space="preserve">Ցուցանիշների փոփոխությունը (ավելացումները նշված են դրական նշանով)  </t>
  </si>
  <si>
    <t xml:space="preserve"> Տարրական հատուկ հանրակրթություն</t>
  </si>
  <si>
    <t xml:space="preserve"> Հիմնական հատուկ հանրակրթություն</t>
  </si>
  <si>
    <t xml:space="preserve"> Միջնակարգ հատուկ հանրակրթություն</t>
  </si>
  <si>
    <t xml:space="preserve"> Հիմնական մասնագիտացված հանրակրթություն</t>
  </si>
  <si>
    <t xml:space="preserve">ՀՀ կառավարության  2021 թվականի </t>
  </si>
  <si>
    <t>Հավելված 3</t>
  </si>
  <si>
    <t>ՀՀ կառավարության 2021 թվականի</t>
  </si>
  <si>
    <t>_____________-ի  ___-Ն որոշում</t>
  </si>
  <si>
    <t xml:space="preserve"> Պարտադիր կրթության առաջին մակարդակում սովորողների ընդգրկվածության և գրագիտության ապահովում</t>
  </si>
  <si>
    <t xml:space="preserve"> Պարտադիր կրթության երկրորդ մակարդակում սովորողների ընդգրկվածության և գրագիտության ապահովում</t>
  </si>
  <si>
    <t xml:space="preserve"> Պարտադիր կրթության երրորդ մակարդակում սովորողների ընդգրկվածության՛ գրագիտության և համակողմանի զարգացման բարձր մակարդակի ապահովում</t>
  </si>
  <si>
    <t xml:space="preserve"> Հիմնական կրթության մակարդակում մասնագիտացված հանրակրթական ծառայությունների մատուցման միջոցով սովորողների ընդգրկվածության և գրագիտության ապահովում</t>
  </si>
  <si>
    <t xml:space="preserve"> Տրանսֆերտների տրամադրում</t>
  </si>
  <si>
    <t xml:space="preserve"> Բյուջետային հատկացումների գլխավոր կարգադրիչների, ծրագրերի, միջոցառումների, ծախսային ուղղությունների անվանումները</t>
  </si>
  <si>
    <t xml:space="preserve"> ԴՐԱՄԱՇՆՈՐՀՆԵՐ</t>
  </si>
  <si>
    <t xml:space="preserve"> Ընթացիկ դրամաշնորհներ պետական հատվածի այլ մակարդակներին</t>
  </si>
  <si>
    <t xml:space="preserve"> - Ընթացիկ դրամաշնորհներ պետական և համայնքային ոչ առևտրային կազմակերպություններին</t>
  </si>
  <si>
    <t>հազար դրամներով</t>
  </si>
  <si>
    <t>ընդամենը, որից՝</t>
  </si>
  <si>
    <t xml:space="preserve">ՀՀ կրթության, գիտության, մշակույթի և սպորտի նախարարություն </t>
  </si>
  <si>
    <t xml:space="preserve"> 1146 </t>
  </si>
  <si>
    <t xml:space="preserve"> 11004 </t>
  </si>
  <si>
    <t xml:space="preserve"> Տարրական հատուկ հանրակրթություն </t>
  </si>
  <si>
    <t xml:space="preserve"> Պարտադիր կրթության առաջին մակարդակում սովորողների ընդգրկվածության և գրագիտության ապահովում </t>
  </si>
  <si>
    <t xml:space="preserve"> 11005 </t>
  </si>
  <si>
    <t xml:space="preserve"> Հիմնական հատուկ հանրակրթություն </t>
  </si>
  <si>
    <t xml:space="preserve"> Պարտադիր կրթության երկրորդ մակարդակում սովորողների ընդգրկվածության և գրագիտության ապահովում </t>
  </si>
  <si>
    <t xml:space="preserve"> 11006 </t>
  </si>
  <si>
    <t xml:space="preserve"> Միջնակարգ հատուկ հանրակրթություն </t>
  </si>
  <si>
    <t xml:space="preserve"> Պարտադիր կրթության երրորդ մակարդակում սովորողների ընդգրկվածության՛ գրագիտության և համակողմանի զարգացման բարձր մակարդակի ապահովում </t>
  </si>
  <si>
    <t xml:space="preserve"> ՀՀ կրթության, գիտության,մշակույթի և սպորտի նախարարության, Երևանի քաղաքապետարանի ենթակայության հատուկ ուսումնական հաստատություններ </t>
  </si>
  <si>
    <t xml:space="preserve"> 11010 </t>
  </si>
  <si>
    <t xml:space="preserve"> ՀՀ կրթության, գիտության, մշակույթի և սպորտի նախարարության ենթակայության մասնագիտացված հանրակրթական ուսումնական հաստատություններ </t>
  </si>
  <si>
    <t xml:space="preserve"> 11011 </t>
  </si>
  <si>
    <t xml:space="preserve"> Հիմնական մասնագիտացված հանրակրթություն </t>
  </si>
  <si>
    <t xml:space="preserve"> Հիմնական կրթության մակարդակում մասնագիտացված հանրակրթական ծառայությունների մատուցման միջոցով սովորողների ընդգրկվածության և գրագիտության ապահովում </t>
  </si>
  <si>
    <t xml:space="preserve"> Տրանսֆերտների տրամադրում </t>
  </si>
  <si>
    <t xml:space="preserve"> ՀՀ ԿԳՄՍՆ ենթակայության հատուկ կրթություն իրականացնող ուսումնական հաստատություններ </t>
  </si>
  <si>
    <t>ՀՀ կրթության, գիտության, մշակույթի և սոպրտի նախարարություն</t>
  </si>
  <si>
    <t xml:space="preserve"> Կրթության որակի ապահովում</t>
  </si>
  <si>
    <t xml:space="preserve"> Ընթացիկ աշխատանքների, բարեփոխումների և նոր նախաձեռնությունների միջոցով ֆորմալ և ոչ-ֆորմալ կրթության ոլորտում իրականացվող միջոցառումների, մատուցվող ծառայությունների բովանդակության և կազմակերպման որակի շարունակական բարելավում</t>
  </si>
  <si>
    <t xml:space="preserve"> Նախադպրոցականից մինչև հետբուհական կրթության որակի, այն է սովորողների, միջավայրի, ծրագրերի և ուսումնական նյութերի բովանդակության, գործընթացների, ինչպես նաև վերջնարդյունքների որակի բարելավում ըստ ներպետական և միջազգային ցուցիչների</t>
  </si>
  <si>
    <t xml:space="preserve"> Ատեստավորման նոր համակարգի ներդրում՛ ուղղված ուսուցիչների որակի բարձրացմանը</t>
  </si>
  <si>
    <t xml:space="preserve"> Հանրակրթական դպրոցներում դասվանդող ուսուցիչների կամավոր ատեստավորման համակարգի մշակում և ներդրում</t>
  </si>
  <si>
    <t>Կրթության որակի ապահովում</t>
  </si>
  <si>
    <t xml:space="preserve"> Ատեստավորման նոր համակարգի ներդրում՛ ուղղված ուսուցիչների որակի բարձրացմանը </t>
  </si>
  <si>
    <t xml:space="preserve"> Հանրակրթական դպրոցներում դասվանդող ուսուցիչների կամավոր ատեստավորման համակարգի մշակում և ներդրում </t>
  </si>
  <si>
    <t xml:space="preserve"> Մասնագիտացված կազմակերպություն </t>
  </si>
  <si>
    <t>Ատեստավորման նոր համակարգի ներդրում՝ ուղղված ուսուցիչների որակի բարձրացմանը</t>
  </si>
  <si>
    <t>Ատեստավորված ուսուցիչներ</t>
  </si>
  <si>
    <t>Ապահով դպրոց</t>
  </si>
  <si>
    <t xml:space="preserve"> Ապահով դպրոց</t>
  </si>
  <si>
    <t xml:space="preserve"> Դպրոցներին սպառնացող աղետների ռիսկի կառավարման կարողությունների հզորացում, դպրոցի անձնակազմի և աշակերտների անվտանգության ապահովման մակարդակի բարձրացում՛ կիրառելով ներառական և երեխայակենտրոն մոտեցում</t>
  </si>
  <si>
    <t xml:space="preserve"> Դպրոցական միջավայրի բարելավում</t>
  </si>
  <si>
    <t>ՀՀ ԿԱՌԱՎԱՐՈՒԹՅՈՒՆ</t>
  </si>
  <si>
    <t>ՀՀ ԿՐԹՈՒԹՅԱՆ, ԳԻՏՈՒԹՅԱՆ, ՄՇԱԿՈՒՅԹԻ ԵՎ ՍՊՈՐՏԻ ՆԱԽԱՐԱՐՈՒԹՅՈՒՆ</t>
  </si>
  <si>
    <t xml:space="preserve"> Դպրոցականների օլիմպիադաների անցկացում</t>
  </si>
  <si>
    <t xml:space="preserve"> ԾԱՌԱՅՈՒԹՅՈՒՆՆԵՐԻ  ԵՎ   ԱՊՐԱՆՔՆԵՐԻ  ՁԵՌՔԲԵՐՈՒՄ</t>
  </si>
  <si>
    <t xml:space="preserve"> Պայմանագրային այլ ծառայությունների ձեռքբերում</t>
  </si>
  <si>
    <t xml:space="preserve"> - Ընդհանուր բնույթի այլ ծառայություններ</t>
  </si>
  <si>
    <t xml:space="preserve"> Կրթական հաստատություններին ուսումնամեթոդական նյութերով ապահովում</t>
  </si>
  <si>
    <t xml:space="preserve"> Նյութեր (Ապրանքներ)</t>
  </si>
  <si>
    <t xml:space="preserve"> - Հատուկ նպատակային այլ նյութեր</t>
  </si>
  <si>
    <t xml:space="preserve"> Փոխհատուցում ՀՀ հեռավոր, սահմանամերձ, լեռնային և բարձր լեռնային բնակավայրերի պետական հանրակրթական դպրոցների մանկավարժներին</t>
  </si>
  <si>
    <t xml:space="preserve"> Ծառայողական գործուղումների գծով ծախսեր</t>
  </si>
  <si>
    <t xml:space="preserve"> - Ներքին գործուղումներ</t>
  </si>
  <si>
    <t xml:space="preserve"> Համընդհանուր ներառական կրթության համակարգի ներդրում</t>
  </si>
  <si>
    <t xml:space="preserve"> Մանկավարժահոգեբանական աջակցության ծառայություններ և  կրթության առանձնահատուկ պայմանների կարիք ունեցող երեխաների կրթության կազմակերպմանն օժանդակող միջոցառումներ</t>
  </si>
  <si>
    <t xml:space="preserve"> - Այլ ընթացիկ դրամաշնորհներ</t>
  </si>
  <si>
    <t xml:space="preserve"> Օժտված երեխաների հայտնաբերում, խրախուսում, ազգային թիմերի ձևավորում, միջազգային օլիմպիադաների մասնակիցների պատրաստում</t>
  </si>
  <si>
    <t xml:space="preserve"> Ավարտական փաստաթղթերի, գովասանագրերի, դասամատյանների, մեդալների, ուսումնական ծրագրերի, մանկավարժական պարբերականների և ուսումնադիտողական պարագաների, հավաստագրերի և այլ ծառայությունների ձեռքբերում</t>
  </si>
  <si>
    <t xml:space="preserve"> ՀՀ հեռավոր, սահմանամերձ, լեռնային և բարձր լեռնային բնակավայրերի պետական հանրակրթական դպրոցների մանկավարժների ճանապարհածախսի փոխհատուցում</t>
  </si>
  <si>
    <t xml:space="preserve"> Ատեստավորման միջոցով տարակարգի որակավորում ստացած ուսուցիչներին համաապատասխան հավելավճարի տրամադրման ապահովում</t>
  </si>
  <si>
    <t xml:space="preserve"> Յուրաքանչյուր երեխայի համար կրթության մատչելիության, հավասար մասնակցության հնարավորության և որակի ապահովում՛ զարգացման առանձնահատկություններին համապատասխան և անհրաժեշտ պայմանների ստեղծման միջոցով</t>
  </si>
  <si>
    <t xml:space="preserve"> Խոցելի խմբերի երեխաների ընդգրկվածության ապահովում հանրակրթական հաստատություններում</t>
  </si>
  <si>
    <t xml:space="preserve"> Երեխաների կրթության առանձնահատուկ պայմանների կարիքի բացահայտում և գնահատում, կրթության աջակցության ծառայությունների իրականացում և կրթության կազմակերպման համար նախատեսված  ծրագրերի,  ձեռնարկների, ուսումնական այլ նյութերի մշակում,  հրատարակում և ձեռքբերում</t>
  </si>
  <si>
    <t>ՀԱՅԱՍՏԱՆԻ ՀԱՆՐԱՊԵՏՈՒԹՅԱՆ ԿԱՌԱՎԱՐՈՒԹՅԱՆ 2020 ԹՎԱԿԱՆԻ ԴԵԿՏԵՄԲԵՐԻ 30-Ի N 2215-Ն ՈՐՈՇՄԱՆ NN 3 ԵՎ 4 ՀԱՎԵԼՎԱԾՆԵՐՈՒՄ ԿԱՏԱՐՎՈՂ  ՓՈՓՈԽՈՒԹՅՈՒՆՆԵՐԸ ԵՎ ԼՐԱՑՈՒՄԸ</t>
  </si>
  <si>
    <t>«ՀԱՅԱUՏԱՆԻ ՀԱՆՐԱՊԵՏՈՒԹՅԱՆ 2021 ԹՎԱԿԱՆԻ ՊԵՏԱԿԱՆ ԲՅՈՒՋԵԻ ՄԱUԻՆ» OՐԵՆՔԻ N 1 ՀԱՎԵԼՎԱԾԻ N 2 ԱՂՅՈՒՍԱԿՈՒՄ ԿԱՏԱՐՎՈՂ ՎԵՐԱԲԱՇԽՈՒՄԸ ԵՎ ՀԱՅԱՍՏԱՆԻ ՀԱՆՐԱՊԵՏՈՒԹՅԱՆ ԿԱՌԱՎԱՐՈՒԹՅԱՆ 2020 ԹՎԱԿԱՆԻ ԴԵԿՏԵՄԲԵՐԻ 30-Ի N 2215-Ն ՈՐՈՇՄԱՆ N 5 ՀԱՎԵԼՎԱԾԻ N 1 ԱՂՅՈՒՍԱԿՈՒՄ ԿԱՏԱՐՎՈՂ ՓՈՓՈԽՈՒԹՅՈՒՆՆԵՐԸ ԵՎ ԼՐԱՑՈՒՄԸ</t>
  </si>
  <si>
    <t>Ատեստավորման միջոցով որակավորում ստացած ուսուցիչներ</t>
  </si>
  <si>
    <t>Համընդհանուր ներառական կրթության համակարգի ներդրում</t>
  </si>
  <si>
    <t>Մանկավարժահոգեբանական աջակցության ծառայություններ և կրթության առանձնահատուկ պայմանների կարիք ունեցող երեխաների կրթության կազմակերպմանն օժանդակող միջոցառումներ</t>
  </si>
  <si>
    <t>Մրցույթով ընտրված կազմակերպություն</t>
  </si>
  <si>
    <t xml:space="preserve">«Գեղարքունիքի տարածքային մանկավարժահոգեբանական աջակցության կենտրոն» ՊՈԱԿ            </t>
  </si>
  <si>
    <t xml:space="preserve">«Կոտայքի տարածքային մանկավարժահոգեբանական աջակցության կենտրոն» ՊՈԱԿ            </t>
  </si>
  <si>
    <t xml:space="preserve">«Երևանի թիվ 2  տարածքային մանկավարժահոգեբանական աջակցության կենտրոն» ՊՈԱԿ            </t>
  </si>
  <si>
    <t xml:space="preserve">«Երևանի թիվ 3  տարածքային մանկավարժահոգեբանական աջակցության կենտրոն» ՊՈԱԿ            </t>
  </si>
  <si>
    <t xml:space="preserve">«Երևանի թիվ 4  տարածքային մանկավարժահոգեբանական աջակցության կենտրոն» ՊՈԱԿ            </t>
  </si>
  <si>
    <t>Միջոցառում</t>
  </si>
  <si>
    <t>ՀԱՅԱՍՏԱՆԻ ՀԱՆՐԱՊԵՏՈՒԹՅԱՆ ԿԱՌԱՎԱՐՈՒԹՅԱՆ 2020 ԹՎԱԿԱՆԻ ԴԵԿՏԵՄԲԵՐԻ 30-Ի N 2215-Ն ՈՐՈՇՄԱՆ N 9 ՀԱՎԵԼՎԱԾԻ  N 9.14 ԿԱՏԱՐՎՈՂ ՓՈՓՈԽՈՒԹՅՈՒՆՆԵՐԸ ԵՎ 9.47 ԱՂՅՈՒՍԱԿՈՒՄ ԿԱՏԱՐՎՈՂ ԼՐԱՑՈՒՄԸ</t>
  </si>
  <si>
    <t xml:space="preserve"> Ծառայությունը մատուցող կազմակերպության(ների) անվանում(ներ)ը՛ </t>
  </si>
  <si>
    <t xml:space="preserve"> 11015 </t>
  </si>
  <si>
    <t xml:space="preserve"> Դպրոցականների օլիմպիադաների անցկացում </t>
  </si>
  <si>
    <t xml:space="preserve"> Օժտված երեխաների հայտնաբերում, խրախուսում, ազգային թիմերի ձևավորում, միջազգային օլիմպիադաների մասնակիցների պատրաստում </t>
  </si>
  <si>
    <t xml:space="preserve"> 11017 </t>
  </si>
  <si>
    <t xml:space="preserve"> Կրթական հաստատություններին ուսումնամեթոդական նյութերով ապահովում </t>
  </si>
  <si>
    <t xml:space="preserve"> Ավարտական փաստաթղթերի, գովասանագրերի, դասամատյանների, մեդալների, ուսումնական ծրագրերի, մանկավարժական պարբերականների և ուսումնադիտողական պարագաների, հավաստագրերի և այլ ծառայությունների ձեռքբերում </t>
  </si>
  <si>
    <t xml:space="preserve"> Գնումների մասին ՀՀ օրենքի համաձայն ընտրված կազմակերպություն </t>
  </si>
  <si>
    <t xml:space="preserve"> 12001 </t>
  </si>
  <si>
    <t xml:space="preserve"> Փոխհատուցում ՀՀ հեռավոր, սահմանամերձ, լեռնային և բարձր լեռնային բնակավայրերի պետական հանրակրթական դպրոցների մանկավարժներին </t>
  </si>
  <si>
    <t xml:space="preserve"> ՀՀ հեռավոր, սահմանամերձ, լեռնային և բարձր լեռնային բնակավայրերի պետական հանրակրթական դպրոցների մանկավարժների ճանապարհածախսի փոխհատուցում </t>
  </si>
  <si>
    <t xml:space="preserve"> Համաձայն ՀՀ կառավարության 2003 թվականի սեպտեմբերի 25-ի թիվ 1412-Ն որոշման </t>
  </si>
  <si>
    <t xml:space="preserve"> 12004 </t>
  </si>
  <si>
    <t>Աղյուսակ 9․14</t>
  </si>
  <si>
    <t xml:space="preserve"> Մանկավարժահոգեբանական աջակցության ծառայություններ և  կրթության առանձնահատուկ պայմանների կարիք ունեցող երեխաների կրթության կազմակերպմանն օժանդակող միջոցառումներ </t>
  </si>
  <si>
    <t xml:space="preserve"> Երեխաների կրթության առանձնահատուկ պայմանների կարիքի բացահայտում և գնահատում, կրթության աջակցության ծառայությունների իրականացում և կրթության կազմակերպման համար նախատեսված  ծրագրերի,  ձեռնարկների, ուսումնական այլ նյութերի մշակում,  հրատարակում և ձեռքբերում </t>
  </si>
  <si>
    <t xml:space="preserve"> Մասնագիտացված կազմակերպություններ,  </t>
  </si>
  <si>
    <t xml:space="preserve"> Մասնագիտացված կազմակերպություններ</t>
  </si>
  <si>
    <t>Աղյուսակ 9․47</t>
  </si>
  <si>
    <t xml:space="preserve"> Համընդհանուր ներառական կրթության համակարգի ներդրում </t>
  </si>
  <si>
    <t>ՄԱՍ 1. ՊԵՏԱԿԱՆ ՄԱՐՄՆԻ ԳԾՈՎ ԱՐԴՅՈՒՆՔԱՅԻՆ (ԿԱՏԱՐՈՂԱԿԱՆ) ՑՈՒՑԱՆԻՇՆԵՐԸ</t>
  </si>
  <si>
    <t>Աղյուսակ 9․1.58</t>
  </si>
  <si>
    <t>Կոդը</t>
  </si>
  <si>
    <t>Անվանումը</t>
  </si>
  <si>
    <t>Գնման ձևը</t>
  </si>
  <si>
    <t>Չափման միավորը</t>
  </si>
  <si>
    <t>Միավորի գինը</t>
  </si>
  <si>
    <t>Քանակը</t>
  </si>
  <si>
    <t>Գումարը (հազար դրամ)</t>
  </si>
  <si>
    <t>Բաժին N 08</t>
  </si>
  <si>
    <t>ԳՀ</t>
  </si>
  <si>
    <t>Բաժին N 09</t>
  </si>
  <si>
    <t>Խումբ N 06</t>
  </si>
  <si>
    <t>Դաս N 01</t>
  </si>
  <si>
    <t>Կրթությանը տրամադրվող օժանդակ ծառայություններ</t>
  </si>
  <si>
    <t xml:space="preserve"> դրամ</t>
  </si>
  <si>
    <t xml:space="preserve">Հավելված N 6 </t>
  </si>
  <si>
    <t xml:space="preserve">ՀԱՅԱՍՏԱՆԻ ՀԱՆՐԱՊԵՏՈՒԹՅԱՆ ԿԱՌԱՎԱՐՈՒԹՅԱՆ 2020 ԹՎԱԿԱՆԻ ԴԵԿՏԵՄԲԵՐԻ 30-Ի 
N 2215-Ն ՈՐՈՇՄԱՆ N 10 ՀԱՎԵԼՎԱԾՈՒՄ ԿԱՏԱՐՎՈՂ  ՓՈՓՈԽՈՒԹՅՈՒՆՆԵՐԸ
</t>
  </si>
  <si>
    <t>1146-11017</t>
  </si>
  <si>
    <t>Կրթական հաստատություններին ուսումնամեթոդական նյութերով ապահովում</t>
  </si>
  <si>
    <t xml:space="preserve"> ՄԱՍ I.  ԱՊՐԱՆՔՆԵՐ</t>
  </si>
  <si>
    <t xml:space="preserve"> 18511180-1</t>
  </si>
  <si>
    <t xml:space="preserve"> մեդալներ, կրծքանշաններ</t>
  </si>
  <si>
    <t xml:space="preserve"> հատ</t>
  </si>
  <si>
    <t xml:space="preserve"> 18511180-2</t>
  </si>
  <si>
    <t xml:space="preserve"> 22451190-1</t>
  </si>
  <si>
    <t xml:space="preserve"> գովասանագրեր և պատվոգրեր</t>
  </si>
  <si>
    <t xml:space="preserve"> 22451200-1</t>
  </si>
  <si>
    <t xml:space="preserve"> վկայականներ</t>
  </si>
  <si>
    <t xml:space="preserve"> 22451210-1</t>
  </si>
  <si>
    <t xml:space="preserve"> դիպլոմներ</t>
  </si>
  <si>
    <t xml:space="preserve"> 22451220-1</t>
  </si>
  <si>
    <t xml:space="preserve"> հավաստագրեր</t>
  </si>
  <si>
    <t xml:space="preserve"> 22451220-2</t>
  </si>
  <si>
    <t xml:space="preserve"> 22451190-2</t>
  </si>
  <si>
    <t xml:space="preserve"> 22451190-3</t>
  </si>
  <si>
    <t xml:space="preserve"> 22451190-4</t>
  </si>
  <si>
    <t xml:space="preserve"> 22451230-1</t>
  </si>
  <si>
    <t xml:space="preserve"> ատեստատներ</t>
  </si>
  <si>
    <t xml:space="preserve"> Կրթության, մշակույթի և սպորտի ոլորտներում միջազգային և սփյուռքի հետ համագործակցության զարգացում</t>
  </si>
  <si>
    <t xml:space="preserve"> Կրթամշակութային աջակցություն սփյուռքի համայնքներին</t>
  </si>
  <si>
    <t>08</t>
  </si>
  <si>
    <t xml:space="preserve"> ՀԱՆԳԻՍՏ, ՄՇԱԿՈՒՅԹ ԵՎ ԿՐՈՆ</t>
  </si>
  <si>
    <t xml:space="preserve"> Հանգստի և սպորտի ծառայություններ</t>
  </si>
  <si>
    <t xml:space="preserve">Հայաստանի ծանրամարտի ֆեդերացիային մարզագույքով
ապահովում </t>
  </si>
  <si>
    <t>Մեծ նվաճումների սպորտ</t>
  </si>
  <si>
    <t xml:space="preserve">Հայաստանի ծանրամարտի ֆեդերացիային մարզագույքով ապահովում 
</t>
  </si>
  <si>
    <t>«Հայաստանի ծանրամարտի ֆեդերացիա» հասարակական կազմակերպություն</t>
  </si>
  <si>
    <t xml:space="preserve"> Միջազգային մարզական միջոցառումների հաղթողներին և մրցանակակիրներին դրամական մրցանակների հանձնում</t>
  </si>
  <si>
    <t xml:space="preserve"> ՍՈՑԻԱԼԱԿԱՆ  ՆՊԱՍՏՆԵՐ ԵՎ ԿԵՆՍԱԹՈՇԱԿՆԵՐ</t>
  </si>
  <si>
    <t xml:space="preserve"> Սոցիալական օգնության դրամական արտահայտությամբ նպաստներ (բյուջեից)</t>
  </si>
  <si>
    <t xml:space="preserve"> - Կրթական, մշակութային և սպորտային նպաստներ բյուջեից</t>
  </si>
  <si>
    <t>03</t>
  </si>
  <si>
    <t xml:space="preserve"> Նախնական մասնագիտական (արհեստագործական) և միջին մասնագիտական կրթություն</t>
  </si>
  <si>
    <t xml:space="preserve"> Նախնական մասնագիտական (արհեստագործական) կրթություն</t>
  </si>
  <si>
    <t xml:space="preserve"> Նախնական (արհեստագործական) և միջին մասնագիտական կրթություն</t>
  </si>
  <si>
    <t xml:space="preserve">  Նախնական մասնագիտական (արհեստագործական) կրթություն ստացող ուսանողների կրթաթոշակ</t>
  </si>
  <si>
    <t xml:space="preserve"> Նախնական մասնագիտական (արհեստագործական) կրթության գծով ուսանողական նպաստների տրամադրում</t>
  </si>
  <si>
    <t xml:space="preserve"> - Այլ նպաստներ բյուջեից</t>
  </si>
  <si>
    <t xml:space="preserve">  Միջին մասնագիտական կրթություն ստացող ուսանողների կրթաթոշակ</t>
  </si>
  <si>
    <t xml:space="preserve"> Միջին մասնագիտական կրթության գծով ուսանողական նպաստների տրամադրում</t>
  </si>
  <si>
    <t xml:space="preserve"> Մասսայական սպորտ</t>
  </si>
  <si>
    <t xml:space="preserve"> Հանրապետական ուսանողական մարզական խաղերի անցկացում</t>
  </si>
  <si>
    <t>Խումբ N 01</t>
  </si>
  <si>
    <t>1163-11007</t>
  </si>
  <si>
    <t xml:space="preserve">  սպորտային միջոցառումների կազմակերպման ծառայություններ</t>
  </si>
  <si>
    <t xml:space="preserve"> 92621110-3</t>
  </si>
  <si>
    <t>ԷԱՃ</t>
  </si>
  <si>
    <t xml:space="preserve"> ՄԱՍ III.  ԾԱՌԱՅՈՒԹՅՈՒՆՆԵՐ</t>
  </si>
  <si>
    <t>Դպրոցների համալիր անվտանգության ապահովում</t>
  </si>
  <si>
    <t>04</t>
  </si>
  <si>
    <t xml:space="preserve"> Բարձրագույն կրթություն</t>
  </si>
  <si>
    <t xml:space="preserve"> Հետբուհական մասնագիտական կրթություն</t>
  </si>
  <si>
    <t xml:space="preserve"> Բարձրագույն և հետբուհական մասնագիտական կրթության ծրագիր</t>
  </si>
  <si>
    <t xml:space="preserve"> Հետբուհական մասնագիտական կրթության գծով  նպաստների տրամադրում բուհական հաստատություններում</t>
  </si>
  <si>
    <t xml:space="preserve"> Հետբուհական մասնագիտական կրթության գծով նպաստների տրամադրում բուհական հաստատություններում</t>
  </si>
  <si>
    <t xml:space="preserve"> Երևանում բարձրագույն կրթության հասանելիության ապահովում մարզաբնակ ուսանողներին</t>
  </si>
  <si>
    <t>Բարձրագույն և հետբուհական մասնագիտական կրթության ծրագիր</t>
  </si>
  <si>
    <t xml:space="preserve"> Մեծ նվաճումների սպորտ</t>
  </si>
  <si>
    <t xml:space="preserve"> Նպաստել Հայաստանում մեծ սպորտի շարունակական զարգացմանը և միջազգային հարթակներում ՀՀ դիրքի բարելավմանը</t>
  </si>
  <si>
    <t xml:space="preserve"> ՀՀ առաջնությունների ընդլայնում, միջազգային սպորտային միջոցառումներին մասնակցության և նվաճումների ապահովում</t>
  </si>
  <si>
    <t>Հայաստանի ծանրամարտի ֆեդերացիային մարզագույքով ապահովում</t>
  </si>
  <si>
    <t>Ծանրամարտի ՀՀ հավաքական թիմերի մարզիկների մարզումների անցկացման նպատակով միջազգային չափորոշիչների համապատասխան մասնագիտացված մարզագույքով ապահովում</t>
  </si>
  <si>
    <t xml:space="preserve"> Աշխատաշուկայի արդի պահանջներին համապատասխան նախնական մասնագիտական (արհեստագործական) և միջին մասնագիտական կրթության որակավորում ունեցող մասնագետների պատրաստում, կրթության մատչելիության ապահովում:</t>
  </si>
  <si>
    <t xml:space="preserve"> Նախնական (արհեստագործական) և միջին մասնագիտական կրթության գրավչության բարձրացում, մատչելի և մրցունակ նախնական (արհեստագործական)  և միջին մասնագիտական կրթության ապահովում</t>
  </si>
  <si>
    <t xml:space="preserve"> Նախնական մասնագիտական (արհեստագործական) կրթություն ստացող ուսանողների կրթաթոշակ</t>
  </si>
  <si>
    <t xml:space="preserve"> Նախնական մասնագիտական (արհեստագործական) կրթություն ստացող ուսանողներին կրթաթոշակի տրամադրում</t>
  </si>
  <si>
    <t xml:space="preserve"> Միջին մասնագիտական կրթություն ստացող ուսանողների կրթաթոշակ</t>
  </si>
  <si>
    <t xml:space="preserve"> Միջին մասնագիտական կրթություն ստացող ուսանողներին կրթաթոշակի տրամադրում</t>
  </si>
  <si>
    <t xml:space="preserve"> Ապահովել մատչելի, որակյալ և մրցունակ բարձրագույն և հետբուհական մասնագիտական կրթություն:</t>
  </si>
  <si>
    <t xml:space="preserve"> Գիտելիքների տնտեսության և գիտության զարգացման արդի պահանջներին համապատասխան բարձրագույն և հետբուհական մասնագիտական որակավորում ունեցող մասնագետների պատրաստում</t>
  </si>
  <si>
    <t xml:space="preserve"> Հետբուհական մասնագիտական կրթության գծով  նպաստների տրամադրում</t>
  </si>
  <si>
    <t xml:space="preserve"> Ուսանողներին զեղչային գներով հանրակացարանային պայմանների տրամադրում</t>
  </si>
  <si>
    <t xml:space="preserve"> Բնակչության շրջանում առողջ ապրելակերպի արմատավորում, անհատի բազմակողմանի ու ներդաշնակ զարգացման գործում ֆիզիկական կուլտուրայի և սպորտի դերի բարձրացում</t>
  </si>
  <si>
    <t xml:space="preserve"> Սպորտի նկատմամբ հետաքրքրվածության և մասնակցության ընդլայնում</t>
  </si>
  <si>
    <t xml:space="preserve"> Հանրապետական ուսանողական մարզական խաղերի կազմակերպում և անցկացում</t>
  </si>
  <si>
    <t xml:space="preserve"> Դպրոցների համալիր անվտանգության ապահովում</t>
  </si>
  <si>
    <t xml:space="preserve"> Օժանդակություն հանրակրթական ուսումնական հաստատություններին ԱՌԿ պլանների իրականացմանը</t>
  </si>
  <si>
    <t xml:space="preserve">  Կրթության, մշակույթի և սպորտի ոլորտներում միջազգային համագործակցության ընդլայնում, սփյուռքում և օտարերկրյա պետություններում հայկական կրթական կարողությունների հզորացում</t>
  </si>
  <si>
    <t xml:space="preserve">  Սփյուռքի ուսուցիչների կարողությունների բարելավում, հայագիտական առարկաների դասավանդման հիմքերի ամրապնդում, համահայկական միջոցառումների կազմակերպում, միջազգային համաձայնագրերով և հուշագրերով անդամակցությունների գործընթացի ապահովում</t>
  </si>
  <si>
    <t xml:space="preserve"> Սփյուռքի համայնքներին կրթամշակութային օժանդակություն</t>
  </si>
  <si>
    <t>Խումբ</t>
  </si>
  <si>
    <t>Բաժին</t>
  </si>
  <si>
    <t xml:space="preserve">ՀԱՅԱՍՏԱՆԻ ՀԱՆՐԱՊԵՏՈՒԹՅԱՆ ԿԱՌԱՎԱՐՈՒԹՅԱՆ 2020 ԹՎԱԿԱՆԻ ԴԵԿՏԵՄԲԵՐԻ 30-Ի N 2215-Ն ՈՐՈՇՄԱՆ N 5 ՀԱՎԵԼՎԱԾԻ N 7 ԱՂՅՈՒՍԱԿՈՒՄ  ԿԱՏԱՐՎՈՂ  ՓՈՓՈԽՈՒԹՅՈՒՆՆԵՐԸ </t>
  </si>
  <si>
    <t xml:space="preserve"> Մշակութային ծառայություններ</t>
  </si>
  <si>
    <t>Թանգարաններ և ցուցասրահներ</t>
  </si>
  <si>
    <t>Թանգարանային ծառայություններ և ցուցահանդեսներ</t>
  </si>
  <si>
    <t>ԴՐԱՄԱՇՆՈՐՀՆԵՐ</t>
  </si>
  <si>
    <t>Ընթացիկ դրամաշնորհներ պետական հատվածի այլ մակարդակներին</t>
  </si>
  <si>
    <t>-Ընթացիկ դրամաշնորհներ պետական և համայնքային ոչ առևտրային կազմակերպություններին</t>
  </si>
  <si>
    <t>05</t>
  </si>
  <si>
    <t xml:space="preserve"> Արվեստ</t>
  </si>
  <si>
    <t xml:space="preserve"> Աջակցություն գրականության հանրահռչակմանը, գրական ծրագրերին և գրքերի միջազգային ցուցահանդեսներին մասնակցությանը</t>
  </si>
  <si>
    <t>Մշակութային միջոցառումների իրականացում</t>
  </si>
  <si>
    <t xml:space="preserve"> Մշակութային ժառանգության ծրագիր</t>
  </si>
  <si>
    <t>Մշակութային ժառանգության ծրագիր</t>
  </si>
  <si>
    <t>այդ թվում՝ ըստ ուղղությունների</t>
  </si>
  <si>
    <t>«Հայաստանի ազգային պատկերասրահ» ՊՈԱԿ</t>
  </si>
  <si>
    <t>«Սարդարապատի հերոսամարտի հուշահամալիր, Հայոց ազգագրության և ազատագրական պայքարի պատմության ազգային թանգարան» ՊՈԱԿ</t>
  </si>
  <si>
    <t xml:space="preserve">Գրահրատարակչության և գրադարանների ծրագիր </t>
  </si>
  <si>
    <t>Աջակցություն գրականության հանրահռչակմանը, գրական ծրագրերին և գրքերի միջազգային ցուցահանդեսներին մասնակցությանը</t>
  </si>
  <si>
    <t>ՀՀ  կրթության, գիտության, մշակույթի և սպորտի նախարարություն</t>
  </si>
  <si>
    <t>Գրքերի միջազգային ցուցահանդեսներին և 
նախագծերին մասնակցություն</t>
  </si>
  <si>
    <t>«Հայաստանի ազգային գրադարան» ՊՈԱԿ, «Խնկո-Ապոր անվան ազգային մանկական գրադարան» ՊՈԱԿ</t>
  </si>
  <si>
    <t>Աջակցություն գրականության հանրահռչակմանը 
և գրական ծրագրերին</t>
  </si>
  <si>
    <t>այդ թվում՝ ըստ ուղղությունների և միջոցառումների անվանումների</t>
  </si>
  <si>
    <t>Աջակցություն թատերարվեստին</t>
  </si>
  <si>
    <t>Թատերական ստեղծագործական ծրագրեր և նախագծեր</t>
  </si>
  <si>
    <t>Միջազգային և հանրապետական անհատական և խմբակային ցուցահանդեսների կազմակերպում, կերպարվեստի գործերի ձեռքբերում</t>
  </si>
  <si>
    <t>Աջակցություն ճանաչողական-կրթական ծրագրերին</t>
  </si>
  <si>
    <t>Աբոնեմենտային ծրագիր</t>
  </si>
  <si>
    <t>«Հայաստանի ազգային պատկերասրահ», «Հայաստանի պատմության թանգարան», «Ե.Չարենցի անվան գրականության և արվեստի թանգարան», «Հովհաննես Շարամբեյանի անվան ժողովրդական ստեղծագործության կենտրոն», «Ռուսական արվեստի թանգարան /պրոֆ. Ա. Աբրահամյանի հավաքածու/», «Մ.Սարյանի տուն-թանգարան», «Հ.Թումանյանի թանգարան», «Ե.Չարենցի տուն-թանգարան», «Ա.Սպենդիարյանի տուն-թանգարան», «Ա.Իսահակյանի տուն-թանգարան», «Ա.Խաչատրյանի տուն-թանգարան», «Հայ և ռուս ժողովրդների բարեկամության թանգարան», «Երվանդ Քոչարի թանգարան», «Ս.Փարաջանովի թանգարան», «Փայտարվեստի թանգարան», «Հրազդանի երկրագիտական թանգարան», «Օրբելի եղբայրների տուն-թանգարան», «Ն.Ադոնցի անվան Սիսիանի պատմության թանգարան», «Պատմամշակութային արգելոց-թանգարանների և պատմական միջավայրի պահպանության ծառայություն», «Կոմիտասի թանգարան-ինստիտուտ», «Խ. Աբովյանի տուն-թանգարան», «Ստեփանավանի մշակույթի և ժամանցի կենտրոն», «Ա.Սպենդիարյանի անվան  օպերայի և բալետի ազգային ակադեմիական թատրոն», «Գ.Սունդուկյանի անվան ազգային ակադեմիական թատրոն», «Հ.Պարոնյանի անվան երաժշտական կոմեդիայի պետական թատրոն», «Կ.Ստանիսլավսկու անվան պետական ռուսական դրամատիկական թատրոն», «Գյումրու Վ.Աճեմյանի անվան պետական դրամատիկական թատրոն», «Վանաձորի Հ.Աբելյանի անվան պետական դրամատիկական թատրոն», «Երևանի Հ.Թումանյանի անվան պետական տիկնիկային թատրոն», «Երաժշտական կամերային պետական թատրոն», «Երևանի խամաճիկների պետական թատրոն», «Երևանի կամերային պետական թատրոն», «Արմեն Մազմանյանի անվան բեմարվեստի ազգային փորձարարական «Գոյ» կենտրոն», «Երևանի մնջախաղի պետական թատրոն», «Խորեոգրաֆիայի պետական թատրոն», «Արտաշատի Ա.Խարազյանի անվան պետական դրամատիկական թատրոն», «Սոս Սարգսյանի անվան համազգային թատրոն», «Գորիսի Վ.Վաղարշյանի անվ.պետական դրամատիկական թատրոն», «Հայաստանի ազգային ֆիլհարմոնիկ նվագախումբ», «Հայաստանի պետական սիմֆոնիկ նվագախումբ», «Կամերային երաժշտության ազգային կենտրոն», «Հայաստանի պետական ֆիլհարմոնիա», «Թ.Ալթունյանի անվան երգի-պարի պետական համույթ», «Հայաստանի պարի պետական անսամբլ», «Հայաստանի պարարվեստի «Բարեկամություն» պետական համույթ», «Հայաստանի էստրադային ջազ նվագախումբ», «Հայաստանի երգի պետական թատրոն», «Հայ հոգևոր երաժշտության կենտրոն», «Կոմիտասի անվան ազգային քառյակ», «Հայաստանի պետական ազգային ակադեմիական երգչախումբ» ՊՈԱԿ-ներ</t>
  </si>
  <si>
    <r>
      <t xml:space="preserve">Աջակցություն կերպարվեստին  </t>
    </r>
    <r>
      <rPr>
        <b/>
        <i/>
        <sz val="12"/>
        <rFont val="GHEA Grapalat"/>
        <family val="3"/>
      </rPr>
      <t xml:space="preserve"> </t>
    </r>
  </si>
  <si>
    <t xml:space="preserve"> Արվեստների ծրագիր </t>
  </si>
  <si>
    <t>Արվեստների ծրագիր</t>
  </si>
  <si>
    <t xml:space="preserve"> Միջազգային կազմակերպություններին անդամակցում</t>
  </si>
  <si>
    <t xml:space="preserve"> - Ընթացիկ դրամաշնորհներ միջազգային կազմակերպություններին</t>
  </si>
  <si>
    <t xml:space="preserve"> Դրամաշնորհներ միջազգային կազմակերպություններին</t>
  </si>
  <si>
    <t xml:space="preserve"> Մշակութային ժառանգության պահպանում, օգտագործում, համալրում և հանրահռչակում</t>
  </si>
  <si>
    <t xml:space="preserve"> Մշակութային ժառանգության շարունակական պահպանում, մշակութային զբոսաշրջության զարգացում և խթանում</t>
  </si>
  <si>
    <t xml:space="preserve"> Թանգարանային ծառայություններ և ցուցահանդեսներ</t>
  </si>
  <si>
    <t xml:space="preserve"> Թանգարանային նմուշների պահպանություն, ցուցահանդեսների կազմակերպում, մասնագետների վերապատրաստում</t>
  </si>
  <si>
    <t xml:space="preserve"> Գրահրատարակչության և գրադարանների ծրագիր</t>
  </si>
  <si>
    <t xml:space="preserve"> Նպաստել գրականության զարգացմանը, տարածմանը և հանրահռչակմանը</t>
  </si>
  <si>
    <t xml:space="preserve"> Գրքի և գրական արտադրանքի բազմազանության և հասանելիության ապահովում, ստեղծագործական գործընթացների խթանում</t>
  </si>
  <si>
    <t xml:space="preserve"> Գրական ժառանգության պահպանման և տարածման ծառայությունների մատուցում</t>
  </si>
  <si>
    <t xml:space="preserve"> Արվեստների ծրագիր</t>
  </si>
  <si>
    <t xml:space="preserve"> Նպաստել ազգային հենքի վրա ժամանակակից թատերարվեստի, երաժշտարվեստի, կերպարվեստի և պարարվեստի զարգացմանը և հանրահռչակմանը</t>
  </si>
  <si>
    <t xml:space="preserve"> Մրցունակ արվեստային արտադրանքի ստեղծում, ստեղծագործական գործընթացների խթանում, արվեստի նոր նախագծերի ներդրում և մշակութային կյանքում հասարակության ներգրավում</t>
  </si>
  <si>
    <t xml:space="preserve"> Մշակութային միջոցառումների իրականացում</t>
  </si>
  <si>
    <t xml:space="preserve"> Արվեստի հանրահռչակում, տարածում, մատչելիության ապահովում</t>
  </si>
  <si>
    <t xml:space="preserve"> Կրթության, գիտության, մշակույթի և սպորտի ոլորտներում միջազգային համաձայնագրերով և հուշագրերով անդամակցությունների անդամավճարների հատկացում</t>
  </si>
  <si>
    <t xml:space="preserve">Հայաստանի ծանրամարտի ֆեդերացիային մարզագույքով
ապահովում 
</t>
  </si>
  <si>
    <t>Ծանրամարտի ՀՀ հավաքական թիմերի մարզիկների մարզումների
անցկացման նպատակով միջազգային չափորոշիչների
համապատասխան մասնագիտացված մարզագույքով ապահովում</t>
  </si>
  <si>
    <t xml:space="preserve">Մասնագիտացված կազմակերպություն </t>
  </si>
  <si>
    <t xml:space="preserve"> Միջազգային մարզական միջոցառումների հաղթողներին և մրցանակակիրներին դրամական մրցանակների հանձնում </t>
  </si>
  <si>
    <t xml:space="preserve"> Հայաստանի Հանրապետության կառավարության 2015 թվականի նոյեմբերի 5-ի N1282-Ն որոշմամբ սահմանված մարզիկներ, անձնական մարզիչներ,երկրորդ մարզիչներ, բժիշկներ </t>
  </si>
  <si>
    <t xml:space="preserve"> Նախնական մասնագիտական (արհեստագործական) կրթություն ստացող ուսանողների կրթաթոշակ </t>
  </si>
  <si>
    <t xml:space="preserve"> Նախնական մասնագիտական (արհեստագործական) կրթություն ստացող ուսանողներին կրթաթոշակի տրամադրում </t>
  </si>
  <si>
    <t xml:space="preserve"> Արհեստագործական ոլորտում կրթաթոշակ ստացող ուսանողներ </t>
  </si>
  <si>
    <t xml:space="preserve">Նախնական (արհեստագործական) և միջին մասնագիտական կրթություն </t>
  </si>
  <si>
    <t xml:space="preserve"> Կրթաթոշակ ստացող ուսանողների թիվ, մարդ </t>
  </si>
  <si>
    <t xml:space="preserve"> Միջին մասնագիտական կրթություն ստացող ուսանողների կրթաթոշակ </t>
  </si>
  <si>
    <t xml:space="preserve"> Միջին մասնագիտական կրթություն ստացող ուսանողներին կրթաթոշակի տրամադրում </t>
  </si>
  <si>
    <t xml:space="preserve"> Միջին մասնագիտական կրթություն ստացող ուսանողներ </t>
  </si>
  <si>
    <t xml:space="preserve"> Շահառուների ընտրության չափորոշիչները՛ </t>
  </si>
  <si>
    <t xml:space="preserve"> Նախնական մասնագիտական (արհեստագործական) կրթության գծով ուսանողական նպաստների տրամադրում </t>
  </si>
  <si>
    <t xml:space="preserve"> Նախնական մասնագիտական (արհեստագործական) կրթություն ստացող ուսանողներ </t>
  </si>
  <si>
    <t xml:space="preserve"> Ուսանողական նպաստ ստացող ուսանողների թիվ, մարդ </t>
  </si>
  <si>
    <t xml:space="preserve"> Միջին մասնագիտական կրթության գծով ուսանողական նպաստների տրամադրում </t>
  </si>
  <si>
    <t xml:space="preserve"> Ուսանողական նպաստ ստացող ուսանողների թիվը, մարդ </t>
  </si>
  <si>
    <t xml:space="preserve"> Մշակութային ժառանգության ծրագիր </t>
  </si>
  <si>
    <t xml:space="preserve"> Թանգարանային ծառայություններ և ցուցահանդեսներ </t>
  </si>
  <si>
    <t xml:space="preserve"> Թանգարանային նմուշների պահպանություն, ցուցահանդեսների կազմակերպում, մասնագետների վերապատրաստում </t>
  </si>
  <si>
    <t xml:space="preserve"> Մասնագիտացված կազմակերպություններ </t>
  </si>
  <si>
    <t xml:space="preserve"> Ծառայությունը մատուցող կազմակերպության անվանումը </t>
  </si>
  <si>
    <t xml:space="preserve">  Բարձրագույն և հետբուհական մասնագիտական կրթության ծրագիր </t>
  </si>
  <si>
    <t xml:space="preserve"> Հետբուհական մասնագիտական կրթության գծով  նպաստների տրամադրում բուհական հաստատություններում </t>
  </si>
  <si>
    <t xml:space="preserve"> Հետբուհական մասնագիտական կրթության գծով  նպաստների տրամադրում </t>
  </si>
  <si>
    <t xml:space="preserve"> Հետաբուհական մասնագիտական կրթություն ստացող ուսանողներ </t>
  </si>
  <si>
    <t xml:space="preserve"> Երևանում բարձրագույն կրթության հասանելիության ապահովում մարզաբնակ ուսանողներին </t>
  </si>
  <si>
    <t xml:space="preserve"> Ուսանողներին զեղչային գներով հանրակացարանային պայմանների տրամադրում </t>
  </si>
  <si>
    <t xml:space="preserve"> Հանրակացարանում բնակվող ուսանողների թիվ </t>
  </si>
  <si>
    <t xml:space="preserve"> Հանրակացարանում բնակվող ուսանողների թիվ, մարդ </t>
  </si>
  <si>
    <t xml:space="preserve"> Գրահրատարակչության և գրադարանների ծրագիր </t>
  </si>
  <si>
    <t xml:space="preserve"> Աջակցություն գրականության հանրահռչակմանը, գրական ծրագրերին և գրքերի միջազգային ցուցահանդեսներին մասնակցությանը </t>
  </si>
  <si>
    <t xml:space="preserve"> Գրական ժառանգության պահպանման և տարածման ծառայությունների մատուցում </t>
  </si>
  <si>
    <t xml:space="preserve"> Մասնակցություն գրքերի միջազգային ցուցահանդեսներին, ցուցահանդեսների քանակ </t>
  </si>
  <si>
    <t xml:space="preserve"> Մասնակցություն գրքերի միջազգային ցուցահանդեսներին, գրքերի քանակ </t>
  </si>
  <si>
    <t xml:space="preserve"> Մասսայական սպորտ </t>
  </si>
  <si>
    <t xml:space="preserve"> ՀՀ մարզերում և ԱՀ-ում հանրապետական մարզական փառատոնի անցկացում </t>
  </si>
  <si>
    <t xml:space="preserve"> ՀՀ մարզերում և ԱՀ-ում ֆիզիկական ակտիվության և առողջության օրերի անցկացում </t>
  </si>
  <si>
    <t xml:space="preserve"> «Գնումների մասին» ՀՀ օրենքի համաձայն ընտրված կազմակերպություն </t>
  </si>
  <si>
    <t xml:space="preserve"> Մրցակցային վարժությունների թիվ, հատ </t>
  </si>
  <si>
    <t xml:space="preserve"> Մշակութային միջոցառումների իրականացում </t>
  </si>
  <si>
    <t xml:space="preserve"> Արվեստի հանրահռչակում, տարածում, մատչելիության ապահովում </t>
  </si>
  <si>
    <t xml:space="preserve"> ՀՀ կրթության, գիտության, մշակույթի և սպորտի նախարարությունՄասնագիտացված կազմակերպություններ  </t>
  </si>
  <si>
    <t xml:space="preserve"> Ապահով դպրոց </t>
  </si>
  <si>
    <t xml:space="preserve"> Դպրոցների համալիր անվտանգության ապահովում </t>
  </si>
  <si>
    <t xml:space="preserve"> Օժանդակություն հանրակրթական ուսումնական հաստատություններին ԱՌԿ պլանների իրականացմանը </t>
  </si>
  <si>
    <t xml:space="preserve"> Կրթամշակութային աջակցություն սփյուռքի համայնքներին </t>
  </si>
  <si>
    <t xml:space="preserve"> Սփյուռքի համայնքներին կրթամշակութային օժանդակություն </t>
  </si>
  <si>
    <t xml:space="preserve"> Կրթամշակութային աջակցություն ստացող սփյուռքի համայնքներ </t>
  </si>
  <si>
    <t xml:space="preserve"> Միջազգային կազմակերպություններին անդամակցում </t>
  </si>
  <si>
    <t xml:space="preserve"> Կրթության, գիտության, մշակույթի և սպորտի ոլորտներում միջազգային համաձայնագրերով և հուշագրերով անդամակցությունների անդամավճարների հատկացում </t>
  </si>
  <si>
    <t xml:space="preserve"> Կրթության, գիտության, մշակույթի և սպորտի ոլորտներում կնքված համաձայնագրերի և հուշագրերի շրջանակներում  անդամակցում </t>
  </si>
  <si>
    <t>ՀԱՅԱՍՏԱՆԻ ՀԱՆՐԱՊԵՏՈՒԹՅԱՆ ԿԱՌԱՎԱՐՈՒԹՅԱՆ 2020 ԹՎԱԿԱՆԻ ԴԵԿՏԵՄԲԵՐԻ 30-Ի N 2215-Ն ՈՐՈՇՄԱՆ N 9.1 ՀԱՎԵԼՎԱԾԻ  N 9.1.14 ԿԱՏԱՐՎՈՂ ՓՈՓՈԽՈՒԹՅՈՒՆՆԵՐԸ ԵՎ 9.1.58 ԱՂՅՈՒՍԱԿՈՒՄ ԿԱՏԱՐՎՈՂ ԼՐԱՑՈՒՄԸ</t>
  </si>
  <si>
    <t>Աղյուսակ 9․1.14</t>
  </si>
  <si>
    <t xml:space="preserve"> Միջազգային կազմակերպությունների թիվը, քանակ </t>
  </si>
  <si>
    <t>Ցուցանիշների փոփոխությունը (նվազեցումները նշված են փակագծերում)</t>
  </si>
  <si>
    <t>Դպրոցականների  օլիմպիադաների անցկացում</t>
  </si>
  <si>
    <t>«ԵՊՀ-ին առընթեր Ա. Շահինյանի անվան ֆիզիկամաթեմատիկական հատուկ դպրոց» ՊՈԱԿ</t>
  </si>
  <si>
    <t xml:space="preserve"> Միջին մասնագիտական կրթություն</t>
  </si>
</sst>
</file>

<file path=xl/styles.xml><?xml version="1.0" encoding="utf-8"?>
<styleSheet xmlns="http://schemas.openxmlformats.org/spreadsheetml/2006/main">
  <numFmts count="17">
    <numFmt numFmtId="43" formatCode="_(* #,##0.00_);_(* \(#,##0.00\);_(* &quot;-&quot;??_);_(@_)"/>
    <numFmt numFmtId="164" formatCode="##,##0.0;\(##,##0.0\);\-"/>
    <numFmt numFmtId="165" formatCode="_(* #,##0.0_);_(* \(#,##0.0\);_(* &quot;-&quot;??_);_(@_)"/>
    <numFmt numFmtId="166" formatCode="0.0"/>
    <numFmt numFmtId="167" formatCode="#,##0.0_);\(#,##0.0\)"/>
    <numFmt numFmtId="168" formatCode="_-* #,##0.0\ _₽_-;\-* #,##0.0\ _₽_-;_-* &quot;-&quot;?\ _₽_-;_-@_-"/>
    <numFmt numFmtId="169" formatCode="_-* #,##0.000000000\ _₽_-;\-* #,##0.000000000\ _₽_-;_-* &quot;-&quot;?\ _₽_-;_-@_-"/>
    <numFmt numFmtId="170" formatCode="##,##0;\(##,##0\);\-"/>
    <numFmt numFmtId="171" formatCode="_-* #,##0.00\ _₽_-;\-* #,##0.00\ _₽_-;_-* &quot;-&quot;?\ _₽_-;_-@_-"/>
    <numFmt numFmtId="172" formatCode="General_)"/>
    <numFmt numFmtId="173" formatCode="_-* #,##0.00\ _₽_-;\-* #,##0.00\ _₽_-;_-* &quot;-&quot;??\ _₽_-;_-@_-"/>
    <numFmt numFmtId="174" formatCode="_-* #,##0.00_р_._-;\-* #,##0.00_р_._-;_-* &quot;-&quot;??_р_._-;_-@_-"/>
    <numFmt numFmtId="175" formatCode="#,##0.0"/>
    <numFmt numFmtId="176" formatCode="_(* #,##0.0_);_(* \(#,##0.0\);_(* &quot;-&quot;?_);_(@_)"/>
    <numFmt numFmtId="177" formatCode="_-* #,##0.0\ _р_._-;\-* #,##0.0\ _р_._-;_-* &quot;-&quot;?\ _р_._-;_-@_-"/>
    <numFmt numFmtId="178" formatCode="_-* #,##0.00\ _р_._-;\-* #,##0.00\ _р_._-;_-* &quot;-&quot;??\ _р_._-;_-@_-"/>
    <numFmt numFmtId="179" formatCode="_(* #,##0_);_(* \(#,##0\);_(* &quot;-&quot;??_);_(@_)"/>
  </numFmts>
  <fonts count="9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GHEA Grapalat"/>
      <family val="3"/>
    </font>
    <font>
      <sz val="8"/>
      <name val="GHEA Grapalat"/>
      <family val="3"/>
    </font>
    <font>
      <sz val="10"/>
      <name val="Arial"/>
      <family val="2"/>
    </font>
    <font>
      <sz val="8"/>
      <name val="Arial Armenian"/>
      <family val="2"/>
    </font>
    <font>
      <sz val="11"/>
      <color theme="1"/>
      <name val="Calibri"/>
      <family val="2"/>
      <charset val="1"/>
      <scheme val="minor"/>
    </font>
    <font>
      <b/>
      <sz val="12"/>
      <color theme="1"/>
      <name val="GHEA Grapalat"/>
      <family val="3"/>
    </font>
    <font>
      <sz val="8"/>
      <name val="GHEA Grapalat"/>
      <family val="2"/>
    </font>
    <font>
      <sz val="12"/>
      <color theme="1"/>
      <name val="GHEA Grapalat"/>
      <family val="3"/>
    </font>
    <font>
      <sz val="10"/>
      <name val="Arial Armenian"/>
      <family val="2"/>
    </font>
    <font>
      <b/>
      <sz val="12"/>
      <name val="GHEA Grapalat"/>
      <family val="3"/>
    </font>
    <font>
      <sz val="10"/>
      <name val="Times Armenian"/>
      <family val="1"/>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sz val="11"/>
      <color theme="0"/>
      <name val="Calibri"/>
      <family val="2"/>
      <charset val="1"/>
      <scheme val="minor"/>
    </font>
    <font>
      <sz val="11"/>
      <color rgb="FF9C0006"/>
      <name val="Calibri"/>
      <family val="2"/>
      <charset val="1"/>
      <scheme val="minor"/>
    </font>
    <font>
      <b/>
      <sz val="11"/>
      <color rgb="FFFA7D00"/>
      <name val="Calibri"/>
      <family val="2"/>
      <charset val="1"/>
      <scheme val="minor"/>
    </font>
    <font>
      <b/>
      <sz val="11"/>
      <color theme="0"/>
      <name val="Calibri"/>
      <family val="2"/>
      <charset val="1"/>
      <scheme val="minor"/>
    </font>
    <font>
      <i/>
      <sz val="11"/>
      <color rgb="FF7F7F7F"/>
      <name val="Calibri"/>
      <family val="2"/>
      <charset val="1"/>
      <scheme val="minor"/>
    </font>
    <font>
      <sz val="11"/>
      <color rgb="FF006100"/>
      <name val="Calibri"/>
      <family val="2"/>
      <charset val="1"/>
      <scheme val="minor"/>
    </font>
    <font>
      <b/>
      <sz val="15"/>
      <color theme="3"/>
      <name val="Calibri"/>
      <family val="2"/>
      <charset val="1"/>
      <scheme val="minor"/>
    </font>
    <font>
      <b/>
      <sz val="13"/>
      <color theme="3"/>
      <name val="Calibri"/>
      <family val="2"/>
      <charset val="1"/>
      <scheme val="minor"/>
    </font>
    <font>
      <b/>
      <sz val="11"/>
      <color theme="3"/>
      <name val="Calibri"/>
      <family val="2"/>
      <charset val="1"/>
      <scheme val="minor"/>
    </font>
    <font>
      <sz val="11"/>
      <color rgb="FF3F3F76"/>
      <name val="Calibri"/>
      <family val="2"/>
      <charset val="1"/>
      <scheme val="minor"/>
    </font>
    <font>
      <sz val="11"/>
      <color rgb="FFFA7D00"/>
      <name val="Calibri"/>
      <family val="2"/>
      <charset val="1"/>
      <scheme val="minor"/>
    </font>
    <font>
      <sz val="11"/>
      <color rgb="FF9C6500"/>
      <name val="Calibri"/>
      <family val="2"/>
      <charset val="1"/>
      <scheme val="minor"/>
    </font>
    <font>
      <b/>
      <sz val="11"/>
      <color rgb="FF3F3F3F"/>
      <name val="Calibri"/>
      <family val="2"/>
      <charset val="1"/>
      <scheme val="minor"/>
    </font>
    <font>
      <b/>
      <sz val="18"/>
      <color theme="3"/>
      <name val="Cambria"/>
      <family val="2"/>
      <charset val="1"/>
      <scheme val="major"/>
    </font>
    <font>
      <b/>
      <sz val="11"/>
      <color theme="1"/>
      <name val="Calibri"/>
      <family val="2"/>
      <charset val="1"/>
      <scheme val="minor"/>
    </font>
    <font>
      <sz val="11"/>
      <color rgb="FFFF0000"/>
      <name val="Calibri"/>
      <family val="2"/>
      <charset val="1"/>
      <scheme val="minor"/>
    </font>
    <font>
      <sz val="11"/>
      <color indexed="8"/>
      <name val="Calibri"/>
      <family val="2"/>
    </font>
    <font>
      <sz val="10"/>
      <name val="Arial"/>
      <family val="2"/>
      <charset val="204"/>
    </font>
    <font>
      <sz val="10"/>
      <color rgb="FF9C650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MS Sans Serif"/>
      <family val="2"/>
    </font>
    <font>
      <sz val="12"/>
      <name val="Arial Armenian"/>
      <family val="2"/>
    </font>
    <font>
      <sz val="10"/>
      <name val="Arial Unicode"/>
      <family val="2"/>
    </font>
    <font>
      <sz val="12"/>
      <color theme="1"/>
      <name val="Calibri"/>
      <family val="2"/>
      <charset val="1"/>
      <scheme val="minor"/>
    </font>
    <font>
      <sz val="12"/>
      <name val="GHEA Grapalat"/>
      <family val="3"/>
    </font>
    <font>
      <i/>
      <sz val="12"/>
      <name val="GHEA Grapalat"/>
      <family val="3"/>
    </font>
    <font>
      <i/>
      <sz val="12"/>
      <color theme="1"/>
      <name val="GHEA Grapalat"/>
      <family val="3"/>
    </font>
    <font>
      <sz val="12"/>
      <color rgb="FFFF0000"/>
      <name val="GHEA Grapalat"/>
      <family val="3"/>
    </font>
    <font>
      <sz val="18"/>
      <name val="Times New Roman"/>
      <family val="1"/>
      <charset val="204"/>
    </font>
    <font>
      <b/>
      <sz val="13"/>
      <name val="Times New Roman"/>
      <family val="1"/>
      <charset val="204"/>
    </font>
    <font>
      <b/>
      <i/>
      <sz val="12"/>
      <name val="Times New Roman"/>
      <family val="1"/>
      <charset val="204"/>
    </font>
    <font>
      <i/>
      <sz val="12"/>
      <name val="Times New Roman"/>
      <family val="1"/>
      <charset val="204"/>
    </font>
    <font>
      <sz val="11"/>
      <name val="Times New Roman"/>
      <family val="1"/>
      <charset val="204"/>
    </font>
    <font>
      <sz val="11"/>
      <name val="Times New Roman"/>
      <family val="1"/>
    </font>
    <font>
      <sz val="11"/>
      <color theme="1"/>
      <name val="Calibri"/>
      <family val="2"/>
      <charset val="204"/>
      <scheme val="minor"/>
    </font>
    <font>
      <sz val="10"/>
      <name val="Arial Cyr"/>
      <family val="2"/>
    </font>
    <font>
      <sz val="10"/>
      <name val="Arial Cyr"/>
      <family val="2"/>
      <charset val="204"/>
    </font>
    <font>
      <b/>
      <sz val="10"/>
      <color indexed="12"/>
      <name val="Arial Cyr"/>
      <family val="2"/>
      <charset val="204"/>
    </font>
    <font>
      <b/>
      <sz val="12"/>
      <color theme="1"/>
      <name val="Calibri"/>
      <family val="2"/>
      <charset val="1"/>
      <scheme val="minor"/>
    </font>
    <font>
      <i/>
      <sz val="12"/>
      <color theme="1"/>
      <name val="GHEA Grapalat"/>
      <family val="2"/>
    </font>
    <font>
      <b/>
      <i/>
      <sz val="12"/>
      <name val="GHEA Grapalat"/>
      <family val="3"/>
    </font>
    <font>
      <b/>
      <sz val="12"/>
      <color rgb="FFFF0000"/>
      <name val="GHEA Grapalat"/>
      <family val="3"/>
    </font>
    <font>
      <b/>
      <i/>
      <sz val="12"/>
      <color theme="1"/>
      <name val="GHEA Grapalat"/>
      <family val="3"/>
    </font>
    <font>
      <sz val="12"/>
      <name val="GHEA Grapalat"/>
      <family val="2"/>
    </font>
    <font>
      <b/>
      <sz val="12"/>
      <name val="GHEA Grapalat"/>
      <family val="2"/>
    </font>
    <font>
      <i/>
      <sz val="12"/>
      <name val="GHEA Grapalat"/>
      <family val="2"/>
    </font>
  </fonts>
  <fills count="59">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7"/>
        <bgColor indexed="64"/>
      </patternFill>
    </fill>
    <fill>
      <patternFill patternType="solid">
        <fgColor rgb="FFFFFFFF"/>
        <bgColor indexed="64"/>
      </patternFill>
    </fill>
    <fill>
      <patternFill patternType="solid">
        <fgColor theme="0" tint="-0.149998474074526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top style="hair">
        <color indexed="64"/>
      </top>
      <bottom style="hair">
        <color indexed="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057">
    <xf numFmtId="0" fontId="0" fillId="0" borderId="0"/>
    <xf numFmtId="0" fontId="8" fillId="0" borderId="0"/>
    <xf numFmtId="9" fontId="9" fillId="0" borderId="0" applyFont="0" applyFill="0" applyBorder="0" applyAlignment="0" applyProtection="0"/>
    <xf numFmtId="0" fontId="10" fillId="0" borderId="0"/>
    <xf numFmtId="0" fontId="11" fillId="0" borderId="0">
      <alignment horizontal="left" vertical="top" wrapText="1"/>
    </xf>
    <xf numFmtId="0" fontId="12" fillId="0" borderId="0"/>
    <xf numFmtId="164" fontId="14" fillId="0" borderId="0" applyFill="0" applyBorder="0" applyProtection="0">
      <alignment horizontal="right" vertical="top"/>
    </xf>
    <xf numFmtId="43" fontId="12" fillId="0" borderId="0" applyFont="0" applyFill="0" applyBorder="0" applyAlignment="0" applyProtection="0"/>
    <xf numFmtId="0" fontId="14" fillId="0" borderId="0">
      <alignment horizontal="left" vertical="top" wrapText="1"/>
    </xf>
    <xf numFmtId="0" fontId="16" fillId="0" borderId="0"/>
    <xf numFmtId="43" fontId="16" fillId="0" borderId="0" applyFont="0" applyFill="0" applyBorder="0" applyAlignment="0" applyProtection="0"/>
    <xf numFmtId="0" fontId="18" fillId="0" borderId="0"/>
    <xf numFmtId="0" fontId="19" fillId="0" borderId="9" applyNumberFormat="0" applyFill="0" applyAlignment="0" applyProtection="0"/>
    <xf numFmtId="0" fontId="20" fillId="0" borderId="10" applyNumberFormat="0" applyFill="0" applyAlignment="0" applyProtection="0"/>
    <xf numFmtId="0" fontId="21" fillId="0" borderId="11"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12" applyNumberFormat="0" applyAlignment="0" applyProtection="0"/>
    <xf numFmtId="0" fontId="26" fillId="7" borderId="13" applyNumberFormat="0" applyAlignment="0" applyProtection="0"/>
    <xf numFmtId="0" fontId="27" fillId="7" borderId="12" applyNumberFormat="0" applyAlignment="0" applyProtection="0"/>
    <xf numFmtId="0" fontId="28" fillId="0" borderId="14" applyNumberFormat="0" applyFill="0" applyAlignment="0" applyProtection="0"/>
    <xf numFmtId="0" fontId="29" fillId="8" borderId="15" applyNumberFormat="0" applyAlignment="0" applyProtection="0"/>
    <xf numFmtId="0" fontId="30" fillId="0" borderId="0" applyNumberFormat="0" applyFill="0" applyBorder="0" applyAlignment="0" applyProtection="0"/>
    <xf numFmtId="0" fontId="12" fillId="9" borderId="16" applyNumberFormat="0" applyFont="0" applyAlignment="0" applyProtection="0"/>
    <xf numFmtId="0" fontId="31" fillId="0" borderId="0" applyNumberFormat="0" applyFill="0" applyBorder="0" applyAlignment="0" applyProtection="0"/>
    <xf numFmtId="0" fontId="32" fillId="0" borderId="17" applyNumberFormat="0" applyFill="0" applyAlignment="0" applyProtection="0"/>
    <xf numFmtId="0" fontId="33"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33" fillId="33" borderId="0" applyNumberFormat="0" applyBorder="0" applyAlignment="0" applyProtection="0"/>
    <xf numFmtId="0" fontId="34" fillId="0" borderId="0" applyNumberFormat="0" applyFill="0" applyBorder="0" applyAlignment="0" applyProtection="0"/>
    <xf numFmtId="0" fontId="35" fillId="14" borderId="0" applyNumberFormat="0" applyBorder="0" applyAlignment="0" applyProtection="0"/>
    <xf numFmtId="0" fontId="7" fillId="9" borderId="16" applyNumberFormat="0" applyFont="0" applyAlignment="0" applyProtection="0"/>
    <xf numFmtId="0" fontId="35" fillId="33" borderId="0" applyNumberFormat="0" applyBorder="0" applyAlignment="0" applyProtection="0"/>
    <xf numFmtId="0" fontId="35" fillId="21" borderId="0" applyNumberFormat="0" applyBorder="0" applyAlignment="0" applyProtection="0"/>
    <xf numFmtId="0" fontId="35" fillId="10" borderId="0" applyNumberFormat="0" applyBorder="0" applyAlignment="0" applyProtection="0"/>
    <xf numFmtId="0" fontId="35"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16" borderId="0" applyNumberFormat="0" applyBorder="0" applyAlignment="0" applyProtection="0"/>
    <xf numFmtId="0" fontId="35" fillId="17" borderId="0" applyNumberFormat="0" applyBorder="0" applyAlignment="0" applyProtection="0"/>
    <xf numFmtId="0" fontId="43" fillId="0" borderId="0" applyNumberFormat="0" applyFill="0" applyBorder="0" applyAlignment="0" applyProtection="0"/>
    <xf numFmtId="0" fontId="35" fillId="13" borderId="0" applyNumberFormat="0" applyBorder="0" applyAlignment="0" applyProtection="0"/>
    <xf numFmtId="0" fontId="41" fillId="0" borderId="9" applyNumberFormat="0" applyFill="0" applyAlignment="0" applyProtection="0"/>
    <xf numFmtId="0" fontId="35" fillId="25" borderId="0" applyNumberFormat="0" applyBorder="0" applyAlignment="0" applyProtection="0"/>
    <xf numFmtId="0" fontId="43" fillId="0" borderId="11" applyNumberFormat="0" applyFill="0" applyAlignment="0" applyProtection="0"/>
    <xf numFmtId="0" fontId="50" fillId="0" borderId="0" applyNumberFormat="0" applyFill="0" applyBorder="0" applyAlignment="0" applyProtection="0"/>
    <xf numFmtId="0" fontId="12" fillId="11" borderId="0" applyNumberFormat="0" applyBorder="0" applyAlignment="0" applyProtection="0"/>
    <xf numFmtId="0" fontId="45" fillId="0" borderId="14" applyNumberFormat="0" applyFill="0" applyAlignment="0" applyProtection="0"/>
    <xf numFmtId="0" fontId="12" fillId="19" borderId="0" applyNumberFormat="0" applyBorder="0" applyAlignment="0" applyProtection="0"/>
    <xf numFmtId="0" fontId="12" fillId="15" borderId="0" applyNumberFormat="0" applyBorder="0" applyAlignment="0" applyProtection="0"/>
    <xf numFmtId="0" fontId="35" fillId="29" borderId="0" applyNumberFormat="0" applyBorder="0" applyAlignment="0" applyProtection="0"/>
    <xf numFmtId="0" fontId="39" fillId="0" borderId="0" applyNumberFormat="0" applyFill="0" applyBorder="0" applyAlignment="0" applyProtection="0"/>
    <xf numFmtId="0" fontId="35" fillId="22" borderId="0" applyNumberFormat="0" applyBorder="0" applyAlignment="0" applyProtection="0"/>
    <xf numFmtId="0" fontId="46" fillId="5" borderId="0" applyNumberFormat="0" applyBorder="0" applyAlignment="0" applyProtection="0"/>
    <xf numFmtId="0" fontId="12" fillId="28" borderId="0" applyNumberFormat="0" applyBorder="0" applyAlignment="0" applyProtection="0"/>
    <xf numFmtId="0" fontId="12" fillId="24" borderId="0" applyNumberFormat="0" applyBorder="0" applyAlignment="0" applyProtection="0"/>
    <xf numFmtId="0" fontId="37" fillId="7" borderId="12" applyNumberFormat="0" applyAlignment="0" applyProtection="0"/>
    <xf numFmtId="0" fontId="40" fillId="3" borderId="0" applyNumberFormat="0" applyBorder="0" applyAlignment="0" applyProtection="0"/>
    <xf numFmtId="0" fontId="47" fillId="7" borderId="13" applyNumberFormat="0" applyAlignment="0" applyProtection="0"/>
    <xf numFmtId="0" fontId="44" fillId="6" borderId="12" applyNumberFormat="0" applyAlignment="0" applyProtection="0"/>
    <xf numFmtId="0" fontId="42" fillId="0" borderId="10" applyNumberFormat="0" applyFill="0" applyAlignment="0" applyProtection="0"/>
    <xf numFmtId="0" fontId="48" fillId="0" borderId="0" applyNumberFormat="0" applyFill="0" applyBorder="0" applyAlignment="0" applyProtection="0"/>
    <xf numFmtId="0" fontId="35" fillId="26" borderId="0" applyNumberFormat="0" applyBorder="0" applyAlignment="0" applyProtection="0"/>
    <xf numFmtId="0" fontId="38" fillId="8" borderId="15" applyNumberFormat="0" applyAlignment="0" applyProtection="0"/>
    <xf numFmtId="0" fontId="12" fillId="20" borderId="0" applyNumberFormat="0" applyBorder="0" applyAlignment="0" applyProtection="0"/>
    <xf numFmtId="0" fontId="12" fillId="23" borderId="0" applyNumberFormat="0" applyBorder="0" applyAlignment="0" applyProtection="0"/>
    <xf numFmtId="0" fontId="49" fillId="0" borderId="17" applyNumberFormat="0" applyFill="0" applyAlignment="0" applyProtection="0"/>
    <xf numFmtId="0" fontId="35" fillId="18" borderId="0" applyNumberFormat="0" applyBorder="0" applyAlignment="0" applyProtection="0"/>
    <xf numFmtId="0" fontId="12" fillId="27" borderId="0" applyNumberFormat="0" applyBorder="0" applyAlignment="0" applyProtection="0"/>
    <xf numFmtId="0" fontId="36" fillId="4" borderId="0" applyNumberFormat="0" applyBorder="0" applyAlignment="0" applyProtection="0"/>
    <xf numFmtId="0" fontId="12" fillId="12" borderId="0" applyNumberFormat="0" applyBorder="0" applyAlignment="0" applyProtection="0"/>
    <xf numFmtId="0" fontId="6" fillId="0" borderId="0"/>
    <xf numFmtId="43" fontId="6" fillId="0" borderId="0" applyFont="0" applyFill="0" applyBorder="0" applyAlignment="0" applyProtection="0"/>
    <xf numFmtId="0" fontId="16" fillId="0" borderId="0"/>
    <xf numFmtId="9" fontId="16"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52" fillId="0" borderId="0"/>
    <xf numFmtId="0" fontId="53" fillId="5" borderId="0" applyNumberFormat="0" applyBorder="0" applyAlignment="0" applyProtection="0"/>
    <xf numFmtId="0" fontId="18" fillId="0" borderId="0"/>
    <xf numFmtId="0" fontId="10" fillId="0" borderId="0"/>
    <xf numFmtId="0" fontId="51" fillId="34" borderId="0" applyNumberFormat="0" applyBorder="0" applyAlignment="0" applyProtection="0"/>
    <xf numFmtId="0" fontId="51" fillId="35"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38" borderId="0" applyNumberFormat="0" applyBorder="0" applyAlignment="0" applyProtection="0"/>
    <xf numFmtId="0" fontId="51" fillId="37" borderId="0" applyNumberFormat="0" applyBorder="0" applyAlignment="0" applyProtection="0"/>
    <xf numFmtId="0" fontId="51" fillId="43" borderId="0" applyNumberFormat="0" applyBorder="0" applyAlignment="0" applyProtection="0"/>
    <xf numFmtId="0" fontId="51" fillId="45" borderId="0" applyNumberFormat="0" applyBorder="0" applyAlignment="0" applyProtection="0"/>
    <xf numFmtId="0" fontId="54" fillId="46" borderId="0" applyNumberFormat="0" applyBorder="0" applyAlignment="0" applyProtection="0"/>
    <xf numFmtId="0" fontId="54" fillId="44" borderId="0" applyNumberFormat="0" applyBorder="0" applyAlignment="0" applyProtection="0"/>
    <xf numFmtId="0" fontId="54" fillId="38" borderId="0" applyNumberFormat="0" applyBorder="0" applyAlignment="0" applyProtection="0"/>
    <xf numFmtId="0" fontId="54" fillId="39" borderId="0" applyNumberFormat="0" applyBorder="0" applyAlignment="0" applyProtection="0"/>
    <xf numFmtId="0" fontId="54" fillId="47" borderId="0" applyNumberFormat="0" applyBorder="0" applyAlignment="0" applyProtection="0"/>
    <xf numFmtId="0" fontId="54" fillId="40"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0" borderId="0" applyNumberFormat="0" applyBorder="0" applyAlignment="0" applyProtection="0"/>
    <xf numFmtId="0" fontId="54" fillId="39" borderId="0" applyNumberFormat="0" applyBorder="0" applyAlignment="0" applyProtection="0"/>
    <xf numFmtId="0" fontId="54" fillId="47" borderId="0" applyNumberFormat="0" applyBorder="0" applyAlignment="0" applyProtection="0"/>
    <xf numFmtId="0" fontId="54" fillId="51" borderId="0" applyNumberFormat="0" applyBorder="0" applyAlignment="0" applyProtection="0"/>
    <xf numFmtId="0" fontId="55" fillId="35" borderId="0" applyNumberFormat="0" applyBorder="0" applyAlignment="0" applyProtection="0"/>
    <xf numFmtId="0" fontId="56" fillId="52" borderId="26" applyNumberFormat="0" applyAlignment="0" applyProtection="0"/>
    <xf numFmtId="0" fontId="57" fillId="53" borderId="27" applyNumberFormat="0" applyAlignment="0" applyProtection="0"/>
    <xf numFmtId="43" fontId="16" fillId="0" borderId="0" applyFont="0" applyFill="0" applyBorder="0" applyAlignment="0" applyProtection="0"/>
    <xf numFmtId="43" fontId="6" fillId="0" borderId="0" applyFont="0" applyFill="0" applyBorder="0" applyAlignment="0" applyProtection="0"/>
    <xf numFmtId="0" fontId="58" fillId="0" borderId="0" applyNumberFormat="0" applyFill="0" applyBorder="0" applyAlignment="0" applyProtection="0"/>
    <xf numFmtId="0" fontId="59" fillId="36" borderId="0" applyNumberFormat="0" applyBorder="0" applyAlignment="0" applyProtection="0"/>
    <xf numFmtId="0" fontId="60" fillId="0" borderId="28" applyNumberFormat="0" applyFill="0" applyAlignment="0" applyProtection="0"/>
    <xf numFmtId="0" fontId="61" fillId="0" borderId="29" applyNumberFormat="0" applyFill="0" applyAlignment="0" applyProtection="0"/>
    <xf numFmtId="0" fontId="62" fillId="0" borderId="30" applyNumberFormat="0" applyFill="0" applyAlignment="0" applyProtection="0"/>
    <xf numFmtId="0" fontId="62" fillId="0" borderId="0" applyNumberFormat="0" applyFill="0" applyBorder="0" applyAlignment="0" applyProtection="0"/>
    <xf numFmtId="0" fontId="63" fillId="42" borderId="26" applyNumberFormat="0" applyAlignment="0" applyProtection="0"/>
    <xf numFmtId="0" fontId="64" fillId="0" borderId="31" applyNumberFormat="0" applyFill="0" applyAlignment="0" applyProtection="0"/>
    <xf numFmtId="0" fontId="65" fillId="54" borderId="0" applyNumberFormat="0" applyBorder="0" applyAlignment="0" applyProtection="0"/>
    <xf numFmtId="1" fontId="71" fillId="0" borderId="0"/>
    <xf numFmtId="1" fontId="71" fillId="0" borderId="0"/>
    <xf numFmtId="1" fontId="71" fillId="0" borderId="0"/>
    <xf numFmtId="0" fontId="6" fillId="0" borderId="0"/>
    <xf numFmtId="0" fontId="10" fillId="0" borderId="0"/>
    <xf numFmtId="0" fontId="10" fillId="0" borderId="0"/>
    <xf numFmtId="0" fontId="16" fillId="55" borderId="32" applyNumberFormat="0" applyFont="0" applyAlignment="0" applyProtection="0"/>
    <xf numFmtId="0" fontId="66" fillId="52" borderId="33" applyNumberFormat="0" applyAlignment="0" applyProtection="0"/>
    <xf numFmtId="0" fontId="70" fillId="0" borderId="0"/>
    <xf numFmtId="0" fontId="70" fillId="0" borderId="0"/>
    <xf numFmtId="0" fontId="70" fillId="0" borderId="0"/>
    <xf numFmtId="0" fontId="67" fillId="0" borderId="0" applyNumberFormat="0" applyFill="0" applyBorder="0" applyAlignment="0" applyProtection="0"/>
    <xf numFmtId="0" fontId="68" fillId="0" borderId="34" applyNumberFormat="0" applyFill="0" applyAlignment="0" applyProtection="0"/>
    <xf numFmtId="0" fontId="69" fillId="0" borderId="0" applyNumberFormat="0" applyFill="0" applyBorder="0" applyAlignment="0" applyProtection="0"/>
    <xf numFmtId="0" fontId="52" fillId="0" borderId="0"/>
    <xf numFmtId="1" fontId="71" fillId="0" borderId="0"/>
    <xf numFmtId="0" fontId="72" fillId="0" borderId="0"/>
    <xf numFmtId="0" fontId="10" fillId="0" borderId="0"/>
    <xf numFmtId="0" fontId="6" fillId="0" borderId="0"/>
    <xf numFmtId="0" fontId="14" fillId="0" borderId="0">
      <alignment horizontal="left" vertical="top" wrapText="1"/>
    </xf>
    <xf numFmtId="0" fontId="5" fillId="9" borderId="16"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70"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8" fillId="0" borderId="0" applyFont="0" applyFill="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9" borderId="16" applyNumberFormat="0" applyFont="0" applyAlignment="0" applyProtection="0"/>
    <xf numFmtId="0" fontId="2" fillId="9" borderId="16"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9" borderId="16"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56" fillId="52" borderId="39" applyNumberFormat="0" applyAlignment="0" applyProtection="0"/>
    <xf numFmtId="0" fontId="56" fillId="52" borderId="39" applyNumberFormat="0" applyAlignment="0" applyProtection="0"/>
    <xf numFmtId="0" fontId="56" fillId="52" borderId="39" applyNumberFormat="0" applyAlignment="0" applyProtection="0"/>
    <xf numFmtId="0" fontId="56" fillId="52" borderId="39" applyNumberFormat="0" applyAlignment="0" applyProtection="0"/>
    <xf numFmtId="0" fontId="56" fillId="52" borderId="39" applyNumberFormat="0" applyAlignment="0" applyProtection="0"/>
    <xf numFmtId="0" fontId="56" fillId="52" borderId="39" applyNumberFormat="0" applyAlignment="0" applyProtection="0"/>
    <xf numFmtId="0" fontId="56" fillId="52" borderId="39" applyNumberFormat="0" applyAlignment="0" applyProtection="0"/>
    <xf numFmtId="0" fontId="56" fillId="52" borderId="39" applyNumberFormat="0" applyAlignment="0" applyProtection="0"/>
    <xf numFmtId="0" fontId="56" fillId="52" borderId="39" applyNumberFormat="0" applyAlignment="0" applyProtection="0"/>
    <xf numFmtId="0" fontId="56" fillId="52" borderId="39" applyNumberFormat="0" applyAlignment="0" applyProtection="0"/>
    <xf numFmtId="0" fontId="56" fillId="52" borderId="39" applyNumberFormat="0" applyAlignment="0" applyProtection="0"/>
    <xf numFmtId="0" fontId="56" fillId="52" borderId="39" applyNumberFormat="0" applyAlignment="0" applyProtection="0"/>
    <xf numFmtId="0" fontId="56" fillId="52" borderId="39" applyNumberFormat="0" applyAlignment="0" applyProtection="0"/>
    <xf numFmtId="0" fontId="56" fillId="52" borderId="39" applyNumberFormat="0" applyAlignment="0" applyProtection="0"/>
    <xf numFmtId="0" fontId="56" fillId="52" borderId="39" applyNumberFormat="0" applyAlignment="0" applyProtection="0"/>
    <xf numFmtId="0" fontId="56" fillId="52" borderId="39" applyNumberFormat="0" applyAlignment="0" applyProtection="0"/>
    <xf numFmtId="0" fontId="56" fillId="52" borderId="39" applyNumberFormat="0" applyAlignment="0" applyProtection="0"/>
    <xf numFmtId="0" fontId="56" fillId="52" borderId="39" applyNumberFormat="0" applyAlignment="0" applyProtection="0"/>
    <xf numFmtId="0" fontId="56" fillId="52" borderId="39" applyNumberFormat="0" applyAlignment="0" applyProtection="0"/>
    <xf numFmtId="0" fontId="56" fillId="52" borderId="39" applyNumberFormat="0" applyAlignment="0" applyProtection="0"/>
    <xf numFmtId="0" fontId="56" fillId="52" borderId="39" applyNumberFormat="0" applyAlignment="0" applyProtection="0"/>
    <xf numFmtId="0" fontId="56" fillId="52" borderId="39" applyNumberFormat="0" applyAlignment="0" applyProtection="0"/>
    <xf numFmtId="0" fontId="56" fillId="52" borderId="39" applyNumberFormat="0" applyAlignment="0" applyProtection="0"/>
    <xf numFmtId="0" fontId="56" fillId="52" borderId="39" applyNumberFormat="0" applyAlignment="0" applyProtection="0"/>
    <xf numFmtId="0" fontId="56" fillId="52" borderId="39" applyNumberFormat="0" applyAlignment="0" applyProtection="0"/>
    <xf numFmtId="0" fontId="56" fillId="52" borderId="39" applyNumberFormat="0" applyAlignment="0" applyProtection="0"/>
    <xf numFmtId="0" fontId="56" fillId="52" borderId="39" applyNumberFormat="0" applyAlignment="0" applyProtection="0"/>
    <xf numFmtId="0" fontId="56" fillId="52" borderId="39" applyNumberFormat="0" applyAlignment="0" applyProtection="0"/>
    <xf numFmtId="0" fontId="56" fillId="52" borderId="39" applyNumberFormat="0" applyAlignment="0" applyProtection="0"/>
    <xf numFmtId="0" fontId="56" fillId="52" borderId="39" applyNumberFormat="0" applyAlignment="0" applyProtection="0"/>
    <xf numFmtId="0" fontId="56" fillId="52" borderId="39" applyNumberFormat="0" applyAlignment="0" applyProtection="0"/>
    <xf numFmtId="0" fontId="56" fillId="52" borderId="39" applyNumberFormat="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2" fillId="0" borderId="0" applyFont="0" applyFill="0" applyBorder="0" applyAlignment="0" applyProtection="0"/>
    <xf numFmtId="0" fontId="63" fillId="42" borderId="39" applyNumberFormat="0" applyAlignment="0" applyProtection="0"/>
    <xf numFmtId="0" fontId="63" fillId="42" borderId="39" applyNumberFormat="0" applyAlignment="0" applyProtection="0"/>
    <xf numFmtId="0" fontId="63" fillId="42" borderId="39" applyNumberFormat="0" applyAlignment="0" applyProtection="0"/>
    <xf numFmtId="0" fontId="63" fillId="42" borderId="39" applyNumberFormat="0" applyAlignment="0" applyProtection="0"/>
    <xf numFmtId="0" fontId="63" fillId="42" borderId="39" applyNumberFormat="0" applyAlignment="0" applyProtection="0"/>
    <xf numFmtId="0" fontId="63" fillId="42" borderId="39" applyNumberFormat="0" applyAlignment="0" applyProtection="0"/>
    <xf numFmtId="0" fontId="63" fillId="42" borderId="39" applyNumberFormat="0" applyAlignment="0" applyProtection="0"/>
    <xf numFmtId="0" fontId="63" fillId="42" borderId="39" applyNumberFormat="0" applyAlignment="0" applyProtection="0"/>
    <xf numFmtId="0" fontId="63" fillId="42" borderId="39" applyNumberFormat="0" applyAlignment="0" applyProtection="0"/>
    <xf numFmtId="0" fontId="63" fillId="42" borderId="39" applyNumberFormat="0" applyAlignment="0" applyProtection="0"/>
    <xf numFmtId="0" fontId="63" fillId="42" borderId="39" applyNumberFormat="0" applyAlignment="0" applyProtection="0"/>
    <xf numFmtId="0" fontId="63" fillId="42" borderId="39" applyNumberFormat="0" applyAlignment="0" applyProtection="0"/>
    <xf numFmtId="0" fontId="63" fillId="42" borderId="39" applyNumberFormat="0" applyAlignment="0" applyProtection="0"/>
    <xf numFmtId="0" fontId="63" fillId="42" borderId="39" applyNumberFormat="0" applyAlignment="0" applyProtection="0"/>
    <xf numFmtId="0" fontId="63" fillId="42" borderId="39" applyNumberFormat="0" applyAlignment="0" applyProtection="0"/>
    <xf numFmtId="0" fontId="63" fillId="42" borderId="39" applyNumberFormat="0" applyAlignment="0" applyProtection="0"/>
    <xf numFmtId="0" fontId="63" fillId="42" borderId="39" applyNumberFormat="0" applyAlignment="0" applyProtection="0"/>
    <xf numFmtId="0" fontId="63" fillId="42" borderId="39" applyNumberFormat="0" applyAlignment="0" applyProtection="0"/>
    <xf numFmtId="0" fontId="63" fillId="42" borderId="39" applyNumberFormat="0" applyAlignment="0" applyProtection="0"/>
    <xf numFmtId="0" fontId="63" fillId="42" borderId="39" applyNumberFormat="0" applyAlignment="0" applyProtection="0"/>
    <xf numFmtId="0" fontId="63" fillId="42" borderId="39" applyNumberFormat="0" applyAlignment="0" applyProtection="0"/>
    <xf numFmtId="0" fontId="63" fillId="42" borderId="39" applyNumberFormat="0" applyAlignment="0" applyProtection="0"/>
    <xf numFmtId="0" fontId="63" fillId="42" borderId="39" applyNumberFormat="0" applyAlignment="0" applyProtection="0"/>
    <xf numFmtId="0" fontId="63" fillId="42" borderId="39" applyNumberFormat="0" applyAlignment="0" applyProtection="0"/>
    <xf numFmtId="0" fontId="63" fillId="42" borderId="39" applyNumberFormat="0" applyAlignment="0" applyProtection="0"/>
    <xf numFmtId="0" fontId="63" fillId="42" borderId="39" applyNumberFormat="0" applyAlignment="0" applyProtection="0"/>
    <xf numFmtId="0" fontId="63" fillId="42" borderId="39" applyNumberFormat="0" applyAlignment="0" applyProtection="0"/>
    <xf numFmtId="0" fontId="63" fillId="42" borderId="39" applyNumberFormat="0" applyAlignment="0" applyProtection="0"/>
    <xf numFmtId="0" fontId="63" fillId="42" borderId="39" applyNumberFormat="0" applyAlignment="0" applyProtection="0"/>
    <xf numFmtId="0" fontId="63" fillId="42" borderId="39" applyNumberFormat="0" applyAlignment="0" applyProtection="0"/>
    <xf numFmtId="0" fontId="63" fillId="42" borderId="39" applyNumberFormat="0" applyAlignment="0" applyProtection="0"/>
    <xf numFmtId="0" fontId="63" fillId="42" borderId="39" applyNumberFormat="0" applyAlignment="0" applyProtection="0"/>
    <xf numFmtId="38" fontId="78" fillId="0" borderId="0"/>
    <xf numFmtId="38" fontId="79" fillId="0" borderId="0"/>
    <xf numFmtId="38" fontId="80" fillId="0" borderId="0"/>
    <xf numFmtId="38" fontId="81" fillId="0" borderId="0"/>
    <xf numFmtId="0" fontId="82" fillId="0" borderId="0"/>
    <xf numFmtId="0" fontId="82" fillId="0" borderId="0"/>
    <xf numFmtId="0" fontId="83" fillId="0" borderId="0"/>
    <xf numFmtId="0" fontId="52" fillId="0" borderId="0"/>
    <xf numFmtId="0" fontId="18" fillId="0" borderId="0"/>
    <xf numFmtId="0" fontId="10" fillId="0" borderId="0"/>
    <xf numFmtId="0" fontId="10" fillId="0" borderId="0"/>
    <xf numFmtId="0" fontId="10" fillId="0" borderId="0"/>
    <xf numFmtId="0" fontId="52" fillId="0" borderId="0"/>
    <xf numFmtId="0" fontId="16" fillId="0" borderId="0"/>
    <xf numFmtId="0" fontId="84" fillId="0" borderId="0"/>
    <xf numFmtId="0" fontId="8" fillId="0" borderId="0"/>
    <xf numFmtId="0" fontId="16" fillId="0" borderId="0"/>
    <xf numFmtId="0" fontId="16" fillId="0" borderId="0"/>
    <xf numFmtId="0" fontId="85" fillId="0" borderId="0"/>
    <xf numFmtId="0" fontId="12" fillId="0" borderId="0"/>
    <xf numFmtId="0" fontId="10" fillId="0" borderId="0"/>
    <xf numFmtId="0" fontId="16" fillId="0" borderId="0"/>
    <xf numFmtId="0" fontId="10" fillId="0" borderId="0"/>
    <xf numFmtId="0" fontId="18" fillId="0" borderId="0"/>
    <xf numFmtId="0" fontId="18" fillId="0" borderId="0"/>
    <xf numFmtId="0" fontId="52" fillId="0" borderId="0"/>
    <xf numFmtId="0" fontId="85" fillId="0" borderId="0"/>
    <xf numFmtId="0" fontId="16" fillId="55" borderId="40" applyNumberFormat="0" applyFont="0" applyAlignment="0" applyProtection="0"/>
    <xf numFmtId="0" fontId="16" fillId="55" borderId="40" applyNumberFormat="0" applyFont="0" applyAlignment="0" applyProtection="0"/>
    <xf numFmtId="0" fontId="16" fillId="55" borderId="40" applyNumberFormat="0" applyFont="0" applyAlignment="0" applyProtection="0"/>
    <xf numFmtId="0" fontId="16" fillId="55" borderId="40" applyNumberFormat="0" applyFont="0" applyAlignment="0" applyProtection="0"/>
    <xf numFmtId="0" fontId="16" fillId="55" borderId="40" applyNumberFormat="0" applyFont="0" applyAlignment="0" applyProtection="0"/>
    <xf numFmtId="0" fontId="16" fillId="55" borderId="40" applyNumberFormat="0" applyFont="0" applyAlignment="0" applyProtection="0"/>
    <xf numFmtId="0" fontId="16" fillId="55" borderId="40" applyNumberFormat="0" applyFont="0" applyAlignment="0" applyProtection="0"/>
    <xf numFmtId="0" fontId="16" fillId="55" borderId="40" applyNumberFormat="0" applyFont="0" applyAlignment="0" applyProtection="0"/>
    <xf numFmtId="0" fontId="16" fillId="55" borderId="40" applyNumberFormat="0" applyFont="0" applyAlignment="0" applyProtection="0"/>
    <xf numFmtId="0" fontId="16" fillId="55" borderId="40" applyNumberFormat="0" applyFont="0" applyAlignment="0" applyProtection="0"/>
    <xf numFmtId="0" fontId="16" fillId="55" borderId="40" applyNumberFormat="0" applyFont="0" applyAlignment="0" applyProtection="0"/>
    <xf numFmtId="0" fontId="16" fillId="55" borderId="40" applyNumberFormat="0" applyFont="0" applyAlignment="0" applyProtection="0"/>
    <xf numFmtId="0" fontId="16" fillId="55" borderId="40" applyNumberFormat="0" applyFont="0" applyAlignment="0" applyProtection="0"/>
    <xf numFmtId="0" fontId="16" fillId="55" borderId="40" applyNumberFormat="0" applyFont="0" applyAlignment="0" applyProtection="0"/>
    <xf numFmtId="0" fontId="16" fillId="55" borderId="40" applyNumberFormat="0" applyFont="0" applyAlignment="0" applyProtection="0"/>
    <xf numFmtId="0" fontId="16" fillId="55" borderId="40" applyNumberFormat="0" applyFont="0" applyAlignment="0" applyProtection="0"/>
    <xf numFmtId="0" fontId="16" fillId="55" borderId="40" applyNumberFormat="0" applyFont="0" applyAlignment="0" applyProtection="0"/>
    <xf numFmtId="0" fontId="16" fillId="55" borderId="40" applyNumberFormat="0" applyFont="0" applyAlignment="0" applyProtection="0"/>
    <xf numFmtId="0" fontId="16" fillId="55" borderId="40" applyNumberFormat="0" applyFont="0" applyAlignment="0" applyProtection="0"/>
    <xf numFmtId="0" fontId="16" fillId="55" borderId="40" applyNumberFormat="0" applyFont="0" applyAlignment="0" applyProtection="0"/>
    <xf numFmtId="0" fontId="16" fillId="55" borderId="40" applyNumberFormat="0" applyFont="0" applyAlignment="0" applyProtection="0"/>
    <xf numFmtId="0" fontId="16" fillId="55" borderId="40" applyNumberFormat="0" applyFont="0" applyAlignment="0" applyProtection="0"/>
    <xf numFmtId="0" fontId="16" fillId="55" borderId="40" applyNumberFormat="0" applyFont="0" applyAlignment="0" applyProtection="0"/>
    <xf numFmtId="0" fontId="16" fillId="55" borderId="40" applyNumberFormat="0" applyFont="0" applyAlignment="0" applyProtection="0"/>
    <xf numFmtId="0" fontId="16" fillId="55" borderId="40" applyNumberFormat="0" applyFont="0" applyAlignment="0" applyProtection="0"/>
    <xf numFmtId="0" fontId="16" fillId="55" borderId="40" applyNumberFormat="0" applyFont="0" applyAlignment="0" applyProtection="0"/>
    <xf numFmtId="0" fontId="16" fillId="55" borderId="40" applyNumberFormat="0" applyFont="0" applyAlignment="0" applyProtection="0"/>
    <xf numFmtId="0" fontId="16" fillId="55" borderId="40" applyNumberFormat="0" applyFont="0" applyAlignment="0" applyProtection="0"/>
    <xf numFmtId="0" fontId="16" fillId="55" borderId="40" applyNumberFormat="0" applyFont="0" applyAlignment="0" applyProtection="0"/>
    <xf numFmtId="0" fontId="16" fillId="55" borderId="40" applyNumberFormat="0" applyFont="0" applyAlignment="0" applyProtection="0"/>
    <xf numFmtId="0" fontId="16" fillId="55" borderId="40" applyNumberFormat="0" applyFont="0" applyAlignment="0" applyProtection="0"/>
    <xf numFmtId="0" fontId="16" fillId="55" borderId="40" applyNumberFormat="0" applyFont="0" applyAlignment="0" applyProtection="0"/>
    <xf numFmtId="0" fontId="16" fillId="55" borderId="40" applyNumberFormat="0" applyFont="0" applyAlignment="0" applyProtection="0"/>
    <xf numFmtId="0" fontId="66" fillId="52" borderId="41" applyNumberFormat="0" applyAlignment="0" applyProtection="0"/>
    <xf numFmtId="0" fontId="66" fillId="52" borderId="41" applyNumberFormat="0" applyAlignment="0" applyProtection="0"/>
    <xf numFmtId="0" fontId="66" fillId="52" borderId="41" applyNumberFormat="0" applyAlignment="0" applyProtection="0"/>
    <xf numFmtId="0" fontId="66" fillId="52" borderId="41" applyNumberFormat="0" applyAlignment="0" applyProtection="0"/>
    <xf numFmtId="0" fontId="66" fillId="52" borderId="41" applyNumberFormat="0" applyAlignment="0" applyProtection="0"/>
    <xf numFmtId="0" fontId="66" fillId="52" borderId="41" applyNumberFormat="0" applyAlignment="0" applyProtection="0"/>
    <xf numFmtId="0" fontId="66" fillId="52" borderId="41" applyNumberFormat="0" applyAlignment="0" applyProtection="0"/>
    <xf numFmtId="0" fontId="66" fillId="52" borderId="41" applyNumberFormat="0" applyAlignment="0" applyProtection="0"/>
    <xf numFmtId="0" fontId="66" fillId="52" borderId="41" applyNumberFormat="0" applyAlignment="0" applyProtection="0"/>
    <xf numFmtId="0" fontId="66" fillId="52" borderId="41" applyNumberFormat="0" applyAlignment="0" applyProtection="0"/>
    <xf numFmtId="0" fontId="66" fillId="52" borderId="41" applyNumberFormat="0" applyAlignment="0" applyProtection="0"/>
    <xf numFmtId="0" fontId="66" fillId="52" borderId="41" applyNumberFormat="0" applyAlignment="0" applyProtection="0"/>
    <xf numFmtId="0" fontId="66" fillId="52" borderId="41" applyNumberFormat="0" applyAlignment="0" applyProtection="0"/>
    <xf numFmtId="0" fontId="66" fillId="52" borderId="41" applyNumberFormat="0" applyAlignment="0" applyProtection="0"/>
    <xf numFmtId="0" fontId="66" fillId="52" borderId="41" applyNumberFormat="0" applyAlignment="0" applyProtection="0"/>
    <xf numFmtId="0" fontId="66" fillId="52" borderId="41" applyNumberFormat="0" applyAlignment="0" applyProtection="0"/>
    <xf numFmtId="0" fontId="66" fillId="52" borderId="41" applyNumberFormat="0" applyAlignment="0" applyProtection="0"/>
    <xf numFmtId="0" fontId="66" fillId="52" borderId="41" applyNumberFormat="0" applyAlignment="0" applyProtection="0"/>
    <xf numFmtId="0" fontId="66" fillId="52" borderId="41" applyNumberFormat="0" applyAlignment="0" applyProtection="0"/>
    <xf numFmtId="0" fontId="66" fillId="52" borderId="41" applyNumberFormat="0" applyAlignment="0" applyProtection="0"/>
    <xf numFmtId="0" fontId="66" fillId="52" borderId="41" applyNumberFormat="0" applyAlignment="0" applyProtection="0"/>
    <xf numFmtId="0" fontId="66" fillId="52" borderId="41" applyNumberFormat="0" applyAlignment="0" applyProtection="0"/>
    <xf numFmtId="0" fontId="66" fillId="52" borderId="41" applyNumberFormat="0" applyAlignment="0" applyProtection="0"/>
    <xf numFmtId="0" fontId="66" fillId="52" borderId="41" applyNumberFormat="0" applyAlignment="0" applyProtection="0"/>
    <xf numFmtId="0" fontId="66" fillId="52" borderId="41" applyNumberFormat="0" applyAlignment="0" applyProtection="0"/>
    <xf numFmtId="0" fontId="66" fillId="52" borderId="41" applyNumberFormat="0" applyAlignment="0" applyProtection="0"/>
    <xf numFmtId="0" fontId="66" fillId="52" borderId="41" applyNumberFormat="0" applyAlignment="0" applyProtection="0"/>
    <xf numFmtId="0" fontId="66" fillId="52" borderId="41" applyNumberFormat="0" applyAlignment="0" applyProtection="0"/>
    <xf numFmtId="0" fontId="66" fillId="52" borderId="41" applyNumberFormat="0" applyAlignment="0" applyProtection="0"/>
    <xf numFmtId="0" fontId="66" fillId="52" borderId="41" applyNumberFormat="0" applyAlignment="0" applyProtection="0"/>
    <xf numFmtId="0" fontId="66" fillId="52" borderId="41" applyNumberFormat="0" applyAlignment="0" applyProtection="0"/>
    <xf numFmtId="0" fontId="66" fillId="52" borderId="41" applyNumberFormat="0" applyAlignment="0" applyProtection="0"/>
    <xf numFmtId="0" fontId="66" fillId="52" borderId="41" applyNumberFormat="0" applyAlignment="0" applyProtection="0"/>
    <xf numFmtId="9" fontId="52"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172" fontId="86" fillId="0" borderId="43">
      <protection locked="0"/>
    </xf>
    <xf numFmtId="0" fontId="25" fillId="6" borderId="12" applyNumberFormat="0" applyAlignment="0" applyProtection="0"/>
    <xf numFmtId="0" fontId="25" fillId="6" borderId="12" applyNumberFormat="0" applyAlignment="0" applyProtection="0"/>
    <xf numFmtId="0" fontId="25" fillId="6" borderId="12" applyNumberFormat="0" applyAlignment="0" applyProtection="0"/>
    <xf numFmtId="0" fontId="25" fillId="6" borderId="12" applyNumberFormat="0" applyAlignment="0" applyProtection="0"/>
    <xf numFmtId="0" fontId="25" fillId="6" borderId="12" applyNumberFormat="0" applyAlignment="0" applyProtection="0"/>
    <xf numFmtId="0" fontId="25" fillId="6" borderId="12" applyNumberFormat="0" applyAlignment="0" applyProtection="0"/>
    <xf numFmtId="0" fontId="25" fillId="6" borderId="12" applyNumberFormat="0" applyAlignment="0" applyProtection="0"/>
    <xf numFmtId="0" fontId="25" fillId="6" borderId="12" applyNumberFormat="0" applyAlignment="0" applyProtection="0"/>
    <xf numFmtId="0" fontId="25" fillId="6" borderId="12" applyNumberFormat="0" applyAlignment="0" applyProtection="0"/>
    <xf numFmtId="0" fontId="25" fillId="6" borderId="12" applyNumberFormat="0" applyAlignment="0" applyProtection="0"/>
    <xf numFmtId="0" fontId="25" fillId="6" borderId="12" applyNumberFormat="0" applyAlignment="0" applyProtection="0"/>
    <xf numFmtId="0" fontId="25" fillId="6" borderId="12" applyNumberFormat="0" applyAlignment="0" applyProtection="0"/>
    <xf numFmtId="0" fontId="25" fillId="6" borderId="12" applyNumberFormat="0" applyAlignment="0" applyProtection="0"/>
    <xf numFmtId="0" fontId="25" fillId="6" borderId="12" applyNumberFormat="0" applyAlignment="0" applyProtection="0"/>
    <xf numFmtId="0" fontId="25" fillId="6" borderId="12" applyNumberFormat="0" applyAlignment="0" applyProtection="0"/>
    <xf numFmtId="0" fontId="25" fillId="6" borderId="12" applyNumberFormat="0" applyAlignment="0" applyProtection="0"/>
    <xf numFmtId="0" fontId="25" fillId="6" borderId="12" applyNumberFormat="0" applyAlignment="0" applyProtection="0"/>
    <xf numFmtId="0" fontId="25" fillId="6" borderId="12" applyNumberFormat="0" applyAlignment="0" applyProtection="0"/>
    <xf numFmtId="0" fontId="25" fillId="6" borderId="12" applyNumberFormat="0" applyAlignment="0" applyProtection="0"/>
    <xf numFmtId="0" fontId="25" fillId="6" borderId="12" applyNumberFormat="0" applyAlignment="0" applyProtection="0"/>
    <xf numFmtId="0" fontId="25" fillId="6" borderId="12" applyNumberFormat="0" applyAlignment="0" applyProtection="0"/>
    <xf numFmtId="0" fontId="25" fillId="6" borderId="12" applyNumberFormat="0" applyAlignment="0" applyProtection="0"/>
    <xf numFmtId="0" fontId="25" fillId="6" borderId="12" applyNumberFormat="0" applyAlignment="0" applyProtection="0"/>
    <xf numFmtId="0" fontId="25" fillId="6" borderId="12" applyNumberFormat="0" applyAlignment="0" applyProtection="0"/>
    <xf numFmtId="0" fontId="25" fillId="6" borderId="12" applyNumberFormat="0" applyAlignment="0" applyProtection="0"/>
    <xf numFmtId="0" fontId="25" fillId="6" borderId="12" applyNumberFormat="0" applyAlignment="0" applyProtection="0"/>
    <xf numFmtId="0" fontId="25" fillId="6" borderId="12" applyNumberFormat="0" applyAlignment="0" applyProtection="0"/>
    <xf numFmtId="0" fontId="25" fillId="6" borderId="12" applyNumberFormat="0" applyAlignment="0" applyProtection="0"/>
    <xf numFmtId="0" fontId="25" fillId="6" borderId="12" applyNumberFormat="0" applyAlignment="0" applyProtection="0"/>
    <xf numFmtId="0" fontId="25" fillId="6" borderId="12" applyNumberFormat="0" applyAlignment="0" applyProtection="0"/>
    <xf numFmtId="0" fontId="25" fillId="6" borderId="12" applyNumberFormat="0" applyAlignment="0" applyProtection="0"/>
    <xf numFmtId="0" fontId="25" fillId="6" borderId="12" applyNumberFormat="0" applyAlignment="0" applyProtection="0"/>
    <xf numFmtId="0" fontId="25" fillId="6" borderId="12" applyNumberFormat="0" applyAlignment="0" applyProtection="0"/>
    <xf numFmtId="0" fontId="25" fillId="6" borderId="12" applyNumberFormat="0" applyAlignment="0" applyProtection="0"/>
    <xf numFmtId="0" fontId="25" fillId="6" borderId="12" applyNumberFormat="0" applyAlignment="0" applyProtection="0"/>
    <xf numFmtId="0" fontId="26" fillId="7" borderId="13" applyNumberFormat="0" applyAlignment="0" applyProtection="0"/>
    <xf numFmtId="0" fontId="26" fillId="7" borderId="13" applyNumberFormat="0" applyAlignment="0" applyProtection="0"/>
    <xf numFmtId="0" fontId="26" fillId="7" borderId="13" applyNumberFormat="0" applyAlignment="0" applyProtection="0"/>
    <xf numFmtId="0" fontId="26" fillId="7" borderId="13" applyNumberFormat="0" applyAlignment="0" applyProtection="0"/>
    <xf numFmtId="0" fontId="26" fillId="7" borderId="13" applyNumberFormat="0" applyAlignment="0" applyProtection="0"/>
    <xf numFmtId="0" fontId="26" fillId="7" borderId="13" applyNumberFormat="0" applyAlignment="0" applyProtection="0"/>
    <xf numFmtId="0" fontId="26" fillId="7" borderId="13" applyNumberFormat="0" applyAlignment="0" applyProtection="0"/>
    <xf numFmtId="0" fontId="26" fillId="7" borderId="13" applyNumberFormat="0" applyAlignment="0" applyProtection="0"/>
    <xf numFmtId="0" fontId="26" fillId="7" borderId="13" applyNumberFormat="0" applyAlignment="0" applyProtection="0"/>
    <xf numFmtId="0" fontId="26" fillId="7" borderId="13" applyNumberFormat="0" applyAlignment="0" applyProtection="0"/>
    <xf numFmtId="0" fontId="26" fillId="7" borderId="13" applyNumberFormat="0" applyAlignment="0" applyProtection="0"/>
    <xf numFmtId="0" fontId="26" fillId="7" borderId="13" applyNumberFormat="0" applyAlignment="0" applyProtection="0"/>
    <xf numFmtId="0" fontId="26" fillId="7" borderId="13" applyNumberFormat="0" applyAlignment="0" applyProtection="0"/>
    <xf numFmtId="0" fontId="26" fillId="7" borderId="13" applyNumberFormat="0" applyAlignment="0" applyProtection="0"/>
    <xf numFmtId="0" fontId="26" fillId="7" borderId="13" applyNumberFormat="0" applyAlignment="0" applyProtection="0"/>
    <xf numFmtId="0" fontId="26" fillId="7" borderId="13" applyNumberFormat="0" applyAlignment="0" applyProtection="0"/>
    <xf numFmtId="0" fontId="26" fillId="7" borderId="13" applyNumberFormat="0" applyAlignment="0" applyProtection="0"/>
    <xf numFmtId="0" fontId="26" fillId="7" borderId="13" applyNumberFormat="0" applyAlignment="0" applyProtection="0"/>
    <xf numFmtId="0" fontId="26" fillId="7" borderId="13" applyNumberFormat="0" applyAlignment="0" applyProtection="0"/>
    <xf numFmtId="0" fontId="26" fillId="7" borderId="13" applyNumberFormat="0" applyAlignment="0" applyProtection="0"/>
    <xf numFmtId="0" fontId="26" fillId="7" borderId="13" applyNumberFormat="0" applyAlignment="0" applyProtection="0"/>
    <xf numFmtId="0" fontId="26" fillId="7" borderId="13" applyNumberFormat="0" applyAlignment="0" applyProtection="0"/>
    <xf numFmtId="0" fontId="26" fillId="7" borderId="13" applyNumberFormat="0" applyAlignment="0" applyProtection="0"/>
    <xf numFmtId="0" fontId="26" fillId="7" borderId="13" applyNumberFormat="0" applyAlignment="0" applyProtection="0"/>
    <xf numFmtId="0" fontId="26" fillId="7" borderId="13" applyNumberFormat="0" applyAlignment="0" applyProtection="0"/>
    <xf numFmtId="0" fontId="26" fillId="7" borderId="13" applyNumberFormat="0" applyAlignment="0" applyProtection="0"/>
    <xf numFmtId="0" fontId="26" fillId="7" borderId="13" applyNumberFormat="0" applyAlignment="0" applyProtection="0"/>
    <xf numFmtId="0" fontId="26" fillId="7" borderId="13" applyNumberFormat="0" applyAlignment="0" applyProtection="0"/>
    <xf numFmtId="0" fontId="26" fillId="7" borderId="13" applyNumberFormat="0" applyAlignment="0" applyProtection="0"/>
    <xf numFmtId="0" fontId="26" fillId="7" borderId="13" applyNumberFormat="0" applyAlignment="0" applyProtection="0"/>
    <xf numFmtId="0" fontId="26" fillId="7" borderId="13" applyNumberFormat="0" applyAlignment="0" applyProtection="0"/>
    <xf numFmtId="0" fontId="26" fillId="7" borderId="13" applyNumberFormat="0" applyAlignment="0" applyProtection="0"/>
    <xf numFmtId="0" fontId="26" fillId="7" borderId="13" applyNumberFormat="0" applyAlignment="0" applyProtection="0"/>
    <xf numFmtId="0" fontId="26" fillId="7" borderId="13" applyNumberFormat="0" applyAlignment="0" applyProtection="0"/>
    <xf numFmtId="0" fontId="26" fillId="7" borderId="13" applyNumberFormat="0" applyAlignment="0" applyProtection="0"/>
    <xf numFmtId="0" fontId="27" fillId="7" borderId="12" applyNumberFormat="0" applyAlignment="0" applyProtection="0"/>
    <xf numFmtId="0" fontId="27" fillId="7" borderId="12" applyNumberFormat="0" applyAlignment="0" applyProtection="0"/>
    <xf numFmtId="0" fontId="27" fillId="7" borderId="12" applyNumberFormat="0" applyAlignment="0" applyProtection="0"/>
    <xf numFmtId="0" fontId="27" fillId="7" borderId="12" applyNumberFormat="0" applyAlignment="0" applyProtection="0"/>
    <xf numFmtId="0" fontId="27" fillId="7" borderId="12" applyNumberFormat="0" applyAlignment="0" applyProtection="0"/>
    <xf numFmtId="0" fontId="27" fillId="7" borderId="12" applyNumberFormat="0" applyAlignment="0" applyProtection="0"/>
    <xf numFmtId="0" fontId="27" fillId="7" borderId="12" applyNumberFormat="0" applyAlignment="0" applyProtection="0"/>
    <xf numFmtId="0" fontId="27" fillId="7" borderId="12" applyNumberFormat="0" applyAlignment="0" applyProtection="0"/>
    <xf numFmtId="0" fontId="27" fillId="7" borderId="12" applyNumberFormat="0" applyAlignment="0" applyProtection="0"/>
    <xf numFmtId="0" fontId="27" fillId="7" borderId="12" applyNumberFormat="0" applyAlignment="0" applyProtection="0"/>
    <xf numFmtId="0" fontId="27" fillId="7" borderId="12" applyNumberFormat="0" applyAlignment="0" applyProtection="0"/>
    <xf numFmtId="0" fontId="27" fillId="7" borderId="12" applyNumberFormat="0" applyAlignment="0" applyProtection="0"/>
    <xf numFmtId="0" fontId="27" fillId="7" borderId="12" applyNumberFormat="0" applyAlignment="0" applyProtection="0"/>
    <xf numFmtId="0" fontId="27" fillId="7" borderId="12" applyNumberFormat="0" applyAlignment="0" applyProtection="0"/>
    <xf numFmtId="0" fontId="27" fillId="7" borderId="12" applyNumberFormat="0" applyAlignment="0" applyProtection="0"/>
    <xf numFmtId="0" fontId="27" fillId="7" borderId="12" applyNumberFormat="0" applyAlignment="0" applyProtection="0"/>
    <xf numFmtId="0" fontId="27" fillId="7" borderId="12" applyNumberFormat="0" applyAlignment="0" applyProtection="0"/>
    <xf numFmtId="0" fontId="27" fillId="7" borderId="12" applyNumberFormat="0" applyAlignment="0" applyProtection="0"/>
    <xf numFmtId="0" fontId="27" fillId="7" borderId="12" applyNumberFormat="0" applyAlignment="0" applyProtection="0"/>
    <xf numFmtId="0" fontId="27" fillId="7" borderId="12" applyNumberFormat="0" applyAlignment="0" applyProtection="0"/>
    <xf numFmtId="0" fontId="27" fillId="7" borderId="12" applyNumberFormat="0" applyAlignment="0" applyProtection="0"/>
    <xf numFmtId="0" fontId="27" fillId="7" borderId="12" applyNumberFormat="0" applyAlignment="0" applyProtection="0"/>
    <xf numFmtId="0" fontId="27" fillId="7" borderId="12" applyNumberFormat="0" applyAlignment="0" applyProtection="0"/>
    <xf numFmtId="0" fontId="27" fillId="7" borderId="12" applyNumberFormat="0" applyAlignment="0" applyProtection="0"/>
    <xf numFmtId="0" fontId="27" fillId="7" borderId="12" applyNumberFormat="0" applyAlignment="0" applyProtection="0"/>
    <xf numFmtId="0" fontId="27" fillId="7" borderId="12" applyNumberFormat="0" applyAlignment="0" applyProtection="0"/>
    <xf numFmtId="0" fontId="27" fillId="7" borderId="12" applyNumberFormat="0" applyAlignment="0" applyProtection="0"/>
    <xf numFmtId="0" fontId="27" fillId="7" borderId="12" applyNumberFormat="0" applyAlignment="0" applyProtection="0"/>
    <xf numFmtId="0" fontId="27" fillId="7" borderId="12" applyNumberFormat="0" applyAlignment="0" applyProtection="0"/>
    <xf numFmtId="0" fontId="27" fillId="7" borderId="12" applyNumberFormat="0" applyAlignment="0" applyProtection="0"/>
    <xf numFmtId="0" fontId="27" fillId="7" borderId="12" applyNumberFormat="0" applyAlignment="0" applyProtection="0"/>
    <xf numFmtId="0" fontId="27" fillId="7" borderId="12" applyNumberFormat="0" applyAlignment="0" applyProtection="0"/>
    <xf numFmtId="0" fontId="27" fillId="7" borderId="12" applyNumberFormat="0" applyAlignment="0" applyProtection="0"/>
    <xf numFmtId="0" fontId="27" fillId="7" borderId="12" applyNumberFormat="0" applyAlignment="0" applyProtection="0"/>
    <xf numFmtId="0" fontId="27" fillId="7" borderId="12" applyNumberFormat="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72" fontId="87" fillId="56" borderId="43"/>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29" fillId="8" borderId="15" applyNumberFormat="0" applyAlignment="0" applyProtection="0"/>
    <xf numFmtId="0" fontId="29" fillId="8" borderId="15" applyNumberFormat="0" applyAlignment="0" applyProtection="0"/>
    <xf numFmtId="0" fontId="29" fillId="8" borderId="15" applyNumberFormat="0" applyAlignment="0" applyProtection="0"/>
    <xf numFmtId="0" fontId="29" fillId="8" borderId="15" applyNumberFormat="0" applyAlignment="0" applyProtection="0"/>
    <xf numFmtId="0" fontId="29" fillId="8" borderId="15" applyNumberFormat="0" applyAlignment="0" applyProtection="0"/>
    <xf numFmtId="0" fontId="29" fillId="8" borderId="15" applyNumberFormat="0" applyAlignment="0" applyProtection="0"/>
    <xf numFmtId="0" fontId="29" fillId="8" borderId="15" applyNumberFormat="0" applyAlignment="0" applyProtection="0"/>
    <xf numFmtId="0" fontId="29" fillId="8" borderId="15" applyNumberFormat="0" applyAlignment="0" applyProtection="0"/>
    <xf numFmtId="0" fontId="29" fillId="8" borderId="15" applyNumberFormat="0" applyAlignment="0" applyProtection="0"/>
    <xf numFmtId="0" fontId="29" fillId="8" borderId="15" applyNumberFormat="0" applyAlignment="0" applyProtection="0"/>
    <xf numFmtId="0" fontId="29" fillId="8" borderId="15" applyNumberFormat="0" applyAlignment="0" applyProtection="0"/>
    <xf numFmtId="0" fontId="29" fillId="8" borderId="15" applyNumberFormat="0" applyAlignment="0" applyProtection="0"/>
    <xf numFmtId="0" fontId="29" fillId="8" borderId="15" applyNumberFormat="0" applyAlignment="0" applyProtection="0"/>
    <xf numFmtId="0" fontId="29" fillId="8" borderId="15" applyNumberFormat="0" applyAlignment="0" applyProtection="0"/>
    <xf numFmtId="0" fontId="29" fillId="8" borderId="15" applyNumberFormat="0" applyAlignment="0" applyProtection="0"/>
    <xf numFmtId="0" fontId="29" fillId="8" borderId="15" applyNumberFormat="0" applyAlignment="0" applyProtection="0"/>
    <xf numFmtId="0" fontId="29" fillId="8" borderId="15" applyNumberFormat="0" applyAlignment="0" applyProtection="0"/>
    <xf numFmtId="0" fontId="29" fillId="8" borderId="15" applyNumberFormat="0" applyAlignment="0" applyProtection="0"/>
    <xf numFmtId="0" fontId="29" fillId="8" borderId="15" applyNumberFormat="0" applyAlignment="0" applyProtection="0"/>
    <xf numFmtId="0" fontId="29" fillId="8" borderId="15" applyNumberFormat="0" applyAlignment="0" applyProtection="0"/>
    <xf numFmtId="0" fontId="29" fillId="8" borderId="15" applyNumberFormat="0" applyAlignment="0" applyProtection="0"/>
    <xf numFmtId="0" fontId="29" fillId="8" borderId="15" applyNumberFormat="0" applyAlignment="0" applyProtection="0"/>
    <xf numFmtId="0" fontId="29" fillId="8" borderId="15" applyNumberFormat="0" applyAlignment="0" applyProtection="0"/>
    <xf numFmtId="0" fontId="29" fillId="8" borderId="15" applyNumberFormat="0" applyAlignment="0" applyProtection="0"/>
    <xf numFmtId="0" fontId="29" fillId="8" borderId="15" applyNumberFormat="0" applyAlignment="0" applyProtection="0"/>
    <xf numFmtId="0" fontId="29" fillId="8" borderId="15" applyNumberFormat="0" applyAlignment="0" applyProtection="0"/>
    <xf numFmtId="0" fontId="29" fillId="8" borderId="15" applyNumberFormat="0" applyAlignment="0" applyProtection="0"/>
    <xf numFmtId="0" fontId="29" fillId="8" borderId="15" applyNumberFormat="0" applyAlignment="0" applyProtection="0"/>
    <xf numFmtId="0" fontId="29" fillId="8" borderId="15" applyNumberFormat="0" applyAlignment="0" applyProtection="0"/>
    <xf numFmtId="0" fontId="29" fillId="8" borderId="15" applyNumberFormat="0" applyAlignment="0" applyProtection="0"/>
    <xf numFmtId="0" fontId="29" fillId="8" borderId="15" applyNumberFormat="0" applyAlignment="0" applyProtection="0"/>
    <xf numFmtId="0" fontId="29" fillId="8" borderId="15" applyNumberFormat="0" applyAlignment="0" applyProtection="0"/>
    <xf numFmtId="0" fontId="29" fillId="8" borderId="15" applyNumberFormat="0" applyAlignment="0" applyProtection="0"/>
    <xf numFmtId="0" fontId="29" fillId="8" borderId="15" applyNumberFormat="0" applyAlignment="0" applyProtection="0"/>
    <xf numFmtId="0" fontId="29" fillId="8" borderId="15" applyNumberFormat="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1" fontId="71" fillId="0" borderId="0"/>
    <xf numFmtId="1" fontId="71" fillId="0" borderId="0"/>
    <xf numFmtId="1" fontId="71" fillId="0" borderId="0"/>
    <xf numFmtId="1" fontId="71" fillId="0" borderId="0"/>
    <xf numFmtId="1" fontId="71" fillId="0" borderId="0"/>
    <xf numFmtId="1" fontId="71" fillId="0" borderId="0"/>
    <xf numFmtId="1" fontId="71" fillId="0" borderId="0"/>
    <xf numFmtId="1" fontId="71" fillId="0" borderId="0"/>
    <xf numFmtId="1" fontId="71" fillId="0" borderId="0"/>
    <xf numFmtId="1" fontId="71" fillId="0" borderId="0"/>
    <xf numFmtId="0" fontId="10" fillId="0" borderId="0"/>
    <xf numFmtId="0" fontId="10" fillId="0" borderId="0"/>
    <xf numFmtId="1" fontId="71" fillId="0" borderId="0"/>
    <xf numFmtId="1" fontId="71" fillId="0" borderId="0"/>
    <xf numFmtId="1" fontId="71" fillId="0" borderId="0"/>
    <xf numFmtId="1" fontId="71" fillId="0" borderId="0"/>
    <xf numFmtId="1" fontId="71" fillId="0" borderId="0"/>
    <xf numFmtId="1" fontId="71" fillId="0" borderId="0"/>
    <xf numFmtId="1" fontId="71" fillId="0" borderId="0"/>
    <xf numFmtId="1" fontId="71" fillId="0" borderId="0"/>
    <xf numFmtId="1" fontId="71" fillId="0" borderId="0"/>
    <xf numFmtId="1" fontId="71" fillId="0" borderId="0"/>
    <xf numFmtId="0" fontId="10" fillId="0" borderId="0"/>
    <xf numFmtId="0" fontId="10" fillId="0" borderId="0"/>
    <xf numFmtId="1" fontId="71" fillId="0" borderId="0"/>
    <xf numFmtId="1" fontId="71" fillId="0" borderId="0"/>
    <xf numFmtId="1" fontId="71" fillId="0" borderId="0"/>
    <xf numFmtId="1" fontId="71" fillId="0" borderId="0"/>
    <xf numFmtId="1" fontId="71" fillId="0" borderId="0"/>
    <xf numFmtId="1" fontId="71" fillId="0" borderId="0"/>
    <xf numFmtId="1" fontId="71" fillId="0" borderId="0"/>
    <xf numFmtId="1" fontId="71" fillId="0" borderId="0"/>
    <xf numFmtId="1" fontId="71" fillId="0" borderId="0"/>
    <xf numFmtId="1" fontId="71" fillId="0" borderId="0"/>
    <xf numFmtId="1" fontId="71" fillId="0" borderId="0"/>
    <xf numFmtId="1" fontId="71" fillId="0" borderId="0"/>
    <xf numFmtId="1"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5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51" fillId="0" borderId="0"/>
    <xf numFmtId="0" fontId="5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alignment horizontal="left" vertical="top" wrapText="1"/>
    </xf>
    <xf numFmtId="0" fontId="14" fillId="0" borderId="0">
      <alignment horizontal="left" vertical="top" wrapText="1"/>
    </xf>
    <xf numFmtId="0" fontId="12" fillId="0" borderId="0"/>
    <xf numFmtId="0" fontId="12" fillId="0" borderId="0"/>
    <xf numFmtId="0" fontId="12" fillId="0" borderId="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2" fillId="9" borderId="16" applyNumberFormat="0" applyFont="0" applyAlignment="0" applyProtection="0"/>
    <xf numFmtId="0" fontId="12" fillId="9" borderId="16" applyNumberFormat="0" applyFont="0" applyAlignment="0" applyProtection="0"/>
    <xf numFmtId="0" fontId="12" fillId="9" borderId="16" applyNumberFormat="0" applyFont="0" applyAlignment="0" applyProtection="0"/>
    <xf numFmtId="0" fontId="12" fillId="9" borderId="16" applyNumberFormat="0" applyFont="0" applyAlignment="0" applyProtection="0"/>
    <xf numFmtId="0" fontId="12" fillId="9" borderId="16" applyNumberFormat="0" applyFont="0" applyAlignment="0" applyProtection="0"/>
    <xf numFmtId="0" fontId="12" fillId="9" borderId="16" applyNumberFormat="0" applyFont="0" applyAlignment="0" applyProtection="0"/>
    <xf numFmtId="0" fontId="12" fillId="9" borderId="16" applyNumberFormat="0" applyFont="0" applyAlignment="0" applyProtection="0"/>
    <xf numFmtId="0" fontId="12" fillId="9" borderId="16" applyNumberFormat="0" applyFont="0" applyAlignment="0" applyProtection="0"/>
    <xf numFmtId="0" fontId="12" fillId="9" borderId="16" applyNumberFormat="0" applyFont="0" applyAlignment="0" applyProtection="0"/>
    <xf numFmtId="0" fontId="12" fillId="9" borderId="16" applyNumberFormat="0" applyFont="0" applyAlignment="0" applyProtection="0"/>
    <xf numFmtId="0" fontId="12" fillId="9" borderId="16" applyNumberFormat="0" applyFont="0" applyAlignment="0" applyProtection="0"/>
    <xf numFmtId="0" fontId="12" fillId="9" borderId="16" applyNumberFormat="0" applyFont="0" applyAlignment="0" applyProtection="0"/>
    <xf numFmtId="0" fontId="12" fillId="9" borderId="16" applyNumberFormat="0" applyFont="0" applyAlignment="0" applyProtection="0"/>
    <xf numFmtId="0" fontId="12" fillId="9" borderId="16" applyNumberFormat="0" applyFont="0" applyAlignment="0" applyProtection="0"/>
    <xf numFmtId="0" fontId="12" fillId="9" borderId="16" applyNumberFormat="0" applyFont="0" applyAlignment="0" applyProtection="0"/>
    <xf numFmtId="0" fontId="12" fillId="9" borderId="16" applyNumberFormat="0" applyFont="0" applyAlignment="0" applyProtection="0"/>
    <xf numFmtId="0" fontId="12" fillId="9" borderId="16" applyNumberFormat="0" applyFont="0" applyAlignment="0" applyProtection="0"/>
    <xf numFmtId="0" fontId="12" fillId="9" borderId="16" applyNumberFormat="0" applyFont="0" applyAlignment="0" applyProtection="0"/>
    <xf numFmtId="0" fontId="12" fillId="9" borderId="16" applyNumberFormat="0" applyFont="0" applyAlignment="0" applyProtection="0"/>
    <xf numFmtId="0" fontId="12" fillId="9" borderId="16" applyNumberFormat="0" applyFont="0" applyAlignment="0" applyProtection="0"/>
    <xf numFmtId="0" fontId="12" fillId="9" borderId="16" applyNumberFormat="0" applyFont="0" applyAlignment="0" applyProtection="0"/>
    <xf numFmtId="0" fontId="12" fillId="9" borderId="16" applyNumberFormat="0" applyFont="0" applyAlignment="0" applyProtection="0"/>
    <xf numFmtId="0" fontId="12" fillId="9" borderId="16" applyNumberFormat="0" applyFont="0" applyAlignment="0" applyProtection="0"/>
    <xf numFmtId="0" fontId="12" fillId="9" borderId="16" applyNumberFormat="0" applyFont="0" applyAlignment="0" applyProtection="0"/>
    <xf numFmtId="0" fontId="12" fillId="9" borderId="16" applyNumberFormat="0" applyFont="0" applyAlignment="0" applyProtection="0"/>
    <xf numFmtId="0" fontId="12" fillId="9" borderId="16" applyNumberFormat="0" applyFont="0" applyAlignment="0" applyProtection="0"/>
    <xf numFmtId="0" fontId="12" fillId="9" borderId="16" applyNumberFormat="0" applyFont="0" applyAlignment="0" applyProtection="0"/>
    <xf numFmtId="0" fontId="12" fillId="9" borderId="16" applyNumberFormat="0" applyFont="0" applyAlignment="0" applyProtection="0"/>
    <xf numFmtId="0" fontId="12" fillId="9" borderId="16" applyNumberFormat="0" applyFont="0" applyAlignment="0" applyProtection="0"/>
    <xf numFmtId="0" fontId="12" fillId="9" borderId="16" applyNumberFormat="0" applyFont="0" applyAlignment="0" applyProtection="0"/>
    <xf numFmtId="0" fontId="12" fillId="9" borderId="16" applyNumberFormat="0" applyFont="0" applyAlignment="0" applyProtection="0"/>
    <xf numFmtId="0" fontId="12" fillId="9" borderId="16" applyNumberFormat="0" applyFont="0" applyAlignment="0" applyProtection="0"/>
    <xf numFmtId="0" fontId="12" fillId="9" borderId="16" applyNumberFormat="0" applyFont="0" applyAlignment="0" applyProtection="0"/>
    <xf numFmtId="0" fontId="12" fillId="9" borderId="16" applyNumberFormat="0" applyFont="0" applyAlignment="0" applyProtection="0"/>
    <xf numFmtId="0" fontId="12" fillId="9" borderId="16" applyNumberFormat="0" applyFont="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70"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3" fontId="12"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4" fontId="5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9" fontId="12" fillId="0" borderId="0" applyFont="0" applyFill="0" applyBorder="0" applyAlignment="0" applyProtection="0"/>
    <xf numFmtId="178" fontId="84" fillId="0" borderId="0" applyFont="0" applyFill="0" applyBorder="0" applyAlignment="0" applyProtection="0"/>
    <xf numFmtId="0" fontId="52" fillId="0" borderId="0"/>
  </cellStyleXfs>
  <cellXfs count="412">
    <xf numFmtId="0" fontId="0" fillId="0" borderId="0" xfId="0"/>
    <xf numFmtId="0" fontId="15" fillId="0" borderId="0" xfId="0" applyFont="1"/>
    <xf numFmtId="0" fontId="13" fillId="0" borderId="0" xfId="0" applyFont="1" applyAlignment="1">
      <alignment wrapText="1"/>
    </xf>
    <xf numFmtId="0" fontId="15" fillId="0" borderId="0" xfId="0" applyFont="1" applyFill="1" applyAlignment="1"/>
    <xf numFmtId="0" fontId="15" fillId="0" borderId="0" xfId="0" applyFont="1" applyBorder="1"/>
    <xf numFmtId="0" fontId="74" fillId="2" borderId="0" xfId="8" applyFont="1" applyFill="1">
      <alignment horizontal="left" vertical="top" wrapText="1"/>
    </xf>
    <xf numFmtId="0" fontId="17" fillId="2" borderId="1" xfId="8" applyFont="1" applyFill="1" applyBorder="1" applyAlignment="1">
      <alignment horizontal="center" vertical="top" wrapText="1"/>
    </xf>
    <xf numFmtId="0" fontId="17" fillId="2" borderId="1" xfId="8" applyFont="1" applyFill="1" applyBorder="1" applyAlignment="1">
      <alignment horizontal="left" vertical="top" wrapText="1"/>
    </xf>
    <xf numFmtId="0" fontId="74" fillId="2" borderId="1" xfId="8" applyFont="1" applyFill="1" applyBorder="1" applyAlignment="1">
      <alignment horizontal="left" vertical="top" wrapText="1"/>
    </xf>
    <xf numFmtId="0" fontId="74" fillId="2" borderId="1" xfId="8" applyFont="1" applyFill="1" applyBorder="1">
      <alignment horizontal="left" vertical="top" wrapText="1"/>
    </xf>
    <xf numFmtId="0" fontId="75" fillId="0" borderId="1" xfId="0" applyFont="1" applyBorder="1" applyAlignment="1">
      <alignment horizontal="left" vertical="top" wrapText="1"/>
    </xf>
    <xf numFmtId="0" fontId="15" fillId="0" borderId="1" xfId="0" applyFont="1" applyBorder="1" applyAlignment="1">
      <alignment horizontal="left" vertical="top" wrapText="1"/>
    </xf>
    <xf numFmtId="0" fontId="17" fillId="2" borderId="5" xfId="0" applyFont="1" applyFill="1" applyBorder="1" applyAlignment="1">
      <alignment horizontal="left" vertical="top" wrapText="1"/>
    </xf>
    <xf numFmtId="0" fontId="17" fillId="2" borderId="36" xfId="0" applyFont="1" applyFill="1" applyBorder="1" applyAlignment="1">
      <alignment horizontal="left" vertical="top" wrapText="1"/>
    </xf>
    <xf numFmtId="0" fontId="15" fillId="2" borderId="0" xfId="0" applyFont="1" applyFill="1"/>
    <xf numFmtId="0" fontId="17" fillId="2" borderId="1" xfId="0" applyFont="1" applyFill="1" applyBorder="1" applyAlignment="1">
      <alignment vertical="top" wrapText="1"/>
    </xf>
    <xf numFmtId="0" fontId="15" fillId="0" borderId="1" xfId="0" applyFont="1" applyBorder="1"/>
    <xf numFmtId="0" fontId="17" fillId="0" borderId="1" xfId="0" applyFont="1" applyFill="1" applyBorder="1" applyAlignment="1">
      <alignment vertical="top" wrapText="1"/>
    </xf>
    <xf numFmtId="0" fontId="74" fillId="0" borderId="1" xfId="0" applyFont="1" applyBorder="1"/>
    <xf numFmtId="0" fontId="74" fillId="2" borderId="1" xfId="0" applyFont="1" applyFill="1" applyBorder="1" applyAlignment="1">
      <alignment vertical="top" wrapText="1"/>
    </xf>
    <xf numFmtId="0" fontId="15" fillId="0" borderId="5" xfId="0" applyFont="1" applyBorder="1" applyAlignment="1">
      <alignment horizontal="center" vertical="center" wrapText="1"/>
    </xf>
    <xf numFmtId="0" fontId="15" fillId="2" borderId="1" xfId="0" applyFont="1" applyFill="1" applyBorder="1" applyAlignment="1">
      <alignment horizontal="center" vertical="top" wrapText="1"/>
    </xf>
    <xf numFmtId="0" fontId="15" fillId="2" borderId="1" xfId="0" applyFont="1" applyFill="1" applyBorder="1" applyAlignment="1">
      <alignment wrapText="1"/>
    </xf>
    <xf numFmtId="0" fontId="15" fillId="2" borderId="1" xfId="0" applyFont="1" applyFill="1" applyBorder="1" applyAlignment="1">
      <alignment vertical="top" wrapText="1"/>
    </xf>
    <xf numFmtId="0" fontId="76" fillId="0" borderId="1" xfId="0" applyFont="1" applyBorder="1" applyAlignment="1">
      <alignment horizontal="left" vertical="top" wrapText="1"/>
    </xf>
    <xf numFmtId="0" fontId="15" fillId="2" borderId="1" xfId="0" applyFont="1" applyFill="1" applyBorder="1" applyAlignment="1">
      <alignment horizontal="left" vertical="top"/>
    </xf>
    <xf numFmtId="0" fontId="74" fillId="2" borderId="0" xfId="8" applyFont="1" applyFill="1" applyAlignment="1">
      <alignment horizontal="left" vertical="top" wrapText="1"/>
    </xf>
    <xf numFmtId="0" fontId="75" fillId="2" borderId="1" xfId="0" applyFont="1" applyFill="1" applyBorder="1" applyAlignment="1">
      <alignment horizontal="left" vertical="top" wrapText="1"/>
    </xf>
    <xf numFmtId="0" fontId="75" fillId="2" borderId="36" xfId="0" applyFont="1" applyFill="1" applyBorder="1" applyAlignment="1">
      <alignment horizontal="left" vertical="top" wrapText="1"/>
    </xf>
    <xf numFmtId="0" fontId="74" fillId="2" borderId="1" xfId="0" applyFont="1" applyFill="1" applyBorder="1" applyAlignment="1">
      <alignment horizontal="center" vertical="top" wrapText="1"/>
    </xf>
    <xf numFmtId="0" fontId="15" fillId="0" borderId="0" xfId="260" applyFont="1"/>
    <xf numFmtId="0" fontId="15" fillId="0" borderId="1" xfId="260" applyFont="1" applyBorder="1" applyAlignment="1">
      <alignment horizontal="center"/>
    </xf>
    <xf numFmtId="0" fontId="74" fillId="0" borderId="0" xfId="260" applyFont="1"/>
    <xf numFmtId="175" fontId="74" fillId="0" borderId="0" xfId="260" applyNumberFormat="1" applyFont="1"/>
    <xf numFmtId="0" fontId="13" fillId="0" borderId="1" xfId="0" applyFont="1" applyFill="1" applyBorder="1" applyAlignment="1">
      <alignment vertical="top" wrapText="1"/>
    </xf>
    <xf numFmtId="0" fontId="76" fillId="2" borderId="1" xfId="0" applyFont="1" applyFill="1" applyBorder="1" applyAlignment="1">
      <alignment horizontal="left" vertical="top" wrapText="1"/>
    </xf>
    <xf numFmtId="0" fontId="13" fillId="2" borderId="1" xfId="260" applyFont="1" applyFill="1" applyBorder="1" applyAlignment="1">
      <alignment vertical="top" wrapText="1"/>
    </xf>
    <xf numFmtId="0" fontId="15" fillId="0" borderId="1" xfId="260" applyFont="1" applyBorder="1" applyAlignment="1">
      <alignment horizontal="left" vertical="top" wrapText="1"/>
    </xf>
    <xf numFmtId="0" fontId="15" fillId="2" borderId="1" xfId="260" applyFont="1" applyFill="1" applyBorder="1" applyAlignment="1">
      <alignment vertical="top" wrapText="1"/>
    </xf>
    <xf numFmtId="0" fontId="13" fillId="0" borderId="1" xfId="260" applyFont="1" applyBorder="1" applyAlignment="1">
      <alignment horizontal="center" vertical="top" wrapText="1"/>
    </xf>
    <xf numFmtId="0" fontId="15" fillId="0" borderId="0" xfId="260" applyFont="1" applyAlignment="1">
      <alignment horizontal="center"/>
    </xf>
    <xf numFmtId="0" fontId="76" fillId="0" borderId="1" xfId="260" applyFont="1" applyBorder="1" applyAlignment="1">
      <alignment horizontal="left" vertical="top" wrapText="1"/>
    </xf>
    <xf numFmtId="0" fontId="15" fillId="2" borderId="1" xfId="260" applyFont="1" applyFill="1" applyBorder="1" applyAlignment="1">
      <alignment horizontal="center" vertical="top" wrapText="1"/>
    </xf>
    <xf numFmtId="0" fontId="89" fillId="0" borderId="1" xfId="260" applyFont="1" applyBorder="1" applyAlignment="1">
      <alignment horizontal="left" vertical="top" wrapText="1"/>
    </xf>
    <xf numFmtId="0" fontId="89" fillId="2" borderId="1" xfId="260" applyFont="1" applyFill="1" applyBorder="1" applyAlignment="1">
      <alignment horizontal="left" vertical="top" wrapText="1"/>
    </xf>
    <xf numFmtId="0" fontId="15" fillId="2" borderId="1" xfId="260" applyFont="1" applyFill="1" applyBorder="1" applyAlignment="1">
      <alignment horizontal="left" vertical="top"/>
    </xf>
    <xf numFmtId="0" fontId="13" fillId="2" borderId="1" xfId="0" applyFont="1" applyFill="1" applyBorder="1" applyAlignment="1">
      <alignment vertical="top" wrapText="1"/>
    </xf>
    <xf numFmtId="4" fontId="17" fillId="2" borderId="5" xfId="8" applyNumberFormat="1" applyFont="1" applyFill="1" applyBorder="1" applyAlignment="1">
      <alignment horizontal="center" vertical="center" wrapText="1"/>
    </xf>
    <xf numFmtId="0" fontId="74" fillId="2" borderId="7" xfId="0" applyFont="1" applyFill="1" applyBorder="1" applyAlignment="1">
      <alignment vertical="top" wrapText="1"/>
    </xf>
    <xf numFmtId="0" fontId="74" fillId="2" borderId="2" xfId="0" applyFont="1" applyFill="1" applyBorder="1" applyAlignment="1">
      <alignment vertical="top" wrapText="1"/>
    </xf>
    <xf numFmtId="0" fontId="74" fillId="2" borderId="0" xfId="0" applyFont="1" applyFill="1" applyBorder="1" applyAlignment="1">
      <alignment horizontal="left" vertical="top" wrapText="1"/>
    </xf>
    <xf numFmtId="0" fontId="74" fillId="2" borderId="0" xfId="0" applyFont="1" applyFill="1" applyAlignment="1">
      <alignment horizontal="left" vertical="top" wrapText="1"/>
    </xf>
    <xf numFmtId="0" fontId="17" fillId="2" borderId="2" xfId="0" applyFont="1" applyFill="1" applyBorder="1" applyAlignment="1">
      <alignment vertical="top"/>
    </xf>
    <xf numFmtId="0" fontId="74" fillId="2" borderId="1" xfId="0" applyFont="1" applyFill="1" applyBorder="1" applyAlignment="1">
      <alignment horizontal="left" vertical="top" wrapText="1"/>
    </xf>
    <xf numFmtId="0" fontId="17" fillId="2" borderId="1" xfId="0" applyFont="1" applyFill="1" applyBorder="1" applyAlignment="1">
      <alignment horizontal="left" vertical="top" wrapText="1"/>
    </xf>
    <xf numFmtId="0" fontId="17" fillId="2" borderId="7" xfId="0" applyFont="1" applyFill="1" applyBorder="1" applyAlignment="1">
      <alignment vertical="top"/>
    </xf>
    <xf numFmtId="0" fontId="17" fillId="2" borderId="2" xfId="0" applyFont="1" applyFill="1" applyBorder="1" applyAlignment="1">
      <alignment horizontal="center" vertical="top"/>
    </xf>
    <xf numFmtId="0" fontId="17" fillId="2" borderId="3" xfId="0" applyFont="1" applyFill="1" applyBorder="1" applyAlignment="1">
      <alignment horizontal="center" vertical="top"/>
    </xf>
    <xf numFmtId="49" fontId="17" fillId="2" borderId="7" xfId="0" applyNumberFormat="1" applyFont="1" applyFill="1" applyBorder="1" applyAlignment="1">
      <alignment horizontal="center" vertical="top" wrapText="1"/>
    </xf>
    <xf numFmtId="49" fontId="17" fillId="2" borderId="2" xfId="0" applyNumberFormat="1" applyFont="1" applyFill="1" applyBorder="1" applyAlignment="1">
      <alignment horizontal="center" vertical="top" wrapText="1"/>
    </xf>
    <xf numFmtId="0" fontId="17" fillId="2" borderId="7" xfId="0" applyFont="1" applyFill="1" applyBorder="1" applyAlignment="1">
      <alignment horizontal="center" vertical="top" wrapText="1"/>
    </xf>
    <xf numFmtId="49" fontId="17" fillId="2" borderId="36" xfId="0" applyNumberFormat="1" applyFont="1" applyFill="1" applyBorder="1" applyAlignment="1">
      <alignment horizontal="center" vertical="top" wrapText="1"/>
    </xf>
    <xf numFmtId="0" fontId="17" fillId="2" borderId="1" xfId="0" applyFont="1" applyFill="1" applyBorder="1" applyAlignment="1">
      <alignment horizontal="center" vertical="top" wrapText="1"/>
    </xf>
    <xf numFmtId="0" fontId="74" fillId="2" borderId="7" xfId="0" applyFont="1" applyFill="1" applyBorder="1" applyAlignment="1">
      <alignment horizontal="center" vertical="top" wrapText="1"/>
    </xf>
    <xf numFmtId="0" fontId="74" fillId="2" borderId="2" xfId="0" applyFont="1" applyFill="1" applyBorder="1" applyAlignment="1">
      <alignment horizontal="center" vertical="top"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74" fillId="2" borderId="5" xfId="0" applyFont="1" applyFill="1" applyBorder="1" applyAlignment="1">
      <alignment horizontal="left" vertical="top" wrapText="1"/>
    </xf>
    <xf numFmtId="49" fontId="17" fillId="2" borderId="1" xfId="0" applyNumberFormat="1" applyFont="1" applyFill="1" applyBorder="1" applyAlignment="1">
      <alignment horizontal="center" vertical="top" wrapText="1"/>
    </xf>
    <xf numFmtId="0" fontId="17" fillId="2" borderId="1" xfId="0" applyFont="1" applyFill="1" applyBorder="1" applyAlignment="1">
      <alignment horizontal="center" vertical="top"/>
    </xf>
    <xf numFmtId="0" fontId="15" fillId="2" borderId="0" xfId="0" applyFont="1" applyFill="1" applyAlignment="1">
      <alignment horizontal="right"/>
    </xf>
    <xf numFmtId="0" fontId="15" fillId="2" borderId="1" xfId="0" applyFont="1" applyFill="1" applyBorder="1" applyAlignment="1">
      <alignment horizontal="center" vertical="center" wrapText="1"/>
    </xf>
    <xf numFmtId="0" fontId="15" fillId="2" borderId="0" xfId="0" applyFont="1" applyFill="1" applyAlignment="1">
      <alignment horizontal="left" vertical="top" wrapText="1"/>
    </xf>
    <xf numFmtId="0" fontId="15" fillId="2" borderId="7" xfId="0" applyFont="1" applyFill="1" applyBorder="1" applyAlignment="1">
      <alignment horizontal="center" vertical="center" wrapText="1"/>
    </xf>
    <xf numFmtId="167" fontId="17" fillId="2" borderId="1" xfId="7" applyNumberFormat="1" applyFont="1" applyFill="1" applyBorder="1" applyAlignment="1">
      <alignment horizontal="center" vertical="center" wrapText="1"/>
    </xf>
    <xf numFmtId="164" fontId="17" fillId="2" borderId="1" xfId="6" applyNumberFormat="1" applyFont="1" applyFill="1" applyBorder="1" applyAlignment="1">
      <alignment horizontal="center" vertical="top"/>
    </xf>
    <xf numFmtId="164" fontId="17" fillId="2" borderId="1" xfId="0" applyNumberFormat="1" applyFont="1" applyFill="1" applyBorder="1" applyAlignment="1">
      <alignment horizontal="left" vertical="top" wrapText="1"/>
    </xf>
    <xf numFmtId="164" fontId="17" fillId="2" borderId="1" xfId="6" applyNumberFormat="1" applyFont="1" applyFill="1" applyBorder="1" applyAlignment="1">
      <alignment horizontal="right" vertical="top"/>
    </xf>
    <xf numFmtId="0" fontId="75" fillId="2" borderId="1" xfId="165" applyFont="1" applyFill="1" applyBorder="1">
      <alignment horizontal="left" vertical="top" wrapText="1"/>
    </xf>
    <xf numFmtId="0" fontId="74" fillId="2" borderId="1" xfId="165" applyFont="1" applyFill="1" applyBorder="1" applyAlignment="1">
      <alignment horizontal="left" vertical="top" wrapText="1"/>
    </xf>
    <xf numFmtId="0" fontId="15" fillId="2" borderId="1" xfId="0" applyFont="1" applyFill="1" applyBorder="1" applyAlignment="1"/>
    <xf numFmtId="0" fontId="74" fillId="2" borderId="7" xfId="165" applyFont="1" applyFill="1" applyBorder="1" applyAlignment="1">
      <alignment horizontal="center" vertical="top"/>
    </xf>
    <xf numFmtId="0" fontId="74" fillId="2" borderId="1" xfId="0" applyFont="1" applyFill="1" applyBorder="1" applyAlignment="1"/>
    <xf numFmtId="0" fontId="74" fillId="2" borderId="1" xfId="165" applyFont="1" applyFill="1" applyBorder="1" applyAlignment="1">
      <alignment horizontal="center" vertical="top"/>
    </xf>
    <xf numFmtId="0" fontId="13" fillId="2" borderId="1" xfId="0" applyFont="1" applyFill="1" applyBorder="1" applyAlignment="1">
      <alignment horizontal="center" vertical="top"/>
    </xf>
    <xf numFmtId="164" fontId="15" fillId="2" borderId="0" xfId="0" applyNumberFormat="1" applyFont="1" applyFill="1" applyAlignment="1">
      <alignment horizontal="left" vertical="top" wrapText="1"/>
    </xf>
    <xf numFmtId="0" fontId="74" fillId="2" borderId="0" xfId="0" applyFont="1" applyFill="1"/>
    <xf numFmtId="0" fontId="74" fillId="2" borderId="0" xfId="0" applyFont="1" applyFill="1" applyAlignment="1">
      <alignment horizontal="right"/>
    </xf>
    <xf numFmtId="0" fontId="74" fillId="2" borderId="1" xfId="0" applyFont="1" applyFill="1" applyBorder="1" applyAlignment="1">
      <alignment horizontal="center" vertical="center" wrapText="1"/>
    </xf>
    <xf numFmtId="0" fontId="74" fillId="2" borderId="22" xfId="0" applyFont="1" applyFill="1" applyBorder="1" applyAlignment="1">
      <alignment horizontal="center" vertical="top" wrapText="1"/>
    </xf>
    <xf numFmtId="0" fontId="74" fillId="2" borderId="7" xfId="0" applyFont="1" applyFill="1" applyBorder="1" applyAlignment="1">
      <alignment horizontal="left" vertical="center" wrapText="1"/>
    </xf>
    <xf numFmtId="0" fontId="74" fillId="2" borderId="23" xfId="0" applyFont="1" applyFill="1" applyBorder="1" applyAlignment="1">
      <alignment horizontal="center" vertical="center" wrapText="1"/>
    </xf>
    <xf numFmtId="0" fontId="17" fillId="2" borderId="0" xfId="0" applyFont="1" applyFill="1" applyAlignment="1">
      <alignment horizontal="center" vertical="center" wrapText="1"/>
    </xf>
    <xf numFmtId="168" fontId="74" fillId="2" borderId="0" xfId="0" applyNumberFormat="1" applyFont="1" applyFill="1" applyBorder="1" applyAlignment="1">
      <alignment horizontal="left" vertical="top" wrapText="1"/>
    </xf>
    <xf numFmtId="0" fontId="74" fillId="2" borderId="24" xfId="0" applyFont="1" applyFill="1" applyBorder="1" applyAlignment="1">
      <alignment horizontal="left" vertical="top" wrapText="1"/>
    </xf>
    <xf numFmtId="0" fontId="74" fillId="2" borderId="7" xfId="0" applyFont="1" applyFill="1" applyBorder="1" applyAlignment="1">
      <alignment horizontal="center" vertical="center" wrapText="1"/>
    </xf>
    <xf numFmtId="0" fontId="74" fillId="2" borderId="8" xfId="0" applyFont="1" applyFill="1" applyBorder="1" applyAlignment="1">
      <alignment horizontal="left" vertical="top" wrapText="1"/>
    </xf>
    <xf numFmtId="167" fontId="17" fillId="2" borderId="1" xfId="7" applyNumberFormat="1" applyFont="1" applyFill="1" applyBorder="1" applyAlignment="1">
      <alignment horizontal="right" vertical="center" wrapText="1"/>
    </xf>
    <xf numFmtId="168" fontId="74" fillId="2" borderId="0" xfId="0" applyNumberFormat="1" applyFont="1" applyFill="1" applyAlignment="1">
      <alignment horizontal="left" vertical="top" wrapText="1"/>
    </xf>
    <xf numFmtId="0" fontId="17" fillId="2" borderId="1" xfId="0" applyFont="1" applyFill="1" applyBorder="1" applyAlignment="1">
      <alignment horizontal="left" vertical="center" wrapText="1"/>
    </xf>
    <xf numFmtId="165" fontId="17" fillId="2" borderId="1" xfId="7" applyNumberFormat="1" applyFont="1" applyFill="1" applyBorder="1" applyAlignment="1">
      <alignment horizontal="right" vertical="center" wrapText="1"/>
    </xf>
    <xf numFmtId="0" fontId="74" fillId="2" borderId="5" xfId="0" applyFont="1" applyFill="1" applyBorder="1" applyAlignment="1">
      <alignment horizontal="left" vertical="center" wrapText="1"/>
    </xf>
    <xf numFmtId="43" fontId="17" fillId="2" borderId="1" xfId="7" applyNumberFormat="1" applyFont="1" applyFill="1" applyBorder="1" applyAlignment="1">
      <alignment horizontal="right" vertical="center" wrapText="1"/>
    </xf>
    <xf numFmtId="0" fontId="74" fillId="2" borderId="1" xfId="0" applyFont="1" applyFill="1" applyBorder="1" applyAlignment="1">
      <alignment horizontal="left" vertical="center" wrapText="1"/>
    </xf>
    <xf numFmtId="167" fontId="74" fillId="2" borderId="1" xfId="7" applyNumberFormat="1" applyFont="1" applyFill="1" applyBorder="1" applyAlignment="1">
      <alignment horizontal="right" vertical="center" wrapText="1"/>
    </xf>
    <xf numFmtId="165" fontId="74" fillId="2" borderId="1" xfId="7" applyNumberFormat="1" applyFont="1" applyFill="1" applyBorder="1" applyAlignment="1">
      <alignment horizontal="right" vertical="center" wrapText="1"/>
    </xf>
    <xf numFmtId="165" fontId="74" fillId="2" borderId="25" xfId="7" applyNumberFormat="1" applyFont="1" applyFill="1" applyBorder="1" applyAlignment="1">
      <alignment horizontal="right" vertical="center" wrapText="1"/>
    </xf>
    <xf numFmtId="169" fontId="74" fillId="2" borderId="0" xfId="0" applyNumberFormat="1" applyFont="1" applyFill="1" applyAlignment="1">
      <alignment horizontal="left" vertical="top" wrapText="1"/>
    </xf>
    <xf numFmtId="165" fontId="74" fillId="2" borderId="7" xfId="7" applyNumberFormat="1" applyFont="1" applyFill="1" applyBorder="1" applyAlignment="1">
      <alignment horizontal="right" vertical="center" wrapText="1"/>
    </xf>
    <xf numFmtId="165" fontId="17" fillId="2" borderId="37" xfId="7" applyNumberFormat="1" applyFont="1" applyFill="1" applyBorder="1" applyAlignment="1">
      <alignment horizontal="right" vertical="center" wrapText="1"/>
    </xf>
    <xf numFmtId="165" fontId="74" fillId="2" borderId="37" xfId="7" applyNumberFormat="1" applyFont="1" applyFill="1" applyBorder="1" applyAlignment="1">
      <alignment horizontal="right" vertical="center" wrapText="1"/>
    </xf>
    <xf numFmtId="43" fontId="74" fillId="2" borderId="1" xfId="7" applyNumberFormat="1" applyFont="1" applyFill="1" applyBorder="1" applyAlignment="1">
      <alignment horizontal="right" vertical="center" wrapText="1"/>
    </xf>
    <xf numFmtId="171" fontId="74" fillId="2" borderId="0" xfId="0" applyNumberFormat="1" applyFont="1" applyFill="1" applyAlignment="1">
      <alignment horizontal="left" vertical="top" wrapText="1"/>
    </xf>
    <xf numFmtId="0" fontId="75" fillId="2" borderId="5" xfId="165" applyFont="1" applyFill="1" applyBorder="1" applyAlignment="1">
      <alignment horizontal="left" vertical="top" wrapText="1"/>
    </xf>
    <xf numFmtId="49" fontId="74" fillId="2" borderId="1" xfId="0" applyNumberFormat="1" applyFont="1" applyFill="1" applyBorder="1" applyAlignment="1">
      <alignment horizontal="left" vertical="top" wrapText="1"/>
    </xf>
    <xf numFmtId="0" fontId="17" fillId="2" borderId="1" xfId="0" applyFont="1" applyFill="1" applyBorder="1" applyAlignment="1">
      <alignment horizontal="center" vertical="center" wrapText="1"/>
    </xf>
    <xf numFmtId="0" fontId="17" fillId="2" borderId="4" xfId="0" applyFont="1" applyFill="1" applyBorder="1" applyAlignment="1">
      <alignment vertical="center" wrapText="1"/>
    </xf>
    <xf numFmtId="167" fontId="17" fillId="2" borderId="5" xfId="0" applyNumberFormat="1" applyFont="1" applyFill="1" applyBorder="1" applyAlignment="1">
      <alignment vertical="center" wrapText="1"/>
    </xf>
    <xf numFmtId="0" fontId="74" fillId="2" borderId="0" xfId="0" applyFont="1" applyFill="1" applyBorder="1" applyAlignment="1"/>
    <xf numFmtId="0" fontId="74" fillId="2" borderId="3" xfId="0" applyFont="1" applyFill="1" applyBorder="1" applyAlignment="1"/>
    <xf numFmtId="167" fontId="17" fillId="2" borderId="1" xfId="7" applyNumberFormat="1" applyFont="1" applyFill="1" applyBorder="1" applyAlignment="1">
      <alignment horizontal="center" vertical="top" wrapText="1"/>
    </xf>
    <xf numFmtId="0" fontId="17" fillId="2" borderId="1" xfId="8" applyFont="1" applyFill="1" applyBorder="1" applyAlignment="1">
      <alignment horizontal="center" vertical="center" wrapText="1"/>
    </xf>
    <xf numFmtId="0" fontId="76" fillId="2" borderId="1" xfId="0" applyFont="1" applyFill="1" applyBorder="1" applyAlignment="1">
      <alignment vertical="center" wrapText="1"/>
    </xf>
    <xf numFmtId="0" fontId="17" fillId="2" borderId="1" xfId="8" applyFont="1" applyFill="1" applyBorder="1" applyAlignment="1">
      <alignment horizontal="left" vertical="center" wrapText="1"/>
    </xf>
    <xf numFmtId="0" fontId="74" fillId="2" borderId="0" xfId="8" applyFont="1" applyFill="1" applyAlignment="1">
      <alignment horizontal="left" vertical="center" wrapText="1"/>
    </xf>
    <xf numFmtId="0" fontId="91" fillId="2" borderId="1" xfId="8" applyFont="1" applyFill="1" applyBorder="1" applyAlignment="1">
      <alignment horizontal="center" vertical="top" wrapText="1"/>
    </xf>
    <xf numFmtId="0" fontId="77" fillId="2" borderId="0" xfId="8" applyFont="1" applyFill="1">
      <alignment horizontal="left" vertical="top" wrapText="1"/>
    </xf>
    <xf numFmtId="166" fontId="74" fillId="2" borderId="0" xfId="8" applyNumberFormat="1" applyFont="1" applyFill="1">
      <alignment horizontal="left" vertical="top" wrapText="1"/>
    </xf>
    <xf numFmtId="0" fontId="15" fillId="2" borderId="0" xfId="0" applyFont="1" applyFill="1" applyAlignment="1">
      <alignment vertical="center" wrapText="1"/>
    </xf>
    <xf numFmtId="0" fontId="73" fillId="2" borderId="0" xfId="0" applyFont="1" applyFill="1" applyAlignment="1">
      <alignment vertical="center" wrapText="1"/>
    </xf>
    <xf numFmtId="0" fontId="15" fillId="2" borderId="0" xfId="0" applyFont="1" applyFill="1" applyAlignment="1"/>
    <xf numFmtId="0" fontId="15" fillId="2" borderId="0" xfId="0" applyFont="1" applyFill="1" applyBorder="1"/>
    <xf numFmtId="0" fontId="13" fillId="2" borderId="0" xfId="0" applyFont="1" applyFill="1" applyAlignment="1">
      <alignment horizontal="center" wrapText="1"/>
    </xf>
    <xf numFmtId="0" fontId="74" fillId="2" borderId="1" xfId="8"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5" xfId="0" applyFont="1" applyFill="1" applyBorder="1" applyAlignment="1">
      <alignment vertical="center" wrapText="1"/>
    </xf>
    <xf numFmtId="167" fontId="13" fillId="2" borderId="1" xfId="7" applyNumberFormat="1" applyFont="1" applyFill="1" applyBorder="1" applyAlignment="1">
      <alignment horizontal="center" vertical="center" wrapText="1"/>
    </xf>
    <xf numFmtId="165" fontId="13" fillId="2" borderId="1" xfId="7" applyNumberFormat="1" applyFont="1" applyFill="1" applyBorder="1" applyAlignment="1">
      <alignment horizontal="center" vertical="center" wrapText="1"/>
    </xf>
    <xf numFmtId="165" fontId="15" fillId="2" borderId="1" xfId="7" applyNumberFormat="1" applyFont="1" applyFill="1" applyBorder="1" applyAlignment="1">
      <alignment horizontal="center" vertical="center" wrapText="1"/>
    </xf>
    <xf numFmtId="165" fontId="13" fillId="2" borderId="1" xfId="7" applyNumberFormat="1" applyFont="1" applyFill="1" applyBorder="1" applyAlignment="1">
      <alignment horizontal="center" wrapText="1"/>
    </xf>
    <xf numFmtId="165" fontId="15" fillId="2" borderId="1" xfId="7" applyNumberFormat="1" applyFont="1" applyFill="1" applyBorder="1" applyAlignment="1">
      <alignment horizontal="center" wrapText="1"/>
    </xf>
    <xf numFmtId="0" fontId="91" fillId="2" borderId="1" xfId="0" applyFont="1" applyFill="1" applyBorder="1" applyAlignment="1">
      <alignment horizontal="center" vertical="center" wrapText="1"/>
    </xf>
    <xf numFmtId="164" fontId="74" fillId="0" borderId="1" xfId="6" applyNumberFormat="1" applyFont="1" applyBorder="1" applyAlignment="1">
      <alignment horizontal="center" vertical="top"/>
    </xf>
    <xf numFmtId="164" fontId="17" fillId="2" borderId="1" xfId="6" applyNumberFormat="1" applyFont="1" applyFill="1" applyBorder="1" applyAlignment="1">
      <alignment horizontal="right" vertical="center"/>
    </xf>
    <xf numFmtId="0" fontId="13" fillId="2" borderId="7" xfId="0" applyFont="1" applyFill="1" applyBorder="1" applyAlignment="1">
      <alignment horizontal="center" vertical="top" wrapText="1"/>
    </xf>
    <xf numFmtId="0" fontId="13" fillId="2" borderId="0" xfId="0" applyFont="1" applyFill="1" applyAlignment="1">
      <alignment horizontal="center"/>
    </xf>
    <xf numFmtId="0" fontId="74" fillId="0" borderId="0" xfId="0" applyFont="1" applyBorder="1"/>
    <xf numFmtId="166" fontId="15" fillId="0" borderId="0" xfId="0" applyNumberFormat="1" applyFont="1" applyBorder="1" applyAlignment="1">
      <alignment horizontal="center"/>
    </xf>
    <xf numFmtId="0" fontId="15" fillId="0" borderId="0" xfId="0" applyFont="1" applyBorder="1" applyAlignment="1">
      <alignment horizontal="center"/>
    </xf>
    <xf numFmtId="0" fontId="15" fillId="0" borderId="0" xfId="1759" applyFont="1" applyAlignment="1">
      <alignment vertical="top"/>
    </xf>
    <xf numFmtId="0" fontId="15" fillId="0" borderId="0" xfId="974" applyFont="1" applyAlignment="1">
      <alignment vertical="top"/>
    </xf>
    <xf numFmtId="0" fontId="15" fillId="0" borderId="0" xfId="1759" applyFont="1"/>
    <xf numFmtId="0" fontId="15" fillId="0" borderId="0" xfId="974" applyFont="1"/>
    <xf numFmtId="0" fontId="15" fillId="0" borderId="0" xfId="1759" applyFont="1" applyAlignment="1">
      <alignment horizontal="center" vertical="center"/>
    </xf>
    <xf numFmtId="0" fontId="15" fillId="0" borderId="0" xfId="1759" applyFont="1" applyAlignment="1">
      <alignment horizontal="right"/>
    </xf>
    <xf numFmtId="0" fontId="15" fillId="57" borderId="48" xfId="1760" applyFont="1" applyFill="1" applyBorder="1" applyAlignment="1">
      <alignment horizontal="center" vertical="center" wrapText="1"/>
    </xf>
    <xf numFmtId="0" fontId="15" fillId="57" borderId="49" xfId="1761" applyFont="1" applyFill="1" applyBorder="1" applyAlignment="1">
      <alignment horizontal="center" vertical="center"/>
    </xf>
    <xf numFmtId="0" fontId="15" fillId="0" borderId="49" xfId="1760" applyFont="1" applyBorder="1"/>
    <xf numFmtId="0" fontId="15" fillId="0" borderId="49" xfId="1760" applyFont="1" applyBorder="1" applyAlignment="1">
      <alignment horizontal="center" vertical="center"/>
    </xf>
    <xf numFmtId="177" fontId="15" fillId="0" borderId="0" xfId="974" applyNumberFormat="1" applyFont="1"/>
    <xf numFmtId="0" fontId="15" fillId="57" borderId="49" xfId="1760" applyFont="1" applyFill="1" applyBorder="1" applyAlignment="1">
      <alignment horizontal="center"/>
    </xf>
    <xf numFmtId="0" fontId="15" fillId="57" borderId="49" xfId="1760" applyFont="1" applyFill="1" applyBorder="1" applyAlignment="1">
      <alignment horizontal="center" wrapText="1"/>
    </xf>
    <xf numFmtId="0" fontId="15" fillId="57" borderId="49" xfId="1760" applyFont="1" applyFill="1" applyBorder="1" applyAlignment="1">
      <alignment horizontal="center" vertical="center" wrapText="1"/>
    </xf>
    <xf numFmtId="167" fontId="17" fillId="2" borderId="49" xfId="96" applyNumberFormat="1" applyFont="1" applyFill="1" applyBorder="1" applyAlignment="1">
      <alignment horizontal="center" vertical="center" wrapText="1"/>
    </xf>
    <xf numFmtId="167" fontId="15" fillId="0" borderId="0" xfId="974" applyNumberFormat="1" applyFont="1"/>
    <xf numFmtId="0" fontId="15" fillId="0" borderId="49" xfId="1760" applyFont="1" applyFill="1" applyBorder="1" applyAlignment="1">
      <alignment wrapText="1"/>
    </xf>
    <xf numFmtId="167" fontId="74" fillId="2" borderId="49" xfId="96" applyNumberFormat="1" applyFont="1" applyFill="1" applyBorder="1" applyAlignment="1">
      <alignment horizontal="center" vertical="center" wrapText="1"/>
    </xf>
    <xf numFmtId="0" fontId="15" fillId="0" borderId="49" xfId="974" applyFont="1" applyBorder="1" applyAlignment="1">
      <alignment vertical="top"/>
    </xf>
    <xf numFmtId="167" fontId="74" fillId="0" borderId="52" xfId="974" applyNumberFormat="1" applyFont="1" applyFill="1" applyBorder="1" applyAlignment="1">
      <alignment horizontal="right" vertical="top" wrapText="1"/>
    </xf>
    <xf numFmtId="0" fontId="15" fillId="0" borderId="50" xfId="1762" applyFont="1" applyFill="1" applyBorder="1" applyAlignment="1">
      <alignment vertical="center"/>
    </xf>
    <xf numFmtId="0" fontId="15" fillId="0" borderId="51" xfId="1762" applyFont="1" applyFill="1" applyBorder="1" applyAlignment="1">
      <alignment vertical="center"/>
    </xf>
    <xf numFmtId="0" fontId="15" fillId="0" borderId="51" xfId="1762" applyFont="1" applyFill="1" applyBorder="1" applyAlignment="1">
      <alignment horizontal="center" vertical="center"/>
    </xf>
    <xf numFmtId="167" fontId="74" fillId="2" borderId="49" xfId="974" applyNumberFormat="1" applyFont="1" applyFill="1" applyBorder="1" applyAlignment="1">
      <alignment horizontal="right" vertical="top" wrapText="1"/>
    </xf>
    <xf numFmtId="0" fontId="15" fillId="2" borderId="49" xfId="974" applyFont="1" applyFill="1" applyBorder="1" applyAlignment="1">
      <alignment horizontal="left" vertical="top" wrapText="1"/>
    </xf>
    <xf numFmtId="0" fontId="15" fillId="2" borderId="49" xfId="974" applyFont="1" applyFill="1" applyBorder="1" applyAlignment="1">
      <alignment horizontal="center"/>
    </xf>
    <xf numFmtId="164" fontId="74" fillId="2" borderId="49" xfId="6" applyNumberFormat="1" applyFont="1" applyFill="1" applyBorder="1" applyAlignment="1">
      <alignment horizontal="right" vertical="center"/>
    </xf>
    <xf numFmtId="0" fontId="15" fillId="2" borderId="49" xfId="974" applyFont="1" applyFill="1" applyBorder="1" applyAlignment="1">
      <alignment horizontal="center" vertical="center"/>
    </xf>
    <xf numFmtId="2" fontId="15" fillId="2" borderId="0" xfId="974" applyNumberFormat="1" applyFont="1" applyFill="1"/>
    <xf numFmtId="0" fontId="15" fillId="2" borderId="0" xfId="974" applyFont="1" applyFill="1"/>
    <xf numFmtId="165" fontId="15" fillId="0" borderId="49" xfId="1944" applyNumberFormat="1" applyFont="1" applyBorder="1" applyAlignment="1">
      <alignment vertical="center"/>
    </xf>
    <xf numFmtId="0" fontId="15" fillId="0" borderId="0" xfId="974" applyFont="1" applyAlignment="1">
      <alignment horizontal="center" vertical="center"/>
    </xf>
    <xf numFmtId="170" fontId="93" fillId="0" borderId="53" xfId="6" applyNumberFormat="1" applyFont="1" applyBorder="1" applyAlignment="1">
      <alignment horizontal="center" vertical="top"/>
    </xf>
    <xf numFmtId="167" fontId="74" fillId="2" borderId="1" xfId="7" quotePrefix="1" applyNumberFormat="1" applyFont="1" applyFill="1" applyBorder="1" applyAlignment="1">
      <alignment horizontal="right" vertical="center" wrapText="1"/>
    </xf>
    <xf numFmtId="0" fontId="17" fillId="2" borderId="3" xfId="0" applyFont="1" applyFill="1" applyBorder="1" applyAlignment="1">
      <alignment vertical="center" wrapText="1"/>
    </xf>
    <xf numFmtId="0" fontId="17" fillId="2" borderId="49" xfId="0" applyFont="1" applyFill="1" applyBorder="1" applyAlignment="1">
      <alignment horizontal="center" vertical="center" wrapText="1"/>
    </xf>
    <xf numFmtId="0" fontId="17" fillId="2" borderId="3" xfId="0" applyFont="1" applyFill="1" applyBorder="1" applyAlignment="1">
      <alignment vertical="top"/>
    </xf>
    <xf numFmtId="0" fontId="75" fillId="2" borderId="35" xfId="165" applyFont="1" applyFill="1" applyBorder="1" applyAlignment="1">
      <alignment horizontal="left" vertical="top" wrapText="1"/>
    </xf>
    <xf numFmtId="0" fontId="17" fillId="2" borderId="49" xfId="0" applyFont="1" applyFill="1" applyBorder="1" applyAlignment="1">
      <alignment vertical="top"/>
    </xf>
    <xf numFmtId="0" fontId="17" fillId="2" borderId="49" xfId="0" applyFont="1" applyFill="1" applyBorder="1" applyAlignment="1">
      <alignment horizontal="center" vertical="center"/>
    </xf>
    <xf numFmtId="0" fontId="74" fillId="2" borderId="3" xfId="0" applyFont="1" applyFill="1" applyBorder="1" applyAlignment="1">
      <alignment wrapText="1"/>
    </xf>
    <xf numFmtId="0" fontId="17" fillId="2" borderId="49" xfId="0" applyFont="1" applyFill="1" applyBorder="1" applyAlignment="1">
      <alignment horizontal="center" vertical="top"/>
    </xf>
    <xf numFmtId="0" fontId="74" fillId="2" borderId="3" xfId="0" applyFont="1" applyFill="1" applyBorder="1" applyAlignment="1">
      <alignment horizontal="left" vertical="center" wrapText="1"/>
    </xf>
    <xf numFmtId="0" fontId="74" fillId="2" borderId="49" xfId="0" applyFont="1" applyFill="1" applyBorder="1" applyAlignment="1">
      <alignment wrapText="1"/>
    </xf>
    <xf numFmtId="4" fontId="17" fillId="2" borderId="49" xfId="8" applyNumberFormat="1" applyFont="1" applyFill="1" applyBorder="1" applyAlignment="1">
      <alignment horizontal="center" vertical="center" wrapText="1"/>
    </xf>
    <xf numFmtId="0" fontId="17" fillId="2" borderId="49" xfId="0" applyFont="1" applyFill="1" applyBorder="1" applyAlignment="1">
      <alignment horizontal="left" vertical="center" wrapText="1"/>
    </xf>
    <xf numFmtId="0" fontId="17" fillId="2" borderId="48" xfId="0" applyFont="1" applyFill="1" applyBorder="1" applyAlignment="1">
      <alignment vertical="center" wrapText="1"/>
    </xf>
    <xf numFmtId="0" fontId="17" fillId="2" borderId="2" xfId="0" applyFont="1" applyFill="1" applyBorder="1" applyAlignment="1">
      <alignment vertical="center" wrapText="1"/>
    </xf>
    <xf numFmtId="164" fontId="13" fillId="2" borderId="3" xfId="0" applyNumberFormat="1" applyFont="1" applyFill="1" applyBorder="1" applyAlignment="1">
      <alignment horizontal="center" vertical="top"/>
    </xf>
    <xf numFmtId="0" fontId="15" fillId="2" borderId="49" xfId="0" applyFont="1" applyFill="1" applyBorder="1" applyAlignment="1">
      <alignment vertical="center" wrapText="1"/>
    </xf>
    <xf numFmtId="0" fontId="74" fillId="2" borderId="49" xfId="165" applyFont="1" applyFill="1" applyBorder="1" applyAlignment="1">
      <alignment horizontal="left" vertical="top" wrapText="1"/>
    </xf>
    <xf numFmtId="0" fontId="13" fillId="2" borderId="0" xfId="0" applyFont="1" applyFill="1"/>
    <xf numFmtId="0" fontId="13" fillId="2" borderId="4" xfId="0" applyFont="1" applyFill="1" applyBorder="1" applyAlignment="1">
      <alignment horizontal="center" vertical="top" wrapText="1"/>
    </xf>
    <xf numFmtId="0" fontId="13" fillId="2" borderId="6" xfId="0" applyFont="1" applyFill="1" applyBorder="1" applyAlignment="1">
      <alignment horizontal="center" vertical="top" wrapText="1"/>
    </xf>
    <xf numFmtId="0" fontId="13" fillId="2" borderId="8" xfId="0" applyFont="1" applyFill="1" applyBorder="1" applyAlignment="1"/>
    <xf numFmtId="0" fontId="17" fillId="2" borderId="8" xfId="0" applyFont="1" applyFill="1" applyBorder="1" applyAlignment="1"/>
    <xf numFmtId="0" fontId="13" fillId="2" borderId="1" xfId="0" applyFont="1" applyFill="1" applyBorder="1" applyAlignment="1"/>
    <xf numFmtId="0" fontId="74" fillId="2" borderId="0" xfId="0" applyFont="1" applyFill="1" applyAlignment="1">
      <alignment horizontal="center"/>
    </xf>
    <xf numFmtId="0" fontId="74" fillId="2" borderId="3" xfId="0" applyFont="1" applyFill="1" applyBorder="1" applyAlignment="1">
      <alignment horizontal="center" vertical="top" wrapText="1"/>
    </xf>
    <xf numFmtId="0" fontId="17" fillId="2" borderId="2" xfId="0" applyFont="1" applyFill="1" applyBorder="1" applyAlignment="1">
      <alignment horizontal="center" vertical="top" wrapText="1"/>
    </xf>
    <xf numFmtId="164" fontId="17" fillId="58" borderId="1" xfId="6" applyNumberFormat="1" applyFont="1" applyFill="1" applyBorder="1" applyAlignment="1">
      <alignment horizontal="center" vertical="center"/>
    </xf>
    <xf numFmtId="167" fontId="15" fillId="2" borderId="0" xfId="0" applyNumberFormat="1" applyFont="1" applyFill="1" applyAlignment="1">
      <alignment horizontal="left" vertical="top" wrapText="1"/>
    </xf>
    <xf numFmtId="0" fontId="94" fillId="2" borderId="49" xfId="0" applyFont="1" applyFill="1" applyBorder="1" applyAlignment="1">
      <alignment horizontal="left" vertical="center" wrapText="1"/>
    </xf>
    <xf numFmtId="164" fontId="94" fillId="2" borderId="49" xfId="6" applyNumberFormat="1" applyFont="1" applyFill="1" applyBorder="1" applyAlignment="1">
      <alignment horizontal="center" vertical="center"/>
    </xf>
    <xf numFmtId="0" fontId="93" fillId="0" borderId="0" xfId="0" applyFont="1" applyAlignment="1">
      <alignment horizontal="left" vertical="top" wrapText="1"/>
    </xf>
    <xf numFmtId="0" fontId="93" fillId="2" borderId="49" xfId="0" applyFont="1" applyFill="1" applyBorder="1" applyAlignment="1">
      <alignment horizontal="left" vertical="center" wrapText="1"/>
    </xf>
    <xf numFmtId="164" fontId="93" fillId="2" borderId="49" xfId="6" applyNumberFormat="1" applyFont="1" applyFill="1" applyBorder="1" applyAlignment="1">
      <alignment horizontal="center" vertical="center"/>
    </xf>
    <xf numFmtId="164" fontId="17" fillId="2" borderId="49" xfId="6" applyNumberFormat="1" applyFont="1" applyFill="1" applyBorder="1" applyAlignment="1">
      <alignment horizontal="center" vertical="center"/>
    </xf>
    <xf numFmtId="0" fontId="75" fillId="2" borderId="49" xfId="0" applyFont="1" applyFill="1" applyBorder="1" applyAlignment="1">
      <alignment horizontal="left" vertical="center" wrapText="1"/>
    </xf>
    <xf numFmtId="0" fontId="95" fillId="2" borderId="49" xfId="0" applyFont="1" applyFill="1" applyBorder="1" applyAlignment="1">
      <alignment horizontal="left" vertical="center" wrapText="1"/>
    </xf>
    <xf numFmtId="0" fontId="93" fillId="2" borderId="49" xfId="0" applyFont="1" applyFill="1" applyBorder="1" applyAlignment="1">
      <alignment horizontal="left" vertical="top" wrapText="1"/>
    </xf>
    <xf numFmtId="49" fontId="93" fillId="2" borderId="54" xfId="0" applyNumberFormat="1" applyFont="1" applyFill="1" applyBorder="1" applyAlignment="1">
      <alignment horizontal="left" vertical="top" wrapText="1"/>
    </xf>
    <xf numFmtId="0" fontId="93" fillId="2" borderId="0" xfId="0" applyFont="1" applyFill="1" applyAlignment="1">
      <alignment horizontal="left" vertical="top" wrapText="1"/>
    </xf>
    <xf numFmtId="0" fontId="74" fillId="2" borderId="49" xfId="0" applyFont="1" applyFill="1" applyBorder="1" applyAlignment="1">
      <alignment horizontal="left" vertical="center" wrapText="1"/>
    </xf>
    <xf numFmtId="49" fontId="90" fillId="2" borderId="2" xfId="0" applyNumberFormat="1" applyFont="1" applyFill="1" applyBorder="1" applyAlignment="1">
      <alignment horizontal="center" vertical="top" wrapText="1"/>
    </xf>
    <xf numFmtId="0" fontId="75" fillId="2" borderId="5" xfId="0" applyFont="1" applyFill="1" applyBorder="1" applyAlignment="1">
      <alignment horizontal="left" vertical="center" wrapText="1"/>
    </xf>
    <xf numFmtId="167" fontId="90" fillId="2" borderId="1" xfId="7" applyNumberFormat="1" applyFont="1" applyFill="1" applyBorder="1" applyAlignment="1">
      <alignment horizontal="right" vertical="center" wrapText="1"/>
    </xf>
    <xf numFmtId="168" fontId="75" fillId="2" borderId="0" xfId="0" applyNumberFormat="1" applyFont="1" applyFill="1" applyBorder="1" applyAlignment="1">
      <alignment horizontal="left" vertical="top" wrapText="1"/>
    </xf>
    <xf numFmtId="0" fontId="75" fillId="2" borderId="0" xfId="0" applyFont="1" applyFill="1" applyBorder="1" applyAlignment="1">
      <alignment horizontal="left" vertical="top" wrapText="1"/>
    </xf>
    <xf numFmtId="0" fontId="75" fillId="2" borderId="0" xfId="0" applyFont="1" applyFill="1" applyAlignment="1">
      <alignment horizontal="left" vertical="top" wrapText="1"/>
    </xf>
    <xf numFmtId="49" fontId="93" fillId="2" borderId="54" xfId="0" applyNumberFormat="1" applyFont="1" applyFill="1" applyBorder="1" applyAlignment="1">
      <alignment horizontal="left" vertical="center" wrapText="1"/>
    </xf>
    <xf numFmtId="0" fontId="15" fillId="2" borderId="0" xfId="0" applyFont="1" applyFill="1" applyAlignment="1">
      <alignment horizontal="center" wrapText="1"/>
    </xf>
    <xf numFmtId="0" fontId="13" fillId="0" borderId="49" xfId="0" applyFont="1" applyFill="1" applyBorder="1" applyAlignment="1">
      <alignment horizontal="center" vertical="center" wrapText="1"/>
    </xf>
    <xf numFmtId="0" fontId="90" fillId="2" borderId="49" xfId="0" applyFont="1" applyFill="1" applyBorder="1" applyAlignment="1">
      <alignment horizontal="center" vertical="center"/>
    </xf>
    <xf numFmtId="175" fontId="17" fillId="2" borderId="49" xfId="0" applyNumberFormat="1" applyFont="1" applyFill="1" applyBorder="1" applyAlignment="1">
      <alignment horizontal="center" vertical="center"/>
    </xf>
    <xf numFmtId="0" fontId="17" fillId="2" borderId="50" xfId="0" applyFont="1" applyFill="1" applyBorder="1" applyAlignment="1">
      <alignment horizontal="left" vertical="center" wrapText="1"/>
    </xf>
    <xf numFmtId="0" fontId="74" fillId="2" borderId="49" xfId="0" applyFont="1" applyFill="1" applyBorder="1" applyAlignment="1">
      <alignment horizontal="center" vertical="center"/>
    </xf>
    <xf numFmtId="176" fontId="74" fillId="2" borderId="49" xfId="98" applyNumberFormat="1" applyFont="1" applyFill="1" applyBorder="1" applyAlignment="1">
      <alignment horizontal="center" vertical="center" wrapText="1"/>
    </xf>
    <xf numFmtId="175" fontId="74" fillId="2" borderId="49" xfId="0" applyNumberFormat="1" applyFont="1" applyFill="1" applyBorder="1" applyAlignment="1">
      <alignment horizontal="center" vertical="center"/>
    </xf>
    <xf numFmtId="0" fontId="74" fillId="2" borderId="0" xfId="0" applyFont="1" applyFill="1" applyAlignment="1">
      <alignment vertical="center"/>
    </xf>
    <xf numFmtId="176" fontId="74" fillId="2" borderId="49" xfId="98" applyNumberFormat="1" applyFont="1" applyFill="1" applyBorder="1" applyAlignment="1">
      <alignment horizontal="left" vertical="center" wrapText="1"/>
    </xf>
    <xf numFmtId="0" fontId="17" fillId="2" borderId="49" xfId="0" applyFont="1" applyFill="1" applyBorder="1" applyAlignment="1">
      <alignment horizontal="left" vertical="center"/>
    </xf>
    <xf numFmtId="0" fontId="74" fillId="2" borderId="49" xfId="976" applyFont="1" applyFill="1" applyBorder="1" applyAlignment="1">
      <alignment horizontal="left" vertical="center" wrapText="1"/>
    </xf>
    <xf numFmtId="0" fontId="75" fillId="2" borderId="54" xfId="0" applyFont="1" applyFill="1" applyBorder="1" applyAlignment="1">
      <alignment horizontal="left" vertical="center" wrapText="1"/>
    </xf>
    <xf numFmtId="0" fontId="13" fillId="2" borderId="49" xfId="0" applyFont="1" applyFill="1" applyBorder="1" applyAlignment="1">
      <alignment horizontal="center" vertical="center" wrapText="1"/>
    </xf>
    <xf numFmtId="49" fontId="17" fillId="2" borderId="49" xfId="0" applyNumberFormat="1" applyFont="1" applyFill="1" applyBorder="1" applyAlignment="1">
      <alignment horizontal="center" vertical="center" wrapText="1"/>
    </xf>
    <xf numFmtId="0" fontId="75" fillId="2" borderId="49" xfId="2056" applyFont="1" applyFill="1" applyBorder="1" applyAlignment="1">
      <alignment horizontal="left" vertical="center" wrapText="1"/>
    </xf>
    <xf numFmtId="0" fontId="74" fillId="2" borderId="3" xfId="0" applyFont="1" applyFill="1" applyBorder="1" applyAlignment="1">
      <alignment horizontal="center" vertical="center"/>
    </xf>
    <xf numFmtId="0" fontId="17" fillId="2" borderId="3" xfId="0" applyFont="1" applyFill="1" applyBorder="1" applyAlignment="1">
      <alignment horizontal="left" vertical="center"/>
    </xf>
    <xf numFmtId="0" fontId="75" fillId="2" borderId="3" xfId="0" applyFont="1" applyFill="1" applyBorder="1" applyAlignment="1">
      <alignment horizontal="left" vertical="center" wrapText="1"/>
    </xf>
    <xf numFmtId="0" fontId="74" fillId="2" borderId="49" xfId="0" applyFont="1" applyFill="1" applyBorder="1" applyAlignment="1">
      <alignment vertical="center"/>
    </xf>
    <xf numFmtId="9" fontId="74" fillId="2" borderId="49" xfId="2054" applyFont="1" applyFill="1" applyBorder="1" applyAlignment="1">
      <alignment horizontal="center" vertical="center" wrapText="1"/>
    </xf>
    <xf numFmtId="176" fontId="75" fillId="2" borderId="50" xfId="98" applyNumberFormat="1" applyFont="1" applyFill="1" applyBorder="1" applyAlignment="1">
      <alignment vertical="center"/>
    </xf>
    <xf numFmtId="167" fontId="13" fillId="2" borderId="1" xfId="7" applyNumberFormat="1" applyFont="1" applyFill="1" applyBorder="1" applyAlignment="1">
      <alignment horizontal="right" vertical="center" wrapText="1"/>
    </xf>
    <xf numFmtId="0" fontId="15" fillId="0" borderId="49" xfId="0" applyFont="1" applyFill="1" applyBorder="1" applyAlignment="1">
      <alignment horizontal="center" vertical="center"/>
    </xf>
    <xf numFmtId="165" fontId="17" fillId="2" borderId="7" xfId="7" applyNumberFormat="1" applyFont="1" applyFill="1" applyBorder="1" applyAlignment="1">
      <alignment horizontal="right" vertical="center" wrapText="1"/>
    </xf>
    <xf numFmtId="164" fontId="75" fillId="2" borderId="49" xfId="6" applyNumberFormat="1" applyFont="1" applyFill="1" applyBorder="1" applyAlignment="1">
      <alignment horizontal="right" vertical="center"/>
    </xf>
    <xf numFmtId="164" fontId="94" fillId="2" borderId="49" xfId="6" applyNumberFormat="1" applyFont="1" applyFill="1" applyBorder="1" applyAlignment="1">
      <alignment horizontal="right" vertical="center"/>
    </xf>
    <xf numFmtId="165" fontId="75" fillId="2" borderId="7" xfId="7" applyNumberFormat="1" applyFont="1" applyFill="1" applyBorder="1" applyAlignment="1">
      <alignment horizontal="right" vertical="center" wrapText="1"/>
    </xf>
    <xf numFmtId="0" fontId="15" fillId="2" borderId="1" xfId="0" applyFont="1" applyFill="1" applyBorder="1" applyAlignment="1">
      <alignment vertical="center" wrapText="1"/>
    </xf>
    <xf numFmtId="179" fontId="76" fillId="2" borderId="49" xfId="7" applyNumberFormat="1" applyFont="1" applyFill="1" applyBorder="1" applyAlignment="1">
      <alignment vertical="top" wrapText="1"/>
    </xf>
    <xf numFmtId="179" fontId="76" fillId="2" borderId="3" xfId="7" applyNumberFormat="1" applyFont="1" applyFill="1" applyBorder="1" applyAlignment="1">
      <alignment horizontal="center" vertical="top" wrapText="1"/>
    </xf>
    <xf numFmtId="0" fontId="74" fillId="2" borderId="2" xfId="0" applyFont="1" applyFill="1" applyBorder="1" applyAlignment="1">
      <alignment wrapText="1"/>
    </xf>
    <xf numFmtId="0" fontId="15" fillId="2" borderId="0" xfId="0" applyFont="1" applyFill="1" applyAlignment="1">
      <alignment horizontal="right" vertical="top" wrapText="1"/>
    </xf>
    <xf numFmtId="0" fontId="74" fillId="2" borderId="0" xfId="0" applyFont="1" applyFill="1" applyAlignment="1">
      <alignment vertical="top"/>
    </xf>
    <xf numFmtId="0" fontId="74" fillId="2" borderId="0" xfId="0" applyFont="1" applyFill="1" applyAlignment="1">
      <alignment horizontal="center" vertical="top"/>
    </xf>
    <xf numFmtId="0" fontId="74" fillId="2" borderId="0" xfId="0" applyFont="1" applyFill="1" applyAlignment="1">
      <alignment horizontal="right" vertical="top"/>
    </xf>
    <xf numFmtId="0" fontId="15" fillId="2" borderId="0" xfId="0" applyFont="1" applyFill="1" applyAlignment="1">
      <alignment vertical="top"/>
    </xf>
    <xf numFmtId="0" fontId="13" fillId="2" borderId="0" xfId="0" applyFont="1" applyFill="1" applyAlignment="1">
      <alignment vertical="top"/>
    </xf>
    <xf numFmtId="43" fontId="93" fillId="0" borderId="0" xfId="0" applyNumberFormat="1" applyFont="1" applyAlignment="1">
      <alignment horizontal="left" vertical="top" wrapText="1"/>
    </xf>
    <xf numFmtId="43" fontId="74" fillId="2" borderId="0" xfId="0" applyNumberFormat="1" applyFont="1" applyFill="1" applyAlignment="1">
      <alignment horizontal="left" vertical="top" wrapText="1"/>
    </xf>
    <xf numFmtId="167" fontId="74" fillId="2" borderId="0" xfId="0" applyNumberFormat="1" applyFont="1" applyFill="1" applyAlignment="1">
      <alignment horizontal="left" vertical="top"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left" vertical="top" wrapText="1"/>
    </xf>
    <xf numFmtId="0" fontId="17" fillId="2" borderId="1" xfId="0" applyFont="1" applyFill="1" applyBorder="1" applyAlignment="1">
      <alignment horizontal="center" vertical="center" wrapText="1"/>
    </xf>
    <xf numFmtId="0" fontId="17" fillId="2" borderId="56" xfId="0" applyFont="1" applyFill="1" applyBorder="1" applyAlignment="1">
      <alignment horizontal="center" vertical="top"/>
    </xf>
    <xf numFmtId="0" fontId="17" fillId="2" borderId="2" xfId="0" applyFont="1" applyFill="1" applyBorder="1" applyAlignment="1">
      <alignment horizontal="center" vertical="top"/>
    </xf>
    <xf numFmtId="0" fontId="17" fillId="2" borderId="3" xfId="0" applyFont="1" applyFill="1" applyBorder="1" applyAlignment="1">
      <alignment horizontal="center" vertical="top"/>
    </xf>
    <xf numFmtId="0" fontId="17" fillId="2" borderId="8" xfId="0" applyFont="1" applyFill="1" applyBorder="1" applyAlignment="1">
      <alignment horizontal="left" vertical="top" wrapText="1"/>
    </xf>
    <xf numFmtId="0" fontId="17" fillId="2" borderId="36" xfId="0" applyFont="1" applyFill="1" applyBorder="1" applyAlignment="1">
      <alignment wrapText="1"/>
    </xf>
    <xf numFmtId="0" fontId="17" fillId="2" borderId="35" xfId="0" applyFont="1" applyFill="1" applyBorder="1" applyAlignment="1">
      <alignment wrapText="1"/>
    </xf>
    <xf numFmtId="0" fontId="13" fillId="2" borderId="36" xfId="0" applyFont="1" applyFill="1" applyBorder="1" applyAlignment="1">
      <alignment wrapText="1"/>
    </xf>
    <xf numFmtId="0" fontId="13" fillId="2" borderId="35" xfId="0" applyFont="1" applyFill="1" applyBorder="1" applyAlignment="1">
      <alignment wrapText="1"/>
    </xf>
    <xf numFmtId="0" fontId="13" fillId="2" borderId="1" xfId="0" applyFont="1" applyFill="1" applyBorder="1" applyAlignment="1">
      <alignment horizontal="center" vertical="center" wrapText="1"/>
    </xf>
    <xf numFmtId="0" fontId="13" fillId="2" borderId="56" xfId="0" applyFont="1" applyFill="1" applyBorder="1" applyAlignment="1">
      <alignment horizontal="center" vertical="top" wrapText="1"/>
    </xf>
    <xf numFmtId="0" fontId="13" fillId="2" borderId="2" xfId="0" applyFont="1" applyFill="1" applyBorder="1" applyAlignment="1">
      <alignment horizontal="center" vertical="top" wrapText="1"/>
    </xf>
    <xf numFmtId="0" fontId="13" fillId="2" borderId="3" xfId="0" applyFont="1" applyFill="1" applyBorder="1" applyAlignment="1">
      <alignment horizontal="center" vertical="top" wrapText="1"/>
    </xf>
    <xf numFmtId="0" fontId="13" fillId="2" borderId="56"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7" xfId="0" applyFont="1" applyFill="1" applyBorder="1" applyAlignment="1">
      <alignment horizontal="center" vertical="top"/>
    </xf>
    <xf numFmtId="0" fontId="13" fillId="2" borderId="2" xfId="0" applyFont="1" applyFill="1" applyBorder="1" applyAlignment="1">
      <alignment horizontal="center" vertical="top"/>
    </xf>
    <xf numFmtId="0" fontId="13" fillId="2" borderId="3" xfId="0" applyFont="1" applyFill="1" applyBorder="1" applyAlignment="1">
      <alignment horizontal="center" vertical="top"/>
    </xf>
    <xf numFmtId="0" fontId="17" fillId="2" borderId="1" xfId="0" applyFont="1" applyFill="1" applyBorder="1" applyAlignment="1">
      <alignment horizontal="left" vertical="top" wrapText="1"/>
    </xf>
    <xf numFmtId="0" fontId="13" fillId="2" borderId="1" xfId="0" applyFont="1" applyFill="1" applyBorder="1" applyAlignment="1">
      <alignment wrapText="1"/>
    </xf>
    <xf numFmtId="0" fontId="15" fillId="2" borderId="0" xfId="0" applyFont="1" applyFill="1" applyAlignment="1">
      <alignment horizontal="right" vertical="top"/>
    </xf>
    <xf numFmtId="0" fontId="15" fillId="2" borderId="0" xfId="0" applyFont="1" applyFill="1" applyAlignment="1">
      <alignment horizontal="right"/>
    </xf>
    <xf numFmtId="0" fontId="17" fillId="2" borderId="0" xfId="0" applyFont="1" applyFill="1" applyAlignment="1">
      <alignment horizontal="center" wrapText="1"/>
    </xf>
    <xf numFmtId="0" fontId="15" fillId="2" borderId="4"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7" fillId="2" borderId="49" xfId="0" applyFont="1" applyFill="1" applyBorder="1" applyAlignment="1">
      <alignment horizontal="left" vertical="center" wrapText="1"/>
    </xf>
    <xf numFmtId="0" fontId="93" fillId="2" borderId="56" xfId="0" applyFont="1" applyFill="1" applyBorder="1" applyAlignment="1">
      <alignment horizontal="center" vertical="center" wrapText="1"/>
    </xf>
    <xf numFmtId="0" fontId="93" fillId="2" borderId="2" xfId="0" applyFont="1" applyFill="1" applyBorder="1" applyAlignment="1">
      <alignment horizontal="center" vertical="center" wrapText="1"/>
    </xf>
    <xf numFmtId="0" fontId="93" fillId="2" borderId="3"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94" fillId="2" borderId="56" xfId="0" applyFont="1" applyFill="1" applyBorder="1" applyAlignment="1">
      <alignment horizontal="center" vertical="center" wrapText="1"/>
    </xf>
    <xf numFmtId="0" fontId="94" fillId="2" borderId="3" xfId="0" applyFont="1" applyFill="1" applyBorder="1" applyAlignment="1">
      <alignment horizontal="center" vertical="center" wrapText="1"/>
    </xf>
    <xf numFmtId="0" fontId="17" fillId="2" borderId="44" xfId="0" applyFont="1" applyFill="1" applyBorder="1" applyAlignment="1">
      <alignment horizontal="left" vertical="top" wrapText="1"/>
    </xf>
    <xf numFmtId="0" fontId="17" fillId="2" borderId="46" xfId="0" applyFont="1" applyFill="1" applyBorder="1" applyAlignment="1">
      <alignment horizontal="left" vertical="top"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left" vertical="top" wrapText="1"/>
    </xf>
    <xf numFmtId="0" fontId="17" fillId="2" borderId="7" xfId="0" applyFont="1" applyFill="1" applyBorder="1" applyAlignment="1">
      <alignment horizontal="center" vertical="center" wrapText="1"/>
    </xf>
    <xf numFmtId="0" fontId="17" fillId="2" borderId="7" xfId="0" applyFont="1" applyFill="1" applyBorder="1" applyAlignment="1">
      <alignment horizontal="center" vertical="top"/>
    </xf>
    <xf numFmtId="0" fontId="94" fillId="2" borderId="2" xfId="0" applyFont="1" applyFill="1" applyBorder="1" applyAlignment="1">
      <alignment horizontal="center" vertical="center" wrapText="1"/>
    </xf>
    <xf numFmtId="0" fontId="17" fillId="2" borderId="44" xfId="0" applyFont="1" applyFill="1" applyBorder="1" applyAlignment="1">
      <alignment horizontal="left" vertical="center" wrapText="1"/>
    </xf>
    <xf numFmtId="0" fontId="17" fillId="2" borderId="46" xfId="0" applyFont="1" applyFill="1" applyBorder="1" applyAlignment="1">
      <alignment horizontal="left" vertical="center" wrapText="1"/>
    </xf>
    <xf numFmtId="49" fontId="94" fillId="2" borderId="56" xfId="0" applyNumberFormat="1" applyFont="1" applyFill="1" applyBorder="1" applyAlignment="1">
      <alignment horizontal="center" vertical="top" wrapText="1"/>
    </xf>
    <xf numFmtId="49" fontId="94" fillId="2" borderId="2" xfId="0" applyNumberFormat="1" applyFont="1" applyFill="1" applyBorder="1" applyAlignment="1">
      <alignment horizontal="center" vertical="top" wrapText="1"/>
    </xf>
    <xf numFmtId="49" fontId="94" fillId="2" borderId="3" xfId="0" applyNumberFormat="1" applyFont="1" applyFill="1" applyBorder="1" applyAlignment="1">
      <alignment horizontal="center" vertical="top" wrapText="1"/>
    </xf>
    <xf numFmtId="0" fontId="17" fillId="2" borderId="7" xfId="0" applyFont="1" applyFill="1" applyBorder="1" applyAlignment="1">
      <alignment horizontal="center" vertical="top" wrapText="1"/>
    </xf>
    <xf numFmtId="0" fontId="17" fillId="2" borderId="3" xfId="0" applyFont="1" applyFill="1" applyBorder="1" applyAlignment="1">
      <alignment horizontal="center" vertical="top" wrapText="1"/>
    </xf>
    <xf numFmtId="0" fontId="17" fillId="2" borderId="49" xfId="0" applyFont="1" applyFill="1" applyBorder="1" applyAlignment="1">
      <alignment horizontal="center" vertical="center" wrapText="1"/>
    </xf>
    <xf numFmtId="49" fontId="17" fillId="2" borderId="55" xfId="0" applyNumberFormat="1" applyFont="1" applyFill="1" applyBorder="1" applyAlignment="1">
      <alignment horizontal="center" vertical="top" wrapText="1"/>
    </xf>
    <xf numFmtId="49" fontId="17" fillId="2" borderId="36" xfId="0" applyNumberFormat="1" applyFont="1" applyFill="1" applyBorder="1" applyAlignment="1">
      <alignment horizontal="center" vertical="top" wrapText="1"/>
    </xf>
    <xf numFmtId="49" fontId="17" fillId="2" borderId="35" xfId="0" applyNumberFormat="1" applyFont="1" applyFill="1" applyBorder="1" applyAlignment="1">
      <alignment horizontal="center" vertical="top" wrapText="1"/>
    </xf>
    <xf numFmtId="0" fontId="74" fillId="2" borderId="7" xfId="0" applyNumberFormat="1" applyFont="1" applyFill="1" applyBorder="1" applyAlignment="1">
      <alignment horizontal="center" vertical="top" wrapText="1"/>
    </xf>
    <xf numFmtId="0" fontId="74" fillId="2" borderId="3" xfId="0" applyNumberFormat="1" applyFont="1" applyFill="1" applyBorder="1" applyAlignment="1">
      <alignment horizontal="center" vertical="top" wrapText="1"/>
    </xf>
    <xf numFmtId="49" fontId="17" fillId="2" borderId="56" xfId="0" applyNumberFormat="1" applyFont="1" applyFill="1" applyBorder="1" applyAlignment="1">
      <alignment horizontal="center" vertical="top" wrapText="1"/>
    </xf>
    <xf numFmtId="49" fontId="17" fillId="2" borderId="2" xfId="0" applyNumberFormat="1" applyFont="1" applyFill="1" applyBorder="1" applyAlignment="1">
      <alignment horizontal="center" vertical="top" wrapText="1"/>
    </xf>
    <xf numFmtId="49" fontId="17" fillId="2" borderId="3" xfId="0" applyNumberFormat="1" applyFont="1" applyFill="1" applyBorder="1" applyAlignment="1">
      <alignment horizontal="center" vertical="top" wrapText="1"/>
    </xf>
    <xf numFmtId="0" fontId="74" fillId="2" borderId="0" xfId="0" applyFont="1" applyFill="1" applyAlignment="1">
      <alignment horizontal="right"/>
    </xf>
    <xf numFmtId="0" fontId="74" fillId="2" borderId="18" xfId="0" applyFont="1" applyFill="1" applyBorder="1" applyAlignment="1">
      <alignment horizontal="center" vertical="top" wrapText="1"/>
    </xf>
    <xf numFmtId="0" fontId="74" fillId="2" borderId="19" xfId="0" applyFont="1" applyFill="1" applyBorder="1" applyAlignment="1">
      <alignment horizontal="center" vertical="top" wrapText="1"/>
    </xf>
    <xf numFmtId="0" fontId="74" fillId="2" borderId="20" xfId="0" applyFont="1" applyFill="1" applyBorder="1" applyAlignment="1">
      <alignment horizontal="center" vertical="top" wrapText="1"/>
    </xf>
    <xf numFmtId="0" fontId="74" fillId="2" borderId="21" xfId="0" applyFont="1" applyFill="1" applyBorder="1" applyAlignment="1">
      <alignment horizontal="center" vertical="center" wrapText="1"/>
    </xf>
    <xf numFmtId="0" fontId="74" fillId="2" borderId="1" xfId="0" applyFont="1" applyFill="1" applyBorder="1" applyAlignment="1">
      <alignment horizontal="center" vertical="center" wrapText="1"/>
    </xf>
    <xf numFmtId="0" fontId="74" fillId="2" borderId="7" xfId="0" applyFont="1" applyFill="1" applyBorder="1" applyAlignment="1">
      <alignment horizontal="center" vertical="top" wrapText="1"/>
    </xf>
    <xf numFmtId="0" fontId="74" fillId="2" borderId="2" xfId="0" applyFont="1" applyFill="1" applyBorder="1" applyAlignment="1">
      <alignment horizontal="center" vertical="top" wrapText="1"/>
    </xf>
    <xf numFmtId="49" fontId="17" fillId="2" borderId="7" xfId="0" applyNumberFormat="1" applyFont="1" applyFill="1" applyBorder="1" applyAlignment="1">
      <alignment horizontal="center" vertical="top" wrapText="1"/>
    </xf>
    <xf numFmtId="0" fontId="17" fillId="2" borderId="2" xfId="0" applyFont="1" applyFill="1" applyBorder="1" applyAlignment="1">
      <alignment horizontal="center" vertical="top" wrapText="1"/>
    </xf>
    <xf numFmtId="0" fontId="74" fillId="2" borderId="1" xfId="0" applyFont="1" applyFill="1" applyBorder="1" applyAlignment="1">
      <alignment horizontal="center" vertical="top" wrapText="1"/>
    </xf>
    <xf numFmtId="49" fontId="17" fillId="2" borderId="8" xfId="0" applyNumberFormat="1" applyFont="1" applyFill="1" applyBorder="1" applyAlignment="1">
      <alignment horizontal="center" vertical="top" wrapText="1"/>
    </xf>
    <xf numFmtId="0" fontId="17" fillId="2" borderId="1" xfId="0" applyFont="1" applyFill="1" applyBorder="1" applyAlignment="1">
      <alignment horizontal="center" vertical="top" wrapText="1"/>
    </xf>
    <xf numFmtId="176" fontId="75" fillId="2" borderId="50" xfId="98" applyNumberFormat="1" applyFont="1" applyFill="1" applyBorder="1" applyAlignment="1">
      <alignment horizontal="left" vertical="center" wrapText="1"/>
    </xf>
    <xf numFmtId="176" fontId="75" fillId="2" borderId="54" xfId="98" applyNumberFormat="1" applyFont="1" applyFill="1" applyBorder="1" applyAlignment="1">
      <alignment horizontal="left" vertical="center" wrapText="1"/>
    </xf>
    <xf numFmtId="49" fontId="17" fillId="2" borderId="50" xfId="0" applyNumberFormat="1" applyFont="1" applyFill="1" applyBorder="1" applyAlignment="1">
      <alignment horizontal="center" vertical="center"/>
    </xf>
    <xf numFmtId="49" fontId="17" fillId="2" borderId="57" xfId="0" applyNumberFormat="1" applyFont="1" applyFill="1" applyBorder="1" applyAlignment="1">
      <alignment horizontal="center" vertical="center"/>
    </xf>
    <xf numFmtId="49" fontId="17" fillId="2" borderId="54" xfId="0" applyNumberFormat="1" applyFont="1" applyFill="1" applyBorder="1" applyAlignment="1">
      <alignment horizontal="center" vertical="center"/>
    </xf>
    <xf numFmtId="0" fontId="17" fillId="2" borderId="50" xfId="0" applyFont="1" applyFill="1" applyBorder="1" applyAlignment="1">
      <alignment horizontal="left" vertical="center" wrapText="1"/>
    </xf>
    <xf numFmtId="0" fontId="17" fillId="2" borderId="57" xfId="0" applyFont="1" applyFill="1" applyBorder="1" applyAlignment="1">
      <alignment horizontal="left" vertical="center" wrapText="1"/>
    </xf>
    <xf numFmtId="0" fontId="17" fillId="2" borderId="54" xfId="0" applyFont="1" applyFill="1" applyBorder="1" applyAlignment="1">
      <alignment horizontal="left" vertical="center" wrapText="1"/>
    </xf>
    <xf numFmtId="0" fontId="17" fillId="58" borderId="4" xfId="0" applyFont="1" applyFill="1" applyBorder="1" applyAlignment="1">
      <alignment horizontal="center" vertical="top" wrapText="1"/>
    </xf>
    <xf numFmtId="0" fontId="17" fillId="58" borderId="6" xfId="0" applyFont="1" applyFill="1" applyBorder="1" applyAlignment="1">
      <alignment horizontal="center" vertical="top" wrapText="1"/>
    </xf>
    <xf numFmtId="0" fontId="17" fillId="58" borderId="5" xfId="0" applyFont="1" applyFill="1" applyBorder="1" applyAlignment="1">
      <alignment horizontal="center" vertical="top" wrapText="1"/>
    </xf>
    <xf numFmtId="0" fontId="17" fillId="2" borderId="6" xfId="0" applyFont="1" applyFill="1" applyBorder="1" applyAlignment="1">
      <alignment horizontal="left" vertical="center" wrapText="1"/>
    </xf>
    <xf numFmtId="0" fontId="17" fillId="2" borderId="50" xfId="0" applyFont="1" applyFill="1" applyBorder="1" applyAlignment="1">
      <alignment horizontal="center" vertical="center" wrapText="1"/>
    </xf>
    <xf numFmtId="0" fontId="17" fillId="2" borderId="57" xfId="0" applyFont="1" applyFill="1" applyBorder="1" applyAlignment="1">
      <alignment horizontal="center" vertical="center" wrapText="1"/>
    </xf>
    <xf numFmtId="0" fontId="17" fillId="2" borderId="54" xfId="0" applyFont="1" applyFill="1" applyBorder="1" applyAlignment="1">
      <alignment horizontal="center" vertical="center" wrapText="1"/>
    </xf>
    <xf numFmtId="176" fontId="75" fillId="2" borderId="50" xfId="98" applyNumberFormat="1" applyFont="1" applyFill="1" applyBorder="1" applyAlignment="1">
      <alignment horizontal="left" vertical="center"/>
    </xf>
    <xf numFmtId="176" fontId="75" fillId="2" borderId="54" xfId="98" applyNumberFormat="1" applyFont="1" applyFill="1" applyBorder="1" applyAlignment="1">
      <alignment horizontal="left" vertical="center"/>
    </xf>
    <xf numFmtId="0" fontId="74" fillId="2" borderId="1" xfId="8" applyFont="1" applyFill="1" applyBorder="1" applyAlignment="1">
      <alignment horizontal="center" vertical="center" wrapText="1"/>
    </xf>
    <xf numFmtId="0" fontId="74" fillId="2" borderId="7" xfId="8" applyFont="1" applyFill="1" applyBorder="1" applyAlignment="1">
      <alignment horizontal="center" vertical="center" wrapText="1"/>
    </xf>
    <xf numFmtId="0" fontId="74" fillId="2" borderId="3" xfId="8" applyFont="1" applyFill="1" applyBorder="1" applyAlignment="1">
      <alignment horizontal="center" vertical="center" wrapText="1"/>
    </xf>
    <xf numFmtId="0" fontId="13" fillId="2" borderId="0" xfId="0" applyFont="1" applyFill="1" applyAlignment="1">
      <alignment horizontal="center" wrapText="1"/>
    </xf>
    <xf numFmtId="0" fontId="15" fillId="2" borderId="0" xfId="0" applyFont="1" applyFill="1" applyAlignment="1">
      <alignment horizontal="right" vertical="center" wrapText="1"/>
    </xf>
    <xf numFmtId="0" fontId="95" fillId="0" borderId="49" xfId="0" applyFont="1" applyBorder="1" applyAlignment="1">
      <alignment horizontal="left" vertical="top" wrapText="1"/>
    </xf>
    <xf numFmtId="0" fontId="15" fillId="2" borderId="4" xfId="0" applyFont="1" applyFill="1" applyBorder="1" applyAlignment="1">
      <alignment horizontal="center" vertical="top" wrapText="1"/>
    </xf>
    <xf numFmtId="0" fontId="15" fillId="2" borderId="5" xfId="0" applyFont="1" applyFill="1" applyBorder="1" applyAlignment="1">
      <alignment horizontal="center" vertical="top" wrapText="1"/>
    </xf>
    <xf numFmtId="0" fontId="13" fillId="0" borderId="4" xfId="260" applyFont="1" applyBorder="1" applyAlignment="1">
      <alignment horizontal="left" vertical="center" wrapText="1"/>
    </xf>
    <xf numFmtId="0" fontId="88" fillId="0" borderId="5" xfId="260" applyFont="1" applyBorder="1" applyAlignment="1">
      <alignment vertical="center" wrapText="1"/>
    </xf>
    <xf numFmtId="0" fontId="95" fillId="2" borderId="49" xfId="0" applyFont="1" applyFill="1" applyBorder="1" applyAlignment="1">
      <alignment horizontal="left" vertical="top" wrapText="1"/>
    </xf>
    <xf numFmtId="0" fontId="15" fillId="2" borderId="4" xfId="260" applyFont="1" applyFill="1" applyBorder="1" applyAlignment="1">
      <alignment horizontal="center" vertical="top" wrapText="1"/>
    </xf>
    <xf numFmtId="0" fontId="15" fillId="2" borderId="5" xfId="260" applyFont="1" applyFill="1" applyBorder="1" applyAlignment="1">
      <alignment horizontal="center" vertical="top" wrapText="1"/>
    </xf>
    <xf numFmtId="0" fontId="15" fillId="0" borderId="0" xfId="0" applyFont="1" applyAlignment="1">
      <alignment horizontal="right" vertical="top"/>
    </xf>
    <xf numFmtId="0" fontId="15" fillId="0" borderId="0" xfId="0" applyFont="1" applyAlignment="1">
      <alignment horizontal="right"/>
    </xf>
    <xf numFmtId="0" fontId="13" fillId="0" borderId="0" xfId="0" applyFont="1" applyAlignment="1">
      <alignment horizontal="center" vertical="center" wrapText="1"/>
    </xf>
    <xf numFmtId="0" fontId="92" fillId="0" borderId="0" xfId="0" applyFont="1" applyBorder="1" applyAlignment="1">
      <alignment horizontal="right" vertical="top" wrapText="1"/>
    </xf>
    <xf numFmtId="0" fontId="17" fillId="2" borderId="4" xfId="0" applyFont="1" applyFill="1" applyBorder="1" applyAlignment="1">
      <alignment horizontal="left"/>
    </xf>
    <xf numFmtId="0" fontId="17" fillId="2" borderId="6" xfId="0" applyFont="1" applyFill="1" applyBorder="1" applyAlignment="1">
      <alignment horizontal="left"/>
    </xf>
    <xf numFmtId="0" fontId="17" fillId="2" borderId="5" xfId="0" applyFont="1" applyFill="1" applyBorder="1" applyAlignment="1">
      <alignment horizontal="left"/>
    </xf>
    <xf numFmtId="0" fontId="15" fillId="2" borderId="7" xfId="260" applyFont="1" applyFill="1" applyBorder="1" applyAlignment="1">
      <alignment horizontal="center" vertical="top" wrapText="1"/>
    </xf>
    <xf numFmtId="0" fontId="15" fillId="2" borderId="2" xfId="260" applyFont="1" applyFill="1" applyBorder="1" applyAlignment="1">
      <alignment horizontal="center" vertical="top" wrapText="1"/>
    </xf>
    <xf numFmtId="0" fontId="15" fillId="2" borderId="3" xfId="260" applyFont="1" applyFill="1" applyBorder="1" applyAlignment="1">
      <alignment horizontal="center" vertical="top" wrapText="1"/>
    </xf>
    <xf numFmtId="0" fontId="15" fillId="2" borderId="49" xfId="974" applyFont="1" applyFill="1" applyBorder="1" applyAlignment="1">
      <alignment horizontal="left" vertical="top" wrapText="1"/>
    </xf>
    <xf numFmtId="0" fontId="15" fillId="0" borderId="50" xfId="1760" applyFont="1" applyFill="1" applyBorder="1" applyAlignment="1">
      <alignment horizontal="left" vertical="center" wrapText="1"/>
    </xf>
    <xf numFmtId="0" fontId="15" fillId="0" borderId="51" xfId="1760" applyFont="1" applyFill="1" applyBorder="1" applyAlignment="1">
      <alignment horizontal="left" vertical="center" wrapText="1"/>
    </xf>
    <xf numFmtId="0" fontId="15" fillId="0" borderId="50" xfId="974" applyFont="1" applyBorder="1" applyAlignment="1">
      <alignment horizontal="left" vertical="top" wrapText="1"/>
    </xf>
    <xf numFmtId="0" fontId="15" fillId="0" borderId="51" xfId="974" applyFont="1" applyBorder="1" applyAlignment="1">
      <alignment horizontal="left" vertical="top" wrapText="1"/>
    </xf>
    <xf numFmtId="0" fontId="15" fillId="0" borderId="52" xfId="974" applyFont="1" applyBorder="1" applyAlignment="1">
      <alignment horizontal="left" vertical="top" wrapText="1"/>
    </xf>
    <xf numFmtId="0" fontId="15" fillId="0" borderId="50" xfId="974" applyFont="1" applyBorder="1" applyAlignment="1">
      <alignment horizontal="center" vertical="top" wrapText="1"/>
    </xf>
    <xf numFmtId="0" fontId="15" fillId="0" borderId="51" xfId="974" applyFont="1" applyBorder="1" applyAlignment="1">
      <alignment horizontal="center" vertical="top" wrapText="1"/>
    </xf>
    <xf numFmtId="0" fontId="15" fillId="0" borderId="52" xfId="974" applyFont="1" applyBorder="1" applyAlignment="1">
      <alignment horizontal="center" vertical="top" wrapText="1"/>
    </xf>
    <xf numFmtId="0" fontId="15" fillId="57" borderId="50" xfId="1760" applyFont="1" applyFill="1" applyBorder="1" applyAlignment="1">
      <alignment horizontal="center" wrapText="1"/>
    </xf>
    <xf numFmtId="0" fontId="15" fillId="57" borderId="51" xfId="1760" applyFont="1" applyFill="1" applyBorder="1" applyAlignment="1">
      <alignment horizontal="center" wrapText="1"/>
    </xf>
    <xf numFmtId="0" fontId="15" fillId="57" borderId="52" xfId="1760" applyFont="1" applyFill="1" applyBorder="1" applyAlignment="1">
      <alignment horizontal="center" wrapText="1"/>
    </xf>
    <xf numFmtId="0" fontId="13" fillId="0" borderId="49" xfId="1760" applyFont="1" applyFill="1" applyBorder="1" applyAlignment="1">
      <alignment horizontal="left" wrapText="1"/>
    </xf>
    <xf numFmtId="0" fontId="15" fillId="0" borderId="0" xfId="1759" applyFont="1" applyAlignment="1">
      <alignment horizontal="right" vertical="top"/>
    </xf>
    <xf numFmtId="0" fontId="15" fillId="0" borderId="0" xfId="1759" applyFont="1" applyAlignment="1">
      <alignment horizontal="right"/>
    </xf>
    <xf numFmtId="0" fontId="13" fillId="0" borderId="0" xfId="1759" applyFont="1" applyAlignment="1">
      <alignment horizontal="center" vertical="center" wrapText="1"/>
    </xf>
    <xf numFmtId="0" fontId="13" fillId="0" borderId="0" xfId="1759" applyFont="1" applyBorder="1" applyAlignment="1">
      <alignment horizontal="center" vertical="center" wrapText="1"/>
    </xf>
    <xf numFmtId="0" fontId="15" fillId="57" borderId="1" xfId="1760" applyFont="1" applyFill="1" applyBorder="1" applyAlignment="1">
      <alignment horizontal="center" vertical="center" wrapText="1"/>
    </xf>
    <xf numFmtId="0" fontId="15" fillId="57" borderId="44" xfId="1760" applyFont="1" applyFill="1" applyBorder="1" applyAlignment="1">
      <alignment horizontal="center" vertical="center" wrapText="1"/>
    </xf>
    <xf numFmtId="0" fontId="15" fillId="57" borderId="45" xfId="1760" applyFont="1" applyFill="1" applyBorder="1" applyAlignment="1">
      <alignment horizontal="center" vertical="center" wrapText="1"/>
    </xf>
    <xf numFmtId="0" fontId="15" fillId="57" borderId="46" xfId="1760" applyFont="1" applyFill="1" applyBorder="1" applyAlignment="1">
      <alignment horizontal="center" vertical="center" wrapText="1"/>
    </xf>
    <xf numFmtId="0" fontId="15" fillId="57" borderId="47" xfId="1760" applyFont="1" applyFill="1" applyBorder="1" applyAlignment="1">
      <alignment horizontal="center" vertical="center" wrapText="1"/>
    </xf>
    <xf numFmtId="0" fontId="15" fillId="57" borderId="38" xfId="1760" applyFont="1" applyFill="1" applyBorder="1" applyAlignment="1">
      <alignment horizontal="center" vertical="center" wrapText="1"/>
    </xf>
    <xf numFmtId="0" fontId="15" fillId="57" borderId="35" xfId="1760" applyFont="1" applyFill="1" applyBorder="1" applyAlignment="1">
      <alignment horizontal="center" vertical="center" wrapText="1"/>
    </xf>
    <xf numFmtId="0" fontId="74" fillId="2" borderId="4" xfId="8" applyFont="1" applyFill="1" applyBorder="1" applyAlignment="1">
      <alignment horizontal="center" vertical="center" wrapText="1"/>
    </xf>
    <xf numFmtId="0" fontId="74" fillId="2" borderId="5" xfId="8" applyFont="1" applyFill="1" applyBorder="1" applyAlignment="1">
      <alignment horizontal="center" vertical="center" wrapText="1"/>
    </xf>
  </cellXfs>
  <cellStyles count="2057">
    <cellStyle name="20% - Accent1" xfId="29" builtinId="30" customBuiltin="1"/>
    <cellStyle name="20% - Accent1 2" xfId="69"/>
    <cellStyle name="20% - Accent1 2 2" xfId="108"/>
    <cellStyle name="20% - Accent1 3" xfId="167"/>
    <cellStyle name="20% - Accent1 3 2" xfId="228"/>
    <cellStyle name="20% - Accent1 4" xfId="191"/>
    <cellStyle name="20% - Accent1 4 2" xfId="248"/>
    <cellStyle name="20% - Accent2" xfId="33" builtinId="34" customBuiltin="1"/>
    <cellStyle name="20% - Accent2 2" xfId="72"/>
    <cellStyle name="20% - Accent2 2 2" xfId="109"/>
    <cellStyle name="20% - Accent2 3" xfId="169"/>
    <cellStyle name="20% - Accent2 3 2" xfId="230"/>
    <cellStyle name="20% - Accent2 4" xfId="193"/>
    <cellStyle name="20% - Accent2 4 2" xfId="250"/>
    <cellStyle name="20% - Accent3" xfId="37" builtinId="38" customBuiltin="1"/>
    <cellStyle name="20% - Accent3 2" xfId="71"/>
    <cellStyle name="20% - Accent3 2 2" xfId="110"/>
    <cellStyle name="20% - Accent3 3" xfId="171"/>
    <cellStyle name="20% - Accent3 3 2" xfId="232"/>
    <cellStyle name="20% - Accent3 4" xfId="195"/>
    <cellStyle name="20% - Accent3 4 2" xfId="252"/>
    <cellStyle name="20% - Accent4" xfId="41" builtinId="42" customBuiltin="1"/>
    <cellStyle name="20% - Accent4 2" xfId="88"/>
    <cellStyle name="20% - Accent4 2 2" xfId="111"/>
    <cellStyle name="20% - Accent4 3" xfId="173"/>
    <cellStyle name="20% - Accent4 3 2" xfId="234"/>
    <cellStyle name="20% - Accent4 4" xfId="197"/>
    <cellStyle name="20% - Accent4 4 2" xfId="254"/>
    <cellStyle name="20% - Accent5" xfId="45" builtinId="46" customBuiltin="1"/>
    <cellStyle name="20% - Accent5 2" xfId="91"/>
    <cellStyle name="20% - Accent5 2 2" xfId="112"/>
    <cellStyle name="20% - Accent5 3" xfId="175"/>
    <cellStyle name="20% - Accent5 3 2" xfId="236"/>
    <cellStyle name="20% - Accent5 4" xfId="199"/>
    <cellStyle name="20% - Accent5 4 2" xfId="256"/>
    <cellStyle name="20% - Accent6" xfId="49" builtinId="50" customBuiltin="1"/>
    <cellStyle name="20% - Accent6 2" xfId="59"/>
    <cellStyle name="20% - Accent6 2 2" xfId="113"/>
    <cellStyle name="20% - Accent6 3" xfId="177"/>
    <cellStyle name="20% - Accent6 3 2" xfId="238"/>
    <cellStyle name="20% - Accent6 4" xfId="201"/>
    <cellStyle name="20% - Accent6 4 2" xfId="258"/>
    <cellStyle name="20% - Акцент1 10" xfId="261"/>
    <cellStyle name="20% - Акцент1 11" xfId="262"/>
    <cellStyle name="20% - Акцент1 12" xfId="263"/>
    <cellStyle name="20% - Акцент1 13" xfId="264"/>
    <cellStyle name="20% - Акцент1 14" xfId="265"/>
    <cellStyle name="20% - Акцент1 15" xfId="266"/>
    <cellStyle name="20% - Акцент1 16" xfId="267"/>
    <cellStyle name="20% - Акцент1 17" xfId="268"/>
    <cellStyle name="20% - Акцент1 18" xfId="269"/>
    <cellStyle name="20% - Акцент1 19" xfId="270"/>
    <cellStyle name="20% - Акцент1 2" xfId="214"/>
    <cellStyle name="20% - Акцент1 20" xfId="271"/>
    <cellStyle name="20% - Акцент1 21" xfId="272"/>
    <cellStyle name="20% - Акцент1 22" xfId="273"/>
    <cellStyle name="20% - Акцент1 23" xfId="274"/>
    <cellStyle name="20% - Акцент1 24" xfId="275"/>
    <cellStyle name="20% - Акцент1 25" xfId="276"/>
    <cellStyle name="20% - Акцент1 26" xfId="277"/>
    <cellStyle name="20% - Акцент1 27" xfId="278"/>
    <cellStyle name="20% - Акцент1 28" xfId="279"/>
    <cellStyle name="20% - Акцент1 29" xfId="280"/>
    <cellStyle name="20% - Акцент1 3" xfId="281"/>
    <cellStyle name="20% - Акцент1 30" xfId="282"/>
    <cellStyle name="20% - Акцент1 31" xfId="283"/>
    <cellStyle name="20% - Акцент1 32" xfId="284"/>
    <cellStyle name="20% - Акцент1 33" xfId="285"/>
    <cellStyle name="20% - Акцент1 34" xfId="286"/>
    <cellStyle name="20% - Акцент1 35" xfId="287"/>
    <cellStyle name="20% - Акцент1 36" xfId="288"/>
    <cellStyle name="20% - Акцент1 4" xfId="289"/>
    <cellStyle name="20% - Акцент1 5" xfId="290"/>
    <cellStyle name="20% - Акцент1 6" xfId="291"/>
    <cellStyle name="20% - Акцент1 7" xfId="292"/>
    <cellStyle name="20% - Акцент1 8" xfId="293"/>
    <cellStyle name="20% - Акцент1 9" xfId="294"/>
    <cellStyle name="20% - Акцент2 10" xfId="295"/>
    <cellStyle name="20% - Акцент2 11" xfId="296"/>
    <cellStyle name="20% - Акцент2 12" xfId="297"/>
    <cellStyle name="20% - Акцент2 13" xfId="298"/>
    <cellStyle name="20% - Акцент2 14" xfId="299"/>
    <cellStyle name="20% - Акцент2 15" xfId="300"/>
    <cellStyle name="20% - Акцент2 16" xfId="301"/>
    <cellStyle name="20% - Акцент2 17" xfId="302"/>
    <cellStyle name="20% - Акцент2 18" xfId="303"/>
    <cellStyle name="20% - Акцент2 19" xfId="304"/>
    <cellStyle name="20% - Акцент2 2" xfId="216"/>
    <cellStyle name="20% - Акцент2 20" xfId="305"/>
    <cellStyle name="20% - Акцент2 21" xfId="306"/>
    <cellStyle name="20% - Акцент2 22" xfId="307"/>
    <cellStyle name="20% - Акцент2 23" xfId="308"/>
    <cellStyle name="20% - Акцент2 24" xfId="309"/>
    <cellStyle name="20% - Акцент2 25" xfId="310"/>
    <cellStyle name="20% - Акцент2 26" xfId="311"/>
    <cellStyle name="20% - Акцент2 27" xfId="312"/>
    <cellStyle name="20% - Акцент2 28" xfId="313"/>
    <cellStyle name="20% - Акцент2 29" xfId="314"/>
    <cellStyle name="20% - Акцент2 3" xfId="315"/>
    <cellStyle name="20% - Акцент2 30" xfId="316"/>
    <cellStyle name="20% - Акцент2 31" xfId="317"/>
    <cellStyle name="20% - Акцент2 32" xfId="318"/>
    <cellStyle name="20% - Акцент2 33" xfId="319"/>
    <cellStyle name="20% - Акцент2 34" xfId="320"/>
    <cellStyle name="20% - Акцент2 35" xfId="321"/>
    <cellStyle name="20% - Акцент2 36" xfId="322"/>
    <cellStyle name="20% - Акцент2 4" xfId="323"/>
    <cellStyle name="20% - Акцент2 5" xfId="324"/>
    <cellStyle name="20% - Акцент2 6" xfId="325"/>
    <cellStyle name="20% - Акцент2 7" xfId="326"/>
    <cellStyle name="20% - Акцент2 8" xfId="327"/>
    <cellStyle name="20% - Акцент2 9" xfId="328"/>
    <cellStyle name="20% - Акцент3 10" xfId="329"/>
    <cellStyle name="20% - Акцент3 11" xfId="330"/>
    <cellStyle name="20% - Акцент3 12" xfId="331"/>
    <cellStyle name="20% - Акцент3 13" xfId="332"/>
    <cellStyle name="20% - Акцент3 14" xfId="333"/>
    <cellStyle name="20% - Акцент3 15" xfId="334"/>
    <cellStyle name="20% - Акцент3 16" xfId="335"/>
    <cellStyle name="20% - Акцент3 17" xfId="336"/>
    <cellStyle name="20% - Акцент3 18" xfId="337"/>
    <cellStyle name="20% - Акцент3 19" xfId="338"/>
    <cellStyle name="20% - Акцент3 2" xfId="218"/>
    <cellStyle name="20% - Акцент3 20" xfId="339"/>
    <cellStyle name="20% - Акцент3 21" xfId="340"/>
    <cellStyle name="20% - Акцент3 22" xfId="341"/>
    <cellStyle name="20% - Акцент3 23" xfId="342"/>
    <cellStyle name="20% - Акцент3 24" xfId="343"/>
    <cellStyle name="20% - Акцент3 25" xfId="344"/>
    <cellStyle name="20% - Акцент3 26" xfId="345"/>
    <cellStyle name="20% - Акцент3 27" xfId="346"/>
    <cellStyle name="20% - Акцент3 28" xfId="347"/>
    <cellStyle name="20% - Акцент3 29" xfId="348"/>
    <cellStyle name="20% - Акцент3 3" xfId="349"/>
    <cellStyle name="20% - Акцент3 30" xfId="350"/>
    <cellStyle name="20% - Акцент3 31" xfId="351"/>
    <cellStyle name="20% - Акцент3 32" xfId="352"/>
    <cellStyle name="20% - Акцент3 33" xfId="353"/>
    <cellStyle name="20% - Акцент3 34" xfId="354"/>
    <cellStyle name="20% - Акцент3 35" xfId="355"/>
    <cellStyle name="20% - Акцент3 36" xfId="356"/>
    <cellStyle name="20% - Акцент3 4" xfId="357"/>
    <cellStyle name="20% - Акцент3 5" xfId="358"/>
    <cellStyle name="20% - Акцент3 6" xfId="359"/>
    <cellStyle name="20% - Акцент3 7" xfId="360"/>
    <cellStyle name="20% - Акцент3 8" xfId="361"/>
    <cellStyle name="20% - Акцент3 9" xfId="362"/>
    <cellStyle name="20% - Акцент4 10" xfId="363"/>
    <cellStyle name="20% - Акцент4 11" xfId="364"/>
    <cellStyle name="20% - Акцент4 12" xfId="365"/>
    <cellStyle name="20% - Акцент4 13" xfId="366"/>
    <cellStyle name="20% - Акцент4 14" xfId="367"/>
    <cellStyle name="20% - Акцент4 15" xfId="368"/>
    <cellStyle name="20% - Акцент4 16" xfId="369"/>
    <cellStyle name="20% - Акцент4 17" xfId="370"/>
    <cellStyle name="20% - Акцент4 18" xfId="371"/>
    <cellStyle name="20% - Акцент4 19" xfId="372"/>
    <cellStyle name="20% - Акцент4 2" xfId="220"/>
    <cellStyle name="20% - Акцент4 20" xfId="373"/>
    <cellStyle name="20% - Акцент4 21" xfId="374"/>
    <cellStyle name="20% - Акцент4 22" xfId="375"/>
    <cellStyle name="20% - Акцент4 23" xfId="376"/>
    <cellStyle name="20% - Акцент4 24" xfId="377"/>
    <cellStyle name="20% - Акцент4 25" xfId="378"/>
    <cellStyle name="20% - Акцент4 26" xfId="379"/>
    <cellStyle name="20% - Акцент4 27" xfId="380"/>
    <cellStyle name="20% - Акцент4 28" xfId="381"/>
    <cellStyle name="20% - Акцент4 29" xfId="382"/>
    <cellStyle name="20% - Акцент4 3" xfId="383"/>
    <cellStyle name="20% - Акцент4 30" xfId="384"/>
    <cellStyle name="20% - Акцент4 31" xfId="385"/>
    <cellStyle name="20% - Акцент4 32" xfId="386"/>
    <cellStyle name="20% - Акцент4 33" xfId="387"/>
    <cellStyle name="20% - Акцент4 34" xfId="388"/>
    <cellStyle name="20% - Акцент4 35" xfId="389"/>
    <cellStyle name="20% - Акцент4 36" xfId="390"/>
    <cellStyle name="20% - Акцент4 4" xfId="391"/>
    <cellStyle name="20% - Акцент4 5" xfId="392"/>
    <cellStyle name="20% - Акцент4 6" xfId="393"/>
    <cellStyle name="20% - Акцент4 7" xfId="394"/>
    <cellStyle name="20% - Акцент4 8" xfId="395"/>
    <cellStyle name="20% - Акцент4 9" xfId="396"/>
    <cellStyle name="20% - Акцент5 10" xfId="397"/>
    <cellStyle name="20% - Акцент5 11" xfId="398"/>
    <cellStyle name="20% - Акцент5 12" xfId="399"/>
    <cellStyle name="20% - Акцент5 13" xfId="400"/>
    <cellStyle name="20% - Акцент5 14" xfId="401"/>
    <cellStyle name="20% - Акцент5 15" xfId="402"/>
    <cellStyle name="20% - Акцент5 16" xfId="403"/>
    <cellStyle name="20% - Акцент5 17" xfId="404"/>
    <cellStyle name="20% - Акцент5 18" xfId="405"/>
    <cellStyle name="20% - Акцент5 19" xfId="406"/>
    <cellStyle name="20% - Акцент5 2" xfId="222"/>
    <cellStyle name="20% - Акцент5 20" xfId="407"/>
    <cellStyle name="20% - Акцент5 21" xfId="408"/>
    <cellStyle name="20% - Акцент5 22" xfId="409"/>
    <cellStyle name="20% - Акцент5 23" xfId="410"/>
    <cellStyle name="20% - Акцент5 24" xfId="411"/>
    <cellStyle name="20% - Акцент5 25" xfId="412"/>
    <cellStyle name="20% - Акцент5 26" xfId="413"/>
    <cellStyle name="20% - Акцент5 27" xfId="414"/>
    <cellStyle name="20% - Акцент5 28" xfId="415"/>
    <cellStyle name="20% - Акцент5 29" xfId="416"/>
    <cellStyle name="20% - Акцент5 3" xfId="417"/>
    <cellStyle name="20% - Акцент5 30" xfId="418"/>
    <cellStyle name="20% - Акцент5 31" xfId="419"/>
    <cellStyle name="20% - Акцент5 32" xfId="420"/>
    <cellStyle name="20% - Акцент5 33" xfId="421"/>
    <cellStyle name="20% - Акцент5 34" xfId="422"/>
    <cellStyle name="20% - Акцент5 35" xfId="423"/>
    <cellStyle name="20% - Акцент5 36" xfId="424"/>
    <cellStyle name="20% - Акцент5 4" xfId="425"/>
    <cellStyle name="20% - Акцент5 5" xfId="426"/>
    <cellStyle name="20% - Акцент5 6" xfId="427"/>
    <cellStyle name="20% - Акцент5 7" xfId="428"/>
    <cellStyle name="20% - Акцент5 8" xfId="429"/>
    <cellStyle name="20% - Акцент5 9" xfId="430"/>
    <cellStyle name="20% - Акцент6 10" xfId="431"/>
    <cellStyle name="20% - Акцент6 11" xfId="432"/>
    <cellStyle name="20% - Акцент6 12" xfId="433"/>
    <cellStyle name="20% - Акцент6 13" xfId="434"/>
    <cellStyle name="20% - Акцент6 14" xfId="435"/>
    <cellStyle name="20% - Акцент6 15" xfId="436"/>
    <cellStyle name="20% - Акцент6 16" xfId="437"/>
    <cellStyle name="20% - Акцент6 17" xfId="438"/>
    <cellStyle name="20% - Акцент6 18" xfId="439"/>
    <cellStyle name="20% - Акцент6 19" xfId="440"/>
    <cellStyle name="20% - Акцент6 2" xfId="224"/>
    <cellStyle name="20% - Акцент6 20" xfId="441"/>
    <cellStyle name="20% - Акцент6 21" xfId="442"/>
    <cellStyle name="20% - Акцент6 22" xfId="443"/>
    <cellStyle name="20% - Акцент6 23" xfId="444"/>
    <cellStyle name="20% - Акцент6 24" xfId="445"/>
    <cellStyle name="20% - Акцент6 25" xfId="446"/>
    <cellStyle name="20% - Акцент6 26" xfId="447"/>
    <cellStyle name="20% - Акцент6 27" xfId="448"/>
    <cellStyle name="20% - Акцент6 28" xfId="449"/>
    <cellStyle name="20% - Акцент6 29" xfId="450"/>
    <cellStyle name="20% - Акцент6 3" xfId="451"/>
    <cellStyle name="20% - Акцент6 30" xfId="452"/>
    <cellStyle name="20% - Акцент6 31" xfId="453"/>
    <cellStyle name="20% - Акцент6 32" xfId="454"/>
    <cellStyle name="20% - Акцент6 33" xfId="455"/>
    <cellStyle name="20% - Акцент6 34" xfId="456"/>
    <cellStyle name="20% - Акцент6 35" xfId="457"/>
    <cellStyle name="20% - Акцент6 36" xfId="458"/>
    <cellStyle name="20% - Акцент6 4" xfId="459"/>
    <cellStyle name="20% - Акцент6 5" xfId="460"/>
    <cellStyle name="20% - Акцент6 6" xfId="461"/>
    <cellStyle name="20% - Акцент6 7" xfId="462"/>
    <cellStyle name="20% - Акцент6 8" xfId="463"/>
    <cellStyle name="20% - Акцент6 9" xfId="464"/>
    <cellStyle name="40% - Accent1" xfId="30" builtinId="31" customBuiltin="1"/>
    <cellStyle name="40% - Accent1 2" xfId="93"/>
    <cellStyle name="40% - Accent1 2 2" xfId="114"/>
    <cellStyle name="40% - Accent1 3" xfId="168"/>
    <cellStyle name="40% - Accent1 3 2" xfId="229"/>
    <cellStyle name="40% - Accent1 4" xfId="192"/>
    <cellStyle name="40% - Accent1 4 2" xfId="249"/>
    <cellStyle name="40% - Accent2" xfId="34" builtinId="35" customBuiltin="1"/>
    <cellStyle name="40% - Accent2 2" xfId="61"/>
    <cellStyle name="40% - Accent2 2 2" xfId="115"/>
    <cellStyle name="40% - Accent2 3" xfId="170"/>
    <cellStyle name="40% - Accent2 3 2" xfId="231"/>
    <cellStyle name="40% - Accent2 4" xfId="194"/>
    <cellStyle name="40% - Accent2 4 2" xfId="251"/>
    <cellStyle name="40% - Accent3" xfId="38" builtinId="39" customBuiltin="1"/>
    <cellStyle name="40% - Accent3 2" xfId="87"/>
    <cellStyle name="40% - Accent3 2 2" xfId="116"/>
    <cellStyle name="40% - Accent3 3" xfId="172"/>
    <cellStyle name="40% - Accent3 3 2" xfId="233"/>
    <cellStyle name="40% - Accent3 4" xfId="196"/>
    <cellStyle name="40% - Accent3 4 2" xfId="253"/>
    <cellStyle name="40% - Accent4" xfId="42" builtinId="43" customBuiltin="1"/>
    <cellStyle name="40% - Accent4 2" xfId="78"/>
    <cellStyle name="40% - Accent4 2 2" xfId="117"/>
    <cellStyle name="40% - Accent4 3" xfId="174"/>
    <cellStyle name="40% - Accent4 3 2" xfId="235"/>
    <cellStyle name="40% - Accent4 4" xfId="198"/>
    <cellStyle name="40% - Accent4 4 2" xfId="255"/>
    <cellStyle name="40% - Accent5" xfId="46" builtinId="47" customBuiltin="1"/>
    <cellStyle name="40% - Accent5 2" xfId="77"/>
    <cellStyle name="40% - Accent5 2 2" xfId="118"/>
    <cellStyle name="40% - Accent5 3" xfId="176"/>
    <cellStyle name="40% - Accent5 3 2" xfId="237"/>
    <cellStyle name="40% - Accent5 4" xfId="200"/>
    <cellStyle name="40% - Accent5 4 2" xfId="257"/>
    <cellStyle name="40% - Accent6" xfId="50" builtinId="51" customBuiltin="1"/>
    <cellStyle name="40% - Accent6 2" xfId="60"/>
    <cellStyle name="40% - Accent6 2 2" xfId="119"/>
    <cellStyle name="40% - Accent6 3" xfId="178"/>
    <cellStyle name="40% - Accent6 3 2" xfId="239"/>
    <cellStyle name="40% - Accent6 4" xfId="202"/>
    <cellStyle name="40% - Accent6 4 2" xfId="259"/>
    <cellStyle name="40% - Акцент1 10" xfId="465"/>
    <cellStyle name="40% - Акцент1 11" xfId="466"/>
    <cellStyle name="40% - Акцент1 12" xfId="467"/>
    <cellStyle name="40% - Акцент1 13" xfId="468"/>
    <cellStyle name="40% - Акцент1 14" xfId="469"/>
    <cellStyle name="40% - Акцент1 15" xfId="470"/>
    <cellStyle name="40% - Акцент1 16" xfId="471"/>
    <cellStyle name="40% - Акцент1 17" xfId="472"/>
    <cellStyle name="40% - Акцент1 18" xfId="473"/>
    <cellStyle name="40% - Акцент1 19" xfId="474"/>
    <cellStyle name="40% - Акцент1 2" xfId="215"/>
    <cellStyle name="40% - Акцент1 20" xfId="475"/>
    <cellStyle name="40% - Акцент1 21" xfId="476"/>
    <cellStyle name="40% - Акцент1 22" xfId="477"/>
    <cellStyle name="40% - Акцент1 23" xfId="478"/>
    <cellStyle name="40% - Акцент1 24" xfId="479"/>
    <cellStyle name="40% - Акцент1 25" xfId="480"/>
    <cellStyle name="40% - Акцент1 26" xfId="481"/>
    <cellStyle name="40% - Акцент1 27" xfId="482"/>
    <cellStyle name="40% - Акцент1 28" xfId="483"/>
    <cellStyle name="40% - Акцент1 29" xfId="484"/>
    <cellStyle name="40% - Акцент1 3" xfId="485"/>
    <cellStyle name="40% - Акцент1 30" xfId="486"/>
    <cellStyle name="40% - Акцент1 31" xfId="487"/>
    <cellStyle name="40% - Акцент1 32" xfId="488"/>
    <cellStyle name="40% - Акцент1 33" xfId="489"/>
    <cellStyle name="40% - Акцент1 34" xfId="490"/>
    <cellStyle name="40% - Акцент1 35" xfId="491"/>
    <cellStyle name="40% - Акцент1 36" xfId="492"/>
    <cellStyle name="40% - Акцент1 4" xfId="493"/>
    <cellStyle name="40% - Акцент1 5" xfId="494"/>
    <cellStyle name="40% - Акцент1 6" xfId="495"/>
    <cellStyle name="40% - Акцент1 7" xfId="496"/>
    <cellStyle name="40% - Акцент1 8" xfId="497"/>
    <cellStyle name="40% - Акцент1 9" xfId="498"/>
    <cellStyle name="40% - Акцент2 10" xfId="499"/>
    <cellStyle name="40% - Акцент2 11" xfId="500"/>
    <cellStyle name="40% - Акцент2 12" xfId="501"/>
    <cellStyle name="40% - Акцент2 13" xfId="502"/>
    <cellStyle name="40% - Акцент2 14" xfId="503"/>
    <cellStyle name="40% - Акцент2 15" xfId="504"/>
    <cellStyle name="40% - Акцент2 16" xfId="505"/>
    <cellStyle name="40% - Акцент2 17" xfId="506"/>
    <cellStyle name="40% - Акцент2 18" xfId="507"/>
    <cellStyle name="40% - Акцент2 19" xfId="508"/>
    <cellStyle name="40% - Акцент2 2" xfId="217"/>
    <cellStyle name="40% - Акцент2 20" xfId="509"/>
    <cellStyle name="40% - Акцент2 21" xfId="510"/>
    <cellStyle name="40% - Акцент2 22" xfId="511"/>
    <cellStyle name="40% - Акцент2 23" xfId="512"/>
    <cellStyle name="40% - Акцент2 24" xfId="513"/>
    <cellStyle name="40% - Акцент2 25" xfId="514"/>
    <cellStyle name="40% - Акцент2 26" xfId="515"/>
    <cellStyle name="40% - Акцент2 27" xfId="516"/>
    <cellStyle name="40% - Акцент2 28" xfId="517"/>
    <cellStyle name="40% - Акцент2 29" xfId="518"/>
    <cellStyle name="40% - Акцент2 3" xfId="519"/>
    <cellStyle name="40% - Акцент2 30" xfId="520"/>
    <cellStyle name="40% - Акцент2 31" xfId="521"/>
    <cellStyle name="40% - Акцент2 32" xfId="522"/>
    <cellStyle name="40% - Акцент2 33" xfId="523"/>
    <cellStyle name="40% - Акцент2 34" xfId="524"/>
    <cellStyle name="40% - Акцент2 35" xfId="525"/>
    <cellStyle name="40% - Акцент2 36" xfId="526"/>
    <cellStyle name="40% - Акцент2 4" xfId="527"/>
    <cellStyle name="40% - Акцент2 5" xfId="528"/>
    <cellStyle name="40% - Акцент2 6" xfId="529"/>
    <cellStyle name="40% - Акцент2 7" xfId="530"/>
    <cellStyle name="40% - Акцент2 8" xfId="531"/>
    <cellStyle name="40% - Акцент2 9" xfId="532"/>
    <cellStyle name="40% - Акцент3 10" xfId="533"/>
    <cellStyle name="40% - Акцент3 11" xfId="534"/>
    <cellStyle name="40% - Акцент3 12" xfId="535"/>
    <cellStyle name="40% - Акцент3 13" xfId="536"/>
    <cellStyle name="40% - Акцент3 14" xfId="537"/>
    <cellStyle name="40% - Акцент3 15" xfId="538"/>
    <cellStyle name="40% - Акцент3 16" xfId="539"/>
    <cellStyle name="40% - Акцент3 17" xfId="540"/>
    <cellStyle name="40% - Акцент3 18" xfId="541"/>
    <cellStyle name="40% - Акцент3 19" xfId="542"/>
    <cellStyle name="40% - Акцент3 2" xfId="219"/>
    <cellStyle name="40% - Акцент3 20" xfId="543"/>
    <cellStyle name="40% - Акцент3 21" xfId="544"/>
    <cellStyle name="40% - Акцент3 22" xfId="545"/>
    <cellStyle name="40% - Акцент3 23" xfId="546"/>
    <cellStyle name="40% - Акцент3 24" xfId="547"/>
    <cellStyle name="40% - Акцент3 25" xfId="548"/>
    <cellStyle name="40% - Акцент3 26" xfId="549"/>
    <cellStyle name="40% - Акцент3 27" xfId="550"/>
    <cellStyle name="40% - Акцент3 28" xfId="551"/>
    <cellStyle name="40% - Акцент3 29" xfId="552"/>
    <cellStyle name="40% - Акцент3 3" xfId="553"/>
    <cellStyle name="40% - Акцент3 30" xfId="554"/>
    <cellStyle name="40% - Акцент3 31" xfId="555"/>
    <cellStyle name="40% - Акцент3 32" xfId="556"/>
    <cellStyle name="40% - Акцент3 33" xfId="557"/>
    <cellStyle name="40% - Акцент3 34" xfId="558"/>
    <cellStyle name="40% - Акцент3 35" xfId="559"/>
    <cellStyle name="40% - Акцент3 36" xfId="560"/>
    <cellStyle name="40% - Акцент3 4" xfId="561"/>
    <cellStyle name="40% - Акцент3 5" xfId="562"/>
    <cellStyle name="40% - Акцент3 6" xfId="563"/>
    <cellStyle name="40% - Акцент3 7" xfId="564"/>
    <cellStyle name="40% - Акцент3 8" xfId="565"/>
    <cellStyle name="40% - Акцент3 9" xfId="566"/>
    <cellStyle name="40% - Акцент4 10" xfId="567"/>
    <cellStyle name="40% - Акцент4 11" xfId="568"/>
    <cellStyle name="40% - Акцент4 12" xfId="569"/>
    <cellStyle name="40% - Акцент4 13" xfId="570"/>
    <cellStyle name="40% - Акцент4 14" xfId="571"/>
    <cellStyle name="40% - Акцент4 15" xfId="572"/>
    <cellStyle name="40% - Акцент4 16" xfId="573"/>
    <cellStyle name="40% - Акцент4 17" xfId="574"/>
    <cellStyle name="40% - Акцент4 18" xfId="575"/>
    <cellStyle name="40% - Акцент4 19" xfId="576"/>
    <cellStyle name="40% - Акцент4 2" xfId="221"/>
    <cellStyle name="40% - Акцент4 20" xfId="577"/>
    <cellStyle name="40% - Акцент4 21" xfId="578"/>
    <cellStyle name="40% - Акцент4 22" xfId="579"/>
    <cellStyle name="40% - Акцент4 23" xfId="580"/>
    <cellStyle name="40% - Акцент4 24" xfId="581"/>
    <cellStyle name="40% - Акцент4 25" xfId="582"/>
    <cellStyle name="40% - Акцент4 26" xfId="583"/>
    <cellStyle name="40% - Акцент4 27" xfId="584"/>
    <cellStyle name="40% - Акцент4 28" xfId="585"/>
    <cellStyle name="40% - Акцент4 29" xfId="586"/>
    <cellStyle name="40% - Акцент4 3" xfId="587"/>
    <cellStyle name="40% - Акцент4 30" xfId="588"/>
    <cellStyle name="40% - Акцент4 31" xfId="589"/>
    <cellStyle name="40% - Акцент4 32" xfId="590"/>
    <cellStyle name="40% - Акцент4 33" xfId="591"/>
    <cellStyle name="40% - Акцент4 34" xfId="592"/>
    <cellStyle name="40% - Акцент4 35" xfId="593"/>
    <cellStyle name="40% - Акцент4 36" xfId="594"/>
    <cellStyle name="40% - Акцент4 4" xfId="595"/>
    <cellStyle name="40% - Акцент4 5" xfId="596"/>
    <cellStyle name="40% - Акцент4 6" xfId="597"/>
    <cellStyle name="40% - Акцент4 7" xfId="598"/>
    <cellStyle name="40% - Акцент4 8" xfId="599"/>
    <cellStyle name="40% - Акцент4 9" xfId="600"/>
    <cellStyle name="40% - Акцент5 10" xfId="601"/>
    <cellStyle name="40% - Акцент5 11" xfId="602"/>
    <cellStyle name="40% - Акцент5 12" xfId="603"/>
    <cellStyle name="40% - Акцент5 13" xfId="604"/>
    <cellStyle name="40% - Акцент5 14" xfId="605"/>
    <cellStyle name="40% - Акцент5 15" xfId="606"/>
    <cellStyle name="40% - Акцент5 16" xfId="607"/>
    <cellStyle name="40% - Акцент5 17" xfId="608"/>
    <cellStyle name="40% - Акцент5 18" xfId="609"/>
    <cellStyle name="40% - Акцент5 19" xfId="610"/>
    <cellStyle name="40% - Акцент5 2" xfId="223"/>
    <cellStyle name="40% - Акцент5 20" xfId="611"/>
    <cellStyle name="40% - Акцент5 21" xfId="612"/>
    <cellStyle name="40% - Акцент5 22" xfId="613"/>
    <cellStyle name="40% - Акцент5 23" xfId="614"/>
    <cellStyle name="40% - Акцент5 24" xfId="615"/>
    <cellStyle name="40% - Акцент5 25" xfId="616"/>
    <cellStyle name="40% - Акцент5 26" xfId="617"/>
    <cellStyle name="40% - Акцент5 27" xfId="618"/>
    <cellStyle name="40% - Акцент5 28" xfId="619"/>
    <cellStyle name="40% - Акцент5 29" xfId="620"/>
    <cellStyle name="40% - Акцент5 3" xfId="621"/>
    <cellStyle name="40% - Акцент5 30" xfId="622"/>
    <cellStyle name="40% - Акцент5 31" xfId="623"/>
    <cellStyle name="40% - Акцент5 32" xfId="624"/>
    <cellStyle name="40% - Акцент5 33" xfId="625"/>
    <cellStyle name="40% - Акцент5 34" xfId="626"/>
    <cellStyle name="40% - Акцент5 35" xfId="627"/>
    <cellStyle name="40% - Акцент5 36" xfId="628"/>
    <cellStyle name="40% - Акцент5 4" xfId="629"/>
    <cellStyle name="40% - Акцент5 5" xfId="630"/>
    <cellStyle name="40% - Акцент5 6" xfId="631"/>
    <cellStyle name="40% - Акцент5 7" xfId="632"/>
    <cellStyle name="40% - Акцент5 8" xfId="633"/>
    <cellStyle name="40% - Акцент5 9" xfId="634"/>
    <cellStyle name="40% - Акцент6 10" xfId="635"/>
    <cellStyle name="40% - Акцент6 11" xfId="636"/>
    <cellStyle name="40% - Акцент6 12" xfId="637"/>
    <cellStyle name="40% - Акцент6 13" xfId="638"/>
    <cellStyle name="40% - Акцент6 14" xfId="639"/>
    <cellStyle name="40% - Акцент6 15" xfId="640"/>
    <cellStyle name="40% - Акцент6 16" xfId="641"/>
    <cellStyle name="40% - Акцент6 17" xfId="642"/>
    <cellStyle name="40% - Акцент6 18" xfId="643"/>
    <cellStyle name="40% - Акцент6 19" xfId="644"/>
    <cellStyle name="40% - Акцент6 2" xfId="225"/>
    <cellStyle name="40% - Акцент6 20" xfId="645"/>
    <cellStyle name="40% - Акцент6 21" xfId="646"/>
    <cellStyle name="40% - Акцент6 22" xfId="647"/>
    <cellStyle name="40% - Акцент6 23" xfId="648"/>
    <cellStyle name="40% - Акцент6 24" xfId="649"/>
    <cellStyle name="40% - Акцент6 25" xfId="650"/>
    <cellStyle name="40% - Акцент6 26" xfId="651"/>
    <cellStyle name="40% - Акцент6 27" xfId="652"/>
    <cellStyle name="40% - Акцент6 28" xfId="653"/>
    <cellStyle name="40% - Акцент6 29" xfId="654"/>
    <cellStyle name="40% - Акцент6 3" xfId="655"/>
    <cellStyle name="40% - Акцент6 30" xfId="656"/>
    <cellStyle name="40% - Акцент6 31" xfId="657"/>
    <cellStyle name="40% - Акцент6 32" xfId="658"/>
    <cellStyle name="40% - Акцент6 33" xfId="659"/>
    <cellStyle name="40% - Акцент6 34" xfId="660"/>
    <cellStyle name="40% - Акцент6 35" xfId="661"/>
    <cellStyle name="40% - Акцент6 36" xfId="662"/>
    <cellStyle name="40% - Акцент6 4" xfId="663"/>
    <cellStyle name="40% - Акцент6 5" xfId="664"/>
    <cellStyle name="40% - Акцент6 6" xfId="665"/>
    <cellStyle name="40% - Акцент6 7" xfId="666"/>
    <cellStyle name="40% - Акцент6 8" xfId="667"/>
    <cellStyle name="40% - Акцент6 9" xfId="668"/>
    <cellStyle name="60% - Accent1" xfId="31" builtinId="32" customBuiltin="1"/>
    <cellStyle name="60% - Accent1 2" xfId="64"/>
    <cellStyle name="60% - Accent1 2 2" xfId="120"/>
    <cellStyle name="60% - Accent2" xfId="35" builtinId="36" customBuiltin="1"/>
    <cellStyle name="60% - Accent2 2" xfId="62"/>
    <cellStyle name="60% - Accent2 2 2" xfId="121"/>
    <cellStyle name="60% - Accent3" xfId="39" builtinId="40" customBuiltin="1"/>
    <cellStyle name="60% - Accent3 2" xfId="56"/>
    <cellStyle name="60% - Accent3 2 2" xfId="122"/>
    <cellStyle name="60% - Accent4" xfId="43" builtinId="44" customBuiltin="1"/>
    <cellStyle name="60% - Accent4 2" xfId="66"/>
    <cellStyle name="60% - Accent4 2 2" xfId="123"/>
    <cellStyle name="60% - Accent5" xfId="47" builtinId="48" customBuiltin="1"/>
    <cellStyle name="60% - Accent5 2" xfId="73"/>
    <cellStyle name="60% - Accent5 2 2" xfId="124"/>
    <cellStyle name="60% - Accent6" xfId="51" builtinId="52" customBuiltin="1"/>
    <cellStyle name="60% - Accent6 2" xfId="55"/>
    <cellStyle name="60% - Accent6 2 2" xfId="125"/>
    <cellStyle name="60% - Акцент1 10" xfId="669"/>
    <cellStyle name="60% - Акцент1 11" xfId="670"/>
    <cellStyle name="60% - Акцент1 12" xfId="671"/>
    <cellStyle name="60% - Акцент1 13" xfId="672"/>
    <cellStyle name="60% - Акцент1 14" xfId="673"/>
    <cellStyle name="60% - Акцент1 15" xfId="674"/>
    <cellStyle name="60% - Акцент1 16" xfId="675"/>
    <cellStyle name="60% - Акцент1 17" xfId="676"/>
    <cellStyle name="60% - Акцент1 18" xfId="677"/>
    <cellStyle name="60% - Акцент1 19" xfId="678"/>
    <cellStyle name="60% - Акцент1 2" xfId="679"/>
    <cellStyle name="60% - Акцент1 20" xfId="680"/>
    <cellStyle name="60% - Акцент1 21" xfId="681"/>
    <cellStyle name="60% - Акцент1 22" xfId="682"/>
    <cellStyle name="60% - Акцент1 23" xfId="683"/>
    <cellStyle name="60% - Акцент1 24" xfId="684"/>
    <cellStyle name="60% - Акцент1 25" xfId="685"/>
    <cellStyle name="60% - Акцент1 26" xfId="686"/>
    <cellStyle name="60% - Акцент1 27" xfId="687"/>
    <cellStyle name="60% - Акцент1 28" xfId="688"/>
    <cellStyle name="60% - Акцент1 29" xfId="689"/>
    <cellStyle name="60% - Акцент1 3" xfId="690"/>
    <cellStyle name="60% - Акцент1 30" xfId="691"/>
    <cellStyle name="60% - Акцент1 31" xfId="692"/>
    <cellStyle name="60% - Акцент1 32" xfId="693"/>
    <cellStyle name="60% - Акцент1 33" xfId="694"/>
    <cellStyle name="60% - Акцент1 34" xfId="695"/>
    <cellStyle name="60% - Акцент1 35" xfId="696"/>
    <cellStyle name="60% - Акцент1 36" xfId="697"/>
    <cellStyle name="60% - Акцент1 4" xfId="698"/>
    <cellStyle name="60% - Акцент1 5" xfId="699"/>
    <cellStyle name="60% - Акцент1 6" xfId="700"/>
    <cellStyle name="60% - Акцент1 7" xfId="701"/>
    <cellStyle name="60% - Акцент1 8" xfId="702"/>
    <cellStyle name="60% - Акцент1 9" xfId="703"/>
    <cellStyle name="60% - Акцент2 10" xfId="704"/>
    <cellStyle name="60% - Акцент2 11" xfId="705"/>
    <cellStyle name="60% - Акцент2 12" xfId="706"/>
    <cellStyle name="60% - Акцент2 13" xfId="707"/>
    <cellStyle name="60% - Акцент2 14" xfId="708"/>
    <cellStyle name="60% - Акцент2 15" xfId="709"/>
    <cellStyle name="60% - Акцент2 16" xfId="710"/>
    <cellStyle name="60% - Акцент2 17" xfId="711"/>
    <cellStyle name="60% - Акцент2 18" xfId="712"/>
    <cellStyle name="60% - Акцент2 19" xfId="713"/>
    <cellStyle name="60% - Акцент2 2" xfId="714"/>
    <cellStyle name="60% - Акцент2 20" xfId="715"/>
    <cellStyle name="60% - Акцент2 21" xfId="716"/>
    <cellStyle name="60% - Акцент2 22" xfId="717"/>
    <cellStyle name="60% - Акцент2 23" xfId="718"/>
    <cellStyle name="60% - Акцент2 24" xfId="719"/>
    <cellStyle name="60% - Акцент2 25" xfId="720"/>
    <cellStyle name="60% - Акцент2 26" xfId="721"/>
    <cellStyle name="60% - Акцент2 27" xfId="722"/>
    <cellStyle name="60% - Акцент2 28" xfId="723"/>
    <cellStyle name="60% - Акцент2 29" xfId="724"/>
    <cellStyle name="60% - Акцент2 3" xfId="725"/>
    <cellStyle name="60% - Акцент2 30" xfId="726"/>
    <cellStyle name="60% - Акцент2 31" xfId="727"/>
    <cellStyle name="60% - Акцент2 32" xfId="728"/>
    <cellStyle name="60% - Акцент2 33" xfId="729"/>
    <cellStyle name="60% - Акцент2 34" xfId="730"/>
    <cellStyle name="60% - Акцент2 35" xfId="731"/>
    <cellStyle name="60% - Акцент2 36" xfId="732"/>
    <cellStyle name="60% - Акцент2 4" xfId="733"/>
    <cellStyle name="60% - Акцент2 5" xfId="734"/>
    <cellStyle name="60% - Акцент2 6" xfId="735"/>
    <cellStyle name="60% - Акцент2 7" xfId="736"/>
    <cellStyle name="60% - Акцент2 8" xfId="737"/>
    <cellStyle name="60% - Акцент2 9" xfId="738"/>
    <cellStyle name="60% - Акцент3 10" xfId="739"/>
    <cellStyle name="60% - Акцент3 11" xfId="740"/>
    <cellStyle name="60% - Акцент3 12" xfId="741"/>
    <cellStyle name="60% - Акцент3 13" xfId="742"/>
    <cellStyle name="60% - Акцент3 14" xfId="743"/>
    <cellStyle name="60% - Акцент3 15" xfId="744"/>
    <cellStyle name="60% - Акцент3 16" xfId="745"/>
    <cellStyle name="60% - Акцент3 17" xfId="746"/>
    <cellStyle name="60% - Акцент3 18" xfId="747"/>
    <cellStyle name="60% - Акцент3 19" xfId="748"/>
    <cellStyle name="60% - Акцент3 2" xfId="749"/>
    <cellStyle name="60% - Акцент3 20" xfId="750"/>
    <cellStyle name="60% - Акцент3 21" xfId="751"/>
    <cellStyle name="60% - Акцент3 22" xfId="752"/>
    <cellStyle name="60% - Акцент3 23" xfId="753"/>
    <cellStyle name="60% - Акцент3 24" xfId="754"/>
    <cellStyle name="60% - Акцент3 25" xfId="755"/>
    <cellStyle name="60% - Акцент3 26" xfId="756"/>
    <cellStyle name="60% - Акцент3 27" xfId="757"/>
    <cellStyle name="60% - Акцент3 28" xfId="758"/>
    <cellStyle name="60% - Акцент3 29" xfId="759"/>
    <cellStyle name="60% - Акцент3 3" xfId="760"/>
    <cellStyle name="60% - Акцент3 30" xfId="761"/>
    <cellStyle name="60% - Акцент3 31" xfId="762"/>
    <cellStyle name="60% - Акцент3 32" xfId="763"/>
    <cellStyle name="60% - Акцент3 33" xfId="764"/>
    <cellStyle name="60% - Акцент3 34" xfId="765"/>
    <cellStyle name="60% - Акцент3 35" xfId="766"/>
    <cellStyle name="60% - Акцент3 36" xfId="767"/>
    <cellStyle name="60% - Акцент3 4" xfId="768"/>
    <cellStyle name="60% - Акцент3 5" xfId="769"/>
    <cellStyle name="60% - Акцент3 6" xfId="770"/>
    <cellStyle name="60% - Акцент3 7" xfId="771"/>
    <cellStyle name="60% - Акцент3 8" xfId="772"/>
    <cellStyle name="60% - Акцент3 9" xfId="773"/>
    <cellStyle name="60% - Акцент4 10" xfId="774"/>
    <cellStyle name="60% - Акцент4 11" xfId="775"/>
    <cellStyle name="60% - Акцент4 12" xfId="776"/>
    <cellStyle name="60% - Акцент4 13" xfId="777"/>
    <cellStyle name="60% - Акцент4 14" xfId="778"/>
    <cellStyle name="60% - Акцент4 15" xfId="779"/>
    <cellStyle name="60% - Акцент4 16" xfId="780"/>
    <cellStyle name="60% - Акцент4 17" xfId="781"/>
    <cellStyle name="60% - Акцент4 18" xfId="782"/>
    <cellStyle name="60% - Акцент4 19" xfId="783"/>
    <cellStyle name="60% - Акцент4 2" xfId="784"/>
    <cellStyle name="60% - Акцент4 20" xfId="785"/>
    <cellStyle name="60% - Акцент4 21" xfId="786"/>
    <cellStyle name="60% - Акцент4 22" xfId="787"/>
    <cellStyle name="60% - Акцент4 23" xfId="788"/>
    <cellStyle name="60% - Акцент4 24" xfId="789"/>
    <cellStyle name="60% - Акцент4 25" xfId="790"/>
    <cellStyle name="60% - Акцент4 26" xfId="791"/>
    <cellStyle name="60% - Акцент4 27" xfId="792"/>
    <cellStyle name="60% - Акцент4 28" xfId="793"/>
    <cellStyle name="60% - Акцент4 29" xfId="794"/>
    <cellStyle name="60% - Акцент4 3" xfId="795"/>
    <cellStyle name="60% - Акцент4 30" xfId="796"/>
    <cellStyle name="60% - Акцент4 31" xfId="797"/>
    <cellStyle name="60% - Акцент4 32" xfId="798"/>
    <cellStyle name="60% - Акцент4 33" xfId="799"/>
    <cellStyle name="60% - Акцент4 34" xfId="800"/>
    <cellStyle name="60% - Акцент4 35" xfId="801"/>
    <cellStyle name="60% - Акцент4 36" xfId="802"/>
    <cellStyle name="60% - Акцент4 4" xfId="803"/>
    <cellStyle name="60% - Акцент4 5" xfId="804"/>
    <cellStyle name="60% - Акцент4 6" xfId="805"/>
    <cellStyle name="60% - Акцент4 7" xfId="806"/>
    <cellStyle name="60% - Акцент4 8" xfId="807"/>
    <cellStyle name="60% - Акцент4 9" xfId="808"/>
    <cellStyle name="60% - Акцент5 10" xfId="809"/>
    <cellStyle name="60% - Акцент5 11" xfId="810"/>
    <cellStyle name="60% - Акцент5 12" xfId="811"/>
    <cellStyle name="60% - Акцент5 13" xfId="812"/>
    <cellStyle name="60% - Акцент5 14" xfId="813"/>
    <cellStyle name="60% - Акцент5 15" xfId="814"/>
    <cellStyle name="60% - Акцент5 16" xfId="815"/>
    <cellStyle name="60% - Акцент5 17" xfId="816"/>
    <cellStyle name="60% - Акцент5 18" xfId="817"/>
    <cellStyle name="60% - Акцент5 19" xfId="818"/>
    <cellStyle name="60% - Акцент5 2" xfId="819"/>
    <cellStyle name="60% - Акцент5 20" xfId="820"/>
    <cellStyle name="60% - Акцент5 21" xfId="821"/>
    <cellStyle name="60% - Акцент5 22" xfId="822"/>
    <cellStyle name="60% - Акцент5 23" xfId="823"/>
    <cellStyle name="60% - Акцент5 24" xfId="824"/>
    <cellStyle name="60% - Акцент5 25" xfId="825"/>
    <cellStyle name="60% - Акцент5 26" xfId="826"/>
    <cellStyle name="60% - Акцент5 27" xfId="827"/>
    <cellStyle name="60% - Акцент5 28" xfId="828"/>
    <cellStyle name="60% - Акцент5 29" xfId="829"/>
    <cellStyle name="60% - Акцент5 3" xfId="830"/>
    <cellStyle name="60% - Акцент5 30" xfId="831"/>
    <cellStyle name="60% - Акцент5 31" xfId="832"/>
    <cellStyle name="60% - Акцент5 32" xfId="833"/>
    <cellStyle name="60% - Акцент5 33" xfId="834"/>
    <cellStyle name="60% - Акцент5 34" xfId="835"/>
    <cellStyle name="60% - Акцент5 35" xfId="836"/>
    <cellStyle name="60% - Акцент5 36" xfId="837"/>
    <cellStyle name="60% - Акцент5 4" xfId="838"/>
    <cellStyle name="60% - Акцент5 5" xfId="839"/>
    <cellStyle name="60% - Акцент5 6" xfId="840"/>
    <cellStyle name="60% - Акцент5 7" xfId="841"/>
    <cellStyle name="60% - Акцент5 8" xfId="842"/>
    <cellStyle name="60% - Акцент5 9" xfId="843"/>
    <cellStyle name="60% - Акцент6 10" xfId="844"/>
    <cellStyle name="60% - Акцент6 11" xfId="845"/>
    <cellStyle name="60% - Акцент6 12" xfId="846"/>
    <cellStyle name="60% - Акцент6 13" xfId="847"/>
    <cellStyle name="60% - Акцент6 14" xfId="848"/>
    <cellStyle name="60% - Акцент6 15" xfId="849"/>
    <cellStyle name="60% - Акцент6 16" xfId="850"/>
    <cellStyle name="60% - Акцент6 17" xfId="851"/>
    <cellStyle name="60% - Акцент6 18" xfId="852"/>
    <cellStyle name="60% - Акцент6 19" xfId="853"/>
    <cellStyle name="60% - Акцент6 2" xfId="854"/>
    <cellStyle name="60% - Акцент6 20" xfId="855"/>
    <cellStyle name="60% - Акцент6 21" xfId="856"/>
    <cellStyle name="60% - Акцент6 22" xfId="857"/>
    <cellStyle name="60% - Акцент6 23" xfId="858"/>
    <cellStyle name="60% - Акцент6 24" xfId="859"/>
    <cellStyle name="60% - Акцент6 25" xfId="860"/>
    <cellStyle name="60% - Акцент6 26" xfId="861"/>
    <cellStyle name="60% - Акцент6 27" xfId="862"/>
    <cellStyle name="60% - Акцент6 28" xfId="863"/>
    <cellStyle name="60% - Акцент6 29" xfId="864"/>
    <cellStyle name="60% - Акцент6 3" xfId="865"/>
    <cellStyle name="60% - Акцент6 30" xfId="866"/>
    <cellStyle name="60% - Акцент6 31" xfId="867"/>
    <cellStyle name="60% - Акцент6 32" xfId="868"/>
    <cellStyle name="60% - Акцент6 33" xfId="869"/>
    <cellStyle name="60% - Акцент6 34" xfId="870"/>
    <cellStyle name="60% - Акцент6 35" xfId="871"/>
    <cellStyle name="60% - Акцент6 36" xfId="872"/>
    <cellStyle name="60% - Акцент6 4" xfId="873"/>
    <cellStyle name="60% - Акцент6 5" xfId="874"/>
    <cellStyle name="60% - Акцент6 6" xfId="875"/>
    <cellStyle name="60% - Акцент6 7" xfId="876"/>
    <cellStyle name="60% - Акцент6 8" xfId="877"/>
    <cellStyle name="60% - Акцент6 9" xfId="878"/>
    <cellStyle name="Accent1" xfId="28" builtinId="29" customBuiltin="1"/>
    <cellStyle name="Accent1 2" xfId="57"/>
    <cellStyle name="Accent1 2 2" xfId="126"/>
    <cellStyle name="Accent2" xfId="32" builtinId="33" customBuiltin="1"/>
    <cellStyle name="Accent2 2" xfId="53"/>
    <cellStyle name="Accent2 2 2" xfId="127"/>
    <cellStyle name="Accent3" xfId="36" builtinId="37" customBuiltin="1"/>
    <cellStyle name="Accent3 2" xfId="90"/>
    <cellStyle name="Accent3 2 2" xfId="128"/>
    <cellStyle name="Accent4" xfId="40" builtinId="41" customBuiltin="1"/>
    <cellStyle name="Accent4 2" xfId="75"/>
    <cellStyle name="Accent4 2 2" xfId="129"/>
    <cellStyle name="Accent5" xfId="44" builtinId="45" customBuiltin="1"/>
    <cellStyle name="Accent5 2" xfId="85"/>
    <cellStyle name="Accent5 2 2" xfId="130"/>
    <cellStyle name="Accent6" xfId="48" builtinId="49" customBuiltin="1"/>
    <cellStyle name="Accent6 2" xfId="58"/>
    <cellStyle name="Accent6 2 2" xfId="131"/>
    <cellStyle name="Bad" xfId="17" builtinId="27" customBuiltin="1"/>
    <cellStyle name="Bad 2" xfId="92"/>
    <cellStyle name="Bad 2 2" xfId="132"/>
    <cellStyle name="Calculation" xfId="21" builtinId="22" customBuiltin="1"/>
    <cellStyle name="Calculation 2" xfId="79"/>
    <cellStyle name="Calculation 2 2" xfId="133"/>
    <cellStyle name="Calculation 2 2 10" xfId="879"/>
    <cellStyle name="Calculation 2 2 11" xfId="880"/>
    <cellStyle name="Calculation 2 2 12" xfId="881"/>
    <cellStyle name="Calculation 2 2 13" xfId="882"/>
    <cellStyle name="Calculation 2 2 14" xfId="883"/>
    <cellStyle name="Calculation 2 2 15" xfId="884"/>
    <cellStyle name="Calculation 2 2 16" xfId="885"/>
    <cellStyle name="Calculation 2 2 17" xfId="886"/>
    <cellStyle name="Calculation 2 2 18" xfId="887"/>
    <cellStyle name="Calculation 2 2 19" xfId="888"/>
    <cellStyle name="Calculation 2 2 2" xfId="889"/>
    <cellStyle name="Calculation 2 2 20" xfId="890"/>
    <cellStyle name="Calculation 2 2 21" xfId="891"/>
    <cellStyle name="Calculation 2 2 22" xfId="892"/>
    <cellStyle name="Calculation 2 2 23" xfId="893"/>
    <cellStyle name="Calculation 2 2 24" xfId="894"/>
    <cellStyle name="Calculation 2 2 25" xfId="895"/>
    <cellStyle name="Calculation 2 2 26" xfId="896"/>
    <cellStyle name="Calculation 2 2 27" xfId="897"/>
    <cellStyle name="Calculation 2 2 28" xfId="898"/>
    <cellStyle name="Calculation 2 2 29" xfId="899"/>
    <cellStyle name="Calculation 2 2 3" xfId="900"/>
    <cellStyle name="Calculation 2 2 30" xfId="901"/>
    <cellStyle name="Calculation 2 2 31" xfId="902"/>
    <cellStyle name="Calculation 2 2 32" xfId="903"/>
    <cellStyle name="Calculation 2 2 33" xfId="904"/>
    <cellStyle name="Calculation 2 2 4" xfId="905"/>
    <cellStyle name="Calculation 2 2 5" xfId="906"/>
    <cellStyle name="Calculation 2 2 6" xfId="907"/>
    <cellStyle name="Calculation 2 2 7" xfId="908"/>
    <cellStyle name="Calculation 2 2 8" xfId="909"/>
    <cellStyle name="Calculation 2 2 9" xfId="910"/>
    <cellStyle name="Check Cell" xfId="23" builtinId="23" customBuiltin="1"/>
    <cellStyle name="Check Cell 2" xfId="86"/>
    <cellStyle name="Check Cell 2 2" xfId="134"/>
    <cellStyle name="Comma" xfId="7" builtinId="3"/>
    <cellStyle name="Comma 10" xfId="911"/>
    <cellStyle name="Comma 11" xfId="2055"/>
    <cellStyle name="Comma 2" xfId="10"/>
    <cellStyle name="Comma 2 2" xfId="100"/>
    <cellStyle name="Comma 2 2 2" xfId="135"/>
    <cellStyle name="Comma 2 2 2 2" xfId="912"/>
    <cellStyle name="Comma 2 2 3" xfId="913"/>
    <cellStyle name="Comma 2 3" xfId="103"/>
    <cellStyle name="Comma 2 3 2" xfId="914"/>
    <cellStyle name="Comma 2 3 3" xfId="915"/>
    <cellStyle name="Comma 2 4" xfId="916"/>
    <cellStyle name="Comma 2 5" xfId="917"/>
    <cellStyle name="Comma 3" xfId="99"/>
    <cellStyle name="Comma 3 2" xfId="136"/>
    <cellStyle name="Comma 3 2 2" xfId="188"/>
    <cellStyle name="Comma 3 2 2 2" xfId="211"/>
    <cellStyle name="Comma 3 2 3" xfId="181"/>
    <cellStyle name="Comma 3 2 3 2" xfId="242"/>
    <cellStyle name="Comma 3 2 4" xfId="205"/>
    <cellStyle name="Comma 3 3" xfId="918"/>
    <cellStyle name="Comma 4" xfId="102"/>
    <cellStyle name="Comma 4 2" xfId="919"/>
    <cellStyle name="Comma 4 3" xfId="920"/>
    <cellStyle name="Comma 5" xfId="95"/>
    <cellStyle name="Comma 5 2" xfId="180"/>
    <cellStyle name="Comma 5 2 2" xfId="241"/>
    <cellStyle name="Comma 5 3" xfId="204"/>
    <cellStyle name="Comma 6" xfId="187"/>
    <cellStyle name="Comma 6 2" xfId="210"/>
    <cellStyle name="Comma 6 3" xfId="921"/>
    <cellStyle name="Comma 7" xfId="922"/>
    <cellStyle name="Comma 7 2" xfId="923"/>
    <cellStyle name="Comma 7 2 2" xfId="924"/>
    <cellStyle name="Comma 7 3" xfId="925"/>
    <cellStyle name="Comma 8" xfId="926"/>
    <cellStyle name="Comma 9" xfId="927"/>
    <cellStyle name="Explanatory Text" xfId="26" builtinId="53" customBuiltin="1"/>
    <cellStyle name="Explanatory Text 2" xfId="74"/>
    <cellStyle name="Explanatory Text 2 2" xfId="137"/>
    <cellStyle name="Good" xfId="16" builtinId="26" customBuiltin="1"/>
    <cellStyle name="Good 2" xfId="80"/>
    <cellStyle name="Good 2 2" xfId="138"/>
    <cellStyle name="Heading 1" xfId="12" builtinId="16" customBuiltin="1"/>
    <cellStyle name="Heading 1 2" xfId="65"/>
    <cellStyle name="Heading 1 2 2" xfId="139"/>
    <cellStyle name="Heading 2" xfId="13" builtinId="17" customBuiltin="1"/>
    <cellStyle name="Heading 2 2" xfId="83"/>
    <cellStyle name="Heading 2 2 2" xfId="140"/>
    <cellStyle name="Heading 3" xfId="14" builtinId="18" customBuiltin="1"/>
    <cellStyle name="Heading 3 2" xfId="67"/>
    <cellStyle name="Heading 3 2 2" xfId="141"/>
    <cellStyle name="Heading 4" xfId="15" builtinId="19" customBuiltin="1"/>
    <cellStyle name="Heading 4 2" xfId="63"/>
    <cellStyle name="Heading 4 2 2" xfId="142"/>
    <cellStyle name="Input" xfId="19" builtinId="20" customBuiltin="1"/>
    <cellStyle name="Input 2" xfId="82"/>
    <cellStyle name="Input 2 2" xfId="143"/>
    <cellStyle name="Input 2 2 10" xfId="928"/>
    <cellStyle name="Input 2 2 11" xfId="929"/>
    <cellStyle name="Input 2 2 12" xfId="930"/>
    <cellStyle name="Input 2 2 13" xfId="931"/>
    <cellStyle name="Input 2 2 14" xfId="932"/>
    <cellStyle name="Input 2 2 15" xfId="933"/>
    <cellStyle name="Input 2 2 16" xfId="934"/>
    <cellStyle name="Input 2 2 17" xfId="935"/>
    <cellStyle name="Input 2 2 18" xfId="936"/>
    <cellStyle name="Input 2 2 19" xfId="937"/>
    <cellStyle name="Input 2 2 2" xfId="938"/>
    <cellStyle name="Input 2 2 20" xfId="939"/>
    <cellStyle name="Input 2 2 21" xfId="940"/>
    <cellStyle name="Input 2 2 22" xfId="941"/>
    <cellStyle name="Input 2 2 23" xfId="942"/>
    <cellStyle name="Input 2 2 24" xfId="943"/>
    <cellStyle name="Input 2 2 25" xfId="944"/>
    <cellStyle name="Input 2 2 26" xfId="945"/>
    <cellStyle name="Input 2 2 27" xfId="946"/>
    <cellStyle name="Input 2 2 28" xfId="947"/>
    <cellStyle name="Input 2 2 29" xfId="948"/>
    <cellStyle name="Input 2 2 3" xfId="949"/>
    <cellStyle name="Input 2 2 30" xfId="950"/>
    <cellStyle name="Input 2 2 31" xfId="951"/>
    <cellStyle name="Input 2 2 32" xfId="952"/>
    <cellStyle name="Input 2 2 33" xfId="953"/>
    <cellStyle name="Input 2 2 4" xfId="954"/>
    <cellStyle name="Input 2 2 5" xfId="955"/>
    <cellStyle name="Input 2 2 6" xfId="956"/>
    <cellStyle name="Input 2 2 7" xfId="957"/>
    <cellStyle name="Input 2 2 8" xfId="958"/>
    <cellStyle name="Input 2 2 9" xfId="959"/>
    <cellStyle name="KPMG Heading 1" xfId="960"/>
    <cellStyle name="KPMG Heading 2" xfId="961"/>
    <cellStyle name="KPMG Heading 3" xfId="962"/>
    <cellStyle name="KPMG Heading 4" xfId="963"/>
    <cellStyle name="KPMG Normal" xfId="964"/>
    <cellStyle name="KPMG Normal Text" xfId="965"/>
    <cellStyle name="KPMG Normal_123" xfId="966"/>
    <cellStyle name="Linked Cell" xfId="22" builtinId="24" customBuiltin="1"/>
    <cellStyle name="Linked Cell 2" xfId="70"/>
    <cellStyle name="Linked Cell 2 2" xfId="144"/>
    <cellStyle name="Neutral" xfId="18" builtinId="28" customBuiltin="1"/>
    <cellStyle name="Neutral 2" xfId="76"/>
    <cellStyle name="Neutral 2 2" xfId="105"/>
    <cellStyle name="Neutral 3" xfId="145"/>
    <cellStyle name="Normal" xfId="0" builtinId="0"/>
    <cellStyle name="Normal 10" xfId="4"/>
    <cellStyle name="Normal 10 2" xfId="185"/>
    <cellStyle name="Normal 10 2 2" xfId="245"/>
    <cellStyle name="Normal 10 3" xfId="208"/>
    <cellStyle name="Normal 11" xfId="164"/>
    <cellStyle name="Normal 11 2" xfId="186"/>
    <cellStyle name="Normal 11 2 2" xfId="246"/>
    <cellStyle name="Normal 11 3" xfId="209"/>
    <cellStyle name="Normal 12" xfId="165"/>
    <cellStyle name="Normal 12 2" xfId="967"/>
    <cellStyle name="Normal 13" xfId="968"/>
    <cellStyle name="Normal 14" xfId="969"/>
    <cellStyle name="Normal 14 2" xfId="970"/>
    <cellStyle name="Normal 15" xfId="971"/>
    <cellStyle name="Normal 16" xfId="972"/>
    <cellStyle name="Normal 17" xfId="973"/>
    <cellStyle name="Normal 18" xfId="974"/>
    <cellStyle name="Normal 2" xfId="1"/>
    <cellStyle name="Normal 2 2" xfId="146"/>
    <cellStyle name="Normal 2 2 2" xfId="163"/>
    <cellStyle name="Normal 2 2 3" xfId="975"/>
    <cellStyle name="Normal 2 3" xfId="147"/>
    <cellStyle name="Normal 2 3 2" xfId="976"/>
    <cellStyle name="Normal 2 3 3" xfId="977"/>
    <cellStyle name="Normal 2 4" xfId="96"/>
    <cellStyle name="Normal 2 4 2" xfId="978"/>
    <cellStyle name="Normal 2 5" xfId="260"/>
    <cellStyle name="Normal 2 6" xfId="979"/>
    <cellStyle name="Normal 3" xfId="3"/>
    <cellStyle name="Normal 3 2" xfId="104"/>
    <cellStyle name="Normal 3 2 2" xfId="148"/>
    <cellStyle name="Normal 3 2 3" xfId="980"/>
    <cellStyle name="Normal 3 3" xfId="98"/>
    <cellStyle name="Normal 3 4" xfId="981"/>
    <cellStyle name="Normal 3 5" xfId="982"/>
    <cellStyle name="Normal 3_HavelvacN2axjusakN3" xfId="106"/>
    <cellStyle name="Normal 4" xfId="5"/>
    <cellStyle name="Normal 4 2" xfId="9"/>
    <cellStyle name="Normal 4 3" xfId="101"/>
    <cellStyle name="Normal 5" xfId="107"/>
    <cellStyle name="Normal 5 2" xfId="149"/>
    <cellStyle name="Normal 5 2 2" xfId="189"/>
    <cellStyle name="Normal 5 2 2 2" xfId="212"/>
    <cellStyle name="Normal 5 2 3" xfId="182"/>
    <cellStyle name="Normal 5 2 3 2" xfId="243"/>
    <cellStyle name="Normal 5 2 4" xfId="206"/>
    <cellStyle name="Normal 5 3" xfId="983"/>
    <cellStyle name="Normal 6" xfId="150"/>
    <cellStyle name="Normal 6 2" xfId="984"/>
    <cellStyle name="Normal 6 3" xfId="985"/>
    <cellStyle name="Normal 7" xfId="151"/>
    <cellStyle name="Normal 7 2" xfId="986"/>
    <cellStyle name="Normal 8" xfId="8"/>
    <cellStyle name="Normal 8 2" xfId="162"/>
    <cellStyle name="Normal 8 3" xfId="179"/>
    <cellStyle name="Normal 8 3 2" xfId="240"/>
    <cellStyle name="Normal 8 4" xfId="203"/>
    <cellStyle name="Normal 9" xfId="94"/>
    <cellStyle name="Normal 9 2" xfId="184"/>
    <cellStyle name="Normal 9 2 2" xfId="244"/>
    <cellStyle name="Normal 9 3" xfId="207"/>
    <cellStyle name="Normal_2014petpatveramenavejin" xfId="2056"/>
    <cellStyle name="Note" xfId="25" builtinId="10" customBuiltin="1"/>
    <cellStyle name="Note 2" xfId="54"/>
    <cellStyle name="Note 2 2" xfId="152"/>
    <cellStyle name="Note 2 2 10" xfId="987"/>
    <cellStyle name="Note 2 2 11" xfId="988"/>
    <cellStyle name="Note 2 2 12" xfId="989"/>
    <cellStyle name="Note 2 2 13" xfId="990"/>
    <cellStyle name="Note 2 2 14" xfId="991"/>
    <cellStyle name="Note 2 2 15" xfId="992"/>
    <cellStyle name="Note 2 2 16" xfId="993"/>
    <cellStyle name="Note 2 2 17" xfId="994"/>
    <cellStyle name="Note 2 2 18" xfId="995"/>
    <cellStyle name="Note 2 2 19" xfId="996"/>
    <cellStyle name="Note 2 2 2" xfId="997"/>
    <cellStyle name="Note 2 2 20" xfId="998"/>
    <cellStyle name="Note 2 2 21" xfId="999"/>
    <cellStyle name="Note 2 2 22" xfId="1000"/>
    <cellStyle name="Note 2 2 23" xfId="1001"/>
    <cellStyle name="Note 2 2 24" xfId="1002"/>
    <cellStyle name="Note 2 2 25" xfId="1003"/>
    <cellStyle name="Note 2 2 26" xfId="1004"/>
    <cellStyle name="Note 2 2 27" xfId="1005"/>
    <cellStyle name="Note 2 2 28" xfId="1006"/>
    <cellStyle name="Note 2 2 29" xfId="1007"/>
    <cellStyle name="Note 2 2 3" xfId="1008"/>
    <cellStyle name="Note 2 2 30" xfId="1009"/>
    <cellStyle name="Note 2 2 31" xfId="1010"/>
    <cellStyle name="Note 2 2 32" xfId="1011"/>
    <cellStyle name="Note 2 2 33" xfId="1012"/>
    <cellStyle name="Note 2 2 34" xfId="1013"/>
    <cellStyle name="Note 2 2 4" xfId="1014"/>
    <cellStyle name="Note 2 2 5" xfId="1015"/>
    <cellStyle name="Note 2 2 6" xfId="1016"/>
    <cellStyle name="Note 2 2 7" xfId="1017"/>
    <cellStyle name="Note 2 2 8" xfId="1018"/>
    <cellStyle name="Note 2 2 9" xfId="1019"/>
    <cellStyle name="Note 2 3" xfId="226"/>
    <cellStyle name="Note 3" xfId="166"/>
    <cellStyle name="Note 3 2" xfId="227"/>
    <cellStyle name="Note 4" xfId="190"/>
    <cellStyle name="Note 4 2" xfId="247"/>
    <cellStyle name="Output" xfId="20" builtinId="21" customBuiltin="1"/>
    <cellStyle name="Output 2" xfId="81"/>
    <cellStyle name="Output 2 2" xfId="153"/>
    <cellStyle name="Output 2 2 10" xfId="1020"/>
    <cellStyle name="Output 2 2 11" xfId="1021"/>
    <cellStyle name="Output 2 2 12" xfId="1022"/>
    <cellStyle name="Output 2 2 13" xfId="1023"/>
    <cellStyle name="Output 2 2 14" xfId="1024"/>
    <cellStyle name="Output 2 2 15" xfId="1025"/>
    <cellStyle name="Output 2 2 16" xfId="1026"/>
    <cellStyle name="Output 2 2 17" xfId="1027"/>
    <cellStyle name="Output 2 2 18" xfId="1028"/>
    <cellStyle name="Output 2 2 19" xfId="1029"/>
    <cellStyle name="Output 2 2 2" xfId="1030"/>
    <cellStyle name="Output 2 2 20" xfId="1031"/>
    <cellStyle name="Output 2 2 21" xfId="1032"/>
    <cellStyle name="Output 2 2 22" xfId="1033"/>
    <cellStyle name="Output 2 2 23" xfId="1034"/>
    <cellStyle name="Output 2 2 24" xfId="1035"/>
    <cellStyle name="Output 2 2 25" xfId="1036"/>
    <cellStyle name="Output 2 2 26" xfId="1037"/>
    <cellStyle name="Output 2 2 27" xfId="1038"/>
    <cellStyle name="Output 2 2 28" xfId="1039"/>
    <cellStyle name="Output 2 2 29" xfId="1040"/>
    <cellStyle name="Output 2 2 3" xfId="1041"/>
    <cellStyle name="Output 2 2 30" xfId="1042"/>
    <cellStyle name="Output 2 2 31" xfId="1043"/>
    <cellStyle name="Output 2 2 32" xfId="1044"/>
    <cellStyle name="Output 2 2 33" xfId="1045"/>
    <cellStyle name="Output 2 2 34" xfId="1046"/>
    <cellStyle name="Output 2 2 4" xfId="1047"/>
    <cellStyle name="Output 2 2 5" xfId="1048"/>
    <cellStyle name="Output 2 2 6" xfId="1049"/>
    <cellStyle name="Output 2 2 7" xfId="1050"/>
    <cellStyle name="Output 2 2 8" xfId="1051"/>
    <cellStyle name="Output 2 2 9" xfId="1052"/>
    <cellStyle name="Percent" xfId="2054" builtinId="5"/>
    <cellStyle name="Percent 2" xfId="2"/>
    <cellStyle name="Percent 2 2" xfId="97"/>
    <cellStyle name="Percent 2 2 2" xfId="1053"/>
    <cellStyle name="Percent 2 3" xfId="213"/>
    <cellStyle name="Percent 2 4" xfId="1054"/>
    <cellStyle name="Percent 3" xfId="1055"/>
    <cellStyle name="Percent 3 2" xfId="1056"/>
    <cellStyle name="Percent 4" xfId="1057"/>
    <cellStyle name="Percent 4 2" xfId="1058"/>
    <cellStyle name="Percent 5" xfId="1059"/>
    <cellStyle name="Percent 5 2" xfId="1060"/>
    <cellStyle name="Percent 5 2 2" xfId="1061"/>
    <cellStyle name="Percent 5 3" xfId="1062"/>
    <cellStyle name="SN_241" xfId="6"/>
    <cellStyle name="Style 1" xfId="154"/>
    <cellStyle name="Style 1 2" xfId="155"/>
    <cellStyle name="Style 1 2 2" xfId="183"/>
    <cellStyle name="Style 1_verchnakan_ax21-25_2018" xfId="156"/>
    <cellStyle name="Title 2" xfId="52"/>
    <cellStyle name="Title 2 2" xfId="157"/>
    <cellStyle name="Title 3" xfId="84"/>
    <cellStyle name="Total" xfId="27" builtinId="25" customBuiltin="1"/>
    <cellStyle name="Total 2" xfId="89"/>
    <cellStyle name="Total 2 2" xfId="158"/>
    <cellStyle name="Total 2 2 10" xfId="1063"/>
    <cellStyle name="Total 2 2 11" xfId="1064"/>
    <cellStyle name="Total 2 2 12" xfId="1065"/>
    <cellStyle name="Total 2 2 13" xfId="1066"/>
    <cellStyle name="Total 2 2 14" xfId="1067"/>
    <cellStyle name="Total 2 2 15" xfId="1068"/>
    <cellStyle name="Total 2 2 16" xfId="1069"/>
    <cellStyle name="Total 2 2 17" xfId="1070"/>
    <cellStyle name="Total 2 2 18" xfId="1071"/>
    <cellStyle name="Total 2 2 19" xfId="1072"/>
    <cellStyle name="Total 2 2 2" xfId="1073"/>
    <cellStyle name="Total 2 2 20" xfId="1074"/>
    <cellStyle name="Total 2 2 21" xfId="1075"/>
    <cellStyle name="Total 2 2 22" xfId="1076"/>
    <cellStyle name="Total 2 2 23" xfId="1077"/>
    <cellStyle name="Total 2 2 24" xfId="1078"/>
    <cellStyle name="Total 2 2 25" xfId="1079"/>
    <cellStyle name="Total 2 2 26" xfId="1080"/>
    <cellStyle name="Total 2 2 27" xfId="1081"/>
    <cellStyle name="Total 2 2 28" xfId="1082"/>
    <cellStyle name="Total 2 2 29" xfId="1083"/>
    <cellStyle name="Total 2 2 3" xfId="1084"/>
    <cellStyle name="Total 2 2 30" xfId="1085"/>
    <cellStyle name="Total 2 2 31" xfId="1086"/>
    <cellStyle name="Total 2 2 32" xfId="1087"/>
    <cellStyle name="Total 2 2 33" xfId="1088"/>
    <cellStyle name="Total 2 2 34" xfId="1089"/>
    <cellStyle name="Total 2 2 4" xfId="1090"/>
    <cellStyle name="Total 2 2 5" xfId="1091"/>
    <cellStyle name="Total 2 2 6" xfId="1092"/>
    <cellStyle name="Total 2 2 7" xfId="1093"/>
    <cellStyle name="Total 2 2 8" xfId="1094"/>
    <cellStyle name="Total 2 2 9" xfId="1095"/>
    <cellStyle name="Warning Text" xfId="24" builtinId="11" customBuiltin="1"/>
    <cellStyle name="Warning Text 2" xfId="68"/>
    <cellStyle name="Warning Text 2 2" xfId="159"/>
    <cellStyle name="Акцент1 10" xfId="1096"/>
    <cellStyle name="Акцент1 11" xfId="1097"/>
    <cellStyle name="Акцент1 12" xfId="1098"/>
    <cellStyle name="Акцент1 13" xfId="1099"/>
    <cellStyle name="Акцент1 14" xfId="1100"/>
    <cellStyle name="Акцент1 15" xfId="1101"/>
    <cellStyle name="Акцент1 16" xfId="1102"/>
    <cellStyle name="Акцент1 17" xfId="1103"/>
    <cellStyle name="Акцент1 18" xfId="1104"/>
    <cellStyle name="Акцент1 19" xfId="1105"/>
    <cellStyle name="Акцент1 2" xfId="1106"/>
    <cellStyle name="Акцент1 20" xfId="1107"/>
    <cellStyle name="Акцент1 21" xfId="1108"/>
    <cellStyle name="Акцент1 22" xfId="1109"/>
    <cellStyle name="Акцент1 23" xfId="1110"/>
    <cellStyle name="Акцент1 24" xfId="1111"/>
    <cellStyle name="Акцент1 25" xfId="1112"/>
    <cellStyle name="Акцент1 26" xfId="1113"/>
    <cellStyle name="Акцент1 27" xfId="1114"/>
    <cellStyle name="Акцент1 28" xfId="1115"/>
    <cellStyle name="Акцент1 29" xfId="1116"/>
    <cellStyle name="Акцент1 3" xfId="1117"/>
    <cellStyle name="Акцент1 30" xfId="1118"/>
    <cellStyle name="Акцент1 31" xfId="1119"/>
    <cellStyle name="Акцент1 32" xfId="1120"/>
    <cellStyle name="Акцент1 33" xfId="1121"/>
    <cellStyle name="Акцент1 34" xfId="1122"/>
    <cellStyle name="Акцент1 35" xfId="1123"/>
    <cellStyle name="Акцент1 36" xfId="1124"/>
    <cellStyle name="Акцент1 4" xfId="1125"/>
    <cellStyle name="Акцент1 5" xfId="1126"/>
    <cellStyle name="Акцент1 6" xfId="1127"/>
    <cellStyle name="Акцент1 7" xfId="1128"/>
    <cellStyle name="Акцент1 8" xfId="1129"/>
    <cellStyle name="Акцент1 9" xfId="1130"/>
    <cellStyle name="Акцент2 10" xfId="1131"/>
    <cellStyle name="Акцент2 11" xfId="1132"/>
    <cellStyle name="Акцент2 12" xfId="1133"/>
    <cellStyle name="Акцент2 13" xfId="1134"/>
    <cellStyle name="Акцент2 14" xfId="1135"/>
    <cellStyle name="Акцент2 15" xfId="1136"/>
    <cellStyle name="Акцент2 16" xfId="1137"/>
    <cellStyle name="Акцент2 17" xfId="1138"/>
    <cellStyle name="Акцент2 18" xfId="1139"/>
    <cellStyle name="Акцент2 19" xfId="1140"/>
    <cellStyle name="Акцент2 2" xfId="1141"/>
    <cellStyle name="Акцент2 20" xfId="1142"/>
    <cellStyle name="Акцент2 21" xfId="1143"/>
    <cellStyle name="Акцент2 22" xfId="1144"/>
    <cellStyle name="Акцент2 23" xfId="1145"/>
    <cellStyle name="Акцент2 24" xfId="1146"/>
    <cellStyle name="Акцент2 25" xfId="1147"/>
    <cellStyle name="Акцент2 26" xfId="1148"/>
    <cellStyle name="Акцент2 27" xfId="1149"/>
    <cellStyle name="Акцент2 28" xfId="1150"/>
    <cellStyle name="Акцент2 29" xfId="1151"/>
    <cellStyle name="Акцент2 3" xfId="1152"/>
    <cellStyle name="Акцент2 30" xfId="1153"/>
    <cellStyle name="Акцент2 31" xfId="1154"/>
    <cellStyle name="Акцент2 32" xfId="1155"/>
    <cellStyle name="Акцент2 33" xfId="1156"/>
    <cellStyle name="Акцент2 34" xfId="1157"/>
    <cellStyle name="Акцент2 35" xfId="1158"/>
    <cellStyle name="Акцент2 36" xfId="1159"/>
    <cellStyle name="Акцент2 4" xfId="1160"/>
    <cellStyle name="Акцент2 5" xfId="1161"/>
    <cellStyle name="Акцент2 6" xfId="1162"/>
    <cellStyle name="Акцент2 7" xfId="1163"/>
    <cellStyle name="Акцент2 8" xfId="1164"/>
    <cellStyle name="Акцент2 9" xfId="1165"/>
    <cellStyle name="Акцент3 10" xfId="1166"/>
    <cellStyle name="Акцент3 11" xfId="1167"/>
    <cellStyle name="Акцент3 12" xfId="1168"/>
    <cellStyle name="Акцент3 13" xfId="1169"/>
    <cellStyle name="Акцент3 14" xfId="1170"/>
    <cellStyle name="Акцент3 15" xfId="1171"/>
    <cellStyle name="Акцент3 16" xfId="1172"/>
    <cellStyle name="Акцент3 17" xfId="1173"/>
    <cellStyle name="Акцент3 18" xfId="1174"/>
    <cellStyle name="Акцент3 19" xfId="1175"/>
    <cellStyle name="Акцент3 2" xfId="1176"/>
    <cellStyle name="Акцент3 20" xfId="1177"/>
    <cellStyle name="Акцент3 21" xfId="1178"/>
    <cellStyle name="Акцент3 22" xfId="1179"/>
    <cellStyle name="Акцент3 23" xfId="1180"/>
    <cellStyle name="Акцент3 24" xfId="1181"/>
    <cellStyle name="Акцент3 25" xfId="1182"/>
    <cellStyle name="Акцент3 26" xfId="1183"/>
    <cellStyle name="Акцент3 27" xfId="1184"/>
    <cellStyle name="Акцент3 28" xfId="1185"/>
    <cellStyle name="Акцент3 29" xfId="1186"/>
    <cellStyle name="Акцент3 3" xfId="1187"/>
    <cellStyle name="Акцент3 30" xfId="1188"/>
    <cellStyle name="Акцент3 31" xfId="1189"/>
    <cellStyle name="Акцент3 32" xfId="1190"/>
    <cellStyle name="Акцент3 33" xfId="1191"/>
    <cellStyle name="Акцент3 34" xfId="1192"/>
    <cellStyle name="Акцент3 35" xfId="1193"/>
    <cellStyle name="Акцент3 36" xfId="1194"/>
    <cellStyle name="Акцент3 4" xfId="1195"/>
    <cellStyle name="Акцент3 5" xfId="1196"/>
    <cellStyle name="Акцент3 6" xfId="1197"/>
    <cellStyle name="Акцент3 7" xfId="1198"/>
    <cellStyle name="Акцент3 8" xfId="1199"/>
    <cellStyle name="Акцент3 9" xfId="1200"/>
    <cellStyle name="Акцент4 10" xfId="1201"/>
    <cellStyle name="Акцент4 11" xfId="1202"/>
    <cellStyle name="Акцент4 12" xfId="1203"/>
    <cellStyle name="Акцент4 13" xfId="1204"/>
    <cellStyle name="Акцент4 14" xfId="1205"/>
    <cellStyle name="Акцент4 15" xfId="1206"/>
    <cellStyle name="Акцент4 16" xfId="1207"/>
    <cellStyle name="Акцент4 17" xfId="1208"/>
    <cellStyle name="Акцент4 18" xfId="1209"/>
    <cellStyle name="Акцент4 19" xfId="1210"/>
    <cellStyle name="Акцент4 2" xfId="1211"/>
    <cellStyle name="Акцент4 20" xfId="1212"/>
    <cellStyle name="Акцент4 21" xfId="1213"/>
    <cellStyle name="Акцент4 22" xfId="1214"/>
    <cellStyle name="Акцент4 23" xfId="1215"/>
    <cellStyle name="Акцент4 24" xfId="1216"/>
    <cellStyle name="Акцент4 25" xfId="1217"/>
    <cellStyle name="Акцент4 26" xfId="1218"/>
    <cellStyle name="Акцент4 27" xfId="1219"/>
    <cellStyle name="Акцент4 28" xfId="1220"/>
    <cellStyle name="Акцент4 29" xfId="1221"/>
    <cellStyle name="Акцент4 3" xfId="1222"/>
    <cellStyle name="Акцент4 30" xfId="1223"/>
    <cellStyle name="Акцент4 31" xfId="1224"/>
    <cellStyle name="Акцент4 32" xfId="1225"/>
    <cellStyle name="Акцент4 33" xfId="1226"/>
    <cellStyle name="Акцент4 34" xfId="1227"/>
    <cellStyle name="Акцент4 35" xfId="1228"/>
    <cellStyle name="Акцент4 36" xfId="1229"/>
    <cellStyle name="Акцент4 4" xfId="1230"/>
    <cellStyle name="Акцент4 5" xfId="1231"/>
    <cellStyle name="Акцент4 6" xfId="1232"/>
    <cellStyle name="Акцент4 7" xfId="1233"/>
    <cellStyle name="Акцент4 8" xfId="1234"/>
    <cellStyle name="Акцент4 9" xfId="1235"/>
    <cellStyle name="Акцент5 10" xfId="1236"/>
    <cellStyle name="Акцент5 11" xfId="1237"/>
    <cellStyle name="Акцент5 12" xfId="1238"/>
    <cellStyle name="Акцент5 13" xfId="1239"/>
    <cellStyle name="Акцент5 14" xfId="1240"/>
    <cellStyle name="Акцент5 15" xfId="1241"/>
    <cellStyle name="Акцент5 16" xfId="1242"/>
    <cellStyle name="Акцент5 17" xfId="1243"/>
    <cellStyle name="Акцент5 18" xfId="1244"/>
    <cellStyle name="Акцент5 19" xfId="1245"/>
    <cellStyle name="Акцент5 2" xfId="1246"/>
    <cellStyle name="Акцент5 20" xfId="1247"/>
    <cellStyle name="Акцент5 21" xfId="1248"/>
    <cellStyle name="Акцент5 22" xfId="1249"/>
    <cellStyle name="Акцент5 23" xfId="1250"/>
    <cellStyle name="Акцент5 24" xfId="1251"/>
    <cellStyle name="Акцент5 25" xfId="1252"/>
    <cellStyle name="Акцент5 26" xfId="1253"/>
    <cellStyle name="Акцент5 27" xfId="1254"/>
    <cellStyle name="Акцент5 28" xfId="1255"/>
    <cellStyle name="Акцент5 29" xfId="1256"/>
    <cellStyle name="Акцент5 3" xfId="1257"/>
    <cellStyle name="Акцент5 30" xfId="1258"/>
    <cellStyle name="Акцент5 31" xfId="1259"/>
    <cellStyle name="Акцент5 32" xfId="1260"/>
    <cellStyle name="Акцент5 33" xfId="1261"/>
    <cellStyle name="Акцент5 34" xfId="1262"/>
    <cellStyle name="Акцент5 35" xfId="1263"/>
    <cellStyle name="Акцент5 36" xfId="1264"/>
    <cellStyle name="Акцент5 4" xfId="1265"/>
    <cellStyle name="Акцент5 5" xfId="1266"/>
    <cellStyle name="Акцент5 6" xfId="1267"/>
    <cellStyle name="Акцент5 7" xfId="1268"/>
    <cellStyle name="Акцент5 8" xfId="1269"/>
    <cellStyle name="Акцент5 9" xfId="1270"/>
    <cellStyle name="Акцент6 10" xfId="1271"/>
    <cellStyle name="Акцент6 11" xfId="1272"/>
    <cellStyle name="Акцент6 12" xfId="1273"/>
    <cellStyle name="Акцент6 13" xfId="1274"/>
    <cellStyle name="Акцент6 14" xfId="1275"/>
    <cellStyle name="Акцент6 15" xfId="1276"/>
    <cellStyle name="Акцент6 16" xfId="1277"/>
    <cellStyle name="Акцент6 17" xfId="1278"/>
    <cellStyle name="Акцент6 18" xfId="1279"/>
    <cellStyle name="Акцент6 19" xfId="1280"/>
    <cellStyle name="Акцент6 2" xfId="1281"/>
    <cellStyle name="Акцент6 20" xfId="1282"/>
    <cellStyle name="Акцент6 21" xfId="1283"/>
    <cellStyle name="Акцент6 22" xfId="1284"/>
    <cellStyle name="Акцент6 23" xfId="1285"/>
    <cellStyle name="Акцент6 24" xfId="1286"/>
    <cellStyle name="Акцент6 25" xfId="1287"/>
    <cellStyle name="Акцент6 26" xfId="1288"/>
    <cellStyle name="Акцент6 27" xfId="1289"/>
    <cellStyle name="Акцент6 28" xfId="1290"/>
    <cellStyle name="Акцент6 29" xfId="1291"/>
    <cellStyle name="Акцент6 3" xfId="1292"/>
    <cellStyle name="Акцент6 30" xfId="1293"/>
    <cellStyle name="Акцент6 31" xfId="1294"/>
    <cellStyle name="Акцент6 32" xfId="1295"/>
    <cellStyle name="Акцент6 33" xfId="1296"/>
    <cellStyle name="Акцент6 34" xfId="1297"/>
    <cellStyle name="Акцент6 35" xfId="1298"/>
    <cellStyle name="Акцент6 36" xfId="1299"/>
    <cellStyle name="Акцент6 4" xfId="1300"/>
    <cellStyle name="Акцент6 5" xfId="1301"/>
    <cellStyle name="Акцент6 6" xfId="1302"/>
    <cellStyle name="Акцент6 7" xfId="1303"/>
    <cellStyle name="Акцент6 8" xfId="1304"/>
    <cellStyle name="Акцент6 9" xfId="1305"/>
    <cellStyle name="Беззащитный" xfId="1306"/>
    <cellStyle name="Ввод  10" xfId="1307"/>
    <cellStyle name="Ввод  11" xfId="1308"/>
    <cellStyle name="Ввод  12" xfId="1309"/>
    <cellStyle name="Ввод  13" xfId="1310"/>
    <cellStyle name="Ввод  14" xfId="1311"/>
    <cellStyle name="Ввод  15" xfId="1312"/>
    <cellStyle name="Ввод  16" xfId="1313"/>
    <cellStyle name="Ввод  17" xfId="1314"/>
    <cellStyle name="Ввод  18" xfId="1315"/>
    <cellStyle name="Ввод  19" xfId="1316"/>
    <cellStyle name="Ввод  2" xfId="1317"/>
    <cellStyle name="Ввод  20" xfId="1318"/>
    <cellStyle name="Ввод  21" xfId="1319"/>
    <cellStyle name="Ввод  22" xfId="1320"/>
    <cellStyle name="Ввод  23" xfId="1321"/>
    <cellStyle name="Ввод  24" xfId="1322"/>
    <cellStyle name="Ввод  25" xfId="1323"/>
    <cellStyle name="Ввод  26" xfId="1324"/>
    <cellStyle name="Ввод  27" xfId="1325"/>
    <cellStyle name="Ввод  28" xfId="1326"/>
    <cellStyle name="Ввод  29" xfId="1327"/>
    <cellStyle name="Ввод  3" xfId="1328"/>
    <cellStyle name="Ввод  30" xfId="1329"/>
    <cellStyle name="Ввод  31" xfId="1330"/>
    <cellStyle name="Ввод  32" xfId="1331"/>
    <cellStyle name="Ввод  33" xfId="1332"/>
    <cellStyle name="Ввод  34" xfId="1333"/>
    <cellStyle name="Ввод  35" xfId="1334"/>
    <cellStyle name="Ввод  36" xfId="1335"/>
    <cellStyle name="Ввод  4" xfId="1336"/>
    <cellStyle name="Ввод  5" xfId="1337"/>
    <cellStyle name="Ввод  6" xfId="1338"/>
    <cellStyle name="Ввод  7" xfId="1339"/>
    <cellStyle name="Ввод  8" xfId="1340"/>
    <cellStyle name="Ввод  9" xfId="1341"/>
    <cellStyle name="Вывод 10" xfId="1342"/>
    <cellStyle name="Вывод 11" xfId="1343"/>
    <cellStyle name="Вывод 12" xfId="1344"/>
    <cellStyle name="Вывод 13" xfId="1345"/>
    <cellStyle name="Вывод 14" xfId="1346"/>
    <cellStyle name="Вывод 15" xfId="1347"/>
    <cellStyle name="Вывод 16" xfId="1348"/>
    <cellStyle name="Вывод 17" xfId="1349"/>
    <cellStyle name="Вывод 18" xfId="1350"/>
    <cellStyle name="Вывод 19" xfId="1351"/>
    <cellStyle name="Вывод 2" xfId="1352"/>
    <cellStyle name="Вывод 20" xfId="1353"/>
    <cellStyle name="Вывод 21" xfId="1354"/>
    <cellStyle name="Вывод 22" xfId="1355"/>
    <cellStyle name="Вывод 23" xfId="1356"/>
    <cellStyle name="Вывод 24" xfId="1357"/>
    <cellStyle name="Вывод 25" xfId="1358"/>
    <cellStyle name="Вывод 26" xfId="1359"/>
    <cellStyle name="Вывод 27" xfId="1360"/>
    <cellStyle name="Вывод 28" xfId="1361"/>
    <cellStyle name="Вывод 29" xfId="1362"/>
    <cellStyle name="Вывод 3" xfId="1363"/>
    <cellStyle name="Вывод 30" xfId="1364"/>
    <cellStyle name="Вывод 31" xfId="1365"/>
    <cellStyle name="Вывод 32" xfId="1366"/>
    <cellStyle name="Вывод 33" xfId="1367"/>
    <cellStyle name="Вывод 34" xfId="1368"/>
    <cellStyle name="Вывод 35" xfId="1369"/>
    <cellStyle name="Вывод 36" xfId="1370"/>
    <cellStyle name="Вывод 4" xfId="1371"/>
    <cellStyle name="Вывод 5" xfId="1372"/>
    <cellStyle name="Вывод 6" xfId="1373"/>
    <cellStyle name="Вывод 7" xfId="1374"/>
    <cellStyle name="Вывод 8" xfId="1375"/>
    <cellStyle name="Вывод 9" xfId="1376"/>
    <cellStyle name="Вычисление 10" xfId="1377"/>
    <cellStyle name="Вычисление 11" xfId="1378"/>
    <cellStyle name="Вычисление 12" xfId="1379"/>
    <cellStyle name="Вычисление 13" xfId="1380"/>
    <cellStyle name="Вычисление 14" xfId="1381"/>
    <cellStyle name="Вычисление 15" xfId="1382"/>
    <cellStyle name="Вычисление 16" xfId="1383"/>
    <cellStyle name="Вычисление 17" xfId="1384"/>
    <cellStyle name="Вычисление 18" xfId="1385"/>
    <cellStyle name="Вычисление 19" xfId="1386"/>
    <cellStyle name="Вычисление 2" xfId="1387"/>
    <cellStyle name="Вычисление 20" xfId="1388"/>
    <cellStyle name="Вычисление 21" xfId="1389"/>
    <cellStyle name="Вычисление 22" xfId="1390"/>
    <cellStyle name="Вычисление 23" xfId="1391"/>
    <cellStyle name="Вычисление 24" xfId="1392"/>
    <cellStyle name="Вычисление 25" xfId="1393"/>
    <cellStyle name="Вычисление 26" xfId="1394"/>
    <cellStyle name="Вычисление 27" xfId="1395"/>
    <cellStyle name="Вычисление 28" xfId="1396"/>
    <cellStyle name="Вычисление 29" xfId="1397"/>
    <cellStyle name="Вычисление 3" xfId="1398"/>
    <cellStyle name="Вычисление 30" xfId="1399"/>
    <cellStyle name="Вычисление 31" xfId="1400"/>
    <cellStyle name="Вычисление 32" xfId="1401"/>
    <cellStyle name="Вычисление 33" xfId="1402"/>
    <cellStyle name="Вычисление 34" xfId="1403"/>
    <cellStyle name="Вычисление 35" xfId="1404"/>
    <cellStyle name="Вычисление 36" xfId="1405"/>
    <cellStyle name="Вычисление 4" xfId="1406"/>
    <cellStyle name="Вычисление 5" xfId="1407"/>
    <cellStyle name="Вычисление 6" xfId="1408"/>
    <cellStyle name="Вычисление 7" xfId="1409"/>
    <cellStyle name="Вычисление 8" xfId="1410"/>
    <cellStyle name="Вычисление 9" xfId="1411"/>
    <cellStyle name="Заголовок 1 10" xfId="1412"/>
    <cellStyle name="Заголовок 1 11" xfId="1413"/>
    <cellStyle name="Заголовок 1 12" xfId="1414"/>
    <cellStyle name="Заголовок 1 13" xfId="1415"/>
    <cellStyle name="Заголовок 1 14" xfId="1416"/>
    <cellStyle name="Заголовок 1 15" xfId="1417"/>
    <cellStyle name="Заголовок 1 16" xfId="1418"/>
    <cellStyle name="Заголовок 1 17" xfId="1419"/>
    <cellStyle name="Заголовок 1 18" xfId="1420"/>
    <cellStyle name="Заголовок 1 19" xfId="1421"/>
    <cellStyle name="Заголовок 1 2" xfId="1422"/>
    <cellStyle name="Заголовок 1 20" xfId="1423"/>
    <cellStyle name="Заголовок 1 21" xfId="1424"/>
    <cellStyle name="Заголовок 1 22" xfId="1425"/>
    <cellStyle name="Заголовок 1 23" xfId="1426"/>
    <cellStyle name="Заголовок 1 24" xfId="1427"/>
    <cellStyle name="Заголовок 1 25" xfId="1428"/>
    <cellStyle name="Заголовок 1 26" xfId="1429"/>
    <cellStyle name="Заголовок 1 27" xfId="1430"/>
    <cellStyle name="Заголовок 1 28" xfId="1431"/>
    <cellStyle name="Заголовок 1 29" xfId="1432"/>
    <cellStyle name="Заголовок 1 3" xfId="1433"/>
    <cellStyle name="Заголовок 1 30" xfId="1434"/>
    <cellStyle name="Заголовок 1 31" xfId="1435"/>
    <cellStyle name="Заголовок 1 32" xfId="1436"/>
    <cellStyle name="Заголовок 1 33" xfId="1437"/>
    <cellStyle name="Заголовок 1 34" xfId="1438"/>
    <cellStyle name="Заголовок 1 35" xfId="1439"/>
    <cellStyle name="Заголовок 1 36" xfId="1440"/>
    <cellStyle name="Заголовок 1 4" xfId="1441"/>
    <cellStyle name="Заголовок 1 5" xfId="1442"/>
    <cellStyle name="Заголовок 1 6" xfId="1443"/>
    <cellStyle name="Заголовок 1 7" xfId="1444"/>
    <cellStyle name="Заголовок 1 8" xfId="1445"/>
    <cellStyle name="Заголовок 1 9" xfId="1446"/>
    <cellStyle name="Заголовок 2 10" xfId="1447"/>
    <cellStyle name="Заголовок 2 11" xfId="1448"/>
    <cellStyle name="Заголовок 2 12" xfId="1449"/>
    <cellStyle name="Заголовок 2 13" xfId="1450"/>
    <cellStyle name="Заголовок 2 14" xfId="1451"/>
    <cellStyle name="Заголовок 2 15" xfId="1452"/>
    <cellStyle name="Заголовок 2 16" xfId="1453"/>
    <cellStyle name="Заголовок 2 17" xfId="1454"/>
    <cellStyle name="Заголовок 2 18" xfId="1455"/>
    <cellStyle name="Заголовок 2 19" xfId="1456"/>
    <cellStyle name="Заголовок 2 2" xfId="1457"/>
    <cellStyle name="Заголовок 2 20" xfId="1458"/>
    <cellStyle name="Заголовок 2 21" xfId="1459"/>
    <cellStyle name="Заголовок 2 22" xfId="1460"/>
    <cellStyle name="Заголовок 2 23" xfId="1461"/>
    <cellStyle name="Заголовок 2 24" xfId="1462"/>
    <cellStyle name="Заголовок 2 25" xfId="1463"/>
    <cellStyle name="Заголовок 2 26" xfId="1464"/>
    <cellStyle name="Заголовок 2 27" xfId="1465"/>
    <cellStyle name="Заголовок 2 28" xfId="1466"/>
    <cellStyle name="Заголовок 2 29" xfId="1467"/>
    <cellStyle name="Заголовок 2 3" xfId="1468"/>
    <cellStyle name="Заголовок 2 30" xfId="1469"/>
    <cellStyle name="Заголовок 2 31" xfId="1470"/>
    <cellStyle name="Заголовок 2 32" xfId="1471"/>
    <cellStyle name="Заголовок 2 33" xfId="1472"/>
    <cellStyle name="Заголовок 2 34" xfId="1473"/>
    <cellStyle name="Заголовок 2 35" xfId="1474"/>
    <cellStyle name="Заголовок 2 36" xfId="1475"/>
    <cellStyle name="Заголовок 2 4" xfId="1476"/>
    <cellStyle name="Заголовок 2 5" xfId="1477"/>
    <cellStyle name="Заголовок 2 6" xfId="1478"/>
    <cellStyle name="Заголовок 2 7" xfId="1479"/>
    <cellStyle name="Заголовок 2 8" xfId="1480"/>
    <cellStyle name="Заголовок 2 9" xfId="1481"/>
    <cellStyle name="Заголовок 3 10" xfId="1482"/>
    <cellStyle name="Заголовок 3 11" xfId="1483"/>
    <cellStyle name="Заголовок 3 12" xfId="1484"/>
    <cellStyle name="Заголовок 3 13" xfId="1485"/>
    <cellStyle name="Заголовок 3 14" xfId="1486"/>
    <cellStyle name="Заголовок 3 15" xfId="1487"/>
    <cellStyle name="Заголовок 3 16" xfId="1488"/>
    <cellStyle name="Заголовок 3 17" xfId="1489"/>
    <cellStyle name="Заголовок 3 18" xfId="1490"/>
    <cellStyle name="Заголовок 3 19" xfId="1491"/>
    <cellStyle name="Заголовок 3 2" xfId="1492"/>
    <cellStyle name="Заголовок 3 20" xfId="1493"/>
    <cellStyle name="Заголовок 3 21" xfId="1494"/>
    <cellStyle name="Заголовок 3 22" xfId="1495"/>
    <cellStyle name="Заголовок 3 23" xfId="1496"/>
    <cellStyle name="Заголовок 3 24" xfId="1497"/>
    <cellStyle name="Заголовок 3 25" xfId="1498"/>
    <cellStyle name="Заголовок 3 26" xfId="1499"/>
    <cellStyle name="Заголовок 3 27" xfId="1500"/>
    <cellStyle name="Заголовок 3 28" xfId="1501"/>
    <cellStyle name="Заголовок 3 29" xfId="1502"/>
    <cellStyle name="Заголовок 3 3" xfId="1503"/>
    <cellStyle name="Заголовок 3 30" xfId="1504"/>
    <cellStyle name="Заголовок 3 31" xfId="1505"/>
    <cellStyle name="Заголовок 3 32" xfId="1506"/>
    <cellStyle name="Заголовок 3 33" xfId="1507"/>
    <cellStyle name="Заголовок 3 34" xfId="1508"/>
    <cellStyle name="Заголовок 3 35" xfId="1509"/>
    <cellStyle name="Заголовок 3 36" xfId="1510"/>
    <cellStyle name="Заголовок 3 4" xfId="1511"/>
    <cellStyle name="Заголовок 3 5" xfId="1512"/>
    <cellStyle name="Заголовок 3 6" xfId="1513"/>
    <cellStyle name="Заголовок 3 7" xfId="1514"/>
    <cellStyle name="Заголовок 3 8" xfId="1515"/>
    <cellStyle name="Заголовок 3 9" xfId="1516"/>
    <cellStyle name="Заголовок 4 10" xfId="1517"/>
    <cellStyle name="Заголовок 4 11" xfId="1518"/>
    <cellStyle name="Заголовок 4 12" xfId="1519"/>
    <cellStyle name="Заголовок 4 13" xfId="1520"/>
    <cellStyle name="Заголовок 4 14" xfId="1521"/>
    <cellStyle name="Заголовок 4 15" xfId="1522"/>
    <cellStyle name="Заголовок 4 16" xfId="1523"/>
    <cellStyle name="Заголовок 4 17" xfId="1524"/>
    <cellStyle name="Заголовок 4 18" xfId="1525"/>
    <cellStyle name="Заголовок 4 19" xfId="1526"/>
    <cellStyle name="Заголовок 4 2" xfId="1527"/>
    <cellStyle name="Заголовок 4 20" xfId="1528"/>
    <cellStyle name="Заголовок 4 21" xfId="1529"/>
    <cellStyle name="Заголовок 4 22" xfId="1530"/>
    <cellStyle name="Заголовок 4 23" xfId="1531"/>
    <cellStyle name="Заголовок 4 24" xfId="1532"/>
    <cellStyle name="Заголовок 4 25" xfId="1533"/>
    <cellStyle name="Заголовок 4 26" xfId="1534"/>
    <cellStyle name="Заголовок 4 27" xfId="1535"/>
    <cellStyle name="Заголовок 4 28" xfId="1536"/>
    <cellStyle name="Заголовок 4 29" xfId="1537"/>
    <cellStyle name="Заголовок 4 3" xfId="1538"/>
    <cellStyle name="Заголовок 4 30" xfId="1539"/>
    <cellStyle name="Заголовок 4 31" xfId="1540"/>
    <cellStyle name="Заголовок 4 32" xfId="1541"/>
    <cellStyle name="Заголовок 4 33" xfId="1542"/>
    <cellStyle name="Заголовок 4 34" xfId="1543"/>
    <cellStyle name="Заголовок 4 35" xfId="1544"/>
    <cellStyle name="Заголовок 4 36" xfId="1545"/>
    <cellStyle name="Заголовок 4 4" xfId="1546"/>
    <cellStyle name="Заголовок 4 5" xfId="1547"/>
    <cellStyle name="Заголовок 4 6" xfId="1548"/>
    <cellStyle name="Заголовок 4 7" xfId="1549"/>
    <cellStyle name="Заголовок 4 8" xfId="1550"/>
    <cellStyle name="Заголовок 4 9" xfId="1551"/>
    <cellStyle name="Защитный" xfId="1552"/>
    <cellStyle name="Итог 10" xfId="1553"/>
    <cellStyle name="Итог 11" xfId="1554"/>
    <cellStyle name="Итог 12" xfId="1555"/>
    <cellStyle name="Итог 13" xfId="1556"/>
    <cellStyle name="Итог 14" xfId="1557"/>
    <cellStyle name="Итог 15" xfId="1558"/>
    <cellStyle name="Итог 16" xfId="1559"/>
    <cellStyle name="Итог 17" xfId="1560"/>
    <cellStyle name="Итог 18" xfId="1561"/>
    <cellStyle name="Итог 19" xfId="1562"/>
    <cellStyle name="Итог 2" xfId="1563"/>
    <cellStyle name="Итог 20" xfId="1564"/>
    <cellStyle name="Итог 21" xfId="1565"/>
    <cellStyle name="Итог 22" xfId="1566"/>
    <cellStyle name="Итог 23" xfId="1567"/>
    <cellStyle name="Итог 24" xfId="1568"/>
    <cellStyle name="Итог 25" xfId="1569"/>
    <cellStyle name="Итог 26" xfId="1570"/>
    <cellStyle name="Итог 27" xfId="1571"/>
    <cellStyle name="Итог 28" xfId="1572"/>
    <cellStyle name="Итог 29" xfId="1573"/>
    <cellStyle name="Итог 3" xfId="1574"/>
    <cellStyle name="Итог 30" xfId="1575"/>
    <cellStyle name="Итог 31" xfId="1576"/>
    <cellStyle name="Итог 32" xfId="1577"/>
    <cellStyle name="Итог 33" xfId="1578"/>
    <cellStyle name="Итог 34" xfId="1579"/>
    <cellStyle name="Итог 35" xfId="1580"/>
    <cellStyle name="Итог 36" xfId="1581"/>
    <cellStyle name="Итог 4" xfId="1582"/>
    <cellStyle name="Итог 5" xfId="1583"/>
    <cellStyle name="Итог 6" xfId="1584"/>
    <cellStyle name="Итог 7" xfId="1585"/>
    <cellStyle name="Итог 8" xfId="1586"/>
    <cellStyle name="Итог 9" xfId="1587"/>
    <cellStyle name="Контрольная ячейка 10" xfId="1588"/>
    <cellStyle name="Контрольная ячейка 11" xfId="1589"/>
    <cellStyle name="Контрольная ячейка 12" xfId="1590"/>
    <cellStyle name="Контрольная ячейка 13" xfId="1591"/>
    <cellStyle name="Контрольная ячейка 14" xfId="1592"/>
    <cellStyle name="Контрольная ячейка 15" xfId="1593"/>
    <cellStyle name="Контрольная ячейка 16" xfId="1594"/>
    <cellStyle name="Контрольная ячейка 17" xfId="1595"/>
    <cellStyle name="Контрольная ячейка 18" xfId="1596"/>
    <cellStyle name="Контрольная ячейка 19" xfId="1597"/>
    <cellStyle name="Контрольная ячейка 2" xfId="1598"/>
    <cellStyle name="Контрольная ячейка 20" xfId="1599"/>
    <cellStyle name="Контрольная ячейка 21" xfId="1600"/>
    <cellStyle name="Контрольная ячейка 22" xfId="1601"/>
    <cellStyle name="Контрольная ячейка 23" xfId="1602"/>
    <cellStyle name="Контрольная ячейка 24" xfId="1603"/>
    <cellStyle name="Контрольная ячейка 25" xfId="1604"/>
    <cellStyle name="Контрольная ячейка 26" xfId="1605"/>
    <cellStyle name="Контрольная ячейка 27" xfId="1606"/>
    <cellStyle name="Контрольная ячейка 28" xfId="1607"/>
    <cellStyle name="Контрольная ячейка 29" xfId="1608"/>
    <cellStyle name="Контрольная ячейка 3" xfId="1609"/>
    <cellStyle name="Контрольная ячейка 30" xfId="1610"/>
    <cellStyle name="Контрольная ячейка 31" xfId="1611"/>
    <cellStyle name="Контрольная ячейка 32" xfId="1612"/>
    <cellStyle name="Контрольная ячейка 33" xfId="1613"/>
    <cellStyle name="Контрольная ячейка 34" xfId="1614"/>
    <cellStyle name="Контрольная ячейка 35" xfId="1615"/>
    <cellStyle name="Контрольная ячейка 36" xfId="1616"/>
    <cellStyle name="Контрольная ячейка 4" xfId="1617"/>
    <cellStyle name="Контрольная ячейка 5" xfId="1618"/>
    <cellStyle name="Контрольная ячейка 6" xfId="1619"/>
    <cellStyle name="Контрольная ячейка 7" xfId="1620"/>
    <cellStyle name="Контрольная ячейка 8" xfId="1621"/>
    <cellStyle name="Контрольная ячейка 9" xfId="1622"/>
    <cellStyle name="Нейтральный 10" xfId="1623"/>
    <cellStyle name="Нейтральный 11" xfId="1624"/>
    <cellStyle name="Нейтральный 12" xfId="1625"/>
    <cellStyle name="Нейтральный 13" xfId="1626"/>
    <cellStyle name="Нейтральный 14" xfId="1627"/>
    <cellStyle name="Нейтральный 15" xfId="1628"/>
    <cellStyle name="Нейтральный 16" xfId="1629"/>
    <cellStyle name="Нейтральный 17" xfId="1630"/>
    <cellStyle name="Нейтральный 18" xfId="1631"/>
    <cellStyle name="Нейтральный 19" xfId="1632"/>
    <cellStyle name="Нейтральный 2" xfId="1633"/>
    <cellStyle name="Нейтральный 20" xfId="1634"/>
    <cellStyle name="Нейтральный 21" xfId="1635"/>
    <cellStyle name="Нейтральный 22" xfId="1636"/>
    <cellStyle name="Нейтральный 23" xfId="1637"/>
    <cellStyle name="Нейтральный 24" xfId="1638"/>
    <cellStyle name="Нейтральный 25" xfId="1639"/>
    <cellStyle name="Нейтральный 26" xfId="1640"/>
    <cellStyle name="Нейтральный 27" xfId="1641"/>
    <cellStyle name="Нейтральный 28" xfId="1642"/>
    <cellStyle name="Нейтральный 29" xfId="1643"/>
    <cellStyle name="Нейтральный 3" xfId="1644"/>
    <cellStyle name="Нейтральный 30" xfId="1645"/>
    <cellStyle name="Нейтральный 31" xfId="1646"/>
    <cellStyle name="Нейтральный 32" xfId="1647"/>
    <cellStyle name="Нейтральный 33" xfId="1648"/>
    <cellStyle name="Нейтральный 34" xfId="1649"/>
    <cellStyle name="Нейтральный 35" xfId="1650"/>
    <cellStyle name="Нейтральный 36" xfId="1651"/>
    <cellStyle name="Нейтральный 4" xfId="1652"/>
    <cellStyle name="Нейтральный 5" xfId="1653"/>
    <cellStyle name="Нейтральный 6" xfId="1654"/>
    <cellStyle name="Нейтральный 7" xfId="1655"/>
    <cellStyle name="Нейтральный 8" xfId="1656"/>
    <cellStyle name="Нейтральный 9" xfId="1657"/>
    <cellStyle name="Обычный 13" xfId="1658"/>
    <cellStyle name="Обычный 14" xfId="1659"/>
    <cellStyle name="Обычный 15" xfId="1660"/>
    <cellStyle name="Обычный 16" xfId="1661"/>
    <cellStyle name="Обычный 17" xfId="1662"/>
    <cellStyle name="Обычный 18" xfId="1663"/>
    <cellStyle name="Обычный 19" xfId="1664"/>
    <cellStyle name="Обычный 2" xfId="11"/>
    <cellStyle name="Обычный 2 10" xfId="1665"/>
    <cellStyle name="Обычный 2 10 2" xfId="1666"/>
    <cellStyle name="Обычный 2 11" xfId="1667"/>
    <cellStyle name="Обычный 2 11 2" xfId="1668"/>
    <cellStyle name="Обычный 2 12" xfId="1669"/>
    <cellStyle name="Обычный 2 12 2" xfId="1670"/>
    <cellStyle name="Обычный 2 13" xfId="1671"/>
    <cellStyle name="Обычный 2 13 2" xfId="1672"/>
    <cellStyle name="Обычный 2 14" xfId="1673"/>
    <cellStyle name="Обычный 2 14 2" xfId="1674"/>
    <cellStyle name="Обычный 2 15" xfId="1675"/>
    <cellStyle name="Обычный 2 16" xfId="1676"/>
    <cellStyle name="Обычный 2 17" xfId="1677"/>
    <cellStyle name="Обычный 2 18" xfId="1678"/>
    <cellStyle name="Обычный 2 19" xfId="1679"/>
    <cellStyle name="Обычный 2 2" xfId="161"/>
    <cellStyle name="Обычный 2 2 10" xfId="1680"/>
    <cellStyle name="Обычный 2 2 11" xfId="1681"/>
    <cellStyle name="Обычный 2 2 12" xfId="1682"/>
    <cellStyle name="Обычный 2 2 13" xfId="1683"/>
    <cellStyle name="Обычный 2 2 14" xfId="1684"/>
    <cellStyle name="Обычный 2 2 15" xfId="1685"/>
    <cellStyle name="Обычный 2 2 16" xfId="1686"/>
    <cellStyle name="Обычный 2 2 17" xfId="1687"/>
    <cellStyle name="Обычный 2 2 18" xfId="1688"/>
    <cellStyle name="Обычный 2 2 19" xfId="1689"/>
    <cellStyle name="Обычный 2 2 2" xfId="1690"/>
    <cellStyle name="Обычный 2 2 2 2" xfId="1691"/>
    <cellStyle name="Обычный 2 2 20" xfId="1692"/>
    <cellStyle name="Обычный 2 2 21" xfId="1693"/>
    <cellStyle name="Обычный 2 2 22" xfId="1694"/>
    <cellStyle name="Обычный 2 2 23" xfId="1695"/>
    <cellStyle name="Обычный 2 2 24" xfId="1696"/>
    <cellStyle name="Обычный 2 2 25" xfId="1697"/>
    <cellStyle name="Обычный 2 2 26" xfId="1698"/>
    <cellStyle name="Обычный 2 2 27" xfId="1699"/>
    <cellStyle name="Обычный 2 2 28" xfId="1700"/>
    <cellStyle name="Обычный 2 2 29" xfId="1701"/>
    <cellStyle name="Обычный 2 2 3" xfId="1702"/>
    <cellStyle name="Обычный 2 2 3 2" xfId="1703"/>
    <cellStyle name="Обычный 2 2 30" xfId="1704"/>
    <cellStyle name="Обычный 2 2 31" xfId="1705"/>
    <cellStyle name="Обычный 2 2 32" xfId="1706"/>
    <cellStyle name="Обычный 2 2 33" xfId="1707"/>
    <cellStyle name="Обычный 2 2 34" xfId="1708"/>
    <cellStyle name="Обычный 2 2 35" xfId="1709"/>
    <cellStyle name="Обычный 2 2 36" xfId="1710"/>
    <cellStyle name="Обычный 2 2 4" xfId="1711"/>
    <cellStyle name="Обычный 2 2 5" xfId="1712"/>
    <cellStyle name="Обычный 2 2 6" xfId="1713"/>
    <cellStyle name="Обычный 2 2 7" xfId="1714"/>
    <cellStyle name="Обычный 2 2 8" xfId="1715"/>
    <cellStyle name="Обычный 2 2 9" xfId="1716"/>
    <cellStyle name="Обычный 2 20" xfId="1717"/>
    <cellStyle name="Обычный 2 21" xfId="1718"/>
    <cellStyle name="Обычный 2 22" xfId="1719"/>
    <cellStyle name="Обычный 2 23" xfId="1720"/>
    <cellStyle name="Обычный 2 24" xfId="1721"/>
    <cellStyle name="Обычный 2 25" xfId="1722"/>
    <cellStyle name="Обычный 2 26" xfId="1723"/>
    <cellStyle name="Обычный 2 27" xfId="1724"/>
    <cellStyle name="Обычный 2 28" xfId="1725"/>
    <cellStyle name="Обычный 2 29" xfId="1726"/>
    <cellStyle name="Обычный 2 3" xfId="160"/>
    <cellStyle name="Обычный 2 30" xfId="1727"/>
    <cellStyle name="Обычный 2 31" xfId="1728"/>
    <cellStyle name="Обычный 2 32" xfId="1729"/>
    <cellStyle name="Обычный 2 33" xfId="1730"/>
    <cellStyle name="Обычный 2 34" xfId="1731"/>
    <cellStyle name="Обычный 2 35" xfId="1732"/>
    <cellStyle name="Обычный 2 36" xfId="1733"/>
    <cellStyle name="Обычный 2 37" xfId="1734"/>
    <cellStyle name="Обычный 2 4" xfId="1735"/>
    <cellStyle name="Обычный 2 4 2" xfId="1736"/>
    <cellStyle name="Обычный 2 5" xfId="1737"/>
    <cellStyle name="Обычный 2 5 2" xfId="1738"/>
    <cellStyle name="Обычный 2 6" xfId="1739"/>
    <cellStyle name="Обычный 2 6 2" xfId="1740"/>
    <cellStyle name="Обычный 2 7" xfId="1741"/>
    <cellStyle name="Обычный 2 7 2" xfId="1742"/>
    <cellStyle name="Обычный 2 8" xfId="1743"/>
    <cellStyle name="Обычный 2 8 2" xfId="1744"/>
    <cellStyle name="Обычный 2 9" xfId="1745"/>
    <cellStyle name="Обычный 2 9 2" xfId="1746"/>
    <cellStyle name="Обычный 2_900005052015" xfId="1747"/>
    <cellStyle name="Обычный 23" xfId="1748"/>
    <cellStyle name="Обычный 24" xfId="1749"/>
    <cellStyle name="Обычный 25" xfId="1750"/>
    <cellStyle name="Обычный 27" xfId="1751"/>
    <cellStyle name="Обычный 28" xfId="1752"/>
    <cellStyle name="Обычный 29" xfId="1753"/>
    <cellStyle name="Обычный 3" xfId="1754"/>
    <cellStyle name="Обычный 3 2" xfId="1755"/>
    <cellStyle name="Обычный 3 2 2" xfId="1756"/>
    <cellStyle name="Обычный 30" xfId="1757"/>
    <cellStyle name="Обычный 31" xfId="1758"/>
    <cellStyle name="Обычный 32" xfId="1759"/>
    <cellStyle name="Обычный 34" xfId="1760"/>
    <cellStyle name="Обычный 35" xfId="1761"/>
    <cellStyle name="Обычный 36" xfId="1762"/>
    <cellStyle name="Обычный 4" xfId="1763"/>
    <cellStyle name="Обычный 4 2" xfId="1764"/>
    <cellStyle name="Обычный 5" xfId="1765"/>
    <cellStyle name="Обычный 6" xfId="1766"/>
    <cellStyle name="Обычный 7" xfId="1767"/>
    <cellStyle name="Плохой 10" xfId="1768"/>
    <cellStyle name="Плохой 11" xfId="1769"/>
    <cellStyle name="Плохой 12" xfId="1770"/>
    <cellStyle name="Плохой 13" xfId="1771"/>
    <cellStyle name="Плохой 14" xfId="1772"/>
    <cellStyle name="Плохой 15" xfId="1773"/>
    <cellStyle name="Плохой 16" xfId="1774"/>
    <cellStyle name="Плохой 17" xfId="1775"/>
    <cellStyle name="Плохой 18" xfId="1776"/>
    <cellStyle name="Плохой 19" xfId="1777"/>
    <cellStyle name="Плохой 2" xfId="1778"/>
    <cellStyle name="Плохой 20" xfId="1779"/>
    <cellStyle name="Плохой 21" xfId="1780"/>
    <cellStyle name="Плохой 22" xfId="1781"/>
    <cellStyle name="Плохой 23" xfId="1782"/>
    <cellStyle name="Плохой 24" xfId="1783"/>
    <cellStyle name="Плохой 25" xfId="1784"/>
    <cellStyle name="Плохой 26" xfId="1785"/>
    <cellStyle name="Плохой 27" xfId="1786"/>
    <cellStyle name="Плохой 28" xfId="1787"/>
    <cellStyle name="Плохой 29" xfId="1788"/>
    <cellStyle name="Плохой 3" xfId="1789"/>
    <cellStyle name="Плохой 30" xfId="1790"/>
    <cellStyle name="Плохой 31" xfId="1791"/>
    <cellStyle name="Плохой 32" xfId="1792"/>
    <cellStyle name="Плохой 33" xfId="1793"/>
    <cellStyle name="Плохой 34" xfId="1794"/>
    <cellStyle name="Плохой 35" xfId="1795"/>
    <cellStyle name="Плохой 36" xfId="1796"/>
    <cellStyle name="Плохой 4" xfId="1797"/>
    <cellStyle name="Плохой 5" xfId="1798"/>
    <cellStyle name="Плохой 6" xfId="1799"/>
    <cellStyle name="Плохой 7" xfId="1800"/>
    <cellStyle name="Плохой 8" xfId="1801"/>
    <cellStyle name="Плохой 9" xfId="1802"/>
    <cellStyle name="Пояснение 10" xfId="1803"/>
    <cellStyle name="Пояснение 11" xfId="1804"/>
    <cellStyle name="Пояснение 12" xfId="1805"/>
    <cellStyle name="Пояснение 13" xfId="1806"/>
    <cellStyle name="Пояснение 14" xfId="1807"/>
    <cellStyle name="Пояснение 15" xfId="1808"/>
    <cellStyle name="Пояснение 16" xfId="1809"/>
    <cellStyle name="Пояснение 17" xfId="1810"/>
    <cellStyle name="Пояснение 18" xfId="1811"/>
    <cellStyle name="Пояснение 19" xfId="1812"/>
    <cellStyle name="Пояснение 2" xfId="1813"/>
    <cellStyle name="Пояснение 20" xfId="1814"/>
    <cellStyle name="Пояснение 21" xfId="1815"/>
    <cellStyle name="Пояснение 22" xfId="1816"/>
    <cellStyle name="Пояснение 23" xfId="1817"/>
    <cellStyle name="Пояснение 24" xfId="1818"/>
    <cellStyle name="Пояснение 25" xfId="1819"/>
    <cellStyle name="Пояснение 26" xfId="1820"/>
    <cellStyle name="Пояснение 27" xfId="1821"/>
    <cellStyle name="Пояснение 28" xfId="1822"/>
    <cellStyle name="Пояснение 29" xfId="1823"/>
    <cellStyle name="Пояснение 3" xfId="1824"/>
    <cellStyle name="Пояснение 30" xfId="1825"/>
    <cellStyle name="Пояснение 31" xfId="1826"/>
    <cellStyle name="Пояснение 32" xfId="1827"/>
    <cellStyle name="Пояснение 33" xfId="1828"/>
    <cellStyle name="Пояснение 34" xfId="1829"/>
    <cellStyle name="Пояснение 35" xfId="1830"/>
    <cellStyle name="Пояснение 36" xfId="1831"/>
    <cellStyle name="Пояснение 4" xfId="1832"/>
    <cellStyle name="Пояснение 5" xfId="1833"/>
    <cellStyle name="Пояснение 6" xfId="1834"/>
    <cellStyle name="Пояснение 7" xfId="1835"/>
    <cellStyle name="Пояснение 8" xfId="1836"/>
    <cellStyle name="Пояснение 9" xfId="1837"/>
    <cellStyle name="Примечание 10" xfId="1838"/>
    <cellStyle name="Примечание 11" xfId="1839"/>
    <cellStyle name="Примечание 12" xfId="1840"/>
    <cellStyle name="Примечание 13" xfId="1841"/>
    <cellStyle name="Примечание 14" xfId="1842"/>
    <cellStyle name="Примечание 15" xfId="1843"/>
    <cellStyle name="Примечание 16" xfId="1844"/>
    <cellStyle name="Примечание 17" xfId="1845"/>
    <cellStyle name="Примечание 18" xfId="1846"/>
    <cellStyle name="Примечание 19" xfId="1847"/>
    <cellStyle name="Примечание 2" xfId="1848"/>
    <cellStyle name="Примечание 20" xfId="1849"/>
    <cellStyle name="Примечание 21" xfId="1850"/>
    <cellStyle name="Примечание 22" xfId="1851"/>
    <cellStyle name="Примечание 23" xfId="1852"/>
    <cellStyle name="Примечание 24" xfId="1853"/>
    <cellStyle name="Примечание 25" xfId="1854"/>
    <cellStyle name="Примечание 26" xfId="1855"/>
    <cellStyle name="Примечание 27" xfId="1856"/>
    <cellStyle name="Примечание 28" xfId="1857"/>
    <cellStyle name="Примечание 29" xfId="1858"/>
    <cellStyle name="Примечание 3" xfId="1859"/>
    <cellStyle name="Примечание 30" xfId="1860"/>
    <cellStyle name="Примечание 31" xfId="1861"/>
    <cellStyle name="Примечание 32" xfId="1862"/>
    <cellStyle name="Примечание 33" xfId="1863"/>
    <cellStyle name="Примечание 34" xfId="1864"/>
    <cellStyle name="Примечание 35" xfId="1865"/>
    <cellStyle name="Примечание 36" xfId="1866"/>
    <cellStyle name="Примечание 4" xfId="1867"/>
    <cellStyle name="Примечание 5" xfId="1868"/>
    <cellStyle name="Примечание 6" xfId="1869"/>
    <cellStyle name="Примечание 7" xfId="1870"/>
    <cellStyle name="Примечание 8" xfId="1871"/>
    <cellStyle name="Примечание 9" xfId="1872"/>
    <cellStyle name="Связанная ячейка 10" xfId="1873"/>
    <cellStyle name="Связанная ячейка 11" xfId="1874"/>
    <cellStyle name="Связанная ячейка 12" xfId="1875"/>
    <cellStyle name="Связанная ячейка 13" xfId="1876"/>
    <cellStyle name="Связанная ячейка 14" xfId="1877"/>
    <cellStyle name="Связанная ячейка 15" xfId="1878"/>
    <cellStyle name="Связанная ячейка 16" xfId="1879"/>
    <cellStyle name="Связанная ячейка 17" xfId="1880"/>
    <cellStyle name="Связанная ячейка 18" xfId="1881"/>
    <cellStyle name="Связанная ячейка 19" xfId="1882"/>
    <cellStyle name="Связанная ячейка 2" xfId="1883"/>
    <cellStyle name="Связанная ячейка 20" xfId="1884"/>
    <cellStyle name="Связанная ячейка 21" xfId="1885"/>
    <cellStyle name="Связанная ячейка 22" xfId="1886"/>
    <cellStyle name="Связанная ячейка 23" xfId="1887"/>
    <cellStyle name="Связанная ячейка 24" xfId="1888"/>
    <cellStyle name="Связанная ячейка 25" xfId="1889"/>
    <cellStyle name="Связанная ячейка 26" xfId="1890"/>
    <cellStyle name="Связанная ячейка 27" xfId="1891"/>
    <cellStyle name="Связанная ячейка 28" xfId="1892"/>
    <cellStyle name="Связанная ячейка 29" xfId="1893"/>
    <cellStyle name="Связанная ячейка 3" xfId="1894"/>
    <cellStyle name="Связанная ячейка 30" xfId="1895"/>
    <cellStyle name="Связанная ячейка 31" xfId="1896"/>
    <cellStyle name="Связанная ячейка 32" xfId="1897"/>
    <cellStyle name="Связанная ячейка 33" xfId="1898"/>
    <cellStyle name="Связанная ячейка 34" xfId="1899"/>
    <cellStyle name="Связанная ячейка 35" xfId="1900"/>
    <cellStyle name="Связанная ячейка 36" xfId="1901"/>
    <cellStyle name="Связанная ячейка 4" xfId="1902"/>
    <cellStyle name="Связанная ячейка 5" xfId="1903"/>
    <cellStyle name="Связанная ячейка 6" xfId="1904"/>
    <cellStyle name="Связанная ячейка 7" xfId="1905"/>
    <cellStyle name="Связанная ячейка 8" xfId="1906"/>
    <cellStyle name="Связанная ячейка 9" xfId="1907"/>
    <cellStyle name="Стиль 1" xfId="1908"/>
    <cellStyle name="Текст предупреждения 10" xfId="1909"/>
    <cellStyle name="Текст предупреждения 11" xfId="1910"/>
    <cellStyle name="Текст предупреждения 12" xfId="1911"/>
    <cellStyle name="Текст предупреждения 13" xfId="1912"/>
    <cellStyle name="Текст предупреждения 14" xfId="1913"/>
    <cellStyle name="Текст предупреждения 15" xfId="1914"/>
    <cellStyle name="Текст предупреждения 16" xfId="1915"/>
    <cellStyle name="Текст предупреждения 17" xfId="1916"/>
    <cellStyle name="Текст предупреждения 18" xfId="1917"/>
    <cellStyle name="Текст предупреждения 19" xfId="1918"/>
    <cellStyle name="Текст предупреждения 2" xfId="1919"/>
    <cellStyle name="Текст предупреждения 20" xfId="1920"/>
    <cellStyle name="Текст предупреждения 21" xfId="1921"/>
    <cellStyle name="Текст предупреждения 22" xfId="1922"/>
    <cellStyle name="Текст предупреждения 23" xfId="1923"/>
    <cellStyle name="Текст предупреждения 24" xfId="1924"/>
    <cellStyle name="Текст предупреждения 25" xfId="1925"/>
    <cellStyle name="Текст предупреждения 26" xfId="1926"/>
    <cellStyle name="Текст предупреждения 27" xfId="1927"/>
    <cellStyle name="Текст предупреждения 28" xfId="1928"/>
    <cellStyle name="Текст предупреждения 29" xfId="1929"/>
    <cellStyle name="Текст предупреждения 3" xfId="1930"/>
    <cellStyle name="Текст предупреждения 30" xfId="1931"/>
    <cellStyle name="Текст предупреждения 31" xfId="1932"/>
    <cellStyle name="Текст предупреждения 32" xfId="1933"/>
    <cellStyle name="Текст предупреждения 33" xfId="1934"/>
    <cellStyle name="Текст предупреждения 34" xfId="1935"/>
    <cellStyle name="Текст предупреждения 35" xfId="1936"/>
    <cellStyle name="Текст предупреждения 36" xfId="1937"/>
    <cellStyle name="Текст предупреждения 4" xfId="1938"/>
    <cellStyle name="Текст предупреждения 5" xfId="1939"/>
    <cellStyle name="Текст предупреждения 6" xfId="1940"/>
    <cellStyle name="Текст предупреждения 7" xfId="1941"/>
    <cellStyle name="Текст предупреждения 8" xfId="1942"/>
    <cellStyle name="Текст предупреждения 9" xfId="1943"/>
    <cellStyle name="Финансовый 16" xfId="1944"/>
    <cellStyle name="Финансовый 2" xfId="1945"/>
    <cellStyle name="Финансовый 2 10" xfId="1946"/>
    <cellStyle name="Финансовый 2 11" xfId="1947"/>
    <cellStyle name="Финансовый 2 12" xfId="1948"/>
    <cellStyle name="Финансовый 2 13" xfId="1949"/>
    <cellStyle name="Финансовый 2 14" xfId="1950"/>
    <cellStyle name="Финансовый 2 15" xfId="1951"/>
    <cellStyle name="Финансовый 2 16" xfId="1952"/>
    <cellStyle name="Финансовый 2 17" xfId="1953"/>
    <cellStyle name="Финансовый 2 18" xfId="1954"/>
    <cellStyle name="Финансовый 2 19" xfId="1955"/>
    <cellStyle name="Финансовый 2 2" xfId="1956"/>
    <cellStyle name="Финансовый 2 2 10" xfId="1957"/>
    <cellStyle name="Финансовый 2 2 11" xfId="1958"/>
    <cellStyle name="Финансовый 2 2 12" xfId="1959"/>
    <cellStyle name="Финансовый 2 2 13" xfId="1960"/>
    <cellStyle name="Финансовый 2 2 14" xfId="1961"/>
    <cellStyle name="Финансовый 2 2 15" xfId="1962"/>
    <cellStyle name="Финансовый 2 2 16" xfId="1963"/>
    <cellStyle name="Финансовый 2 2 17" xfId="1964"/>
    <cellStyle name="Финансовый 2 2 18" xfId="1965"/>
    <cellStyle name="Финансовый 2 2 19" xfId="1966"/>
    <cellStyle name="Финансовый 2 2 2" xfId="1967"/>
    <cellStyle name="Финансовый 2 2 20" xfId="1968"/>
    <cellStyle name="Финансовый 2 2 21" xfId="1969"/>
    <cellStyle name="Финансовый 2 2 22" xfId="1970"/>
    <cellStyle name="Финансовый 2 2 23" xfId="1971"/>
    <cellStyle name="Финансовый 2 2 24" xfId="1972"/>
    <cellStyle name="Финансовый 2 2 25" xfId="1973"/>
    <cellStyle name="Финансовый 2 2 26" xfId="1974"/>
    <cellStyle name="Финансовый 2 2 27" xfId="1975"/>
    <cellStyle name="Финансовый 2 2 28" xfId="1976"/>
    <cellStyle name="Финансовый 2 2 29" xfId="1977"/>
    <cellStyle name="Финансовый 2 2 3" xfId="1978"/>
    <cellStyle name="Финансовый 2 2 30" xfId="1979"/>
    <cellStyle name="Финансовый 2 2 31" xfId="1980"/>
    <cellStyle name="Финансовый 2 2 32" xfId="1981"/>
    <cellStyle name="Финансовый 2 2 33" xfId="1982"/>
    <cellStyle name="Финансовый 2 2 34" xfId="1983"/>
    <cellStyle name="Финансовый 2 2 35" xfId="1984"/>
    <cellStyle name="Финансовый 2 2 36" xfId="1985"/>
    <cellStyle name="Финансовый 2 2 4" xfId="1986"/>
    <cellStyle name="Финансовый 2 2 5" xfId="1987"/>
    <cellStyle name="Финансовый 2 2 6" xfId="1988"/>
    <cellStyle name="Финансовый 2 2 7" xfId="1989"/>
    <cellStyle name="Финансовый 2 2 8" xfId="1990"/>
    <cellStyle name="Финансовый 2 2 9" xfId="1991"/>
    <cellStyle name="Финансовый 2 20" xfId="1992"/>
    <cellStyle name="Финансовый 2 21" xfId="1993"/>
    <cellStyle name="Финансовый 2 22" xfId="1994"/>
    <cellStyle name="Финансовый 2 23" xfId="1995"/>
    <cellStyle name="Финансовый 2 24" xfId="1996"/>
    <cellStyle name="Финансовый 2 25" xfId="1997"/>
    <cellStyle name="Финансовый 2 26" xfId="1998"/>
    <cellStyle name="Финансовый 2 27" xfId="1999"/>
    <cellStyle name="Финансовый 2 28" xfId="2000"/>
    <cellStyle name="Финансовый 2 29" xfId="2001"/>
    <cellStyle name="Финансовый 2 3" xfId="2002"/>
    <cellStyle name="Финансовый 2 30" xfId="2003"/>
    <cellStyle name="Финансовый 2 31" xfId="2004"/>
    <cellStyle name="Финансовый 2 32" xfId="2005"/>
    <cellStyle name="Финансовый 2 33" xfId="2006"/>
    <cellStyle name="Финансовый 2 34" xfId="2007"/>
    <cellStyle name="Финансовый 2 35" xfId="2008"/>
    <cellStyle name="Финансовый 2 36" xfId="2009"/>
    <cellStyle name="Финансовый 2 4" xfId="2010"/>
    <cellStyle name="Финансовый 2 5" xfId="2011"/>
    <cellStyle name="Финансовый 2 6" xfId="2012"/>
    <cellStyle name="Финансовый 2 7" xfId="2013"/>
    <cellStyle name="Финансовый 2 8" xfId="2014"/>
    <cellStyle name="Финансовый 2 9" xfId="2015"/>
    <cellStyle name="Финансовый 3" xfId="2016"/>
    <cellStyle name="Финансовый 4" xfId="2017"/>
    <cellStyle name="Финансовый 4 2" xfId="2018"/>
    <cellStyle name="Хороший 10" xfId="2019"/>
    <cellStyle name="Хороший 11" xfId="2020"/>
    <cellStyle name="Хороший 12" xfId="2021"/>
    <cellStyle name="Хороший 13" xfId="2022"/>
    <cellStyle name="Хороший 14" xfId="2023"/>
    <cellStyle name="Хороший 15" xfId="2024"/>
    <cellStyle name="Хороший 16" xfId="2025"/>
    <cellStyle name="Хороший 17" xfId="2026"/>
    <cellStyle name="Хороший 18" xfId="2027"/>
    <cellStyle name="Хороший 19" xfId="2028"/>
    <cellStyle name="Хороший 2" xfId="2029"/>
    <cellStyle name="Хороший 20" xfId="2030"/>
    <cellStyle name="Хороший 21" xfId="2031"/>
    <cellStyle name="Хороший 22" xfId="2032"/>
    <cellStyle name="Хороший 23" xfId="2033"/>
    <cellStyle name="Хороший 24" xfId="2034"/>
    <cellStyle name="Хороший 25" xfId="2035"/>
    <cellStyle name="Хороший 26" xfId="2036"/>
    <cellStyle name="Хороший 27" xfId="2037"/>
    <cellStyle name="Хороший 28" xfId="2038"/>
    <cellStyle name="Хороший 29" xfId="2039"/>
    <cellStyle name="Хороший 3" xfId="2040"/>
    <cellStyle name="Хороший 30" xfId="2041"/>
    <cellStyle name="Хороший 31" xfId="2042"/>
    <cellStyle name="Хороший 32" xfId="2043"/>
    <cellStyle name="Хороший 33" xfId="2044"/>
    <cellStyle name="Хороший 34" xfId="2045"/>
    <cellStyle name="Хороший 35" xfId="2046"/>
    <cellStyle name="Хороший 36" xfId="2047"/>
    <cellStyle name="Хороший 4" xfId="2048"/>
    <cellStyle name="Хороший 5" xfId="2049"/>
    <cellStyle name="Хороший 6" xfId="2050"/>
    <cellStyle name="Хороший 7" xfId="2051"/>
    <cellStyle name="Хороший 8" xfId="2052"/>
    <cellStyle name="Хороший 9" xfId="20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261"/>
  <sheetViews>
    <sheetView tabSelected="1" topLeftCell="A7" zoomScale="80" zoomScaleNormal="80" zoomScaleSheetLayoutView="100" workbookViewId="0">
      <selection activeCell="C254" sqref="C254"/>
    </sheetView>
  </sheetViews>
  <sheetFormatPr defaultColWidth="9.15234375" defaultRowHeight="17.25"/>
  <cols>
    <col min="1" max="1" width="11.3046875" style="14" customWidth="1"/>
    <col min="2" max="2" width="24.69140625" style="200" customWidth="1"/>
    <col min="3" max="3" width="62.15234375" style="14" customWidth="1"/>
    <col min="4" max="4" width="23.4609375" style="14" customWidth="1"/>
    <col min="5" max="5" width="12.4609375" style="14" bestFit="1" customWidth="1"/>
    <col min="6" max="6" width="12.15234375" style="14" bestFit="1" customWidth="1"/>
    <col min="7" max="16384" width="9.15234375" style="14"/>
  </cols>
  <sheetData>
    <row r="1" spans="1:5" s="266" customFormat="1" ht="38.450000000000003" customHeight="1">
      <c r="B1" s="267"/>
      <c r="C1" s="294" t="s">
        <v>13</v>
      </c>
      <c r="D1" s="294"/>
    </row>
    <row r="2" spans="1:5" ht="15.05" customHeight="1">
      <c r="C2" s="295" t="s">
        <v>94</v>
      </c>
      <c r="D2" s="295"/>
    </row>
    <row r="3" spans="1:5" ht="15.05" customHeight="1">
      <c r="C3" s="295" t="s">
        <v>9</v>
      </c>
      <c r="D3" s="295"/>
    </row>
    <row r="6" spans="1:5" ht="102.05" customHeight="1">
      <c r="A6" s="296" t="s">
        <v>167</v>
      </c>
      <c r="B6" s="296"/>
      <c r="C6" s="296"/>
      <c r="D6" s="296"/>
    </row>
    <row r="8" spans="1:5">
      <c r="D8" s="70" t="s">
        <v>22</v>
      </c>
    </row>
    <row r="9" spans="1:5" s="72" customFormat="1" ht="100.75">
      <c r="A9" s="297" t="s">
        <v>14</v>
      </c>
      <c r="B9" s="298"/>
      <c r="C9" s="299" t="s">
        <v>15</v>
      </c>
      <c r="D9" s="71" t="s">
        <v>24</v>
      </c>
    </row>
    <row r="10" spans="1:5" s="72" customFormat="1">
      <c r="A10" s="21" t="s">
        <v>17</v>
      </c>
      <c r="B10" s="201" t="s">
        <v>18</v>
      </c>
      <c r="C10" s="300"/>
      <c r="D10" s="73" t="s">
        <v>16</v>
      </c>
    </row>
    <row r="11" spans="1:5" s="72" customFormat="1" ht="34.9" customHeight="1">
      <c r="A11" s="198" t="s">
        <v>42</v>
      </c>
      <c r="B11" s="202"/>
      <c r="C11" s="54" t="s">
        <v>21</v>
      </c>
      <c r="D11" s="74">
        <f>+D12+D248</f>
        <v>0</v>
      </c>
      <c r="E11" s="210"/>
    </row>
    <row r="12" spans="1:5" s="72" customFormat="1" ht="34.450000000000003">
      <c r="A12" s="198"/>
      <c r="B12" s="15"/>
      <c r="C12" s="54" t="s">
        <v>145</v>
      </c>
      <c r="D12" s="75">
        <f>+D14+D33+D64+D77+D96+D109+D164+D177+D190+D203+D216+D229</f>
        <v>-432784.60000000003</v>
      </c>
    </row>
    <row r="13" spans="1:5" s="72" customFormat="1">
      <c r="A13" s="283">
        <v>1041</v>
      </c>
      <c r="B13" s="277"/>
      <c r="C13" s="27" t="s">
        <v>27</v>
      </c>
      <c r="D13" s="76"/>
    </row>
    <row r="14" spans="1:5" s="72" customFormat="1" ht="16.45" customHeight="1">
      <c r="A14" s="284"/>
      <c r="B14" s="280"/>
      <c r="C14" s="54" t="s">
        <v>277</v>
      </c>
      <c r="D14" s="75">
        <f>+D21+D27</f>
        <v>-64768.2</v>
      </c>
    </row>
    <row r="15" spans="1:5" s="72" customFormat="1">
      <c r="A15" s="284"/>
      <c r="B15" s="280"/>
      <c r="C15" s="78" t="s">
        <v>28</v>
      </c>
      <c r="D15" s="76"/>
    </row>
    <row r="16" spans="1:5" s="72" customFormat="1" ht="15.05" customHeight="1">
      <c r="A16" s="284"/>
      <c r="B16" s="280"/>
      <c r="C16" s="79" t="s">
        <v>278</v>
      </c>
      <c r="D16" s="80"/>
    </row>
    <row r="17" spans="1:4" s="72" customFormat="1" ht="16.45" customHeight="1">
      <c r="A17" s="284"/>
      <c r="B17" s="280"/>
      <c r="C17" s="78" t="s">
        <v>29</v>
      </c>
      <c r="D17" s="80"/>
    </row>
    <row r="18" spans="1:4" s="72" customFormat="1" ht="50.35">
      <c r="A18" s="284"/>
      <c r="B18" s="281"/>
      <c r="C18" s="23" t="s">
        <v>279</v>
      </c>
      <c r="D18" s="80"/>
    </row>
    <row r="19" spans="1:4" s="72" customFormat="1" ht="15.8" customHeight="1">
      <c r="A19" s="284"/>
      <c r="B19" s="203"/>
      <c r="C19" s="81" t="s">
        <v>41</v>
      </c>
      <c r="D19" s="81"/>
    </row>
    <row r="20" spans="1:4" s="72" customFormat="1" ht="16.8">
      <c r="A20" s="284"/>
      <c r="B20" s="282">
        <v>11032</v>
      </c>
      <c r="C20" s="78" t="s">
        <v>30</v>
      </c>
      <c r="D20" s="80"/>
    </row>
    <row r="21" spans="1:4" s="72" customFormat="1" ht="34.450000000000003">
      <c r="A21" s="284"/>
      <c r="B21" s="282"/>
      <c r="C21" s="7" t="s">
        <v>280</v>
      </c>
      <c r="D21" s="77">
        <f>+'հավելված 2'!G24</f>
        <v>-7168.2</v>
      </c>
    </row>
    <row r="22" spans="1:4" s="72" customFormat="1" ht="16.8">
      <c r="A22" s="284"/>
      <c r="B22" s="282"/>
      <c r="C22" s="78" t="s">
        <v>31</v>
      </c>
      <c r="D22" s="80"/>
    </row>
    <row r="23" spans="1:4" s="72" customFormat="1" ht="67.150000000000006">
      <c r="A23" s="284"/>
      <c r="B23" s="282"/>
      <c r="C23" s="79" t="s">
        <v>281</v>
      </c>
      <c r="D23" s="80"/>
    </row>
    <row r="24" spans="1:4" s="72" customFormat="1" ht="16.8">
      <c r="A24" s="284"/>
      <c r="B24" s="282"/>
      <c r="C24" s="78" t="s">
        <v>32</v>
      </c>
      <c r="D24" s="80"/>
    </row>
    <row r="25" spans="1:4" s="72" customFormat="1" ht="16.8">
      <c r="A25" s="284"/>
      <c r="B25" s="282"/>
      <c r="C25" s="79" t="s">
        <v>55</v>
      </c>
      <c r="D25" s="80"/>
    </row>
    <row r="26" spans="1:4" s="72" customFormat="1" ht="16.8">
      <c r="A26" s="284"/>
      <c r="B26" s="282">
        <v>12001</v>
      </c>
      <c r="C26" s="78" t="s">
        <v>30</v>
      </c>
      <c r="D26" s="80"/>
    </row>
    <row r="27" spans="1:4" s="72" customFormat="1" ht="51.7">
      <c r="A27" s="284"/>
      <c r="B27" s="282"/>
      <c r="C27" s="7" t="s">
        <v>247</v>
      </c>
      <c r="D27" s="77">
        <f>+'հավելված 2'!G33</f>
        <v>-57600</v>
      </c>
    </row>
    <row r="28" spans="1:4" s="72" customFormat="1" ht="16.8">
      <c r="A28" s="284"/>
      <c r="B28" s="282"/>
      <c r="C28" s="78" t="s">
        <v>31</v>
      </c>
      <c r="D28" s="80"/>
    </row>
    <row r="29" spans="1:4" s="72" customFormat="1" ht="33.6">
      <c r="A29" s="284"/>
      <c r="B29" s="282"/>
      <c r="C29" s="79" t="s">
        <v>247</v>
      </c>
      <c r="D29" s="80"/>
    </row>
    <row r="30" spans="1:4" s="72" customFormat="1" ht="16.8">
      <c r="A30" s="284"/>
      <c r="B30" s="282"/>
      <c r="C30" s="78" t="s">
        <v>32</v>
      </c>
      <c r="D30" s="80"/>
    </row>
    <row r="31" spans="1:4" s="72" customFormat="1" ht="16.8">
      <c r="A31" s="285"/>
      <c r="B31" s="282"/>
      <c r="C31" s="79" t="s">
        <v>102</v>
      </c>
      <c r="D31" s="80"/>
    </row>
    <row r="32" spans="1:4" s="72" customFormat="1">
      <c r="A32" s="283">
        <v>1045</v>
      </c>
      <c r="B32" s="277"/>
      <c r="C32" s="27" t="s">
        <v>27</v>
      </c>
      <c r="D32" s="76"/>
    </row>
    <row r="33" spans="1:4" s="72" customFormat="1" ht="16.45" customHeight="1">
      <c r="A33" s="284"/>
      <c r="B33" s="280"/>
      <c r="C33" s="54" t="s">
        <v>254</v>
      </c>
      <c r="D33" s="75">
        <f>+D40+D46+D52+D58</f>
        <v>-61893.5</v>
      </c>
    </row>
    <row r="34" spans="1:4" s="72" customFormat="1">
      <c r="A34" s="284"/>
      <c r="B34" s="280"/>
      <c r="C34" s="78" t="s">
        <v>28</v>
      </c>
      <c r="D34" s="76"/>
    </row>
    <row r="35" spans="1:4" s="72" customFormat="1" ht="15.05" customHeight="1">
      <c r="A35" s="284"/>
      <c r="B35" s="280"/>
      <c r="C35" s="79" t="s">
        <v>282</v>
      </c>
      <c r="D35" s="80"/>
    </row>
    <row r="36" spans="1:4" s="72" customFormat="1" ht="16.45" customHeight="1">
      <c r="A36" s="284"/>
      <c r="B36" s="280"/>
      <c r="C36" s="78" t="s">
        <v>29</v>
      </c>
      <c r="D36" s="80"/>
    </row>
    <row r="37" spans="1:4" s="72" customFormat="1" ht="67.150000000000006">
      <c r="A37" s="284"/>
      <c r="B37" s="281"/>
      <c r="C37" s="23" t="s">
        <v>283</v>
      </c>
      <c r="D37" s="80"/>
    </row>
    <row r="38" spans="1:4" s="72" customFormat="1" ht="15.8" customHeight="1">
      <c r="A38" s="284"/>
      <c r="B38" s="203"/>
      <c r="C38" s="81" t="s">
        <v>41</v>
      </c>
      <c r="D38" s="81"/>
    </row>
    <row r="39" spans="1:4" s="72" customFormat="1" ht="17.25" customHeight="1">
      <c r="A39" s="284"/>
      <c r="B39" s="282">
        <v>12001</v>
      </c>
      <c r="C39" s="78" t="s">
        <v>30</v>
      </c>
      <c r="D39" s="80"/>
    </row>
    <row r="40" spans="1:4" s="72" customFormat="1" ht="34.450000000000003">
      <c r="A40" s="284"/>
      <c r="B40" s="282"/>
      <c r="C40" s="7" t="s">
        <v>284</v>
      </c>
      <c r="D40" s="77">
        <f>+'հավելված 2'!G165</f>
        <v>-9426.4</v>
      </c>
    </row>
    <row r="41" spans="1:4" s="72" customFormat="1" ht="17.25" customHeight="1">
      <c r="A41" s="284"/>
      <c r="B41" s="282"/>
      <c r="C41" s="78" t="s">
        <v>31</v>
      </c>
      <c r="D41" s="80"/>
    </row>
    <row r="42" spans="1:4" s="72" customFormat="1" ht="34.450000000000003" customHeight="1">
      <c r="A42" s="284"/>
      <c r="B42" s="282"/>
      <c r="C42" s="79" t="s">
        <v>285</v>
      </c>
      <c r="D42" s="80"/>
    </row>
    <row r="43" spans="1:4" s="72" customFormat="1" ht="17.25" customHeight="1">
      <c r="A43" s="284"/>
      <c r="B43" s="282"/>
      <c r="C43" s="78" t="s">
        <v>32</v>
      </c>
      <c r="D43" s="80"/>
    </row>
    <row r="44" spans="1:4" s="72" customFormat="1" ht="17.25" customHeight="1">
      <c r="A44" s="284"/>
      <c r="B44" s="282"/>
      <c r="C44" s="79" t="s">
        <v>102</v>
      </c>
      <c r="D44" s="80"/>
    </row>
    <row r="45" spans="1:4" s="72" customFormat="1" ht="17.25" customHeight="1">
      <c r="A45" s="284"/>
      <c r="B45" s="282">
        <v>12002</v>
      </c>
      <c r="C45" s="78" t="s">
        <v>30</v>
      </c>
      <c r="D45" s="80"/>
    </row>
    <row r="46" spans="1:4" s="72" customFormat="1" ht="34.450000000000003">
      <c r="A46" s="284"/>
      <c r="B46" s="282"/>
      <c r="C46" s="7" t="s">
        <v>286</v>
      </c>
      <c r="D46" s="77">
        <f>+'հավելված 2'!G189</f>
        <v>-13376.5</v>
      </c>
    </row>
    <row r="47" spans="1:4" s="72" customFormat="1" ht="17.25" customHeight="1">
      <c r="A47" s="284"/>
      <c r="B47" s="282"/>
      <c r="C47" s="78" t="s">
        <v>31</v>
      </c>
      <c r="D47" s="80"/>
    </row>
    <row r="48" spans="1:4" s="72" customFormat="1" ht="33.6">
      <c r="A48" s="284"/>
      <c r="B48" s="282"/>
      <c r="C48" s="79" t="s">
        <v>287</v>
      </c>
      <c r="D48" s="80"/>
    </row>
    <row r="49" spans="1:4" s="72" customFormat="1" ht="17.25" customHeight="1">
      <c r="A49" s="284"/>
      <c r="B49" s="282"/>
      <c r="C49" s="78" t="s">
        <v>32</v>
      </c>
      <c r="D49" s="80"/>
    </row>
    <row r="50" spans="1:4" s="72" customFormat="1" ht="17.25" customHeight="1">
      <c r="A50" s="284"/>
      <c r="B50" s="282"/>
      <c r="C50" s="79" t="s">
        <v>102</v>
      </c>
      <c r="D50" s="80"/>
    </row>
    <row r="51" spans="1:4" s="72" customFormat="1" ht="17.25" customHeight="1">
      <c r="A51" s="284"/>
      <c r="B51" s="282">
        <v>12003</v>
      </c>
      <c r="C51" s="78" t="s">
        <v>30</v>
      </c>
      <c r="D51" s="80"/>
    </row>
    <row r="52" spans="1:4" s="72" customFormat="1" ht="34.450000000000003">
      <c r="A52" s="284"/>
      <c r="B52" s="282"/>
      <c r="C52" s="7" t="s">
        <v>256</v>
      </c>
      <c r="D52" s="77">
        <f>+'հավելված 2'!G174</f>
        <v>-23630.5</v>
      </c>
    </row>
    <row r="53" spans="1:4" s="72" customFormat="1" ht="17.25" customHeight="1">
      <c r="A53" s="284"/>
      <c r="B53" s="282"/>
      <c r="C53" s="78" t="s">
        <v>31</v>
      </c>
      <c r="D53" s="80"/>
    </row>
    <row r="54" spans="1:4" s="72" customFormat="1" ht="33.6">
      <c r="A54" s="284"/>
      <c r="B54" s="282"/>
      <c r="C54" s="79" t="s">
        <v>256</v>
      </c>
      <c r="D54" s="80"/>
    </row>
    <row r="55" spans="1:4" s="72" customFormat="1" ht="17.25" customHeight="1">
      <c r="A55" s="284"/>
      <c r="B55" s="282"/>
      <c r="C55" s="78" t="s">
        <v>32</v>
      </c>
      <c r="D55" s="80"/>
    </row>
    <row r="56" spans="1:4" s="72" customFormat="1" ht="17.25" customHeight="1">
      <c r="A56" s="284"/>
      <c r="B56" s="282"/>
      <c r="C56" s="79" t="s">
        <v>102</v>
      </c>
      <c r="D56" s="80"/>
    </row>
    <row r="57" spans="1:4" s="72" customFormat="1" ht="17.25" customHeight="1">
      <c r="A57" s="284"/>
      <c r="B57" s="286">
        <v>12004</v>
      </c>
      <c r="C57" s="78" t="s">
        <v>30</v>
      </c>
      <c r="D57" s="80"/>
    </row>
    <row r="58" spans="1:4" s="72" customFormat="1" ht="34.450000000000003">
      <c r="A58" s="284"/>
      <c r="B58" s="287"/>
      <c r="C58" s="7" t="s">
        <v>259</v>
      </c>
      <c r="D58" s="77">
        <f>+'հավելված 2'!G198</f>
        <v>-15460.1</v>
      </c>
    </row>
    <row r="59" spans="1:4" s="72" customFormat="1" ht="17.25" customHeight="1">
      <c r="A59" s="284"/>
      <c r="B59" s="287"/>
      <c r="C59" s="78" t="s">
        <v>31</v>
      </c>
      <c r="D59" s="80"/>
    </row>
    <row r="60" spans="1:4" s="72" customFormat="1" ht="33.6" customHeight="1">
      <c r="A60" s="284"/>
      <c r="B60" s="287"/>
      <c r="C60" s="79" t="s">
        <v>259</v>
      </c>
      <c r="D60" s="80"/>
    </row>
    <row r="61" spans="1:4" s="72" customFormat="1" ht="17.25" customHeight="1">
      <c r="A61" s="284"/>
      <c r="B61" s="287"/>
      <c r="C61" s="78" t="s">
        <v>32</v>
      </c>
      <c r="D61" s="80"/>
    </row>
    <row r="62" spans="1:4" s="72" customFormat="1" ht="17.25" customHeight="1">
      <c r="A62" s="285"/>
      <c r="B62" s="288"/>
      <c r="C62" s="79" t="s">
        <v>102</v>
      </c>
      <c r="D62" s="80"/>
    </row>
    <row r="63" spans="1:4" s="72" customFormat="1">
      <c r="A63" s="283">
        <v>1075</v>
      </c>
      <c r="B63" s="277"/>
      <c r="C63" s="27" t="s">
        <v>27</v>
      </c>
      <c r="D63" s="76"/>
    </row>
    <row r="64" spans="1:4" s="72" customFormat="1" ht="16.45" customHeight="1">
      <c r="A64" s="284"/>
      <c r="B64" s="280"/>
      <c r="C64" s="54" t="s">
        <v>313</v>
      </c>
      <c r="D64" s="75">
        <f>+D71</f>
        <v>-21273.599999999999</v>
      </c>
    </row>
    <row r="65" spans="1:4" s="72" customFormat="1">
      <c r="A65" s="284"/>
      <c r="B65" s="280"/>
      <c r="C65" s="78" t="s">
        <v>28</v>
      </c>
      <c r="D65" s="76"/>
    </row>
    <row r="66" spans="1:4" s="72" customFormat="1" ht="15.05" customHeight="1">
      <c r="A66" s="284"/>
      <c r="B66" s="280"/>
      <c r="C66" s="79" t="s">
        <v>337</v>
      </c>
      <c r="D66" s="80"/>
    </row>
    <row r="67" spans="1:4" s="72" customFormat="1" ht="16.45" customHeight="1">
      <c r="A67" s="284"/>
      <c r="B67" s="280"/>
      <c r="C67" s="78" t="s">
        <v>29</v>
      </c>
      <c r="D67" s="80"/>
    </row>
    <row r="68" spans="1:4" s="72" customFormat="1" ht="33.6">
      <c r="A68" s="284"/>
      <c r="B68" s="281"/>
      <c r="C68" s="23" t="s">
        <v>338</v>
      </c>
      <c r="D68" s="80"/>
    </row>
    <row r="69" spans="1:4" s="72" customFormat="1" ht="15.8" customHeight="1">
      <c r="A69" s="284"/>
      <c r="B69" s="203"/>
      <c r="C69" s="81" t="s">
        <v>41</v>
      </c>
      <c r="D69" s="81"/>
    </row>
    <row r="70" spans="1:4" s="72" customFormat="1" ht="17.25" customHeight="1">
      <c r="A70" s="284"/>
      <c r="B70" s="282">
        <v>11004</v>
      </c>
      <c r="C70" s="78" t="s">
        <v>30</v>
      </c>
      <c r="D70" s="80"/>
    </row>
    <row r="71" spans="1:4" s="72" customFormat="1">
      <c r="A71" s="284"/>
      <c r="B71" s="282"/>
      <c r="C71" s="7" t="s">
        <v>339</v>
      </c>
      <c r="D71" s="77">
        <f>+'հավելված 2'!G61</f>
        <v>-21273.599999999999</v>
      </c>
    </row>
    <row r="72" spans="1:4" s="72" customFormat="1" ht="17.25" customHeight="1">
      <c r="A72" s="284"/>
      <c r="B72" s="282"/>
      <c r="C72" s="78" t="s">
        <v>31</v>
      </c>
      <c r="D72" s="80"/>
    </row>
    <row r="73" spans="1:4" s="72" customFormat="1" ht="34.450000000000003" customHeight="1">
      <c r="A73" s="284"/>
      <c r="B73" s="282"/>
      <c r="C73" s="79" t="s">
        <v>340</v>
      </c>
      <c r="D73" s="80"/>
    </row>
    <row r="74" spans="1:4" s="72" customFormat="1" ht="17.25" customHeight="1">
      <c r="A74" s="284"/>
      <c r="B74" s="282"/>
      <c r="C74" s="78" t="s">
        <v>32</v>
      </c>
      <c r="D74" s="80"/>
    </row>
    <row r="75" spans="1:4" s="72" customFormat="1" ht="17.25" customHeight="1">
      <c r="A75" s="285"/>
      <c r="B75" s="282"/>
      <c r="C75" s="79" t="s">
        <v>55</v>
      </c>
      <c r="D75" s="80"/>
    </row>
    <row r="76" spans="1:4" s="72" customFormat="1">
      <c r="A76" s="283">
        <v>1111</v>
      </c>
      <c r="B76" s="277"/>
      <c r="C76" s="27" t="s">
        <v>27</v>
      </c>
      <c r="D76" s="76"/>
    </row>
    <row r="77" spans="1:4" s="72" customFormat="1" ht="16.45" customHeight="1">
      <c r="A77" s="284"/>
      <c r="B77" s="280"/>
      <c r="C77" s="54" t="s">
        <v>272</v>
      </c>
      <c r="D77" s="75">
        <f>+D84+D90</f>
        <v>-32304.3</v>
      </c>
    </row>
    <row r="78" spans="1:4" s="72" customFormat="1">
      <c r="A78" s="284"/>
      <c r="B78" s="280"/>
      <c r="C78" s="78" t="s">
        <v>28</v>
      </c>
      <c r="D78" s="76"/>
    </row>
    <row r="79" spans="1:4" s="72" customFormat="1" ht="15.05" customHeight="1">
      <c r="A79" s="284"/>
      <c r="B79" s="280"/>
      <c r="C79" s="79" t="s">
        <v>288</v>
      </c>
      <c r="D79" s="80"/>
    </row>
    <row r="80" spans="1:4" s="72" customFormat="1" ht="16.45" customHeight="1">
      <c r="A80" s="284"/>
      <c r="B80" s="280"/>
      <c r="C80" s="78" t="s">
        <v>29</v>
      </c>
      <c r="D80" s="80"/>
    </row>
    <row r="81" spans="1:4" s="72" customFormat="1" ht="67.150000000000006">
      <c r="A81" s="284"/>
      <c r="B81" s="281"/>
      <c r="C81" s="23" t="s">
        <v>289</v>
      </c>
      <c r="D81" s="80"/>
    </row>
    <row r="82" spans="1:4" s="72" customFormat="1" ht="15.8" customHeight="1">
      <c r="A82" s="284"/>
      <c r="B82" s="203"/>
      <c r="C82" s="81" t="s">
        <v>41</v>
      </c>
      <c r="D82" s="81"/>
    </row>
    <row r="83" spans="1:4" s="72" customFormat="1" ht="17.25" customHeight="1">
      <c r="A83" s="284"/>
      <c r="B83" s="282">
        <v>12005</v>
      </c>
      <c r="C83" s="78" t="s">
        <v>30</v>
      </c>
      <c r="D83" s="80"/>
    </row>
    <row r="84" spans="1:4" s="72" customFormat="1" ht="51.7">
      <c r="A84" s="284"/>
      <c r="B84" s="282"/>
      <c r="C84" s="7" t="s">
        <v>273</v>
      </c>
      <c r="D84" s="77">
        <f>+'հավելված 2'!G215</f>
        <v>-29378.5</v>
      </c>
    </row>
    <row r="85" spans="1:4" s="72" customFormat="1" ht="17.25" customHeight="1">
      <c r="A85" s="284"/>
      <c r="B85" s="282"/>
      <c r="C85" s="78" t="s">
        <v>31</v>
      </c>
      <c r="D85" s="80"/>
    </row>
    <row r="86" spans="1:4" s="72" customFormat="1" ht="34.450000000000003" customHeight="1">
      <c r="A86" s="284"/>
      <c r="B86" s="282"/>
      <c r="C86" s="79" t="s">
        <v>290</v>
      </c>
      <c r="D86" s="80"/>
    </row>
    <row r="87" spans="1:4" s="72" customFormat="1" ht="17.25" customHeight="1">
      <c r="A87" s="284"/>
      <c r="B87" s="282"/>
      <c r="C87" s="78" t="s">
        <v>32</v>
      </c>
      <c r="D87" s="80"/>
    </row>
    <row r="88" spans="1:4" s="72" customFormat="1" ht="17.25" customHeight="1">
      <c r="A88" s="284"/>
      <c r="B88" s="282"/>
      <c r="C88" s="79" t="s">
        <v>102</v>
      </c>
      <c r="D88" s="80"/>
    </row>
    <row r="89" spans="1:4" s="72" customFormat="1" ht="17.25" customHeight="1">
      <c r="A89" s="284"/>
      <c r="B89" s="282">
        <v>12007</v>
      </c>
      <c r="C89" s="78" t="s">
        <v>30</v>
      </c>
      <c r="D89" s="80"/>
    </row>
    <row r="90" spans="1:4" s="72" customFormat="1" ht="34.450000000000003">
      <c r="A90" s="284"/>
      <c r="B90" s="282"/>
      <c r="C90" s="7" t="s">
        <v>275</v>
      </c>
      <c r="D90" s="77">
        <f>+'հավելված 2'!G232</f>
        <v>-2925.8</v>
      </c>
    </row>
    <row r="91" spans="1:4" s="72" customFormat="1" ht="17.25" customHeight="1">
      <c r="A91" s="284"/>
      <c r="B91" s="282"/>
      <c r="C91" s="78" t="s">
        <v>31</v>
      </c>
      <c r="D91" s="80"/>
    </row>
    <row r="92" spans="1:4" s="72" customFormat="1" ht="34.450000000000003" customHeight="1">
      <c r="A92" s="284"/>
      <c r="B92" s="282"/>
      <c r="C92" s="79" t="s">
        <v>291</v>
      </c>
      <c r="D92" s="80"/>
    </row>
    <row r="93" spans="1:4" s="72" customFormat="1" ht="17.25" customHeight="1">
      <c r="A93" s="284"/>
      <c r="B93" s="282"/>
      <c r="C93" s="78" t="s">
        <v>32</v>
      </c>
      <c r="D93" s="80"/>
    </row>
    <row r="94" spans="1:4" s="72" customFormat="1" ht="17.25" customHeight="1">
      <c r="A94" s="285"/>
      <c r="B94" s="282"/>
      <c r="C94" s="79" t="s">
        <v>102</v>
      </c>
      <c r="D94" s="80"/>
    </row>
    <row r="95" spans="1:4" s="72" customFormat="1">
      <c r="A95" s="283">
        <v>1124</v>
      </c>
      <c r="B95" s="277"/>
      <c r="C95" s="27" t="s">
        <v>27</v>
      </c>
      <c r="D95" s="76"/>
    </row>
    <row r="96" spans="1:4" s="72" customFormat="1" ht="16.45" customHeight="1">
      <c r="A96" s="284"/>
      <c r="B96" s="280"/>
      <c r="C96" s="54" t="s">
        <v>341</v>
      </c>
      <c r="D96" s="75">
        <f>+D103</f>
        <v>-14813.4</v>
      </c>
    </row>
    <row r="97" spans="1:4" s="72" customFormat="1">
      <c r="A97" s="284"/>
      <c r="B97" s="280"/>
      <c r="C97" s="78" t="s">
        <v>28</v>
      </c>
      <c r="D97" s="76"/>
    </row>
    <row r="98" spans="1:4" s="72" customFormat="1" ht="15.05" customHeight="1">
      <c r="A98" s="284"/>
      <c r="B98" s="280"/>
      <c r="C98" s="79" t="s">
        <v>342</v>
      </c>
      <c r="D98" s="80"/>
    </row>
    <row r="99" spans="1:4" s="72" customFormat="1" ht="16.45" customHeight="1">
      <c r="A99" s="284"/>
      <c r="B99" s="280"/>
      <c r="C99" s="78" t="s">
        <v>29</v>
      </c>
      <c r="D99" s="80"/>
    </row>
    <row r="100" spans="1:4" s="72" customFormat="1" ht="50.35">
      <c r="A100" s="284"/>
      <c r="B100" s="281"/>
      <c r="C100" s="23" t="s">
        <v>343</v>
      </c>
      <c r="D100" s="80"/>
    </row>
    <row r="101" spans="1:4" s="72" customFormat="1" ht="15.8" customHeight="1">
      <c r="A101" s="284"/>
      <c r="B101" s="203"/>
      <c r="C101" s="81" t="s">
        <v>41</v>
      </c>
      <c r="D101" s="81"/>
    </row>
    <row r="102" spans="1:4" s="72" customFormat="1" ht="17.25" customHeight="1">
      <c r="A102" s="284"/>
      <c r="B102" s="282">
        <v>11005</v>
      </c>
      <c r="C102" s="78" t="s">
        <v>30</v>
      </c>
      <c r="D102" s="80"/>
    </row>
    <row r="103" spans="1:4" s="72" customFormat="1" ht="51.7">
      <c r="A103" s="284"/>
      <c r="B103" s="282"/>
      <c r="C103" s="7" t="s">
        <v>311</v>
      </c>
      <c r="D103" s="77">
        <f>+'հավելված 2'!G76</f>
        <v>-14813.4</v>
      </c>
    </row>
    <row r="104" spans="1:4" s="72" customFormat="1" ht="17.25" customHeight="1">
      <c r="A104" s="284"/>
      <c r="B104" s="282"/>
      <c r="C104" s="78" t="s">
        <v>31</v>
      </c>
      <c r="D104" s="80"/>
    </row>
    <row r="105" spans="1:4" s="72" customFormat="1" ht="34.450000000000003" customHeight="1">
      <c r="A105" s="284"/>
      <c r="B105" s="282"/>
      <c r="C105" s="79" t="s">
        <v>344</v>
      </c>
      <c r="D105" s="80"/>
    </row>
    <row r="106" spans="1:4" s="72" customFormat="1" ht="17.25" customHeight="1">
      <c r="A106" s="284"/>
      <c r="B106" s="282"/>
      <c r="C106" s="78" t="s">
        <v>32</v>
      </c>
      <c r="D106" s="80"/>
    </row>
    <row r="107" spans="1:4" s="72" customFormat="1" ht="17.25" customHeight="1">
      <c r="A107" s="285"/>
      <c r="B107" s="282"/>
      <c r="C107" s="79" t="s">
        <v>55</v>
      </c>
      <c r="D107" s="80"/>
    </row>
    <row r="108" spans="1:4" s="72" customFormat="1">
      <c r="A108" s="289">
        <v>1146</v>
      </c>
      <c r="B108" s="277"/>
      <c r="C108" s="27" t="s">
        <v>27</v>
      </c>
      <c r="D108" s="76"/>
    </row>
    <row r="109" spans="1:4" s="72" customFormat="1" ht="16.45" customHeight="1">
      <c r="A109" s="290"/>
      <c r="B109" s="280"/>
      <c r="C109" s="54" t="s">
        <v>45</v>
      </c>
      <c r="D109" s="75">
        <f>+D116+D122+D128+D134+D140+D146+D152+D158</f>
        <v>-75750.3</v>
      </c>
    </row>
    <row r="110" spans="1:4" s="72" customFormat="1">
      <c r="A110" s="290"/>
      <c r="B110" s="280"/>
      <c r="C110" s="78" t="s">
        <v>28</v>
      </c>
      <c r="D110" s="76"/>
    </row>
    <row r="111" spans="1:4" s="72" customFormat="1" ht="15.05" customHeight="1">
      <c r="A111" s="290"/>
      <c r="B111" s="280"/>
      <c r="C111" s="79" t="s">
        <v>47</v>
      </c>
      <c r="D111" s="80"/>
    </row>
    <row r="112" spans="1:4" s="72" customFormat="1" ht="16.45" customHeight="1">
      <c r="A112" s="290"/>
      <c r="B112" s="280"/>
      <c r="C112" s="78" t="s">
        <v>29</v>
      </c>
      <c r="D112" s="80"/>
    </row>
    <row r="113" spans="1:4" s="72" customFormat="1" ht="83.95">
      <c r="A113" s="290"/>
      <c r="B113" s="281"/>
      <c r="C113" s="23" t="s">
        <v>48</v>
      </c>
      <c r="D113" s="80"/>
    </row>
    <row r="114" spans="1:4" s="72" customFormat="1" ht="15.8" customHeight="1">
      <c r="A114" s="290"/>
      <c r="B114" s="203"/>
      <c r="C114" s="81" t="s">
        <v>41</v>
      </c>
      <c r="D114" s="81"/>
    </row>
    <row r="115" spans="1:4" s="72" customFormat="1" ht="16.8">
      <c r="A115" s="290"/>
      <c r="B115" s="282">
        <v>11004</v>
      </c>
      <c r="C115" s="78" t="s">
        <v>30</v>
      </c>
      <c r="D115" s="80"/>
    </row>
    <row r="116" spans="1:4" s="72" customFormat="1">
      <c r="A116" s="290"/>
      <c r="B116" s="282"/>
      <c r="C116" s="7" t="s">
        <v>90</v>
      </c>
      <c r="D116" s="77">
        <f>+'հավելված 2'!G107</f>
        <v>-4756.6000000000004</v>
      </c>
    </row>
    <row r="117" spans="1:4" s="72" customFormat="1" ht="16.8">
      <c r="A117" s="290"/>
      <c r="B117" s="282"/>
      <c r="C117" s="78" t="s">
        <v>31</v>
      </c>
      <c r="D117" s="80"/>
    </row>
    <row r="118" spans="1:4" s="72" customFormat="1" ht="33.6">
      <c r="A118" s="290"/>
      <c r="B118" s="282"/>
      <c r="C118" s="79" t="s">
        <v>98</v>
      </c>
      <c r="D118" s="80"/>
    </row>
    <row r="119" spans="1:4" s="72" customFormat="1" ht="16.8">
      <c r="A119" s="290"/>
      <c r="B119" s="282"/>
      <c r="C119" s="78" t="s">
        <v>32</v>
      </c>
      <c r="D119" s="80"/>
    </row>
    <row r="120" spans="1:4" s="72" customFormat="1" ht="16.8">
      <c r="A120" s="290"/>
      <c r="B120" s="282"/>
      <c r="C120" s="79" t="s">
        <v>55</v>
      </c>
      <c r="D120" s="80"/>
    </row>
    <row r="121" spans="1:4" s="72" customFormat="1" ht="16.8">
      <c r="A121" s="290"/>
      <c r="B121" s="282">
        <v>11005</v>
      </c>
      <c r="C121" s="78" t="s">
        <v>30</v>
      </c>
      <c r="D121" s="80"/>
    </row>
    <row r="122" spans="1:4" s="72" customFormat="1">
      <c r="A122" s="290"/>
      <c r="B122" s="282"/>
      <c r="C122" s="7" t="s">
        <v>91</v>
      </c>
      <c r="D122" s="77">
        <f>+'հավելված 2'!G124</f>
        <v>-3050.6</v>
      </c>
    </row>
    <row r="123" spans="1:4" s="72" customFormat="1" ht="16.8">
      <c r="A123" s="290"/>
      <c r="B123" s="282"/>
      <c r="C123" s="78" t="s">
        <v>31</v>
      </c>
      <c r="D123" s="80"/>
    </row>
    <row r="124" spans="1:4" s="72" customFormat="1" ht="33.6">
      <c r="A124" s="290"/>
      <c r="B124" s="282"/>
      <c r="C124" s="79" t="s">
        <v>99</v>
      </c>
      <c r="D124" s="80"/>
    </row>
    <row r="125" spans="1:4" s="72" customFormat="1" ht="16.8">
      <c r="A125" s="290"/>
      <c r="B125" s="282"/>
      <c r="C125" s="78" t="s">
        <v>32</v>
      </c>
      <c r="D125" s="80"/>
    </row>
    <row r="126" spans="1:4" s="72" customFormat="1" ht="16.8">
      <c r="A126" s="290"/>
      <c r="B126" s="282"/>
      <c r="C126" s="79" t="s">
        <v>55</v>
      </c>
      <c r="D126" s="80"/>
    </row>
    <row r="127" spans="1:4" s="72" customFormat="1" ht="16.8">
      <c r="A127" s="290"/>
      <c r="B127" s="282">
        <v>11006</v>
      </c>
      <c r="C127" s="78" t="s">
        <v>30</v>
      </c>
      <c r="D127" s="80"/>
    </row>
    <row r="128" spans="1:4" s="72" customFormat="1">
      <c r="A128" s="290"/>
      <c r="B128" s="282"/>
      <c r="C128" s="7" t="s">
        <v>92</v>
      </c>
      <c r="D128" s="77">
        <f>+'հավելված 2'!G148</f>
        <v>-9336.4</v>
      </c>
    </row>
    <row r="129" spans="1:4" s="72" customFormat="1" ht="16.8">
      <c r="A129" s="290"/>
      <c r="B129" s="282"/>
      <c r="C129" s="78" t="s">
        <v>31</v>
      </c>
      <c r="D129" s="80"/>
    </row>
    <row r="130" spans="1:4" s="72" customFormat="1" ht="50.35">
      <c r="A130" s="290"/>
      <c r="B130" s="282"/>
      <c r="C130" s="79" t="s">
        <v>100</v>
      </c>
      <c r="D130" s="80"/>
    </row>
    <row r="131" spans="1:4" s="72" customFormat="1" ht="16.8">
      <c r="A131" s="290"/>
      <c r="B131" s="282"/>
      <c r="C131" s="78" t="s">
        <v>32</v>
      </c>
      <c r="D131" s="80"/>
    </row>
    <row r="132" spans="1:4" s="72" customFormat="1" ht="16.8">
      <c r="A132" s="290"/>
      <c r="B132" s="282"/>
      <c r="C132" s="79" t="s">
        <v>55</v>
      </c>
      <c r="D132" s="80"/>
    </row>
    <row r="133" spans="1:4" s="72" customFormat="1" ht="16.8">
      <c r="A133" s="290"/>
      <c r="B133" s="282">
        <v>11011</v>
      </c>
      <c r="C133" s="78" t="s">
        <v>30</v>
      </c>
      <c r="D133" s="80"/>
    </row>
    <row r="134" spans="1:4" s="72" customFormat="1">
      <c r="A134" s="290"/>
      <c r="B134" s="282"/>
      <c r="C134" s="7" t="s">
        <v>93</v>
      </c>
      <c r="D134" s="77">
        <f>+'հավելված 2'!G133</f>
        <v>-5823.4</v>
      </c>
    </row>
    <row r="135" spans="1:4" s="72" customFormat="1" ht="16.8">
      <c r="A135" s="290"/>
      <c r="B135" s="282"/>
      <c r="C135" s="78" t="s">
        <v>31</v>
      </c>
      <c r="D135" s="80"/>
    </row>
    <row r="136" spans="1:4" s="72" customFormat="1" ht="57" customHeight="1">
      <c r="A136" s="290"/>
      <c r="B136" s="282"/>
      <c r="C136" s="79" t="s">
        <v>101</v>
      </c>
      <c r="D136" s="80"/>
    </row>
    <row r="137" spans="1:4" s="72" customFormat="1" ht="16.8">
      <c r="A137" s="290"/>
      <c r="B137" s="282"/>
      <c r="C137" s="78" t="s">
        <v>32</v>
      </c>
      <c r="D137" s="80"/>
    </row>
    <row r="138" spans="1:4" s="72" customFormat="1" ht="16.8">
      <c r="A138" s="290"/>
      <c r="B138" s="282"/>
      <c r="C138" s="79" t="s">
        <v>55</v>
      </c>
      <c r="D138" s="80"/>
    </row>
    <row r="139" spans="1:4" s="72" customFormat="1" ht="16.8">
      <c r="A139" s="290"/>
      <c r="B139" s="282">
        <v>11015</v>
      </c>
      <c r="C139" s="78" t="s">
        <v>30</v>
      </c>
      <c r="D139" s="80"/>
    </row>
    <row r="140" spans="1:4" s="72" customFormat="1">
      <c r="A140" s="290"/>
      <c r="B140" s="282"/>
      <c r="C140" s="7" t="s">
        <v>146</v>
      </c>
      <c r="D140" s="77">
        <f>+'հավելված 2'!G243</f>
        <v>-11314.5</v>
      </c>
    </row>
    <row r="141" spans="1:4" s="72" customFormat="1" ht="16.8">
      <c r="A141" s="290"/>
      <c r="B141" s="282"/>
      <c r="C141" s="78" t="s">
        <v>31</v>
      </c>
      <c r="D141" s="80"/>
    </row>
    <row r="142" spans="1:4" s="72" customFormat="1" ht="50.35">
      <c r="A142" s="290"/>
      <c r="B142" s="282"/>
      <c r="C142" s="79" t="s">
        <v>159</v>
      </c>
      <c r="D142" s="80"/>
    </row>
    <row r="143" spans="1:4" s="72" customFormat="1" ht="16.8">
      <c r="A143" s="290"/>
      <c r="B143" s="282"/>
      <c r="C143" s="78" t="s">
        <v>32</v>
      </c>
      <c r="D143" s="80"/>
    </row>
    <row r="144" spans="1:4" s="72" customFormat="1" ht="16.8">
      <c r="A144" s="290"/>
      <c r="B144" s="282"/>
      <c r="C144" s="79" t="s">
        <v>55</v>
      </c>
      <c r="D144" s="80"/>
    </row>
    <row r="145" spans="1:4" s="72" customFormat="1" ht="16.8">
      <c r="A145" s="290"/>
      <c r="B145" s="282">
        <v>11017</v>
      </c>
      <c r="C145" s="78" t="s">
        <v>30</v>
      </c>
      <c r="D145" s="80"/>
    </row>
    <row r="146" spans="1:4" s="72" customFormat="1" ht="34.450000000000003">
      <c r="A146" s="290"/>
      <c r="B146" s="282"/>
      <c r="C146" s="7" t="s">
        <v>150</v>
      </c>
      <c r="D146" s="143">
        <f>+'հավելված 2'!G252</f>
        <v>-2822.3</v>
      </c>
    </row>
    <row r="147" spans="1:4" s="72" customFormat="1" ht="16.8">
      <c r="A147" s="290"/>
      <c r="B147" s="282"/>
      <c r="C147" s="78" t="s">
        <v>31</v>
      </c>
      <c r="D147" s="80"/>
    </row>
    <row r="148" spans="1:4" s="72" customFormat="1" ht="83.95">
      <c r="A148" s="290"/>
      <c r="B148" s="282"/>
      <c r="C148" s="79" t="s">
        <v>160</v>
      </c>
      <c r="D148" s="80"/>
    </row>
    <row r="149" spans="1:4" s="72" customFormat="1" ht="16.8">
      <c r="A149" s="290"/>
      <c r="B149" s="282"/>
      <c r="C149" s="78" t="s">
        <v>32</v>
      </c>
      <c r="D149" s="80"/>
    </row>
    <row r="150" spans="1:4" s="72" customFormat="1" ht="16.8">
      <c r="A150" s="290"/>
      <c r="B150" s="282"/>
      <c r="C150" s="79" t="s">
        <v>55</v>
      </c>
      <c r="D150" s="80"/>
    </row>
    <row r="151" spans="1:4" s="72" customFormat="1" ht="16.8">
      <c r="A151" s="290"/>
      <c r="B151" s="282">
        <v>12001</v>
      </c>
      <c r="C151" s="78" t="s">
        <v>30</v>
      </c>
      <c r="D151" s="80"/>
    </row>
    <row r="152" spans="1:4" s="72" customFormat="1" ht="51.7">
      <c r="A152" s="290"/>
      <c r="B152" s="282"/>
      <c r="C152" s="7" t="s">
        <v>153</v>
      </c>
      <c r="D152" s="77">
        <f>+'հավելված 2'!G263</f>
        <v>-24450.7</v>
      </c>
    </row>
    <row r="153" spans="1:4" s="72" customFormat="1" ht="16.8">
      <c r="A153" s="290"/>
      <c r="B153" s="282"/>
      <c r="C153" s="78" t="s">
        <v>31</v>
      </c>
      <c r="D153" s="80"/>
    </row>
    <row r="154" spans="1:4" s="72" customFormat="1" ht="50.35">
      <c r="A154" s="290"/>
      <c r="B154" s="282"/>
      <c r="C154" s="79" t="s">
        <v>161</v>
      </c>
      <c r="D154" s="80"/>
    </row>
    <row r="155" spans="1:4" s="72" customFormat="1" ht="16.8">
      <c r="A155" s="290"/>
      <c r="B155" s="282"/>
      <c r="C155" s="78" t="s">
        <v>32</v>
      </c>
      <c r="D155" s="80"/>
    </row>
    <row r="156" spans="1:4" s="72" customFormat="1" ht="16.8">
      <c r="A156" s="290"/>
      <c r="B156" s="282"/>
      <c r="C156" s="79" t="s">
        <v>102</v>
      </c>
      <c r="D156" s="80"/>
    </row>
    <row r="157" spans="1:4" s="72" customFormat="1" ht="16.8">
      <c r="A157" s="290"/>
      <c r="B157" s="282">
        <v>12004</v>
      </c>
      <c r="C157" s="78" t="s">
        <v>30</v>
      </c>
      <c r="D157" s="80"/>
    </row>
    <row r="158" spans="1:4" s="72" customFormat="1" ht="34.450000000000003">
      <c r="A158" s="290"/>
      <c r="B158" s="282"/>
      <c r="C158" s="7" t="s">
        <v>50</v>
      </c>
      <c r="D158" s="77">
        <f>+'հավելված 2'!G272</f>
        <v>-14195.8</v>
      </c>
    </row>
    <row r="159" spans="1:4" s="72" customFormat="1" ht="16.8">
      <c r="A159" s="290"/>
      <c r="B159" s="282"/>
      <c r="C159" s="78" t="s">
        <v>31</v>
      </c>
      <c r="D159" s="80"/>
    </row>
    <row r="160" spans="1:4" s="72" customFormat="1" ht="50.35">
      <c r="A160" s="290"/>
      <c r="B160" s="282"/>
      <c r="C160" s="79" t="s">
        <v>162</v>
      </c>
      <c r="D160" s="80"/>
    </row>
    <row r="161" spans="1:4" s="72" customFormat="1" ht="16.8">
      <c r="A161" s="290"/>
      <c r="B161" s="282"/>
      <c r="C161" s="78" t="s">
        <v>32</v>
      </c>
      <c r="D161" s="80"/>
    </row>
    <row r="162" spans="1:4" s="72" customFormat="1" ht="16.8">
      <c r="A162" s="290"/>
      <c r="B162" s="282"/>
      <c r="C162" s="79" t="s">
        <v>102</v>
      </c>
      <c r="D162" s="80"/>
    </row>
    <row r="163" spans="1:4" s="72" customFormat="1">
      <c r="A163" s="274">
        <v>1163</v>
      </c>
      <c r="B163" s="277"/>
      <c r="C163" s="27" t="s">
        <v>27</v>
      </c>
      <c r="D163" s="76"/>
    </row>
    <row r="164" spans="1:4" s="72" customFormat="1" ht="16.45" customHeight="1">
      <c r="A164" s="275"/>
      <c r="B164" s="278"/>
      <c r="C164" s="54" t="s">
        <v>260</v>
      </c>
      <c r="D164" s="75">
        <f>+D171</f>
        <v>-3301.3</v>
      </c>
    </row>
    <row r="165" spans="1:4" s="72" customFormat="1">
      <c r="A165" s="275"/>
      <c r="B165" s="278"/>
      <c r="C165" s="78" t="s">
        <v>28</v>
      </c>
      <c r="D165" s="76"/>
    </row>
    <row r="166" spans="1:4" s="72" customFormat="1" ht="15.05" customHeight="1">
      <c r="A166" s="275"/>
      <c r="B166" s="278"/>
      <c r="C166" s="79" t="s">
        <v>292</v>
      </c>
      <c r="D166" s="82"/>
    </row>
    <row r="167" spans="1:4" s="72" customFormat="1" ht="16.45" customHeight="1">
      <c r="A167" s="275"/>
      <c r="B167" s="278"/>
      <c r="C167" s="78" t="s">
        <v>29</v>
      </c>
      <c r="D167" s="82"/>
    </row>
    <row r="168" spans="1:4" s="72" customFormat="1" ht="33.6">
      <c r="A168" s="275"/>
      <c r="B168" s="279"/>
      <c r="C168" s="19" t="s">
        <v>293</v>
      </c>
      <c r="D168" s="82"/>
    </row>
    <row r="169" spans="1:4" s="72" customFormat="1">
      <c r="A169" s="275"/>
      <c r="B169" s="204"/>
      <c r="C169" s="81" t="s">
        <v>41</v>
      </c>
      <c r="D169" s="81"/>
    </row>
    <row r="170" spans="1:4" s="72" customFormat="1" ht="16.8" customHeight="1">
      <c r="A170" s="275"/>
      <c r="B170" s="273">
        <v>11007</v>
      </c>
      <c r="C170" s="78" t="s">
        <v>30</v>
      </c>
      <c r="D170" s="82"/>
    </row>
    <row r="171" spans="1:4" s="72" customFormat="1" ht="34.450000000000003">
      <c r="A171" s="275"/>
      <c r="B171" s="273"/>
      <c r="C171" s="7" t="s">
        <v>261</v>
      </c>
      <c r="D171" s="77">
        <f>+'հավելված 2'!G44</f>
        <v>-3301.3</v>
      </c>
    </row>
    <row r="172" spans="1:4" s="72" customFormat="1" ht="16.8" customHeight="1">
      <c r="A172" s="275"/>
      <c r="B172" s="273"/>
      <c r="C172" s="78" t="s">
        <v>31</v>
      </c>
      <c r="D172" s="82"/>
    </row>
    <row r="173" spans="1:4" s="72" customFormat="1" ht="33.6">
      <c r="A173" s="275"/>
      <c r="B173" s="273"/>
      <c r="C173" s="79" t="s">
        <v>294</v>
      </c>
      <c r="D173" s="82"/>
    </row>
    <row r="174" spans="1:4" s="72" customFormat="1" ht="16.8" customHeight="1">
      <c r="A174" s="275"/>
      <c r="B174" s="273"/>
      <c r="C174" s="78" t="s">
        <v>32</v>
      </c>
      <c r="D174" s="82"/>
    </row>
    <row r="175" spans="1:4" s="72" customFormat="1" ht="16.8" customHeight="1">
      <c r="A175" s="276"/>
      <c r="B175" s="273"/>
      <c r="C175" s="79" t="s">
        <v>55</v>
      </c>
      <c r="D175" s="82"/>
    </row>
    <row r="176" spans="1:4" s="72" customFormat="1">
      <c r="A176" s="283">
        <v>1168</v>
      </c>
      <c r="B176" s="277"/>
      <c r="C176" s="27" t="s">
        <v>27</v>
      </c>
      <c r="D176" s="76"/>
    </row>
    <row r="177" spans="1:4" s="72" customFormat="1" ht="16.45" customHeight="1">
      <c r="A177" s="284"/>
      <c r="B177" s="280"/>
      <c r="C177" s="54" t="s">
        <v>345</v>
      </c>
      <c r="D177" s="75">
        <f>+D184</f>
        <v>-8056</v>
      </c>
    </row>
    <row r="178" spans="1:4" s="72" customFormat="1">
      <c r="A178" s="284"/>
      <c r="B178" s="280"/>
      <c r="C178" s="78" t="s">
        <v>28</v>
      </c>
      <c r="D178" s="76"/>
    </row>
    <row r="179" spans="1:4" s="72" customFormat="1" ht="15.05" customHeight="1">
      <c r="A179" s="284"/>
      <c r="B179" s="280"/>
      <c r="C179" s="79" t="s">
        <v>346</v>
      </c>
      <c r="D179" s="80"/>
    </row>
    <row r="180" spans="1:4" s="72" customFormat="1" ht="16.45" customHeight="1">
      <c r="A180" s="284"/>
      <c r="B180" s="280"/>
      <c r="C180" s="78" t="s">
        <v>29</v>
      </c>
      <c r="D180" s="80"/>
    </row>
    <row r="181" spans="1:4" s="72" customFormat="1" ht="67.150000000000006">
      <c r="A181" s="284"/>
      <c r="B181" s="281"/>
      <c r="C181" s="23" t="s">
        <v>347</v>
      </c>
      <c r="D181" s="80"/>
    </row>
    <row r="182" spans="1:4" s="72" customFormat="1" ht="15.8" customHeight="1">
      <c r="A182" s="284"/>
      <c r="B182" s="203"/>
      <c r="C182" s="81" t="s">
        <v>41</v>
      </c>
      <c r="D182" s="81"/>
    </row>
    <row r="183" spans="1:4" s="72" customFormat="1" ht="17.25" customHeight="1">
      <c r="A183" s="284"/>
      <c r="B183" s="282">
        <v>11005</v>
      </c>
      <c r="C183" s="78" t="s">
        <v>30</v>
      </c>
      <c r="D183" s="80"/>
    </row>
    <row r="184" spans="1:4" s="72" customFormat="1">
      <c r="A184" s="284"/>
      <c r="B184" s="282"/>
      <c r="C184" s="7" t="s">
        <v>348</v>
      </c>
      <c r="D184" s="77">
        <f>+'հավելված 2'!G88</f>
        <v>-8056</v>
      </c>
    </row>
    <row r="185" spans="1:4" s="72" customFormat="1" ht="17.25" customHeight="1">
      <c r="A185" s="284"/>
      <c r="B185" s="282"/>
      <c r="C185" s="78" t="s">
        <v>31</v>
      </c>
      <c r="D185" s="80"/>
    </row>
    <row r="186" spans="1:4" s="72" customFormat="1" ht="34.450000000000003" customHeight="1">
      <c r="A186" s="284"/>
      <c r="B186" s="282"/>
      <c r="C186" s="79" t="s">
        <v>349</v>
      </c>
      <c r="D186" s="80"/>
    </row>
    <row r="187" spans="1:4" s="72" customFormat="1" ht="17.25" customHeight="1">
      <c r="A187" s="284"/>
      <c r="B187" s="282"/>
      <c r="C187" s="78" t="s">
        <v>32</v>
      </c>
      <c r="D187" s="80"/>
    </row>
    <row r="188" spans="1:4" s="72" customFormat="1" ht="17.25" customHeight="1">
      <c r="A188" s="285"/>
      <c r="B188" s="282"/>
      <c r="C188" s="79" t="s">
        <v>55</v>
      </c>
      <c r="D188" s="80"/>
    </row>
    <row r="189" spans="1:4" s="72" customFormat="1">
      <c r="A189" s="274">
        <v>1183</v>
      </c>
      <c r="B189" s="277"/>
      <c r="C189" s="27" t="s">
        <v>27</v>
      </c>
      <c r="D189" s="76"/>
    </row>
    <row r="190" spans="1:4" s="72" customFormat="1" ht="16.45" customHeight="1">
      <c r="A190" s="275"/>
      <c r="B190" s="278"/>
      <c r="C190" s="54" t="s">
        <v>141</v>
      </c>
      <c r="D190" s="75">
        <f>+D197</f>
        <v>-2681</v>
      </c>
    </row>
    <row r="191" spans="1:4" s="72" customFormat="1">
      <c r="A191" s="275"/>
      <c r="B191" s="278"/>
      <c r="C191" s="78" t="s">
        <v>28</v>
      </c>
      <c r="D191" s="76"/>
    </row>
    <row r="192" spans="1:4" s="72" customFormat="1" ht="15.05" customHeight="1">
      <c r="A192" s="275"/>
      <c r="B192" s="278"/>
      <c r="C192" s="79" t="s">
        <v>142</v>
      </c>
      <c r="D192" s="82"/>
    </row>
    <row r="193" spans="1:4" s="72" customFormat="1" ht="16.45" customHeight="1">
      <c r="A193" s="275"/>
      <c r="B193" s="278"/>
      <c r="C193" s="78" t="s">
        <v>29</v>
      </c>
      <c r="D193" s="82"/>
    </row>
    <row r="194" spans="1:4" s="72" customFormat="1" ht="16.8">
      <c r="A194" s="275"/>
      <c r="B194" s="279"/>
      <c r="C194" s="19" t="s">
        <v>143</v>
      </c>
      <c r="D194" s="82"/>
    </row>
    <row r="195" spans="1:4" s="72" customFormat="1">
      <c r="A195" s="275"/>
      <c r="B195" s="204"/>
      <c r="C195" s="81" t="s">
        <v>41</v>
      </c>
      <c r="D195" s="81"/>
    </row>
    <row r="196" spans="1:4" s="72" customFormat="1" ht="16.8" customHeight="1">
      <c r="A196" s="275"/>
      <c r="B196" s="273">
        <v>11001</v>
      </c>
      <c r="C196" s="78" t="s">
        <v>30</v>
      </c>
      <c r="D196" s="82"/>
    </row>
    <row r="197" spans="1:4" s="72" customFormat="1">
      <c r="A197" s="275"/>
      <c r="B197" s="273"/>
      <c r="C197" s="7" t="s">
        <v>295</v>
      </c>
      <c r="D197" s="77">
        <f>+'հավելված 2'!G283</f>
        <v>-2681</v>
      </c>
    </row>
    <row r="198" spans="1:4" s="72" customFormat="1" ht="16.8" customHeight="1">
      <c r="A198" s="275"/>
      <c r="B198" s="273"/>
      <c r="C198" s="78" t="s">
        <v>31</v>
      </c>
      <c r="D198" s="82"/>
    </row>
    <row r="199" spans="1:4" s="72" customFormat="1" ht="33.6">
      <c r="A199" s="275"/>
      <c r="B199" s="273"/>
      <c r="C199" s="79" t="s">
        <v>296</v>
      </c>
      <c r="D199" s="82"/>
    </row>
    <row r="200" spans="1:4" s="72" customFormat="1" ht="16.8" customHeight="1">
      <c r="A200" s="275"/>
      <c r="B200" s="273"/>
      <c r="C200" s="78" t="s">
        <v>32</v>
      </c>
      <c r="D200" s="82"/>
    </row>
    <row r="201" spans="1:4" s="72" customFormat="1" ht="16.8" customHeight="1">
      <c r="A201" s="276"/>
      <c r="B201" s="273"/>
      <c r="C201" s="79" t="s">
        <v>55</v>
      </c>
      <c r="D201" s="82"/>
    </row>
    <row r="202" spans="1:4" s="72" customFormat="1">
      <c r="A202" s="274">
        <v>1192</v>
      </c>
      <c r="B202" s="277"/>
      <c r="C202" s="27" t="s">
        <v>27</v>
      </c>
      <c r="D202" s="76"/>
    </row>
    <row r="203" spans="1:4" s="72" customFormat="1" ht="16.45" customHeight="1">
      <c r="A203" s="275"/>
      <c r="B203" s="278"/>
      <c r="C203" s="54" t="s">
        <v>129</v>
      </c>
      <c r="D203" s="75">
        <f>+D210</f>
        <v>-1683.4</v>
      </c>
    </row>
    <row r="204" spans="1:4" s="72" customFormat="1">
      <c r="A204" s="275"/>
      <c r="B204" s="278"/>
      <c r="C204" s="78" t="s">
        <v>28</v>
      </c>
      <c r="D204" s="76"/>
    </row>
    <row r="205" spans="1:4" s="72" customFormat="1" ht="15.05" customHeight="1">
      <c r="A205" s="275"/>
      <c r="B205" s="278"/>
      <c r="C205" s="79" t="s">
        <v>130</v>
      </c>
      <c r="D205" s="82"/>
    </row>
    <row r="206" spans="1:4" s="72" customFormat="1" ht="16.45" customHeight="1">
      <c r="A206" s="275"/>
      <c r="B206" s="278"/>
      <c r="C206" s="78" t="s">
        <v>29</v>
      </c>
      <c r="D206" s="82"/>
    </row>
    <row r="207" spans="1:4" s="72" customFormat="1" ht="83.95">
      <c r="A207" s="275"/>
      <c r="B207" s="279"/>
      <c r="C207" s="19" t="s">
        <v>131</v>
      </c>
      <c r="D207" s="82"/>
    </row>
    <row r="208" spans="1:4" s="72" customFormat="1">
      <c r="A208" s="275"/>
      <c r="B208" s="204"/>
      <c r="C208" s="81" t="s">
        <v>41</v>
      </c>
      <c r="D208" s="81"/>
    </row>
    <row r="209" spans="1:4" s="72" customFormat="1" ht="16.8" customHeight="1">
      <c r="A209" s="275"/>
      <c r="B209" s="273">
        <v>11010</v>
      </c>
      <c r="C209" s="78" t="s">
        <v>30</v>
      </c>
      <c r="D209" s="82"/>
    </row>
    <row r="210" spans="1:4" s="72" customFormat="1" ht="34.450000000000003">
      <c r="A210" s="275"/>
      <c r="B210" s="273"/>
      <c r="C210" s="7" t="s">
        <v>132</v>
      </c>
      <c r="D210" s="77">
        <f>+'հավելված 2'!G294</f>
        <v>-1683.4</v>
      </c>
    </row>
    <row r="211" spans="1:4" s="72" customFormat="1" ht="16.8" customHeight="1">
      <c r="A211" s="275"/>
      <c r="B211" s="273"/>
      <c r="C211" s="78" t="s">
        <v>31</v>
      </c>
      <c r="D211" s="82"/>
    </row>
    <row r="212" spans="1:4" s="72" customFormat="1" ht="33.6">
      <c r="A212" s="275"/>
      <c r="B212" s="273"/>
      <c r="C212" s="79" t="s">
        <v>133</v>
      </c>
      <c r="D212" s="82"/>
    </row>
    <row r="213" spans="1:4" s="72" customFormat="1" ht="16.8" customHeight="1">
      <c r="A213" s="275"/>
      <c r="B213" s="273"/>
      <c r="C213" s="78" t="s">
        <v>32</v>
      </c>
      <c r="D213" s="82"/>
    </row>
    <row r="214" spans="1:4" s="72" customFormat="1" ht="16.8" customHeight="1">
      <c r="A214" s="276"/>
      <c r="B214" s="273"/>
      <c r="C214" s="79" t="s">
        <v>55</v>
      </c>
      <c r="D214" s="82"/>
    </row>
    <row r="215" spans="1:4" s="72" customFormat="1">
      <c r="A215" s="274">
        <v>1193</v>
      </c>
      <c r="B215" s="277"/>
      <c r="C215" s="27" t="s">
        <v>27</v>
      </c>
      <c r="D215" s="76"/>
    </row>
    <row r="216" spans="1:4" s="72" customFormat="1" ht="16.45" customHeight="1">
      <c r="A216" s="275"/>
      <c r="B216" s="278"/>
      <c r="C216" s="54" t="s">
        <v>156</v>
      </c>
      <c r="D216" s="75">
        <f>+D223</f>
        <v>-82974.2</v>
      </c>
    </row>
    <row r="217" spans="1:4" s="72" customFormat="1">
      <c r="A217" s="275"/>
      <c r="B217" s="278"/>
      <c r="C217" s="78" t="s">
        <v>28</v>
      </c>
      <c r="D217" s="76"/>
    </row>
    <row r="218" spans="1:4" s="72" customFormat="1" ht="15.05" customHeight="1">
      <c r="A218" s="275"/>
      <c r="B218" s="278"/>
      <c r="C218" s="79" t="s">
        <v>163</v>
      </c>
      <c r="D218" s="82"/>
    </row>
    <row r="219" spans="1:4" s="72" customFormat="1" ht="16.45" customHeight="1">
      <c r="A219" s="275"/>
      <c r="B219" s="278"/>
      <c r="C219" s="78" t="s">
        <v>29</v>
      </c>
      <c r="D219" s="82"/>
    </row>
    <row r="220" spans="1:4" s="72" customFormat="1" ht="33.6">
      <c r="A220" s="275"/>
      <c r="B220" s="279"/>
      <c r="C220" s="19" t="s">
        <v>164</v>
      </c>
      <c r="D220" s="82"/>
    </row>
    <row r="221" spans="1:4" s="72" customFormat="1">
      <c r="A221" s="275"/>
      <c r="B221" s="204"/>
      <c r="C221" s="81" t="s">
        <v>41</v>
      </c>
      <c r="D221" s="81"/>
    </row>
    <row r="222" spans="1:4" s="72" customFormat="1" ht="16.8" customHeight="1">
      <c r="A222" s="275"/>
      <c r="B222" s="273">
        <v>11001</v>
      </c>
      <c r="C222" s="78" t="s">
        <v>30</v>
      </c>
      <c r="D222" s="82"/>
    </row>
    <row r="223" spans="1:4" s="72" customFormat="1" ht="68.95">
      <c r="A223" s="275"/>
      <c r="B223" s="273"/>
      <c r="C223" s="7" t="s">
        <v>157</v>
      </c>
      <c r="D223" s="77">
        <f>+'հավելված 2'!G305</f>
        <v>-82974.2</v>
      </c>
    </row>
    <row r="224" spans="1:4" s="72" customFormat="1" ht="16.8" customHeight="1">
      <c r="A224" s="275"/>
      <c r="B224" s="273"/>
      <c r="C224" s="78" t="s">
        <v>31</v>
      </c>
      <c r="D224" s="82"/>
    </row>
    <row r="225" spans="1:4" s="72" customFormat="1" ht="100.75">
      <c r="A225" s="275"/>
      <c r="B225" s="273"/>
      <c r="C225" s="79" t="s">
        <v>165</v>
      </c>
      <c r="D225" s="82"/>
    </row>
    <row r="226" spans="1:4" s="72" customFormat="1" ht="16.8" customHeight="1">
      <c r="A226" s="275"/>
      <c r="B226" s="273"/>
      <c r="C226" s="78" t="s">
        <v>32</v>
      </c>
      <c r="D226" s="82"/>
    </row>
    <row r="227" spans="1:4" s="72" customFormat="1" ht="16.8" customHeight="1">
      <c r="A227" s="276"/>
      <c r="B227" s="273"/>
      <c r="C227" s="79" t="s">
        <v>55</v>
      </c>
      <c r="D227" s="82"/>
    </row>
    <row r="228" spans="1:4" s="72" customFormat="1">
      <c r="A228" s="274">
        <v>1215</v>
      </c>
      <c r="B228" s="277"/>
      <c r="C228" s="27" t="s">
        <v>27</v>
      </c>
      <c r="D228" s="76"/>
    </row>
    <row r="229" spans="1:4" s="72" customFormat="1" ht="16.45" customHeight="1">
      <c r="A229" s="275"/>
      <c r="B229" s="278"/>
      <c r="C229" s="54" t="s">
        <v>238</v>
      </c>
      <c r="D229" s="75">
        <f>+D236+D242</f>
        <v>-63285.4</v>
      </c>
    </row>
    <row r="230" spans="1:4" s="72" customFormat="1">
      <c r="A230" s="275"/>
      <c r="B230" s="278"/>
      <c r="C230" s="78" t="s">
        <v>28</v>
      </c>
      <c r="D230" s="76"/>
    </row>
    <row r="231" spans="1:4" s="72" customFormat="1" ht="15.05" customHeight="1">
      <c r="A231" s="275"/>
      <c r="B231" s="278"/>
      <c r="C231" s="79" t="s">
        <v>297</v>
      </c>
      <c r="D231" s="82"/>
    </row>
    <row r="232" spans="1:4" s="72" customFormat="1" ht="16.45" customHeight="1">
      <c r="A232" s="275"/>
      <c r="B232" s="278"/>
      <c r="C232" s="78" t="s">
        <v>29</v>
      </c>
      <c r="D232" s="82"/>
    </row>
    <row r="233" spans="1:4" s="72" customFormat="1" ht="100.75">
      <c r="A233" s="275"/>
      <c r="B233" s="279"/>
      <c r="C233" s="19" t="s">
        <v>298</v>
      </c>
      <c r="D233" s="82"/>
    </row>
    <row r="234" spans="1:4" s="72" customFormat="1">
      <c r="A234" s="275"/>
      <c r="B234" s="204"/>
      <c r="C234" s="81" t="s">
        <v>41</v>
      </c>
      <c r="D234" s="81"/>
    </row>
    <row r="235" spans="1:4" s="72" customFormat="1" ht="16.8" customHeight="1">
      <c r="A235" s="275"/>
      <c r="B235" s="273">
        <v>12003</v>
      </c>
      <c r="C235" s="78" t="s">
        <v>30</v>
      </c>
      <c r="D235" s="82"/>
    </row>
    <row r="236" spans="1:4" s="72" customFormat="1" ht="34.450000000000003">
      <c r="A236" s="275"/>
      <c r="B236" s="273"/>
      <c r="C236" s="7" t="s">
        <v>239</v>
      </c>
      <c r="D236" s="77">
        <f>+'հավելված 2'!G317</f>
        <v>-40527</v>
      </c>
    </row>
    <row r="237" spans="1:4" s="72" customFormat="1" ht="16.8" customHeight="1">
      <c r="A237" s="275"/>
      <c r="B237" s="273"/>
      <c r="C237" s="78" t="s">
        <v>31</v>
      </c>
      <c r="D237" s="82"/>
    </row>
    <row r="238" spans="1:4" s="72" customFormat="1" ht="16.8" customHeight="1">
      <c r="A238" s="275"/>
      <c r="B238" s="273"/>
      <c r="C238" s="79" t="s">
        <v>299</v>
      </c>
      <c r="D238" s="82"/>
    </row>
    <row r="239" spans="1:4" s="72" customFormat="1" ht="16.8" customHeight="1">
      <c r="A239" s="275"/>
      <c r="B239" s="273"/>
      <c r="C239" s="78" t="s">
        <v>32</v>
      </c>
      <c r="D239" s="82"/>
    </row>
    <row r="240" spans="1:4" s="72" customFormat="1" ht="16.8" customHeight="1">
      <c r="A240" s="275"/>
      <c r="B240" s="273"/>
      <c r="C240" s="79" t="s">
        <v>102</v>
      </c>
      <c r="D240" s="82"/>
    </row>
    <row r="241" spans="1:4" s="72" customFormat="1" ht="16.8" customHeight="1">
      <c r="A241" s="275"/>
      <c r="B241" s="273">
        <v>12005</v>
      </c>
      <c r="C241" s="78" t="s">
        <v>30</v>
      </c>
      <c r="D241" s="82"/>
    </row>
    <row r="242" spans="1:4" s="72" customFormat="1">
      <c r="A242" s="275"/>
      <c r="B242" s="273"/>
      <c r="C242" s="7" t="s">
        <v>334</v>
      </c>
      <c r="D242" s="77">
        <f>+'հավելված 2'!G326</f>
        <v>-22758.400000000001</v>
      </c>
    </row>
    <row r="243" spans="1:4" s="72" customFormat="1" ht="16.8" customHeight="1">
      <c r="A243" s="275"/>
      <c r="B243" s="273"/>
      <c r="C243" s="78" t="s">
        <v>31</v>
      </c>
      <c r="D243" s="82"/>
    </row>
    <row r="244" spans="1:4" s="72" customFormat="1" ht="50.35">
      <c r="A244" s="275"/>
      <c r="B244" s="273"/>
      <c r="C244" s="79" t="s">
        <v>350</v>
      </c>
      <c r="D244" s="82"/>
    </row>
    <row r="245" spans="1:4" s="72" customFormat="1" ht="16.8" customHeight="1">
      <c r="A245" s="275"/>
      <c r="B245" s="273"/>
      <c r="C245" s="78" t="s">
        <v>32</v>
      </c>
      <c r="D245" s="82"/>
    </row>
    <row r="246" spans="1:4" s="72" customFormat="1" ht="16.8" customHeight="1">
      <c r="A246" s="276"/>
      <c r="B246" s="273"/>
      <c r="C246" s="79" t="s">
        <v>102</v>
      </c>
      <c r="D246" s="82"/>
    </row>
    <row r="247" spans="1:4" s="72" customFormat="1" ht="9.75" customHeight="1">
      <c r="A247" s="57"/>
      <c r="B247" s="184"/>
      <c r="C247" s="199"/>
      <c r="D247" s="119"/>
    </row>
    <row r="248" spans="1:4" s="72" customFormat="1" ht="34.9" customHeight="1">
      <c r="A248" s="84"/>
      <c r="B248" s="15"/>
      <c r="C248" s="15" t="s">
        <v>144</v>
      </c>
      <c r="D248" s="197">
        <f>+D250</f>
        <v>432784.6</v>
      </c>
    </row>
    <row r="249" spans="1:4" s="72" customFormat="1">
      <c r="A249" s="289">
        <v>1139</v>
      </c>
      <c r="B249" s="292"/>
      <c r="C249" s="27" t="s">
        <v>27</v>
      </c>
      <c r="D249" s="76"/>
    </row>
    <row r="250" spans="1:4" s="72" customFormat="1">
      <c r="A250" s="290"/>
      <c r="B250" s="293"/>
      <c r="C250" s="54" t="s">
        <v>72</v>
      </c>
      <c r="D250" s="77">
        <f>D257</f>
        <v>432784.6</v>
      </c>
    </row>
    <row r="251" spans="1:4" s="72" customFormat="1">
      <c r="A251" s="290"/>
      <c r="B251" s="293"/>
      <c r="C251" s="78" t="s">
        <v>28</v>
      </c>
      <c r="D251" s="76"/>
    </row>
    <row r="252" spans="1:4" s="72" customFormat="1" ht="67.150000000000006">
      <c r="A252" s="290"/>
      <c r="B252" s="293"/>
      <c r="C252" s="79" t="s">
        <v>73</v>
      </c>
      <c r="D252" s="80"/>
    </row>
    <row r="253" spans="1:4" s="72" customFormat="1" ht="16.8">
      <c r="A253" s="290"/>
      <c r="B253" s="293"/>
      <c r="C253" s="78" t="s">
        <v>29</v>
      </c>
      <c r="D253" s="80"/>
    </row>
    <row r="254" spans="1:4" s="72" customFormat="1" ht="50.35">
      <c r="A254" s="290"/>
      <c r="B254" s="293"/>
      <c r="C254" s="23" t="s">
        <v>74</v>
      </c>
      <c r="D254" s="80"/>
    </row>
    <row r="255" spans="1:4" s="72" customFormat="1">
      <c r="A255" s="290"/>
      <c r="B255" s="205"/>
      <c r="C255" s="83" t="s">
        <v>41</v>
      </c>
      <c r="D255" s="81"/>
    </row>
    <row r="256" spans="1:4" s="72" customFormat="1" ht="16.8">
      <c r="A256" s="290"/>
      <c r="B256" s="282">
        <v>11001</v>
      </c>
      <c r="C256" s="78" t="s">
        <v>30</v>
      </c>
      <c r="D256" s="80"/>
    </row>
    <row r="257" spans="1:6" s="72" customFormat="1">
      <c r="A257" s="290"/>
      <c r="B257" s="282"/>
      <c r="C257" s="7" t="s">
        <v>72</v>
      </c>
      <c r="D257" s="77">
        <f>'հավելված 2'!G351</f>
        <v>432784.6</v>
      </c>
      <c r="F257" s="85"/>
    </row>
    <row r="258" spans="1:6" s="72" customFormat="1" ht="16.8">
      <c r="A258" s="290"/>
      <c r="B258" s="282"/>
      <c r="C258" s="78" t="s">
        <v>31</v>
      </c>
      <c r="D258" s="80"/>
    </row>
    <row r="259" spans="1:6" s="72" customFormat="1" ht="67.150000000000006">
      <c r="A259" s="290"/>
      <c r="B259" s="282"/>
      <c r="C259" s="79" t="s">
        <v>75</v>
      </c>
      <c r="D259" s="80"/>
    </row>
    <row r="260" spans="1:6" s="72" customFormat="1" ht="16.8">
      <c r="A260" s="290"/>
      <c r="B260" s="282"/>
      <c r="C260" s="78" t="s">
        <v>32</v>
      </c>
      <c r="D260" s="80"/>
    </row>
    <row r="261" spans="1:6" s="72" customFormat="1" ht="16.8">
      <c r="A261" s="291"/>
      <c r="B261" s="282"/>
      <c r="C261" s="79" t="s">
        <v>55</v>
      </c>
      <c r="D261" s="80"/>
    </row>
  </sheetData>
  <mergeCells count="58">
    <mergeCell ref="B157:B162"/>
    <mergeCell ref="C1:D1"/>
    <mergeCell ref="C2:D2"/>
    <mergeCell ref="C3:D3"/>
    <mergeCell ref="A6:D6"/>
    <mergeCell ref="A9:B9"/>
    <mergeCell ref="C9:C10"/>
    <mergeCell ref="B13:B18"/>
    <mergeCell ref="B20:B25"/>
    <mergeCell ref="B26:B31"/>
    <mergeCell ref="A13:A31"/>
    <mergeCell ref="B32:B37"/>
    <mergeCell ref="B76:B81"/>
    <mergeCell ref="B83:B88"/>
    <mergeCell ref="B89:B94"/>
    <mergeCell ref="A76:A94"/>
    <mergeCell ref="B215:B220"/>
    <mergeCell ref="B222:B227"/>
    <mergeCell ref="A108:A162"/>
    <mergeCell ref="A249:A261"/>
    <mergeCell ref="B249:B254"/>
    <mergeCell ref="B256:B261"/>
    <mergeCell ref="B202:B207"/>
    <mergeCell ref="B209:B214"/>
    <mergeCell ref="B108:B113"/>
    <mergeCell ref="B127:B132"/>
    <mergeCell ref="B121:B126"/>
    <mergeCell ref="B115:B120"/>
    <mergeCell ref="B133:B138"/>
    <mergeCell ref="B139:B144"/>
    <mergeCell ref="B145:B150"/>
    <mergeCell ref="B151:B156"/>
    <mergeCell ref="B39:B44"/>
    <mergeCell ref="B45:B50"/>
    <mergeCell ref="B51:B56"/>
    <mergeCell ref="B57:B62"/>
    <mergeCell ref="A32:A62"/>
    <mergeCell ref="B189:B194"/>
    <mergeCell ref="B196:B201"/>
    <mergeCell ref="B163:B168"/>
    <mergeCell ref="B170:B175"/>
    <mergeCell ref="A163:A175"/>
    <mergeCell ref="B241:B246"/>
    <mergeCell ref="A228:A246"/>
    <mergeCell ref="B228:B233"/>
    <mergeCell ref="B235:B240"/>
    <mergeCell ref="B63:B68"/>
    <mergeCell ref="B70:B75"/>
    <mergeCell ref="A63:A75"/>
    <mergeCell ref="A95:A107"/>
    <mergeCell ref="B95:B100"/>
    <mergeCell ref="B102:B107"/>
    <mergeCell ref="A176:A188"/>
    <mergeCell ref="B176:B181"/>
    <mergeCell ref="B183:B188"/>
    <mergeCell ref="A202:A214"/>
    <mergeCell ref="A215:A227"/>
    <mergeCell ref="A189:A201"/>
  </mergeCells>
  <pageMargins left="0" right="0" top="0" bottom="0" header="0.3" footer="0.3"/>
  <pageSetup paperSize="9" scale="68" fitToHeight="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N352"/>
  <sheetViews>
    <sheetView zoomScale="70" zoomScaleNormal="70" zoomScaleSheetLayoutView="100" workbookViewId="0">
      <selection activeCell="F183" sqref="F183"/>
    </sheetView>
  </sheetViews>
  <sheetFormatPr defaultColWidth="9.15234375" defaultRowHeight="16.8"/>
  <cols>
    <col min="1" max="1" width="7.84375" style="86" customWidth="1"/>
    <col min="2" max="2" width="7.53515625" style="206" customWidth="1"/>
    <col min="3" max="3" width="8" style="206" customWidth="1"/>
    <col min="4" max="4" width="10.3828125" style="86" customWidth="1"/>
    <col min="5" max="5" width="13.84375" style="86" customWidth="1"/>
    <col min="6" max="6" width="60.15234375" style="86" customWidth="1"/>
    <col min="7" max="7" width="24.4609375" style="87" customWidth="1"/>
    <col min="8" max="8" width="19.3828125" style="86" customWidth="1"/>
    <col min="9" max="9" width="16.69140625" style="86" customWidth="1"/>
    <col min="10" max="16384" width="9.15234375" style="86"/>
  </cols>
  <sheetData>
    <row r="1" spans="1:13" s="263" customFormat="1" ht="38" customHeight="1">
      <c r="B1" s="264"/>
      <c r="C1" s="264"/>
      <c r="G1" s="265" t="s">
        <v>63</v>
      </c>
    </row>
    <row r="2" spans="1:13" ht="15.8" customHeight="1">
      <c r="F2" s="333" t="s">
        <v>94</v>
      </c>
      <c r="G2" s="333"/>
    </row>
    <row r="3" spans="1:13" ht="17.25" customHeight="1">
      <c r="F3" s="333" t="s">
        <v>9</v>
      </c>
      <c r="G3" s="333"/>
    </row>
    <row r="6" spans="1:13" ht="52.45" customHeight="1">
      <c r="A6" s="296" t="s">
        <v>166</v>
      </c>
      <c r="B6" s="296"/>
      <c r="C6" s="296"/>
      <c r="D6" s="296"/>
      <c r="E6" s="296"/>
      <c r="F6" s="296"/>
      <c r="G6" s="296"/>
    </row>
    <row r="7" spans="1:13">
      <c r="G7" s="86"/>
    </row>
    <row r="8" spans="1:13" ht="17.25" thickBot="1">
      <c r="G8" s="87" t="s">
        <v>22</v>
      </c>
    </row>
    <row r="9" spans="1:13" s="51" customFormat="1" ht="100.75">
      <c r="A9" s="334" t="s">
        <v>23</v>
      </c>
      <c r="B9" s="335"/>
      <c r="C9" s="336"/>
      <c r="D9" s="337" t="s">
        <v>14</v>
      </c>
      <c r="E9" s="337"/>
      <c r="F9" s="337" t="s">
        <v>19</v>
      </c>
      <c r="G9" s="88" t="s">
        <v>24</v>
      </c>
    </row>
    <row r="10" spans="1:13" s="51" customFormat="1" ht="17.25">
      <c r="A10" s="89" t="s">
        <v>301</v>
      </c>
      <c r="B10" s="63" t="s">
        <v>300</v>
      </c>
      <c r="C10" s="63" t="s">
        <v>25</v>
      </c>
      <c r="D10" s="63" t="s">
        <v>17</v>
      </c>
      <c r="E10" s="90" t="s">
        <v>177</v>
      </c>
      <c r="F10" s="338"/>
      <c r="G10" s="91" t="s">
        <v>16</v>
      </c>
      <c r="H10" s="92"/>
      <c r="I10" s="92"/>
      <c r="K10" s="93"/>
      <c r="L10" s="93"/>
      <c r="M10" s="93"/>
    </row>
    <row r="11" spans="1:13" s="51" customFormat="1" ht="32.25" customHeight="1">
      <c r="A11" s="94"/>
      <c r="B11" s="29"/>
      <c r="C11" s="29"/>
      <c r="D11" s="88"/>
      <c r="E11" s="95"/>
      <c r="F11" s="54" t="s">
        <v>21</v>
      </c>
      <c r="G11" s="120">
        <f>G13+G335</f>
        <v>0</v>
      </c>
      <c r="J11" s="93"/>
      <c r="K11" s="93"/>
      <c r="L11" s="93"/>
      <c r="M11" s="93"/>
    </row>
    <row r="12" spans="1:13" s="51" customFormat="1" ht="17.25">
      <c r="A12" s="96"/>
      <c r="B12" s="63"/>
      <c r="C12" s="63"/>
      <c r="D12" s="95"/>
      <c r="E12" s="95"/>
      <c r="F12" s="67" t="s">
        <v>20</v>
      </c>
      <c r="G12" s="74"/>
      <c r="J12" s="93"/>
      <c r="K12" s="93"/>
      <c r="L12" s="93"/>
      <c r="M12" s="93"/>
    </row>
    <row r="13" spans="1:13" s="51" customFormat="1" ht="34.450000000000003">
      <c r="A13" s="96"/>
      <c r="B13" s="63"/>
      <c r="C13" s="63"/>
      <c r="D13" s="95"/>
      <c r="E13" s="95"/>
      <c r="F13" s="54" t="s">
        <v>145</v>
      </c>
      <c r="G13" s="120">
        <f>+G14+G97</f>
        <v>-432784.6</v>
      </c>
      <c r="J13" s="93"/>
      <c r="K13" s="93"/>
      <c r="L13" s="93"/>
      <c r="M13" s="93"/>
    </row>
    <row r="14" spans="1:13" s="51" customFormat="1" ht="17.25">
      <c r="A14" s="325" t="s">
        <v>240</v>
      </c>
      <c r="B14" s="328"/>
      <c r="C14" s="63"/>
      <c r="D14" s="314"/>
      <c r="E14" s="339" t="s">
        <v>40</v>
      </c>
      <c r="F14" s="12" t="s">
        <v>241</v>
      </c>
      <c r="G14" s="97">
        <f>+G16+G53</f>
        <v>-112212.5</v>
      </c>
      <c r="H14" s="98"/>
      <c r="I14" s="98"/>
      <c r="J14" s="93"/>
      <c r="K14" s="93"/>
      <c r="L14" s="93"/>
      <c r="M14" s="93"/>
    </row>
    <row r="15" spans="1:13" s="51" customFormat="1" ht="17.25">
      <c r="A15" s="326"/>
      <c r="B15" s="329"/>
      <c r="C15" s="64"/>
      <c r="D15" s="306"/>
      <c r="E15" s="340"/>
      <c r="F15" s="67" t="s">
        <v>20</v>
      </c>
      <c r="G15" s="97"/>
      <c r="H15" s="93"/>
      <c r="J15" s="93"/>
      <c r="K15" s="93"/>
      <c r="L15" s="93"/>
      <c r="M15" s="93"/>
    </row>
    <row r="16" spans="1:13" s="51" customFormat="1" ht="17.25">
      <c r="A16" s="326"/>
      <c r="B16" s="341" t="s">
        <v>64</v>
      </c>
      <c r="C16" s="64"/>
      <c r="D16" s="306"/>
      <c r="E16" s="340"/>
      <c r="F16" s="99" t="s">
        <v>242</v>
      </c>
      <c r="G16" s="97">
        <f>+G18</f>
        <v>-68069.5</v>
      </c>
      <c r="H16" s="93"/>
      <c r="J16" s="93"/>
      <c r="K16" s="93"/>
      <c r="L16" s="93"/>
      <c r="M16" s="93"/>
    </row>
    <row r="17" spans="1:14" s="51" customFormat="1" ht="17.25">
      <c r="A17" s="326"/>
      <c r="B17" s="331"/>
      <c r="C17" s="207"/>
      <c r="D17" s="306"/>
      <c r="E17" s="340"/>
      <c r="F17" s="96" t="s">
        <v>20</v>
      </c>
      <c r="G17" s="100"/>
      <c r="H17" s="93"/>
      <c r="J17" s="93"/>
      <c r="K17" s="93"/>
      <c r="L17" s="93"/>
      <c r="M17" s="93"/>
    </row>
    <row r="18" spans="1:14" s="51" customFormat="1" ht="17.25">
      <c r="A18" s="326"/>
      <c r="B18" s="59"/>
      <c r="C18" s="341" t="s">
        <v>64</v>
      </c>
      <c r="D18" s="314"/>
      <c r="E18" s="315"/>
      <c r="F18" s="54" t="s">
        <v>242</v>
      </c>
      <c r="G18" s="100">
        <f>+G20</f>
        <v>-68069.5</v>
      </c>
    </row>
    <row r="19" spans="1:14" s="51" customFormat="1" ht="17.25">
      <c r="A19" s="326"/>
      <c r="B19" s="59"/>
      <c r="C19" s="331"/>
      <c r="D19" s="306"/>
      <c r="E19" s="275"/>
      <c r="F19" s="67" t="s">
        <v>20</v>
      </c>
      <c r="G19" s="100"/>
    </row>
    <row r="20" spans="1:14" s="51" customFormat="1" ht="33.6">
      <c r="A20" s="326"/>
      <c r="B20" s="59"/>
      <c r="C20" s="331"/>
      <c r="D20" s="306"/>
      <c r="E20" s="275"/>
      <c r="F20" s="101" t="s">
        <v>33</v>
      </c>
      <c r="G20" s="97">
        <f>+G22+G42</f>
        <v>-68069.5</v>
      </c>
      <c r="H20" s="93"/>
      <c r="I20" s="50"/>
      <c r="J20" s="50"/>
      <c r="K20" s="50"/>
      <c r="L20" s="50"/>
      <c r="M20" s="50"/>
      <c r="N20" s="50"/>
    </row>
    <row r="21" spans="1:14" s="51" customFormat="1" ht="17.25">
      <c r="A21" s="326"/>
      <c r="B21" s="59"/>
      <c r="C21" s="331"/>
      <c r="D21" s="307"/>
      <c r="E21" s="276"/>
      <c r="F21" s="96" t="s">
        <v>20</v>
      </c>
      <c r="G21" s="102"/>
      <c r="H21" s="50"/>
      <c r="I21" s="50"/>
      <c r="J21" s="50"/>
      <c r="K21" s="50"/>
      <c r="L21" s="50"/>
      <c r="M21" s="50"/>
      <c r="N21" s="50"/>
    </row>
    <row r="22" spans="1:14" s="51" customFormat="1" ht="17.25">
      <c r="A22" s="326"/>
      <c r="B22" s="59"/>
      <c r="C22" s="331"/>
      <c r="D22" s="314">
        <v>1041</v>
      </c>
      <c r="E22" s="301" t="s">
        <v>244</v>
      </c>
      <c r="F22" s="301"/>
      <c r="G22" s="97">
        <f>+G24+G33</f>
        <v>-64768.2</v>
      </c>
      <c r="H22" s="93"/>
      <c r="I22" s="50"/>
      <c r="J22" s="93"/>
      <c r="K22" s="93"/>
      <c r="L22" s="93"/>
      <c r="M22" s="93"/>
      <c r="N22" s="50"/>
    </row>
    <row r="23" spans="1:14" s="51" customFormat="1" ht="17.25">
      <c r="A23" s="326"/>
      <c r="B23" s="59"/>
      <c r="C23" s="331"/>
      <c r="D23" s="307"/>
      <c r="E23" s="189"/>
      <c r="F23" s="191" t="s">
        <v>49</v>
      </c>
      <c r="G23" s="104"/>
      <c r="H23" s="93"/>
      <c r="I23" s="50"/>
      <c r="J23" s="93"/>
      <c r="K23" s="93"/>
      <c r="L23" s="93"/>
      <c r="M23" s="93"/>
      <c r="N23" s="50"/>
    </row>
    <row r="24" spans="1:14" s="51" customFormat="1" ht="35.799999999999997" customHeight="1">
      <c r="A24" s="326"/>
      <c r="B24" s="59"/>
      <c r="C24" s="331"/>
      <c r="D24" s="306"/>
      <c r="E24" s="190">
        <v>11032</v>
      </c>
      <c r="F24" s="54" t="s">
        <v>243</v>
      </c>
      <c r="G24" s="100">
        <f>+G26</f>
        <v>-7168.2</v>
      </c>
      <c r="H24" s="98"/>
    </row>
    <row r="25" spans="1:14" s="51" customFormat="1" ht="17.25">
      <c r="A25" s="326"/>
      <c r="B25" s="59"/>
      <c r="C25" s="331"/>
      <c r="D25" s="306"/>
      <c r="E25" s="52"/>
      <c r="F25" s="53" t="s">
        <v>43</v>
      </c>
      <c r="G25" s="105"/>
    </row>
    <row r="26" spans="1:14" s="51" customFormat="1" ht="33.6">
      <c r="A26" s="326"/>
      <c r="B26" s="59"/>
      <c r="C26" s="331"/>
      <c r="D26" s="306"/>
      <c r="E26" s="52"/>
      <c r="F26" s="27" t="s">
        <v>62</v>
      </c>
      <c r="G26" s="106">
        <f>G28</f>
        <v>-7168.2</v>
      </c>
      <c r="H26" s="107"/>
    </row>
    <row r="27" spans="1:14" s="51" customFormat="1" ht="33.6">
      <c r="A27" s="326"/>
      <c r="B27" s="59"/>
      <c r="C27" s="331"/>
      <c r="D27" s="306"/>
      <c r="E27" s="52"/>
      <c r="F27" s="53" t="s">
        <v>56</v>
      </c>
      <c r="G27" s="106"/>
    </row>
    <row r="28" spans="1:14" s="51" customFormat="1" ht="17.25">
      <c r="A28" s="326"/>
      <c r="B28" s="59"/>
      <c r="C28" s="331"/>
      <c r="D28" s="306"/>
      <c r="E28" s="52"/>
      <c r="F28" s="67" t="s">
        <v>57</v>
      </c>
      <c r="G28" s="106">
        <f t="shared" ref="G28:G29" si="0">G29</f>
        <v>-7168.2</v>
      </c>
    </row>
    <row r="29" spans="1:14" s="51" customFormat="1" ht="17.25">
      <c r="A29" s="326"/>
      <c r="B29" s="59"/>
      <c r="C29" s="331"/>
      <c r="D29" s="306"/>
      <c r="E29" s="52"/>
      <c r="F29" s="67" t="s">
        <v>58</v>
      </c>
      <c r="G29" s="106">
        <f t="shared" si="0"/>
        <v>-7168.2</v>
      </c>
    </row>
    <row r="30" spans="1:14" s="51" customFormat="1" ht="17.25">
      <c r="A30" s="326"/>
      <c r="B30" s="59"/>
      <c r="C30" s="331"/>
      <c r="D30" s="306"/>
      <c r="E30" s="52"/>
      <c r="F30" s="67" t="s">
        <v>104</v>
      </c>
      <c r="G30" s="106">
        <f>G31</f>
        <v>-7168.2</v>
      </c>
      <c r="H30" s="98"/>
      <c r="I30" s="98"/>
    </row>
    <row r="31" spans="1:14" s="51" customFormat="1" ht="33.6">
      <c r="A31" s="326"/>
      <c r="B31" s="59"/>
      <c r="C31" s="331"/>
      <c r="D31" s="306"/>
      <c r="E31" s="52"/>
      <c r="F31" s="67" t="s">
        <v>105</v>
      </c>
      <c r="G31" s="106">
        <f>G32</f>
        <v>-7168.2</v>
      </c>
      <c r="I31" s="98"/>
    </row>
    <row r="32" spans="1:14" s="51" customFormat="1" ht="17.25">
      <c r="A32" s="326"/>
      <c r="B32" s="59"/>
      <c r="C32" s="331"/>
      <c r="D32" s="306"/>
      <c r="E32" s="185"/>
      <c r="F32" s="114" t="s">
        <v>158</v>
      </c>
      <c r="G32" s="108">
        <f>+'հավելված 3'!G12</f>
        <v>-7168.2</v>
      </c>
      <c r="H32" s="269"/>
      <c r="I32" s="98"/>
    </row>
    <row r="33" spans="1:14" s="51" customFormat="1" ht="35.799999999999997" customHeight="1">
      <c r="A33" s="326"/>
      <c r="B33" s="59"/>
      <c r="C33" s="59"/>
      <c r="D33" s="306"/>
      <c r="E33" s="190">
        <v>12001</v>
      </c>
      <c r="F33" s="54" t="s">
        <v>247</v>
      </c>
      <c r="G33" s="100">
        <f>+G35</f>
        <v>-57600</v>
      </c>
      <c r="H33" s="98"/>
    </row>
    <row r="34" spans="1:14" s="51" customFormat="1" ht="17.25">
      <c r="A34" s="326"/>
      <c r="B34" s="59"/>
      <c r="C34" s="59"/>
      <c r="D34" s="306"/>
      <c r="E34" s="52"/>
      <c r="F34" s="53" t="s">
        <v>43</v>
      </c>
      <c r="G34" s="105"/>
    </row>
    <row r="35" spans="1:14" s="51" customFormat="1" ht="33.6">
      <c r="A35" s="326"/>
      <c r="B35" s="59"/>
      <c r="C35" s="59"/>
      <c r="D35" s="306"/>
      <c r="E35" s="52"/>
      <c r="F35" s="27" t="s">
        <v>62</v>
      </c>
      <c r="G35" s="106">
        <f>G37</f>
        <v>-57600</v>
      </c>
      <c r="H35" s="107"/>
    </row>
    <row r="36" spans="1:14" s="51" customFormat="1" ht="33.6">
      <c r="A36" s="326"/>
      <c r="B36" s="59"/>
      <c r="C36" s="59"/>
      <c r="D36" s="306"/>
      <c r="E36" s="52"/>
      <c r="F36" s="53" t="s">
        <v>56</v>
      </c>
      <c r="G36" s="106"/>
    </row>
    <row r="37" spans="1:14" s="51" customFormat="1" ht="17.25">
      <c r="A37" s="326"/>
      <c r="B37" s="59"/>
      <c r="C37" s="59"/>
      <c r="D37" s="306"/>
      <c r="E37" s="52"/>
      <c r="F37" s="67" t="s">
        <v>57</v>
      </c>
      <c r="G37" s="106">
        <f t="shared" ref="G37:G38" si="1">G38</f>
        <v>-57600</v>
      </c>
    </row>
    <row r="38" spans="1:14" s="51" customFormat="1" ht="17.25">
      <c r="A38" s="326"/>
      <c r="B38" s="59"/>
      <c r="C38" s="59"/>
      <c r="D38" s="306"/>
      <c r="E38" s="52"/>
      <c r="F38" s="67" t="s">
        <v>58</v>
      </c>
      <c r="G38" s="106">
        <f t="shared" si="1"/>
        <v>-57600</v>
      </c>
    </row>
    <row r="39" spans="1:14" s="51" customFormat="1" ht="17.25">
      <c r="A39" s="326"/>
      <c r="B39" s="59"/>
      <c r="C39" s="59"/>
      <c r="D39" s="306"/>
      <c r="E39" s="52"/>
      <c r="F39" s="67" t="s">
        <v>248</v>
      </c>
      <c r="G39" s="106">
        <f>G40</f>
        <v>-57600</v>
      </c>
      <c r="H39" s="98"/>
      <c r="I39" s="98"/>
    </row>
    <row r="40" spans="1:14" s="51" customFormat="1" ht="33.6">
      <c r="A40" s="326"/>
      <c r="B40" s="59"/>
      <c r="C40" s="59"/>
      <c r="D40" s="306"/>
      <c r="E40" s="52"/>
      <c r="F40" s="67" t="s">
        <v>249</v>
      </c>
      <c r="G40" s="106">
        <f>G41</f>
        <v>-57600</v>
      </c>
      <c r="I40" s="98"/>
    </row>
    <row r="41" spans="1:14" s="51" customFormat="1" ht="33.6">
      <c r="A41" s="326"/>
      <c r="B41" s="59"/>
      <c r="C41" s="59"/>
      <c r="D41" s="306"/>
      <c r="E41" s="185"/>
      <c r="F41" s="114" t="s">
        <v>250</v>
      </c>
      <c r="G41" s="108">
        <v>-57600</v>
      </c>
      <c r="H41" s="269"/>
      <c r="I41" s="98"/>
    </row>
    <row r="42" spans="1:14" s="51" customFormat="1" ht="17.25">
      <c r="A42" s="326"/>
      <c r="B42" s="59"/>
      <c r="C42" s="59"/>
      <c r="D42" s="314">
        <v>1163</v>
      </c>
      <c r="E42" s="301" t="s">
        <v>260</v>
      </c>
      <c r="F42" s="301"/>
      <c r="G42" s="97">
        <f>+G44</f>
        <v>-3301.3</v>
      </c>
      <c r="H42" s="93"/>
      <c r="I42" s="50"/>
      <c r="J42" s="93"/>
      <c r="K42" s="93"/>
      <c r="L42" s="93"/>
      <c r="M42" s="93"/>
      <c r="N42" s="50"/>
    </row>
    <row r="43" spans="1:14" s="51" customFormat="1" ht="17.25">
      <c r="A43" s="326"/>
      <c r="B43" s="59"/>
      <c r="C43" s="59"/>
      <c r="D43" s="307"/>
      <c r="E43" s="189"/>
      <c r="F43" s="191" t="s">
        <v>49</v>
      </c>
      <c r="G43" s="104"/>
      <c r="H43" s="93"/>
      <c r="I43" s="50"/>
      <c r="J43" s="93"/>
      <c r="K43" s="93"/>
      <c r="L43" s="93"/>
      <c r="M43" s="93"/>
      <c r="N43" s="50"/>
    </row>
    <row r="44" spans="1:14" s="51" customFormat="1" ht="35.799999999999997" customHeight="1">
      <c r="A44" s="326"/>
      <c r="B44" s="59"/>
      <c r="C44" s="59"/>
      <c r="D44" s="306"/>
      <c r="E44" s="190">
        <v>11007</v>
      </c>
      <c r="F44" s="54" t="s">
        <v>261</v>
      </c>
      <c r="G44" s="100">
        <f>+G46</f>
        <v>-3301.3</v>
      </c>
      <c r="H44" s="98"/>
    </row>
    <row r="45" spans="1:14" s="51" customFormat="1" ht="17.25">
      <c r="A45" s="326"/>
      <c r="B45" s="59"/>
      <c r="C45" s="59"/>
      <c r="D45" s="306"/>
      <c r="E45" s="52"/>
      <c r="F45" s="53" t="s">
        <v>43</v>
      </c>
      <c r="G45" s="105"/>
    </row>
    <row r="46" spans="1:14" s="51" customFormat="1" ht="33.6">
      <c r="A46" s="326"/>
      <c r="B46" s="59"/>
      <c r="C46" s="59"/>
      <c r="D46" s="306"/>
      <c r="E46" s="52"/>
      <c r="F46" s="27" t="s">
        <v>62</v>
      </c>
      <c r="G46" s="106">
        <f>G48</f>
        <v>-3301.3</v>
      </c>
      <c r="H46" s="107"/>
    </row>
    <row r="47" spans="1:14" s="51" customFormat="1" ht="33.6">
      <c r="A47" s="326"/>
      <c r="B47" s="59"/>
      <c r="C47" s="59"/>
      <c r="D47" s="306"/>
      <c r="E47" s="52"/>
      <c r="F47" s="53" t="s">
        <v>56</v>
      </c>
      <c r="G47" s="106"/>
    </row>
    <row r="48" spans="1:14" s="51" customFormat="1" ht="17.25">
      <c r="A48" s="326"/>
      <c r="B48" s="59"/>
      <c r="C48" s="59"/>
      <c r="D48" s="306"/>
      <c r="E48" s="52"/>
      <c r="F48" s="67" t="s">
        <v>57</v>
      </c>
      <c r="G48" s="106">
        <f t="shared" ref="G48:G49" si="2">G49</f>
        <v>-3301.3</v>
      </c>
    </row>
    <row r="49" spans="1:14" s="51" customFormat="1" ht="17.25">
      <c r="A49" s="326"/>
      <c r="B49" s="59"/>
      <c r="C49" s="59"/>
      <c r="D49" s="306"/>
      <c r="E49" s="52"/>
      <c r="F49" s="67" t="s">
        <v>58</v>
      </c>
      <c r="G49" s="106">
        <f t="shared" si="2"/>
        <v>-3301.3</v>
      </c>
    </row>
    <row r="50" spans="1:14" s="51" customFormat="1" ht="33.6">
      <c r="A50" s="326"/>
      <c r="B50" s="59"/>
      <c r="C50" s="59"/>
      <c r="D50" s="306"/>
      <c r="E50" s="52"/>
      <c r="F50" s="67" t="s">
        <v>147</v>
      </c>
      <c r="G50" s="106">
        <f>G51</f>
        <v>-3301.3</v>
      </c>
      <c r="H50" s="98"/>
      <c r="I50" s="98"/>
    </row>
    <row r="51" spans="1:14" s="51" customFormat="1" ht="17.25">
      <c r="A51" s="326"/>
      <c r="B51" s="59"/>
      <c r="C51" s="59"/>
      <c r="D51" s="306"/>
      <c r="E51" s="52"/>
      <c r="F51" s="67" t="s">
        <v>148</v>
      </c>
      <c r="G51" s="106">
        <f>G52</f>
        <v>-3301.3</v>
      </c>
      <c r="I51" s="98"/>
    </row>
    <row r="52" spans="1:14" s="51" customFormat="1" ht="17.25">
      <c r="A52" s="326"/>
      <c r="B52" s="59"/>
      <c r="C52" s="59"/>
      <c r="D52" s="306"/>
      <c r="E52" s="185"/>
      <c r="F52" s="114" t="s">
        <v>149</v>
      </c>
      <c r="G52" s="108">
        <f>+'Havelvats 6'!I13</f>
        <v>-3301.3</v>
      </c>
      <c r="H52" s="270"/>
      <c r="I52" s="98"/>
    </row>
    <row r="53" spans="1:14" s="213" customFormat="1" ht="17.25">
      <c r="A53" s="326"/>
      <c r="B53" s="319" t="s">
        <v>66</v>
      </c>
      <c r="C53" s="308"/>
      <c r="D53" s="302"/>
      <c r="E53" s="302"/>
      <c r="F53" s="211" t="s">
        <v>303</v>
      </c>
      <c r="G53" s="212">
        <f>+G55+G70</f>
        <v>-44143</v>
      </c>
    </row>
    <row r="54" spans="1:14" s="213" customFormat="1" ht="17.25" customHeight="1">
      <c r="A54" s="326"/>
      <c r="B54" s="320"/>
      <c r="C54" s="309"/>
      <c r="D54" s="303"/>
      <c r="E54" s="303"/>
      <c r="F54" s="214" t="s">
        <v>20</v>
      </c>
      <c r="G54" s="215"/>
    </row>
    <row r="55" spans="1:14" s="213" customFormat="1" ht="17.25">
      <c r="A55" s="326"/>
      <c r="B55" s="320"/>
      <c r="C55" s="319" t="s">
        <v>66</v>
      </c>
      <c r="D55" s="303"/>
      <c r="E55" s="303"/>
      <c r="F55" s="211" t="s">
        <v>304</v>
      </c>
      <c r="G55" s="216">
        <f>G61</f>
        <v>-21273.599999999999</v>
      </c>
    </row>
    <row r="56" spans="1:14" s="213" customFormat="1" ht="21.75" customHeight="1">
      <c r="A56" s="326"/>
      <c r="B56" s="320"/>
      <c r="C56" s="320"/>
      <c r="D56" s="303"/>
      <c r="E56" s="303"/>
      <c r="F56" s="214" t="s">
        <v>20</v>
      </c>
      <c r="G56" s="215"/>
    </row>
    <row r="57" spans="1:14" s="51" customFormat="1" ht="33.6">
      <c r="A57" s="326"/>
      <c r="B57" s="320"/>
      <c r="C57" s="320"/>
      <c r="D57" s="303"/>
      <c r="E57" s="303"/>
      <c r="F57" s="101" t="s">
        <v>33</v>
      </c>
      <c r="G57" s="97">
        <f>+G59</f>
        <v>-21273.599999999999</v>
      </c>
      <c r="H57" s="93"/>
      <c r="I57" s="50"/>
      <c r="J57" s="50"/>
      <c r="K57" s="50"/>
      <c r="L57" s="50"/>
      <c r="M57" s="50"/>
      <c r="N57" s="50"/>
    </row>
    <row r="58" spans="1:14" s="51" customFormat="1" ht="17.25">
      <c r="A58" s="326"/>
      <c r="B58" s="320"/>
      <c r="C58" s="320"/>
      <c r="D58" s="304"/>
      <c r="E58" s="304"/>
      <c r="F58" s="96" t="s">
        <v>20</v>
      </c>
      <c r="G58" s="102"/>
      <c r="H58" s="50"/>
      <c r="I58" s="50"/>
      <c r="J58" s="50"/>
      <c r="K58" s="50"/>
      <c r="L58" s="50"/>
      <c r="M58" s="50"/>
      <c r="N58" s="50"/>
    </row>
    <row r="59" spans="1:14" s="51" customFormat="1" ht="17.25">
      <c r="A59" s="326"/>
      <c r="B59" s="320"/>
      <c r="C59" s="320"/>
      <c r="D59" s="305">
        <v>1075</v>
      </c>
      <c r="E59" s="301" t="s">
        <v>313</v>
      </c>
      <c r="F59" s="301"/>
      <c r="G59" s="74">
        <f>+G61</f>
        <v>-21273.599999999999</v>
      </c>
      <c r="H59" s="93"/>
      <c r="I59" s="50"/>
      <c r="J59" s="93"/>
      <c r="K59" s="93"/>
      <c r="L59" s="93"/>
      <c r="M59" s="93"/>
      <c r="N59" s="50"/>
    </row>
    <row r="60" spans="1:14" s="51" customFormat="1" ht="17.25" customHeight="1">
      <c r="A60" s="326"/>
      <c r="B60" s="320"/>
      <c r="C60" s="320"/>
      <c r="D60" s="307"/>
      <c r="E60" s="189"/>
      <c r="F60" s="191" t="s">
        <v>49</v>
      </c>
      <c r="G60" s="104"/>
      <c r="H60" s="93"/>
      <c r="I60" s="50"/>
      <c r="J60" s="93"/>
      <c r="K60" s="93"/>
      <c r="L60" s="93"/>
      <c r="M60" s="93"/>
      <c r="N60" s="50"/>
    </row>
    <row r="61" spans="1:14" s="213" customFormat="1" ht="21.75" customHeight="1">
      <c r="A61" s="326"/>
      <c r="B61" s="320"/>
      <c r="C61" s="320"/>
      <c r="D61" s="305"/>
      <c r="E61" s="184">
        <v>11004</v>
      </c>
      <c r="F61" s="211" t="s">
        <v>305</v>
      </c>
      <c r="G61" s="254">
        <f>+G63</f>
        <v>-21273.599999999999</v>
      </c>
    </row>
    <row r="62" spans="1:14" s="213" customFormat="1" ht="21.75" customHeight="1">
      <c r="A62" s="326"/>
      <c r="B62" s="320"/>
      <c r="C62" s="320"/>
      <c r="D62" s="306"/>
      <c r="E62" s="302"/>
      <c r="F62" s="222" t="s">
        <v>43</v>
      </c>
      <c r="G62" s="108"/>
    </row>
    <row r="63" spans="1:14" s="213" customFormat="1" ht="33.6" customHeight="1">
      <c r="A63" s="326"/>
      <c r="B63" s="320"/>
      <c r="C63" s="320"/>
      <c r="D63" s="306"/>
      <c r="E63" s="303"/>
      <c r="F63" s="218" t="s">
        <v>33</v>
      </c>
      <c r="G63" s="108">
        <f>+G65</f>
        <v>-21273.599999999999</v>
      </c>
    </row>
    <row r="64" spans="1:14" s="213" customFormat="1" ht="18" customHeight="1">
      <c r="A64" s="326"/>
      <c r="B64" s="320"/>
      <c r="C64" s="320"/>
      <c r="D64" s="306"/>
      <c r="E64" s="303"/>
      <c r="F64" s="214" t="s">
        <v>56</v>
      </c>
      <c r="G64" s="108"/>
    </row>
    <row r="65" spans="1:14" s="213" customFormat="1" ht="18" customHeight="1">
      <c r="A65" s="326"/>
      <c r="B65" s="320"/>
      <c r="C65" s="320"/>
      <c r="D65" s="306"/>
      <c r="E65" s="303"/>
      <c r="F65" s="214" t="s">
        <v>57</v>
      </c>
      <c r="G65" s="108">
        <f>G66</f>
        <v>-21273.599999999999</v>
      </c>
    </row>
    <row r="66" spans="1:14" s="213" customFormat="1" ht="18" customHeight="1">
      <c r="A66" s="326"/>
      <c r="B66" s="320"/>
      <c r="C66" s="320"/>
      <c r="D66" s="306"/>
      <c r="E66" s="303"/>
      <c r="F66" s="214" t="s">
        <v>58</v>
      </c>
      <c r="G66" s="108">
        <f>G67</f>
        <v>-21273.599999999999</v>
      </c>
    </row>
    <row r="67" spans="1:14" s="213" customFormat="1" ht="18" customHeight="1">
      <c r="A67" s="326"/>
      <c r="B67" s="320"/>
      <c r="C67" s="320"/>
      <c r="D67" s="306"/>
      <c r="E67" s="303"/>
      <c r="F67" s="214" t="s">
        <v>104</v>
      </c>
      <c r="G67" s="108">
        <f>G68</f>
        <v>-21273.599999999999</v>
      </c>
    </row>
    <row r="68" spans="1:14" s="213" customFormat="1" ht="33.6">
      <c r="A68" s="326"/>
      <c r="B68" s="320"/>
      <c r="C68" s="320"/>
      <c r="D68" s="306"/>
      <c r="E68" s="303"/>
      <c r="F68" s="219" t="s">
        <v>105</v>
      </c>
      <c r="G68" s="108">
        <f>G69</f>
        <v>-21273.599999999999</v>
      </c>
    </row>
    <row r="69" spans="1:14" s="213" customFormat="1" ht="40.549999999999997" customHeight="1">
      <c r="A69" s="326"/>
      <c r="B69" s="320"/>
      <c r="C69" s="321"/>
      <c r="D69" s="307"/>
      <c r="E69" s="304"/>
      <c r="F69" s="229" t="s">
        <v>106</v>
      </c>
      <c r="G69" s="108">
        <f>+'հավելված 3'!G17</f>
        <v>-21273.599999999999</v>
      </c>
      <c r="H69" s="268"/>
    </row>
    <row r="70" spans="1:14" s="213" customFormat="1" ht="17.25">
      <c r="A70" s="326"/>
      <c r="B70" s="320"/>
      <c r="C70" s="319" t="s">
        <v>309</v>
      </c>
      <c r="D70" s="302"/>
      <c r="E70" s="302"/>
      <c r="F70" s="211" t="s">
        <v>310</v>
      </c>
      <c r="G70" s="212">
        <f>G76+G88</f>
        <v>-22869.4</v>
      </c>
    </row>
    <row r="71" spans="1:14" s="213" customFormat="1" ht="22.55" customHeight="1">
      <c r="A71" s="326"/>
      <c r="B71" s="320"/>
      <c r="C71" s="320"/>
      <c r="D71" s="303"/>
      <c r="E71" s="303"/>
      <c r="F71" s="214" t="s">
        <v>20</v>
      </c>
      <c r="G71" s="212"/>
    </row>
    <row r="72" spans="1:14" s="51" customFormat="1" ht="33.6">
      <c r="A72" s="326"/>
      <c r="B72" s="320"/>
      <c r="C72" s="320"/>
      <c r="D72" s="303"/>
      <c r="E72" s="303"/>
      <c r="F72" s="101" t="s">
        <v>33</v>
      </c>
      <c r="G72" s="104">
        <f>+G74+G86</f>
        <v>-22869.4</v>
      </c>
      <c r="H72" s="93"/>
      <c r="I72" s="50"/>
      <c r="J72" s="50"/>
      <c r="K72" s="50"/>
      <c r="L72" s="50"/>
      <c r="M72" s="50"/>
      <c r="N72" s="50"/>
    </row>
    <row r="73" spans="1:14" s="51" customFormat="1" ht="17.25">
      <c r="A73" s="326"/>
      <c r="B73" s="320"/>
      <c r="C73" s="320"/>
      <c r="D73" s="304"/>
      <c r="E73" s="304"/>
      <c r="F73" s="96" t="s">
        <v>20</v>
      </c>
      <c r="G73" s="102"/>
      <c r="H73" s="50"/>
      <c r="I73" s="50"/>
      <c r="J73" s="50"/>
      <c r="K73" s="50"/>
      <c r="L73" s="50"/>
      <c r="M73" s="50"/>
      <c r="N73" s="50"/>
    </row>
    <row r="74" spans="1:14" s="51" customFormat="1" ht="17.25">
      <c r="A74" s="326"/>
      <c r="B74" s="320"/>
      <c r="C74" s="320"/>
      <c r="D74" s="324">
        <v>1124</v>
      </c>
      <c r="E74" s="301" t="s">
        <v>318</v>
      </c>
      <c r="F74" s="301"/>
      <c r="G74" s="74">
        <f>+G76</f>
        <v>-14813.4</v>
      </c>
      <c r="H74" s="93"/>
      <c r="I74" s="50"/>
      <c r="J74" s="93"/>
      <c r="K74" s="93"/>
      <c r="L74" s="93"/>
      <c r="M74" s="93"/>
      <c r="N74" s="50"/>
    </row>
    <row r="75" spans="1:14" s="51" customFormat="1" ht="17.25" customHeight="1">
      <c r="A75" s="326"/>
      <c r="B75" s="320"/>
      <c r="C75" s="320"/>
      <c r="D75" s="324"/>
      <c r="E75" s="192"/>
      <c r="F75" s="191" t="s">
        <v>49</v>
      </c>
      <c r="G75" s="104"/>
      <c r="H75" s="93"/>
      <c r="I75" s="50"/>
      <c r="J75" s="93"/>
      <c r="K75" s="93"/>
      <c r="L75" s="93"/>
      <c r="M75" s="93"/>
      <c r="N75" s="50"/>
    </row>
    <row r="76" spans="1:14" s="213" customFormat="1" ht="51.7">
      <c r="A76" s="326"/>
      <c r="B76" s="320"/>
      <c r="C76" s="320"/>
      <c r="D76" s="305"/>
      <c r="E76" s="184">
        <v>11005</v>
      </c>
      <c r="F76" s="234" t="s">
        <v>311</v>
      </c>
      <c r="G76" s="256">
        <f>+G78</f>
        <v>-14813.4</v>
      </c>
    </row>
    <row r="77" spans="1:14" s="213" customFormat="1" ht="17.25">
      <c r="A77" s="326"/>
      <c r="B77" s="320"/>
      <c r="C77" s="320"/>
      <c r="D77" s="306"/>
      <c r="E77" s="302"/>
      <c r="F77" s="222" t="s">
        <v>43</v>
      </c>
      <c r="G77" s="212"/>
    </row>
    <row r="78" spans="1:14" s="213" customFormat="1" ht="33.6">
      <c r="A78" s="326"/>
      <c r="B78" s="320"/>
      <c r="C78" s="320"/>
      <c r="D78" s="306"/>
      <c r="E78" s="303"/>
      <c r="F78" s="218" t="s">
        <v>33</v>
      </c>
      <c r="G78" s="255">
        <f>+G80</f>
        <v>-14813.4</v>
      </c>
    </row>
    <row r="79" spans="1:14" s="213" customFormat="1" ht="36" customHeight="1">
      <c r="A79" s="326"/>
      <c r="B79" s="320"/>
      <c r="C79" s="320"/>
      <c r="D79" s="306"/>
      <c r="E79" s="303"/>
      <c r="F79" s="214" t="s">
        <v>56</v>
      </c>
      <c r="G79" s="212"/>
    </row>
    <row r="80" spans="1:14" s="213" customFormat="1" ht="23.3" customHeight="1">
      <c r="A80" s="326"/>
      <c r="B80" s="320"/>
      <c r="C80" s="320"/>
      <c r="D80" s="306"/>
      <c r="E80" s="303"/>
      <c r="F80" s="214" t="s">
        <v>57</v>
      </c>
      <c r="G80" s="108">
        <f>G81</f>
        <v>-14813.4</v>
      </c>
    </row>
    <row r="81" spans="1:14" s="213" customFormat="1" ht="23.3" customHeight="1">
      <c r="A81" s="326"/>
      <c r="B81" s="320"/>
      <c r="C81" s="320"/>
      <c r="D81" s="306"/>
      <c r="E81" s="303"/>
      <c r="F81" s="214" t="s">
        <v>58</v>
      </c>
      <c r="G81" s="108">
        <f>G82</f>
        <v>-14813.4</v>
      </c>
    </row>
    <row r="82" spans="1:14" s="213" customFormat="1" ht="23.3" customHeight="1">
      <c r="A82" s="326"/>
      <c r="B82" s="320"/>
      <c r="C82" s="320"/>
      <c r="D82" s="306"/>
      <c r="E82" s="303"/>
      <c r="F82" s="214" t="s">
        <v>104</v>
      </c>
      <c r="G82" s="108">
        <f>G83</f>
        <v>-14813.4</v>
      </c>
    </row>
    <row r="83" spans="1:14" s="213" customFormat="1" ht="33.6">
      <c r="A83" s="326"/>
      <c r="B83" s="320"/>
      <c r="C83" s="320"/>
      <c r="D83" s="306"/>
      <c r="E83" s="303"/>
      <c r="F83" s="219" t="s">
        <v>105</v>
      </c>
      <c r="G83" s="108">
        <f>G84+G85</f>
        <v>-14813.4</v>
      </c>
    </row>
    <row r="84" spans="1:14" s="213" customFormat="1" ht="36" customHeight="1">
      <c r="A84" s="326"/>
      <c r="B84" s="320"/>
      <c r="C84" s="320"/>
      <c r="D84" s="306"/>
      <c r="E84" s="303"/>
      <c r="F84" s="220" t="s">
        <v>106</v>
      </c>
      <c r="G84" s="108">
        <f>+'հավելված 3'!G26</f>
        <v>-13600.6</v>
      </c>
    </row>
    <row r="85" spans="1:14" s="213" customFormat="1" ht="23.3" customHeight="1">
      <c r="A85" s="326"/>
      <c r="B85" s="320"/>
      <c r="C85" s="320"/>
      <c r="D85" s="307"/>
      <c r="E85" s="304"/>
      <c r="F85" s="214" t="s">
        <v>158</v>
      </c>
      <c r="G85" s="108">
        <f>+'հավելված 3'!G27</f>
        <v>-1212.8</v>
      </c>
    </row>
    <row r="86" spans="1:14" s="51" customFormat="1" ht="17.25">
      <c r="A86" s="326"/>
      <c r="B86" s="320"/>
      <c r="C86" s="320"/>
      <c r="D86" s="308">
        <v>1168</v>
      </c>
      <c r="E86" s="301" t="s">
        <v>332</v>
      </c>
      <c r="F86" s="301"/>
      <c r="G86" s="74">
        <f>+G88</f>
        <v>-8056</v>
      </c>
      <c r="H86" s="93"/>
      <c r="I86" s="50"/>
      <c r="J86" s="93"/>
      <c r="K86" s="93"/>
      <c r="L86" s="93"/>
      <c r="M86" s="93"/>
      <c r="N86" s="50"/>
    </row>
    <row r="87" spans="1:14" s="51" customFormat="1" ht="17.25" customHeight="1">
      <c r="A87" s="326"/>
      <c r="B87" s="320"/>
      <c r="C87" s="320"/>
      <c r="D87" s="309"/>
      <c r="E87" s="192"/>
      <c r="F87" s="191" t="s">
        <v>49</v>
      </c>
      <c r="G87" s="104"/>
      <c r="H87" s="93"/>
      <c r="I87" s="50"/>
      <c r="J87" s="93"/>
      <c r="K87" s="93"/>
      <c r="L87" s="93"/>
      <c r="M87" s="93"/>
      <c r="N87" s="50"/>
    </row>
    <row r="88" spans="1:14" s="213" customFormat="1" ht="21.75" customHeight="1">
      <c r="A88" s="326"/>
      <c r="B88" s="320"/>
      <c r="C88" s="320"/>
      <c r="D88" s="308"/>
      <c r="E88" s="184">
        <v>11005</v>
      </c>
      <c r="F88" s="214" t="s">
        <v>312</v>
      </c>
      <c r="G88" s="254">
        <f>G90</f>
        <v>-8056</v>
      </c>
    </row>
    <row r="89" spans="1:14" s="213" customFormat="1" ht="23.3" customHeight="1">
      <c r="A89" s="326"/>
      <c r="B89" s="320"/>
      <c r="C89" s="320"/>
      <c r="D89" s="316"/>
      <c r="E89" s="308"/>
      <c r="F89" s="222" t="s">
        <v>43</v>
      </c>
      <c r="G89" s="108"/>
    </row>
    <row r="90" spans="1:14" s="213" customFormat="1" ht="33.6">
      <c r="A90" s="326"/>
      <c r="B90" s="320"/>
      <c r="C90" s="320"/>
      <c r="D90" s="316"/>
      <c r="E90" s="316"/>
      <c r="F90" s="218" t="s">
        <v>33</v>
      </c>
      <c r="G90" s="257">
        <f>G92</f>
        <v>-8056</v>
      </c>
    </row>
    <row r="91" spans="1:14" s="213" customFormat="1" ht="36" customHeight="1">
      <c r="A91" s="326"/>
      <c r="B91" s="320"/>
      <c r="C91" s="320"/>
      <c r="D91" s="316"/>
      <c r="E91" s="316"/>
      <c r="F91" s="214" t="s">
        <v>56</v>
      </c>
      <c r="G91" s="108"/>
    </row>
    <row r="92" spans="1:14" s="213" customFormat="1" ht="26.3" customHeight="1">
      <c r="A92" s="326"/>
      <c r="B92" s="320"/>
      <c r="C92" s="320"/>
      <c r="D92" s="316"/>
      <c r="E92" s="316"/>
      <c r="F92" s="214" t="s">
        <v>57</v>
      </c>
      <c r="G92" s="108">
        <f>G93</f>
        <v>-8056</v>
      </c>
    </row>
    <row r="93" spans="1:14" s="213" customFormat="1" ht="28.5" customHeight="1">
      <c r="A93" s="326"/>
      <c r="B93" s="320"/>
      <c r="C93" s="320"/>
      <c r="D93" s="316"/>
      <c r="E93" s="316"/>
      <c r="F93" s="214" t="s">
        <v>58</v>
      </c>
      <c r="G93" s="108">
        <f>G94</f>
        <v>-8056</v>
      </c>
    </row>
    <row r="94" spans="1:14" s="213" customFormat="1" ht="20.25" customHeight="1">
      <c r="A94" s="326"/>
      <c r="B94" s="320"/>
      <c r="C94" s="320"/>
      <c r="D94" s="316"/>
      <c r="E94" s="316"/>
      <c r="F94" s="214" t="s">
        <v>306</v>
      </c>
      <c r="G94" s="108">
        <f>G95</f>
        <v>-8056</v>
      </c>
    </row>
    <row r="95" spans="1:14" s="221" customFormat="1" ht="33.6">
      <c r="A95" s="326"/>
      <c r="B95" s="320"/>
      <c r="C95" s="320"/>
      <c r="D95" s="316"/>
      <c r="E95" s="316"/>
      <c r="F95" s="219" t="s">
        <v>307</v>
      </c>
      <c r="G95" s="108">
        <f>G96</f>
        <v>-8056</v>
      </c>
    </row>
    <row r="96" spans="1:14" s="221" customFormat="1" ht="33.6">
      <c r="A96" s="327"/>
      <c r="B96" s="321"/>
      <c r="C96" s="321"/>
      <c r="D96" s="309"/>
      <c r="E96" s="309"/>
      <c r="F96" s="220" t="s">
        <v>308</v>
      </c>
      <c r="G96" s="108">
        <f>+'հավելված 3'!G35</f>
        <v>-8056</v>
      </c>
    </row>
    <row r="97" spans="1:14" s="51" customFormat="1" ht="17.25">
      <c r="A97" s="344" t="s">
        <v>37</v>
      </c>
      <c r="B97" s="328"/>
      <c r="C97" s="63"/>
      <c r="D97" s="314"/>
      <c r="E97" s="339" t="s">
        <v>40</v>
      </c>
      <c r="F97" s="12" t="s">
        <v>34</v>
      </c>
      <c r="G97" s="97">
        <f>+G99+G116+G157+G207+G224</f>
        <v>-320572.09999999998</v>
      </c>
      <c r="H97" s="98"/>
      <c r="I97" s="98"/>
      <c r="J97" s="93"/>
      <c r="K97" s="93"/>
      <c r="L97" s="93"/>
      <c r="M97" s="93"/>
    </row>
    <row r="98" spans="1:14" s="51" customFormat="1" ht="17.25">
      <c r="A98" s="326"/>
      <c r="B98" s="329"/>
      <c r="C98" s="64"/>
      <c r="D98" s="306"/>
      <c r="E98" s="340"/>
      <c r="F98" s="67" t="s">
        <v>20</v>
      </c>
      <c r="G98" s="97"/>
      <c r="H98" s="93"/>
      <c r="J98" s="93"/>
      <c r="K98" s="93"/>
      <c r="L98" s="93"/>
      <c r="M98" s="93"/>
    </row>
    <row r="99" spans="1:14" s="51" customFormat="1" ht="16.8" customHeight="1">
      <c r="A99" s="326"/>
      <c r="B99" s="341" t="s">
        <v>64</v>
      </c>
      <c r="C99" s="64"/>
      <c r="D99" s="306"/>
      <c r="E99" s="340"/>
      <c r="F99" s="99" t="s">
        <v>65</v>
      </c>
      <c r="G99" s="97">
        <f>+G101</f>
        <v>-4756.6000000000004</v>
      </c>
      <c r="H99" s="93"/>
      <c r="J99" s="93"/>
      <c r="K99" s="93"/>
      <c r="L99" s="93"/>
      <c r="M99" s="93"/>
    </row>
    <row r="100" spans="1:14" s="51" customFormat="1" ht="17.25">
      <c r="A100" s="326"/>
      <c r="B100" s="331"/>
      <c r="C100" s="207"/>
      <c r="D100" s="306"/>
      <c r="E100" s="340"/>
      <c r="F100" s="96" t="s">
        <v>20</v>
      </c>
      <c r="G100" s="100"/>
      <c r="H100" s="93"/>
      <c r="J100" s="93"/>
      <c r="K100" s="93"/>
      <c r="L100" s="93"/>
      <c r="M100" s="93"/>
    </row>
    <row r="101" spans="1:14" s="51" customFormat="1" ht="17.25">
      <c r="A101" s="326"/>
      <c r="B101" s="59"/>
      <c r="C101" s="341" t="s">
        <v>66</v>
      </c>
      <c r="D101" s="314"/>
      <c r="E101" s="315"/>
      <c r="F101" s="54" t="s">
        <v>67</v>
      </c>
      <c r="G101" s="100">
        <f>+G103</f>
        <v>-4756.6000000000004</v>
      </c>
    </row>
    <row r="102" spans="1:14" s="51" customFormat="1" ht="17.25">
      <c r="A102" s="326"/>
      <c r="B102" s="59"/>
      <c r="C102" s="331"/>
      <c r="D102" s="306"/>
      <c r="E102" s="275"/>
      <c r="F102" s="67" t="s">
        <v>20</v>
      </c>
      <c r="G102" s="100"/>
    </row>
    <row r="103" spans="1:14" s="228" customFormat="1" ht="33.6">
      <c r="A103" s="326"/>
      <c r="B103" s="223"/>
      <c r="C103" s="331"/>
      <c r="D103" s="306"/>
      <c r="E103" s="275"/>
      <c r="F103" s="224" t="s">
        <v>33</v>
      </c>
      <c r="G103" s="225">
        <f>+G105</f>
        <v>-4756.6000000000004</v>
      </c>
      <c r="H103" s="226"/>
      <c r="I103" s="227"/>
      <c r="J103" s="227"/>
      <c r="K103" s="227"/>
      <c r="L103" s="227"/>
      <c r="M103" s="227"/>
      <c r="N103" s="227"/>
    </row>
    <row r="104" spans="1:14" s="51" customFormat="1" ht="17.25">
      <c r="A104" s="326"/>
      <c r="B104" s="59"/>
      <c r="C104" s="331"/>
      <c r="D104" s="307"/>
      <c r="E104" s="276"/>
      <c r="F104" s="96" t="s">
        <v>20</v>
      </c>
      <c r="G104" s="102"/>
      <c r="H104" s="50"/>
      <c r="I104" s="50"/>
      <c r="J104" s="50"/>
      <c r="K104" s="50"/>
      <c r="L104" s="50"/>
      <c r="M104" s="50"/>
      <c r="N104" s="50"/>
    </row>
    <row r="105" spans="1:14" s="51" customFormat="1" ht="17.25">
      <c r="A105" s="326"/>
      <c r="B105" s="59"/>
      <c r="C105" s="331"/>
      <c r="D105" s="314">
        <v>1146</v>
      </c>
      <c r="E105" s="301" t="s">
        <v>45</v>
      </c>
      <c r="F105" s="301"/>
      <c r="G105" s="97">
        <f>+G107</f>
        <v>-4756.6000000000004</v>
      </c>
      <c r="H105" s="93"/>
      <c r="I105" s="50"/>
      <c r="J105" s="93"/>
      <c r="K105" s="93"/>
      <c r="L105" s="93"/>
      <c r="M105" s="93"/>
      <c r="N105" s="50"/>
    </row>
    <row r="106" spans="1:14" s="51" customFormat="1" ht="17.25">
      <c r="A106" s="326"/>
      <c r="B106" s="59"/>
      <c r="C106" s="331"/>
      <c r="D106" s="307"/>
      <c r="E106" s="189"/>
      <c r="F106" s="191" t="s">
        <v>49</v>
      </c>
      <c r="G106" s="104"/>
      <c r="H106" s="93"/>
      <c r="I106" s="50"/>
      <c r="J106" s="93"/>
      <c r="K106" s="93"/>
      <c r="L106" s="93"/>
      <c r="M106" s="93"/>
      <c r="N106" s="50"/>
    </row>
    <row r="107" spans="1:14" s="51" customFormat="1" ht="17.25">
      <c r="A107" s="326"/>
      <c r="B107" s="59"/>
      <c r="C107" s="331"/>
      <c r="D107" s="306"/>
      <c r="E107" s="190">
        <v>11004</v>
      </c>
      <c r="F107" s="54" t="s">
        <v>90</v>
      </c>
      <c r="G107" s="100">
        <f>+G109</f>
        <v>-4756.6000000000004</v>
      </c>
      <c r="H107" s="98"/>
    </row>
    <row r="108" spans="1:14" s="51" customFormat="1" ht="17.25">
      <c r="A108" s="326"/>
      <c r="B108" s="59"/>
      <c r="C108" s="331"/>
      <c r="D108" s="306"/>
      <c r="E108" s="52"/>
      <c r="F108" s="53" t="s">
        <v>43</v>
      </c>
      <c r="G108" s="105"/>
    </row>
    <row r="109" spans="1:14" s="51" customFormat="1" ht="33.6">
      <c r="A109" s="326"/>
      <c r="B109" s="59"/>
      <c r="C109" s="331"/>
      <c r="D109" s="306"/>
      <c r="E109" s="52"/>
      <c r="F109" s="27" t="s">
        <v>62</v>
      </c>
      <c r="G109" s="106">
        <f>G111</f>
        <v>-4756.6000000000004</v>
      </c>
      <c r="H109" s="107"/>
    </row>
    <row r="110" spans="1:14" s="51" customFormat="1" ht="33.6">
      <c r="A110" s="326"/>
      <c r="B110" s="59"/>
      <c r="C110" s="331"/>
      <c r="D110" s="306"/>
      <c r="E110" s="52"/>
      <c r="F110" s="53" t="s">
        <v>56</v>
      </c>
      <c r="G110" s="106"/>
    </row>
    <row r="111" spans="1:14" s="51" customFormat="1" ht="17.25">
      <c r="A111" s="326"/>
      <c r="B111" s="59"/>
      <c r="C111" s="331"/>
      <c r="D111" s="306"/>
      <c r="E111" s="52"/>
      <c r="F111" s="53" t="s">
        <v>57</v>
      </c>
      <c r="G111" s="106">
        <f t="shared" ref="G111:G112" si="3">G112</f>
        <v>-4756.6000000000004</v>
      </c>
    </row>
    <row r="112" spans="1:14" s="51" customFormat="1" ht="17.25">
      <c r="A112" s="326"/>
      <c r="B112" s="59"/>
      <c r="C112" s="331"/>
      <c r="D112" s="306"/>
      <c r="E112" s="52"/>
      <c r="F112" s="53" t="s">
        <v>58</v>
      </c>
      <c r="G112" s="106">
        <f t="shared" si="3"/>
        <v>-4756.6000000000004</v>
      </c>
    </row>
    <row r="113" spans="1:14" s="51" customFormat="1" ht="17.25">
      <c r="A113" s="326"/>
      <c r="B113" s="59"/>
      <c r="C113" s="331"/>
      <c r="D113" s="306"/>
      <c r="E113" s="52"/>
      <c r="F113" s="53" t="s">
        <v>59</v>
      </c>
      <c r="G113" s="106">
        <f>G114</f>
        <v>-4756.6000000000004</v>
      </c>
      <c r="H113" s="98"/>
      <c r="I113" s="98"/>
    </row>
    <row r="114" spans="1:14" s="51" customFormat="1" ht="17.25">
      <c r="A114" s="326"/>
      <c r="B114" s="59"/>
      <c r="C114" s="331"/>
      <c r="D114" s="306"/>
      <c r="E114" s="52"/>
      <c r="F114" s="53" t="s">
        <v>60</v>
      </c>
      <c r="G114" s="106">
        <f>G115</f>
        <v>-4756.6000000000004</v>
      </c>
      <c r="I114" s="98"/>
    </row>
    <row r="115" spans="1:14" s="51" customFormat="1" ht="33.6">
      <c r="A115" s="326"/>
      <c r="B115" s="59"/>
      <c r="C115" s="331"/>
      <c r="D115" s="306"/>
      <c r="E115" s="185"/>
      <c r="F115" s="53" t="s">
        <v>61</v>
      </c>
      <c r="G115" s="108">
        <v>-4756.6000000000004</v>
      </c>
      <c r="H115" s="269"/>
      <c r="I115" s="98"/>
    </row>
    <row r="116" spans="1:14" s="51" customFormat="1" ht="17.25">
      <c r="A116" s="326"/>
      <c r="B116" s="330" t="s">
        <v>66</v>
      </c>
      <c r="C116" s="322"/>
      <c r="D116" s="314"/>
      <c r="E116" s="52"/>
      <c r="F116" s="54" t="s">
        <v>68</v>
      </c>
      <c r="G116" s="109">
        <f>+G118+G142</f>
        <v>-18210.400000000001</v>
      </c>
    </row>
    <row r="117" spans="1:14" s="51" customFormat="1" ht="17.25">
      <c r="A117" s="326"/>
      <c r="B117" s="331"/>
      <c r="C117" s="323"/>
      <c r="D117" s="306"/>
      <c r="E117" s="52"/>
      <c r="F117" s="101" t="s">
        <v>20</v>
      </c>
      <c r="G117" s="110"/>
    </row>
    <row r="118" spans="1:14" s="51" customFormat="1" ht="17.25">
      <c r="A118" s="326"/>
      <c r="B118" s="331"/>
      <c r="C118" s="58" t="s">
        <v>64</v>
      </c>
      <c r="D118" s="306"/>
      <c r="E118" s="52"/>
      <c r="F118" s="54" t="s">
        <v>69</v>
      </c>
      <c r="G118" s="109">
        <f>+G120</f>
        <v>-8874</v>
      </c>
    </row>
    <row r="119" spans="1:14" s="51" customFormat="1" ht="17.25">
      <c r="A119" s="326"/>
      <c r="B119" s="331"/>
      <c r="C119" s="208"/>
      <c r="D119" s="306"/>
      <c r="E119" s="52"/>
      <c r="F119" s="101" t="s">
        <v>20</v>
      </c>
      <c r="G119" s="109"/>
    </row>
    <row r="120" spans="1:14" s="51" customFormat="1" ht="33.6">
      <c r="A120" s="326"/>
      <c r="B120" s="331"/>
      <c r="C120" s="208"/>
      <c r="D120" s="306"/>
      <c r="E120" s="56"/>
      <c r="F120" s="101" t="s">
        <v>33</v>
      </c>
      <c r="G120" s="104">
        <f>+G122</f>
        <v>-8874</v>
      </c>
      <c r="H120" s="93"/>
      <c r="I120" s="50"/>
      <c r="J120" s="50"/>
      <c r="K120" s="50"/>
      <c r="L120" s="50"/>
      <c r="M120" s="50"/>
      <c r="N120" s="50"/>
    </row>
    <row r="121" spans="1:14" s="51" customFormat="1" ht="17.25">
      <c r="A121" s="326"/>
      <c r="B121" s="331"/>
      <c r="C121" s="208"/>
      <c r="D121" s="307"/>
      <c r="E121" s="56"/>
      <c r="F121" s="96" t="s">
        <v>20</v>
      </c>
      <c r="G121" s="111"/>
      <c r="H121" s="50"/>
      <c r="I121" s="50"/>
      <c r="J121" s="50"/>
      <c r="K121" s="50"/>
      <c r="L121" s="50"/>
      <c r="M121" s="50"/>
      <c r="N121" s="50"/>
    </row>
    <row r="122" spans="1:14" s="51" customFormat="1" ht="17.25">
      <c r="A122" s="326"/>
      <c r="B122" s="331"/>
      <c r="C122" s="208"/>
      <c r="D122" s="314">
        <v>1146</v>
      </c>
      <c r="E122" s="317" t="s">
        <v>45</v>
      </c>
      <c r="F122" s="318"/>
      <c r="G122" s="97">
        <f>+G124+G133</f>
        <v>-8874</v>
      </c>
      <c r="H122" s="93"/>
      <c r="I122" s="50"/>
      <c r="J122" s="93"/>
      <c r="K122" s="93"/>
      <c r="L122" s="93"/>
      <c r="M122" s="93"/>
      <c r="N122" s="50"/>
    </row>
    <row r="123" spans="1:14" s="51" customFormat="1" ht="17.25">
      <c r="A123" s="326"/>
      <c r="B123" s="331"/>
      <c r="C123" s="208"/>
      <c r="D123" s="307"/>
      <c r="E123" s="192"/>
      <c r="F123" s="103" t="s">
        <v>49</v>
      </c>
      <c r="G123" s="104"/>
      <c r="H123" s="93"/>
      <c r="I123" s="50"/>
      <c r="J123" s="93"/>
      <c r="K123" s="93"/>
      <c r="L123" s="93"/>
      <c r="M123" s="93"/>
      <c r="N123" s="50"/>
    </row>
    <row r="124" spans="1:14" s="51" customFormat="1" ht="17.25">
      <c r="A124" s="326"/>
      <c r="B124" s="331"/>
      <c r="C124" s="208"/>
      <c r="D124" s="306"/>
      <c r="E124" s="190">
        <v>11005</v>
      </c>
      <c r="F124" s="54" t="s">
        <v>91</v>
      </c>
      <c r="G124" s="100">
        <f>+G126</f>
        <v>-3050.6</v>
      </c>
      <c r="H124" s="98"/>
    </row>
    <row r="125" spans="1:14" s="51" customFormat="1" ht="17.25">
      <c r="A125" s="326"/>
      <c r="B125" s="331"/>
      <c r="C125" s="208"/>
      <c r="D125" s="306"/>
      <c r="E125" s="52"/>
      <c r="F125" s="53" t="s">
        <v>43</v>
      </c>
      <c r="G125" s="105"/>
    </row>
    <row r="126" spans="1:14" s="51" customFormat="1" ht="33.6">
      <c r="A126" s="326"/>
      <c r="B126" s="331"/>
      <c r="C126" s="208"/>
      <c r="D126" s="306"/>
      <c r="E126" s="52"/>
      <c r="F126" s="27" t="s">
        <v>62</v>
      </c>
      <c r="G126" s="106">
        <f>G128</f>
        <v>-3050.6</v>
      </c>
      <c r="H126" s="107"/>
    </row>
    <row r="127" spans="1:14" s="51" customFormat="1" ht="33.6">
      <c r="A127" s="326"/>
      <c r="B127" s="331"/>
      <c r="C127" s="208"/>
      <c r="D127" s="306"/>
      <c r="E127" s="52"/>
      <c r="F127" s="53" t="s">
        <v>56</v>
      </c>
      <c r="G127" s="106"/>
    </row>
    <row r="128" spans="1:14" s="51" customFormat="1" ht="17.25">
      <c r="A128" s="326"/>
      <c r="B128" s="331"/>
      <c r="C128" s="208"/>
      <c r="D128" s="306"/>
      <c r="E128" s="52"/>
      <c r="F128" s="53" t="s">
        <v>57</v>
      </c>
      <c r="G128" s="106">
        <f>G129</f>
        <v>-3050.6</v>
      </c>
    </row>
    <row r="129" spans="1:14" s="51" customFormat="1" ht="17.25">
      <c r="A129" s="326"/>
      <c r="B129" s="331"/>
      <c r="C129" s="208"/>
      <c r="D129" s="306"/>
      <c r="E129" s="52"/>
      <c r="F129" s="53" t="s">
        <v>58</v>
      </c>
      <c r="G129" s="106">
        <f>G130</f>
        <v>-3050.6</v>
      </c>
    </row>
    <row r="130" spans="1:14" s="51" customFormat="1" ht="17.25">
      <c r="A130" s="326"/>
      <c r="B130" s="331"/>
      <c r="C130" s="208"/>
      <c r="D130" s="306"/>
      <c r="E130" s="52"/>
      <c r="F130" s="53" t="s">
        <v>59</v>
      </c>
      <c r="G130" s="106">
        <f>G131</f>
        <v>-3050.6</v>
      </c>
      <c r="H130" s="98"/>
      <c r="I130" s="98"/>
    </row>
    <row r="131" spans="1:14" s="51" customFormat="1" ht="17.25">
      <c r="A131" s="326"/>
      <c r="B131" s="331"/>
      <c r="C131" s="208"/>
      <c r="D131" s="306"/>
      <c r="E131" s="52"/>
      <c r="F131" s="53" t="s">
        <v>60</v>
      </c>
      <c r="G131" s="106">
        <f>G132</f>
        <v>-3050.6</v>
      </c>
      <c r="I131" s="98"/>
    </row>
    <row r="132" spans="1:14" s="51" customFormat="1" ht="33.6">
      <c r="A132" s="326"/>
      <c r="B132" s="331"/>
      <c r="C132" s="208"/>
      <c r="D132" s="306"/>
      <c r="E132" s="185"/>
      <c r="F132" s="53" t="s">
        <v>61</v>
      </c>
      <c r="G132" s="108">
        <v>-3050.6</v>
      </c>
      <c r="I132" s="98"/>
    </row>
    <row r="133" spans="1:14" s="51" customFormat="1" ht="17.25">
      <c r="A133" s="326"/>
      <c r="B133" s="331"/>
      <c r="C133" s="208"/>
      <c r="D133" s="306"/>
      <c r="E133" s="190">
        <v>11011</v>
      </c>
      <c r="F133" s="54" t="s">
        <v>93</v>
      </c>
      <c r="G133" s="100">
        <f>+G135</f>
        <v>-5823.4</v>
      </c>
      <c r="H133" s="98"/>
    </row>
    <row r="134" spans="1:14" s="51" customFormat="1" ht="17.25">
      <c r="A134" s="326"/>
      <c r="B134" s="331"/>
      <c r="C134" s="208"/>
      <c r="D134" s="306"/>
      <c r="E134" s="52"/>
      <c r="F134" s="53" t="s">
        <v>43</v>
      </c>
      <c r="G134" s="105"/>
    </row>
    <row r="135" spans="1:14" s="51" customFormat="1" ht="33.6">
      <c r="A135" s="326"/>
      <c r="B135" s="331"/>
      <c r="C135" s="208"/>
      <c r="D135" s="306"/>
      <c r="E135" s="52"/>
      <c r="F135" s="27" t="s">
        <v>62</v>
      </c>
      <c r="G135" s="106">
        <f>G137</f>
        <v>-5823.4</v>
      </c>
      <c r="H135" s="107"/>
    </row>
    <row r="136" spans="1:14" s="51" customFormat="1" ht="33.6">
      <c r="A136" s="326"/>
      <c r="B136" s="331"/>
      <c r="C136" s="208"/>
      <c r="D136" s="306"/>
      <c r="E136" s="52"/>
      <c r="F136" s="53" t="s">
        <v>56</v>
      </c>
      <c r="G136" s="106"/>
    </row>
    <row r="137" spans="1:14" s="51" customFormat="1" ht="17.25">
      <c r="A137" s="326"/>
      <c r="B137" s="331"/>
      <c r="C137" s="208"/>
      <c r="D137" s="306"/>
      <c r="E137" s="52"/>
      <c r="F137" s="53" t="s">
        <v>57</v>
      </c>
      <c r="G137" s="106">
        <f>G138</f>
        <v>-5823.4</v>
      </c>
    </row>
    <row r="138" spans="1:14" s="51" customFormat="1" ht="17.25">
      <c r="A138" s="326"/>
      <c r="B138" s="331"/>
      <c r="C138" s="208"/>
      <c r="D138" s="306"/>
      <c r="E138" s="52"/>
      <c r="F138" s="53" t="s">
        <v>58</v>
      </c>
      <c r="G138" s="106">
        <f>G139</f>
        <v>-5823.4</v>
      </c>
    </row>
    <row r="139" spans="1:14" s="51" customFormat="1" ht="17.25">
      <c r="A139" s="326"/>
      <c r="B139" s="331"/>
      <c r="C139" s="208"/>
      <c r="D139" s="306"/>
      <c r="E139" s="52"/>
      <c r="F139" s="53" t="s">
        <v>59</v>
      </c>
      <c r="G139" s="106">
        <f>G140</f>
        <v>-5823.4</v>
      </c>
      <c r="H139" s="98"/>
      <c r="I139" s="98"/>
    </row>
    <row r="140" spans="1:14" s="51" customFormat="1" ht="17.25">
      <c r="A140" s="326"/>
      <c r="B140" s="331"/>
      <c r="C140" s="208"/>
      <c r="D140" s="306"/>
      <c r="E140" s="52"/>
      <c r="F140" s="53" t="s">
        <v>60</v>
      </c>
      <c r="G140" s="106">
        <f>G141</f>
        <v>-5823.4</v>
      </c>
      <c r="I140" s="98"/>
    </row>
    <row r="141" spans="1:14" s="51" customFormat="1" ht="33.6">
      <c r="A141" s="326"/>
      <c r="B141" s="331"/>
      <c r="C141" s="208"/>
      <c r="D141" s="307"/>
      <c r="E141" s="185"/>
      <c r="F141" s="53" t="s">
        <v>61</v>
      </c>
      <c r="G141" s="108">
        <v>-5823.4</v>
      </c>
      <c r="I141" s="98"/>
    </row>
    <row r="142" spans="1:14" s="51" customFormat="1" ht="17.25">
      <c r="A142" s="326"/>
      <c r="B142" s="331"/>
      <c r="C142" s="330" t="s">
        <v>66</v>
      </c>
      <c r="D142" s="314"/>
      <c r="E142" s="315"/>
      <c r="F142" s="54" t="s">
        <v>70</v>
      </c>
      <c r="G142" s="109">
        <f>+G144</f>
        <v>-9336.4</v>
      </c>
      <c r="H142" s="98"/>
      <c r="I142" s="98"/>
    </row>
    <row r="143" spans="1:14" s="51" customFormat="1" ht="17.25">
      <c r="A143" s="326"/>
      <c r="B143" s="331"/>
      <c r="C143" s="331"/>
      <c r="D143" s="306"/>
      <c r="E143" s="275"/>
      <c r="F143" s="101" t="s">
        <v>20</v>
      </c>
      <c r="G143" s="109"/>
      <c r="H143" s="98"/>
      <c r="I143" s="98"/>
    </row>
    <row r="144" spans="1:14" s="51" customFormat="1" ht="33.6">
      <c r="A144" s="326"/>
      <c r="B144" s="331"/>
      <c r="C144" s="331"/>
      <c r="D144" s="306"/>
      <c r="E144" s="275"/>
      <c r="F144" s="101" t="s">
        <v>33</v>
      </c>
      <c r="G144" s="97">
        <f>+G146</f>
        <v>-9336.4</v>
      </c>
      <c r="H144" s="93"/>
      <c r="I144" s="50"/>
      <c r="J144" s="50"/>
      <c r="K144" s="50"/>
      <c r="L144" s="50"/>
      <c r="M144" s="50"/>
      <c r="N144" s="50"/>
    </row>
    <row r="145" spans="1:14" s="51" customFormat="1" ht="17.25" customHeight="1">
      <c r="A145" s="326"/>
      <c r="B145" s="331"/>
      <c r="C145" s="331"/>
      <c r="D145" s="307"/>
      <c r="E145" s="276"/>
      <c r="F145" s="96" t="s">
        <v>20</v>
      </c>
      <c r="G145" s="111"/>
      <c r="H145" s="50"/>
      <c r="I145" s="50"/>
      <c r="J145" s="50"/>
      <c r="K145" s="50"/>
      <c r="L145" s="50"/>
      <c r="M145" s="50"/>
      <c r="N145" s="50"/>
    </row>
    <row r="146" spans="1:14" s="51" customFormat="1" ht="17.25">
      <c r="A146" s="326"/>
      <c r="B146" s="331"/>
      <c r="C146" s="331"/>
      <c r="D146" s="314">
        <v>1146</v>
      </c>
      <c r="E146" s="301" t="s">
        <v>45</v>
      </c>
      <c r="F146" s="301"/>
      <c r="G146" s="97">
        <f>+G148</f>
        <v>-9336.4</v>
      </c>
      <c r="H146" s="93"/>
      <c r="I146" s="50"/>
      <c r="J146" s="93"/>
      <c r="K146" s="93"/>
      <c r="L146" s="93"/>
      <c r="M146" s="93"/>
      <c r="N146" s="50"/>
    </row>
    <row r="147" spans="1:14" s="51" customFormat="1" ht="17.25" customHeight="1">
      <c r="A147" s="326"/>
      <c r="B147" s="331"/>
      <c r="C147" s="331"/>
      <c r="D147" s="306"/>
      <c r="E147" s="261"/>
      <c r="F147" s="191" t="s">
        <v>49</v>
      </c>
      <c r="G147" s="104"/>
      <c r="H147" s="93"/>
      <c r="I147" s="50"/>
      <c r="J147" s="93"/>
      <c r="K147" s="93"/>
      <c r="L147" s="93"/>
      <c r="M147" s="93"/>
      <c r="N147" s="50"/>
    </row>
    <row r="148" spans="1:14" s="51" customFormat="1" ht="17.25">
      <c r="A148" s="326"/>
      <c r="B148" s="331"/>
      <c r="C148" s="331"/>
      <c r="D148" s="324"/>
      <c r="E148" s="190">
        <v>11006</v>
      </c>
      <c r="F148" s="54" t="s">
        <v>92</v>
      </c>
      <c r="G148" s="100">
        <f>+G150</f>
        <v>-9336.4</v>
      </c>
      <c r="H148" s="112"/>
      <c r="I148" s="112"/>
    </row>
    <row r="149" spans="1:14" s="51" customFormat="1" ht="17.25" customHeight="1">
      <c r="A149" s="326"/>
      <c r="B149" s="331"/>
      <c r="C149" s="331"/>
      <c r="D149" s="324"/>
      <c r="E149" s="274"/>
      <c r="F149" s="53" t="s">
        <v>43</v>
      </c>
      <c r="G149" s="105"/>
      <c r="H149" s="112"/>
      <c r="I149" s="112"/>
    </row>
    <row r="150" spans="1:14" s="51" customFormat="1" ht="33.6">
      <c r="A150" s="326"/>
      <c r="B150" s="331"/>
      <c r="C150" s="331"/>
      <c r="D150" s="324"/>
      <c r="E150" s="275"/>
      <c r="F150" s="27" t="s">
        <v>62</v>
      </c>
      <c r="G150" s="104">
        <f>G152</f>
        <v>-9336.4</v>
      </c>
    </row>
    <row r="151" spans="1:14" s="51" customFormat="1" ht="33.6">
      <c r="A151" s="326"/>
      <c r="B151" s="331"/>
      <c r="C151" s="331"/>
      <c r="D151" s="324"/>
      <c r="E151" s="275"/>
      <c r="F151" s="53" t="s">
        <v>56</v>
      </c>
      <c r="G151" s="105"/>
    </row>
    <row r="152" spans="1:14" s="51" customFormat="1" ht="17.25" customHeight="1">
      <c r="A152" s="326"/>
      <c r="B152" s="331"/>
      <c r="C152" s="331"/>
      <c r="D152" s="324"/>
      <c r="E152" s="275"/>
      <c r="F152" s="53" t="s">
        <v>57</v>
      </c>
      <c r="G152" s="105">
        <f>G153</f>
        <v>-9336.4</v>
      </c>
    </row>
    <row r="153" spans="1:14" s="51" customFormat="1" ht="17.25" customHeight="1">
      <c r="A153" s="326"/>
      <c r="B153" s="331"/>
      <c r="C153" s="331"/>
      <c r="D153" s="324"/>
      <c r="E153" s="275"/>
      <c r="F153" s="53" t="s">
        <v>58</v>
      </c>
      <c r="G153" s="105">
        <f>G154</f>
        <v>-9336.4</v>
      </c>
    </row>
    <row r="154" spans="1:14" s="51" customFormat="1" ht="17.25" customHeight="1">
      <c r="A154" s="326"/>
      <c r="B154" s="331"/>
      <c r="C154" s="331"/>
      <c r="D154" s="324"/>
      <c r="E154" s="275"/>
      <c r="F154" s="53" t="s">
        <v>59</v>
      </c>
      <c r="G154" s="105">
        <f>G155</f>
        <v>-9336.4</v>
      </c>
    </row>
    <row r="155" spans="1:14" s="51" customFormat="1" ht="17.25" customHeight="1">
      <c r="A155" s="326"/>
      <c r="B155" s="331"/>
      <c r="C155" s="331"/>
      <c r="D155" s="324"/>
      <c r="E155" s="275"/>
      <c r="F155" s="53" t="s">
        <v>60</v>
      </c>
      <c r="G155" s="105">
        <f>G156</f>
        <v>-9336.4</v>
      </c>
      <c r="H155" s="112"/>
      <c r="I155" s="112"/>
    </row>
    <row r="156" spans="1:14" s="51" customFormat="1" ht="33.6">
      <c r="A156" s="326"/>
      <c r="B156" s="332"/>
      <c r="C156" s="332"/>
      <c r="D156" s="324"/>
      <c r="E156" s="276"/>
      <c r="F156" s="53" t="s">
        <v>61</v>
      </c>
      <c r="G156" s="105">
        <v>-9336.4</v>
      </c>
      <c r="H156" s="112"/>
      <c r="I156" s="112"/>
    </row>
    <row r="157" spans="1:14" s="51" customFormat="1" ht="34.450000000000003">
      <c r="A157" s="326"/>
      <c r="B157" s="58" t="s">
        <v>251</v>
      </c>
      <c r="C157" s="322"/>
      <c r="D157" s="314"/>
      <c r="E157" s="52"/>
      <c r="F157" s="54" t="s">
        <v>252</v>
      </c>
      <c r="G157" s="109">
        <f>+G159+G183</f>
        <v>-61893.5</v>
      </c>
    </row>
    <row r="158" spans="1:14" s="51" customFormat="1" ht="17.25">
      <c r="A158" s="326"/>
      <c r="B158" s="59"/>
      <c r="C158" s="323"/>
      <c r="D158" s="306"/>
      <c r="E158" s="52"/>
      <c r="F158" s="101" t="s">
        <v>20</v>
      </c>
      <c r="G158" s="110"/>
    </row>
    <row r="159" spans="1:14" s="51" customFormat="1" ht="34.450000000000003">
      <c r="A159" s="326"/>
      <c r="B159" s="59"/>
      <c r="C159" s="58" t="s">
        <v>64</v>
      </c>
      <c r="D159" s="306"/>
      <c r="E159" s="52"/>
      <c r="F159" s="54" t="s">
        <v>253</v>
      </c>
      <c r="G159" s="109">
        <f>+G161</f>
        <v>-33056.9</v>
      </c>
    </row>
    <row r="160" spans="1:14" s="51" customFormat="1" ht="17.25">
      <c r="A160" s="326"/>
      <c r="B160" s="59"/>
      <c r="C160" s="208"/>
      <c r="D160" s="306"/>
      <c r="E160" s="52"/>
      <c r="F160" s="101" t="s">
        <v>20</v>
      </c>
      <c r="G160" s="109"/>
    </row>
    <row r="161" spans="1:14" s="51" customFormat="1" ht="33.6">
      <c r="A161" s="326"/>
      <c r="B161" s="59"/>
      <c r="C161" s="208"/>
      <c r="D161" s="306"/>
      <c r="E161" s="56"/>
      <c r="F161" s="101" t="s">
        <v>33</v>
      </c>
      <c r="G161" s="104">
        <f>+G163</f>
        <v>-33056.9</v>
      </c>
      <c r="H161" s="93"/>
      <c r="I161" s="50"/>
      <c r="J161" s="50"/>
      <c r="K161" s="50"/>
      <c r="L161" s="50"/>
      <c r="M161" s="50"/>
      <c r="N161" s="50"/>
    </row>
    <row r="162" spans="1:14" s="51" customFormat="1" ht="17.25">
      <c r="A162" s="326"/>
      <c r="B162" s="59"/>
      <c r="C162" s="208"/>
      <c r="D162" s="307"/>
      <c r="E162" s="56"/>
      <c r="F162" s="96" t="s">
        <v>20</v>
      </c>
      <c r="G162" s="111"/>
      <c r="H162" s="50"/>
      <c r="I162" s="50"/>
      <c r="J162" s="50"/>
      <c r="K162" s="50"/>
      <c r="L162" s="50"/>
      <c r="M162" s="50"/>
      <c r="N162" s="50"/>
    </row>
    <row r="163" spans="1:14" s="51" customFormat="1" ht="35.35" customHeight="1">
      <c r="A163" s="326"/>
      <c r="B163" s="59"/>
      <c r="C163" s="208"/>
      <c r="D163" s="314">
        <v>1045</v>
      </c>
      <c r="E163" s="317" t="s">
        <v>254</v>
      </c>
      <c r="F163" s="318"/>
      <c r="G163" s="97">
        <f>+G165+G174</f>
        <v>-33056.9</v>
      </c>
      <c r="H163" s="93"/>
      <c r="I163" s="50"/>
      <c r="J163" s="93"/>
      <c r="K163" s="93"/>
      <c r="L163" s="93"/>
      <c r="M163" s="93"/>
      <c r="N163" s="50"/>
    </row>
    <row r="164" spans="1:14" s="51" customFormat="1" ht="17.25">
      <c r="A164" s="326"/>
      <c r="B164" s="59"/>
      <c r="C164" s="208"/>
      <c r="D164" s="307"/>
      <c r="E164" s="192"/>
      <c r="F164" s="103" t="s">
        <v>49</v>
      </c>
      <c r="G164" s="104"/>
      <c r="H164" s="93"/>
      <c r="I164" s="50"/>
      <c r="J164" s="93"/>
      <c r="K164" s="93"/>
      <c r="L164" s="93"/>
      <c r="M164" s="93"/>
      <c r="N164" s="50"/>
    </row>
    <row r="165" spans="1:14" s="51" customFormat="1" ht="34.450000000000003">
      <c r="A165" s="326"/>
      <c r="B165" s="59"/>
      <c r="C165" s="208"/>
      <c r="D165" s="306"/>
      <c r="E165" s="190">
        <v>12001</v>
      </c>
      <c r="F165" s="54" t="s">
        <v>255</v>
      </c>
      <c r="G165" s="100">
        <f>+G167</f>
        <v>-9426.4</v>
      </c>
      <c r="H165" s="98"/>
    </row>
    <row r="166" spans="1:14" s="51" customFormat="1" ht="17.25">
      <c r="A166" s="326"/>
      <c r="B166" s="59"/>
      <c r="C166" s="208"/>
      <c r="D166" s="306"/>
      <c r="E166" s="52"/>
      <c r="F166" s="53" t="s">
        <v>43</v>
      </c>
      <c r="G166" s="105"/>
    </row>
    <row r="167" spans="1:14" s="51" customFormat="1" ht="33.6">
      <c r="A167" s="326"/>
      <c r="B167" s="59"/>
      <c r="C167" s="208"/>
      <c r="D167" s="306"/>
      <c r="E167" s="52"/>
      <c r="F167" s="27" t="s">
        <v>62</v>
      </c>
      <c r="G167" s="106">
        <f>G169</f>
        <v>-9426.4</v>
      </c>
      <c r="H167" s="107"/>
    </row>
    <row r="168" spans="1:14" s="51" customFormat="1" ht="33.6">
      <c r="A168" s="326"/>
      <c r="B168" s="59"/>
      <c r="C168" s="208"/>
      <c r="D168" s="306"/>
      <c r="E168" s="52"/>
      <c r="F168" s="53" t="s">
        <v>56</v>
      </c>
      <c r="G168" s="106"/>
    </row>
    <row r="169" spans="1:14" s="51" customFormat="1" ht="17.25">
      <c r="A169" s="326"/>
      <c r="B169" s="59"/>
      <c r="C169" s="208"/>
      <c r="D169" s="306"/>
      <c r="E169" s="52"/>
      <c r="F169" s="53" t="s">
        <v>57</v>
      </c>
      <c r="G169" s="106">
        <f>G170</f>
        <v>-9426.4</v>
      </c>
    </row>
    <row r="170" spans="1:14" s="51" customFormat="1" ht="17.25">
      <c r="A170" s="326"/>
      <c r="B170" s="59"/>
      <c r="C170" s="208"/>
      <c r="D170" s="306"/>
      <c r="E170" s="52"/>
      <c r="F170" s="53" t="s">
        <v>58</v>
      </c>
      <c r="G170" s="106">
        <f>G171</f>
        <v>-9426.4</v>
      </c>
    </row>
    <row r="171" spans="1:14" s="51" customFormat="1" ht="17.25">
      <c r="A171" s="326"/>
      <c r="B171" s="59"/>
      <c r="C171" s="208"/>
      <c r="D171" s="306"/>
      <c r="E171" s="52"/>
      <c r="F171" s="53" t="s">
        <v>248</v>
      </c>
      <c r="G171" s="106">
        <f>G172</f>
        <v>-9426.4</v>
      </c>
      <c r="H171" s="98"/>
      <c r="I171" s="98"/>
    </row>
    <row r="172" spans="1:14" s="51" customFormat="1" ht="33.6">
      <c r="A172" s="326"/>
      <c r="B172" s="59"/>
      <c r="C172" s="208"/>
      <c r="D172" s="306"/>
      <c r="E172" s="52"/>
      <c r="F172" s="53" t="s">
        <v>249</v>
      </c>
      <c r="G172" s="106">
        <f>G173</f>
        <v>-9426.4</v>
      </c>
      <c r="I172" s="98"/>
    </row>
    <row r="173" spans="1:14" s="51" customFormat="1" ht="33.6">
      <c r="A173" s="326"/>
      <c r="B173" s="59"/>
      <c r="C173" s="208"/>
      <c r="D173" s="306"/>
      <c r="E173" s="185"/>
      <c r="F173" s="53" t="s">
        <v>250</v>
      </c>
      <c r="G173" s="108">
        <v>-9426.4</v>
      </c>
      <c r="I173" s="98"/>
    </row>
    <row r="174" spans="1:14" s="51" customFormat="1" ht="34.450000000000003" customHeight="1">
      <c r="A174" s="326"/>
      <c r="B174" s="59"/>
      <c r="C174" s="208"/>
      <c r="D174" s="306"/>
      <c r="E174" s="190">
        <v>12003</v>
      </c>
      <c r="F174" s="54" t="s">
        <v>256</v>
      </c>
      <c r="G174" s="100">
        <f>+G176</f>
        <v>-23630.5</v>
      </c>
      <c r="H174" s="98"/>
    </row>
    <row r="175" spans="1:14" s="51" customFormat="1" ht="17.25">
      <c r="A175" s="326"/>
      <c r="B175" s="59"/>
      <c r="C175" s="208"/>
      <c r="D175" s="306"/>
      <c r="E175" s="52"/>
      <c r="F175" s="53" t="s">
        <v>43</v>
      </c>
      <c r="G175" s="105"/>
    </row>
    <row r="176" spans="1:14" s="51" customFormat="1" ht="33.6">
      <c r="A176" s="326"/>
      <c r="B176" s="59"/>
      <c r="C176" s="208"/>
      <c r="D176" s="306"/>
      <c r="E176" s="52"/>
      <c r="F176" s="27" t="s">
        <v>62</v>
      </c>
      <c r="G176" s="106">
        <f>G178</f>
        <v>-23630.5</v>
      </c>
      <c r="H176" s="107"/>
    </row>
    <row r="177" spans="1:14" s="51" customFormat="1" ht="33.6">
      <c r="A177" s="326"/>
      <c r="B177" s="59"/>
      <c r="C177" s="208"/>
      <c r="D177" s="306"/>
      <c r="E177" s="52"/>
      <c r="F177" s="53" t="s">
        <v>56</v>
      </c>
      <c r="G177" s="106"/>
    </row>
    <row r="178" spans="1:14" s="51" customFormat="1" ht="17.25">
      <c r="A178" s="326"/>
      <c r="B178" s="59"/>
      <c r="C178" s="208"/>
      <c r="D178" s="306"/>
      <c r="E178" s="52"/>
      <c r="F178" s="53" t="s">
        <v>57</v>
      </c>
      <c r="G178" s="106">
        <f>G179</f>
        <v>-23630.5</v>
      </c>
    </row>
    <row r="179" spans="1:14" s="51" customFormat="1" ht="17.25">
      <c r="A179" s="326"/>
      <c r="B179" s="59"/>
      <c r="C179" s="208"/>
      <c r="D179" s="306"/>
      <c r="E179" s="52"/>
      <c r="F179" s="53" t="s">
        <v>58</v>
      </c>
      <c r="G179" s="106">
        <f>G180</f>
        <v>-23630.5</v>
      </c>
    </row>
    <row r="180" spans="1:14" s="51" customFormat="1" ht="17.25">
      <c r="A180" s="326"/>
      <c r="B180" s="59"/>
      <c r="C180" s="208"/>
      <c r="D180" s="306"/>
      <c r="E180" s="52"/>
      <c r="F180" s="53" t="s">
        <v>248</v>
      </c>
      <c r="G180" s="106">
        <f>G181</f>
        <v>-23630.5</v>
      </c>
      <c r="H180" s="98"/>
      <c r="I180" s="98"/>
    </row>
    <row r="181" spans="1:14" s="51" customFormat="1" ht="33.6">
      <c r="A181" s="326"/>
      <c r="B181" s="59"/>
      <c r="C181" s="208"/>
      <c r="D181" s="306"/>
      <c r="E181" s="52"/>
      <c r="F181" s="53" t="s">
        <v>249</v>
      </c>
      <c r="G181" s="106">
        <f>G182</f>
        <v>-23630.5</v>
      </c>
      <c r="I181" s="98"/>
    </row>
    <row r="182" spans="1:14" s="51" customFormat="1" ht="17.25">
      <c r="A182" s="326"/>
      <c r="B182" s="59"/>
      <c r="C182" s="208"/>
      <c r="D182" s="307"/>
      <c r="E182" s="185"/>
      <c r="F182" s="53" t="s">
        <v>257</v>
      </c>
      <c r="G182" s="108">
        <v>-23630.5</v>
      </c>
      <c r="I182" s="98"/>
    </row>
    <row r="183" spans="1:14" s="51" customFormat="1" ht="17.25">
      <c r="A183" s="326"/>
      <c r="B183" s="59"/>
      <c r="C183" s="58" t="s">
        <v>66</v>
      </c>
      <c r="D183" s="314"/>
      <c r="E183" s="315"/>
      <c r="F183" s="272" t="s">
        <v>411</v>
      </c>
      <c r="G183" s="109">
        <f>+G185</f>
        <v>-28836.6</v>
      </c>
      <c r="H183" s="98"/>
      <c r="I183" s="98"/>
    </row>
    <row r="184" spans="1:14" s="51" customFormat="1" ht="17.25">
      <c r="A184" s="326"/>
      <c r="B184" s="59"/>
      <c r="C184" s="208"/>
      <c r="D184" s="306"/>
      <c r="E184" s="275"/>
      <c r="F184" s="101" t="s">
        <v>20</v>
      </c>
      <c r="G184" s="109"/>
      <c r="H184" s="98"/>
      <c r="I184" s="98"/>
    </row>
    <row r="185" spans="1:14" s="51" customFormat="1" ht="33.6">
      <c r="A185" s="326"/>
      <c r="B185" s="59"/>
      <c r="C185" s="208"/>
      <c r="D185" s="306"/>
      <c r="E185" s="275"/>
      <c r="F185" s="101" t="s">
        <v>33</v>
      </c>
      <c r="G185" s="97">
        <f>+G187</f>
        <v>-28836.6</v>
      </c>
      <c r="H185" s="93"/>
      <c r="I185" s="50"/>
      <c r="J185" s="50"/>
      <c r="K185" s="50"/>
      <c r="L185" s="50"/>
      <c r="M185" s="50"/>
      <c r="N185" s="50"/>
    </row>
    <row r="186" spans="1:14" s="51" customFormat="1" ht="17.25">
      <c r="A186" s="326"/>
      <c r="B186" s="59"/>
      <c r="C186" s="208"/>
      <c r="D186" s="307"/>
      <c r="E186" s="276"/>
      <c r="F186" s="96" t="s">
        <v>20</v>
      </c>
      <c r="G186" s="111"/>
      <c r="H186" s="50"/>
      <c r="I186" s="50"/>
      <c r="J186" s="50"/>
      <c r="K186" s="50"/>
      <c r="L186" s="50"/>
      <c r="M186" s="50"/>
      <c r="N186" s="50"/>
    </row>
    <row r="187" spans="1:14" s="51" customFormat="1" ht="34.9" customHeight="1">
      <c r="A187" s="326"/>
      <c r="B187" s="59"/>
      <c r="C187" s="208"/>
      <c r="D187" s="314">
        <v>1045</v>
      </c>
      <c r="E187" s="301" t="s">
        <v>254</v>
      </c>
      <c r="F187" s="301"/>
      <c r="G187" s="97">
        <f>+G189+G198</f>
        <v>-28836.6</v>
      </c>
      <c r="H187" s="93"/>
      <c r="I187" s="50"/>
      <c r="J187" s="93"/>
      <c r="K187" s="93"/>
      <c r="L187" s="93"/>
      <c r="M187" s="93"/>
      <c r="N187" s="50"/>
    </row>
    <row r="188" spans="1:14" s="51" customFormat="1" ht="17.25">
      <c r="A188" s="326"/>
      <c r="B188" s="59"/>
      <c r="C188" s="208"/>
      <c r="D188" s="307"/>
      <c r="E188" s="189"/>
      <c r="F188" s="191" t="s">
        <v>49</v>
      </c>
      <c r="G188" s="104"/>
      <c r="H188" s="93"/>
      <c r="I188" s="50"/>
      <c r="J188" s="93"/>
      <c r="K188" s="93"/>
      <c r="L188" s="93"/>
      <c r="M188" s="93"/>
      <c r="N188" s="50"/>
    </row>
    <row r="189" spans="1:14" s="51" customFormat="1" ht="34.450000000000003">
      <c r="A189" s="326"/>
      <c r="B189" s="59"/>
      <c r="C189" s="208"/>
      <c r="D189" s="195"/>
      <c r="E189" s="190">
        <v>12002</v>
      </c>
      <c r="F189" s="54" t="s">
        <v>258</v>
      </c>
      <c r="G189" s="100">
        <f>+G191</f>
        <v>-13376.5</v>
      </c>
      <c r="H189" s="112"/>
      <c r="I189" s="112"/>
    </row>
    <row r="190" spans="1:14" s="51" customFormat="1" ht="17.25">
      <c r="A190" s="326"/>
      <c r="B190" s="59"/>
      <c r="C190" s="208"/>
      <c r="D190" s="196"/>
      <c r="E190" s="56"/>
      <c r="F190" s="53" t="s">
        <v>43</v>
      </c>
      <c r="G190" s="105"/>
      <c r="H190" s="112"/>
      <c r="I190" s="112"/>
    </row>
    <row r="191" spans="1:14" s="51" customFormat="1" ht="33.6">
      <c r="A191" s="326"/>
      <c r="B191" s="59"/>
      <c r="C191" s="208"/>
      <c r="D191" s="196"/>
      <c r="E191" s="56"/>
      <c r="F191" s="27" t="s">
        <v>62</v>
      </c>
      <c r="G191" s="104">
        <f>G193</f>
        <v>-13376.5</v>
      </c>
    </row>
    <row r="192" spans="1:14" s="51" customFormat="1" ht="33.6">
      <c r="A192" s="326"/>
      <c r="B192" s="59"/>
      <c r="C192" s="208"/>
      <c r="D192" s="196"/>
      <c r="E192" s="56"/>
      <c r="F192" s="53" t="s">
        <v>56</v>
      </c>
      <c r="G192" s="105"/>
    </row>
    <row r="193" spans="1:9" s="51" customFormat="1" ht="17.25">
      <c r="A193" s="326"/>
      <c r="B193" s="59"/>
      <c r="C193" s="208"/>
      <c r="D193" s="196"/>
      <c r="E193" s="56"/>
      <c r="F193" s="53" t="s">
        <v>57</v>
      </c>
      <c r="G193" s="105">
        <f>G194</f>
        <v>-13376.5</v>
      </c>
    </row>
    <row r="194" spans="1:9" s="51" customFormat="1" ht="17.25">
      <c r="A194" s="326"/>
      <c r="B194" s="59"/>
      <c r="C194" s="208"/>
      <c r="D194" s="196"/>
      <c r="E194" s="56"/>
      <c r="F194" s="53" t="s">
        <v>58</v>
      </c>
      <c r="G194" s="105">
        <f>G195</f>
        <v>-13376.5</v>
      </c>
    </row>
    <row r="195" spans="1:9" s="51" customFormat="1" ht="17.25">
      <c r="A195" s="326"/>
      <c r="B195" s="59"/>
      <c r="C195" s="208"/>
      <c r="D195" s="196"/>
      <c r="E195" s="56"/>
      <c r="F195" s="53" t="s">
        <v>248</v>
      </c>
      <c r="G195" s="105">
        <f>G196</f>
        <v>-13376.5</v>
      </c>
    </row>
    <row r="196" spans="1:9" s="51" customFormat="1" ht="33.6">
      <c r="A196" s="326"/>
      <c r="B196" s="59"/>
      <c r="C196" s="208"/>
      <c r="D196" s="196"/>
      <c r="E196" s="56"/>
      <c r="F196" s="53" t="s">
        <v>249</v>
      </c>
      <c r="G196" s="105">
        <f>G197</f>
        <v>-13376.5</v>
      </c>
      <c r="H196" s="112"/>
      <c r="I196" s="112"/>
    </row>
    <row r="197" spans="1:9" s="51" customFormat="1" ht="33.6">
      <c r="A197" s="326"/>
      <c r="B197" s="59"/>
      <c r="C197" s="208"/>
      <c r="D197" s="196"/>
      <c r="E197" s="57"/>
      <c r="F197" s="53" t="s">
        <v>250</v>
      </c>
      <c r="G197" s="105">
        <v>-13376.5</v>
      </c>
      <c r="H197" s="112"/>
      <c r="I197" s="112"/>
    </row>
    <row r="198" spans="1:9" s="51" customFormat="1" ht="34.450000000000003">
      <c r="A198" s="326"/>
      <c r="B198" s="59"/>
      <c r="C198" s="208"/>
      <c r="D198" s="196"/>
      <c r="E198" s="190">
        <v>12004</v>
      </c>
      <c r="F198" s="54" t="s">
        <v>259</v>
      </c>
      <c r="G198" s="100">
        <f>+G200</f>
        <v>-15460.1</v>
      </c>
      <c r="H198" s="112"/>
      <c r="I198" s="112"/>
    </row>
    <row r="199" spans="1:9" s="51" customFormat="1" ht="17.25">
      <c r="A199" s="326"/>
      <c r="B199" s="59"/>
      <c r="C199" s="208"/>
      <c r="D199" s="196"/>
      <c r="E199" s="56"/>
      <c r="F199" s="53" t="s">
        <v>43</v>
      </c>
      <c r="G199" s="105"/>
      <c r="H199" s="112"/>
      <c r="I199" s="112"/>
    </row>
    <row r="200" spans="1:9" s="51" customFormat="1" ht="33.6">
      <c r="A200" s="326"/>
      <c r="B200" s="59"/>
      <c r="C200" s="208"/>
      <c r="D200" s="196"/>
      <c r="E200" s="56"/>
      <c r="F200" s="27" t="s">
        <v>62</v>
      </c>
      <c r="G200" s="104">
        <f>G202</f>
        <v>-15460.1</v>
      </c>
    </row>
    <row r="201" spans="1:9" s="51" customFormat="1" ht="33.6">
      <c r="A201" s="326"/>
      <c r="B201" s="59"/>
      <c r="C201" s="208"/>
      <c r="D201" s="196"/>
      <c r="E201" s="56"/>
      <c r="F201" s="53" t="s">
        <v>56</v>
      </c>
      <c r="G201" s="105"/>
    </row>
    <row r="202" spans="1:9" s="51" customFormat="1" ht="17.25">
      <c r="A202" s="326"/>
      <c r="B202" s="59"/>
      <c r="C202" s="208"/>
      <c r="D202" s="196"/>
      <c r="E202" s="56"/>
      <c r="F202" s="53" t="s">
        <v>57</v>
      </c>
      <c r="G202" s="105">
        <f>G203</f>
        <v>-15460.1</v>
      </c>
    </row>
    <row r="203" spans="1:9" s="51" customFormat="1" ht="17.25">
      <c r="A203" s="326"/>
      <c r="B203" s="59"/>
      <c r="C203" s="208"/>
      <c r="D203" s="196"/>
      <c r="E203" s="56"/>
      <c r="F203" s="53" t="s">
        <v>58</v>
      </c>
      <c r="G203" s="105">
        <f>G204</f>
        <v>-15460.1</v>
      </c>
    </row>
    <row r="204" spans="1:9" s="51" customFormat="1" ht="17.25">
      <c r="A204" s="326"/>
      <c r="B204" s="59"/>
      <c r="C204" s="208"/>
      <c r="D204" s="196"/>
      <c r="E204" s="56"/>
      <c r="F204" s="53" t="s">
        <v>248</v>
      </c>
      <c r="G204" s="105">
        <f>G205</f>
        <v>-15460.1</v>
      </c>
    </row>
    <row r="205" spans="1:9" s="51" customFormat="1" ht="33.6">
      <c r="A205" s="326"/>
      <c r="B205" s="59"/>
      <c r="C205" s="208"/>
      <c r="D205" s="196"/>
      <c r="E205" s="56"/>
      <c r="F205" s="53" t="s">
        <v>249</v>
      </c>
      <c r="G205" s="105">
        <f>G206</f>
        <v>-15460.1</v>
      </c>
      <c r="H205" s="112"/>
      <c r="I205" s="112"/>
    </row>
    <row r="206" spans="1:9" s="51" customFormat="1" ht="17.25">
      <c r="A206" s="326"/>
      <c r="B206" s="59"/>
      <c r="C206" s="208"/>
      <c r="D206" s="183"/>
      <c r="E206" s="57"/>
      <c r="F206" s="53" t="s">
        <v>257</v>
      </c>
      <c r="G206" s="105">
        <v>-15460.1</v>
      </c>
      <c r="H206" s="112"/>
      <c r="I206" s="112"/>
    </row>
    <row r="207" spans="1:9" s="51" customFormat="1" ht="17.25">
      <c r="A207" s="326"/>
      <c r="B207" s="58" t="s">
        <v>269</v>
      </c>
      <c r="C207" s="322"/>
      <c r="D207" s="314"/>
      <c r="E207" s="52"/>
      <c r="F207" s="54" t="s">
        <v>270</v>
      </c>
      <c r="G207" s="109">
        <f>+G209+G244</f>
        <v>-29378.5</v>
      </c>
    </row>
    <row r="208" spans="1:9" s="51" customFormat="1" ht="17.25">
      <c r="A208" s="326"/>
      <c r="B208" s="59"/>
      <c r="C208" s="323"/>
      <c r="D208" s="306"/>
      <c r="E208" s="52"/>
      <c r="F208" s="101" t="s">
        <v>20</v>
      </c>
      <c r="G208" s="110"/>
    </row>
    <row r="209" spans="1:14" s="51" customFormat="1" ht="17.25">
      <c r="A209" s="326"/>
      <c r="B209" s="59"/>
      <c r="C209" s="58" t="s">
        <v>66</v>
      </c>
      <c r="D209" s="306"/>
      <c r="E209" s="52"/>
      <c r="F209" s="54" t="s">
        <v>271</v>
      </c>
      <c r="G209" s="109">
        <f>+G211</f>
        <v>-29378.5</v>
      </c>
    </row>
    <row r="210" spans="1:14" s="51" customFormat="1" ht="17.25">
      <c r="A210" s="326"/>
      <c r="B210" s="59"/>
      <c r="C210" s="208"/>
      <c r="D210" s="306"/>
      <c r="E210" s="52"/>
      <c r="F210" s="101" t="s">
        <v>20</v>
      </c>
      <c r="G210" s="109"/>
    </row>
    <row r="211" spans="1:14" s="51" customFormat="1" ht="33.6">
      <c r="A211" s="326"/>
      <c r="B211" s="59"/>
      <c r="C211" s="208"/>
      <c r="D211" s="306"/>
      <c r="E211" s="56"/>
      <c r="F211" s="101" t="s">
        <v>33</v>
      </c>
      <c r="G211" s="104">
        <f>+G213</f>
        <v>-29378.5</v>
      </c>
      <c r="H211" s="93"/>
      <c r="I211" s="50"/>
      <c r="J211" s="50"/>
      <c r="K211" s="50"/>
      <c r="L211" s="50"/>
      <c r="M211" s="50"/>
      <c r="N211" s="50"/>
    </row>
    <row r="212" spans="1:14" s="51" customFormat="1" ht="17.25">
      <c r="A212" s="326"/>
      <c r="B212" s="59"/>
      <c r="C212" s="208"/>
      <c r="D212" s="307"/>
      <c r="E212" s="56"/>
      <c r="F212" s="96" t="s">
        <v>20</v>
      </c>
      <c r="G212" s="111"/>
      <c r="H212" s="50"/>
      <c r="I212" s="50"/>
      <c r="J212" s="50"/>
      <c r="K212" s="50"/>
      <c r="L212" s="50"/>
      <c r="M212" s="50"/>
      <c r="N212" s="50"/>
    </row>
    <row r="213" spans="1:14" s="51" customFormat="1" ht="35.35" customHeight="1">
      <c r="A213" s="326"/>
      <c r="B213" s="59"/>
      <c r="C213" s="208"/>
      <c r="D213" s="314">
        <v>1111</v>
      </c>
      <c r="E213" s="317" t="s">
        <v>272</v>
      </c>
      <c r="F213" s="318"/>
      <c r="G213" s="97">
        <f>+G215</f>
        <v>-29378.5</v>
      </c>
      <c r="H213" s="93"/>
      <c r="I213" s="50"/>
      <c r="J213" s="93"/>
      <c r="K213" s="93"/>
      <c r="L213" s="93"/>
      <c r="M213" s="93"/>
      <c r="N213" s="50"/>
    </row>
    <row r="214" spans="1:14" s="51" customFormat="1" ht="17.25">
      <c r="A214" s="326"/>
      <c r="B214" s="59"/>
      <c r="C214" s="208"/>
      <c r="D214" s="307"/>
      <c r="E214" s="192"/>
      <c r="F214" s="103" t="s">
        <v>49</v>
      </c>
      <c r="G214" s="104"/>
      <c r="H214" s="93"/>
      <c r="I214" s="50"/>
      <c r="J214" s="93"/>
      <c r="K214" s="93"/>
      <c r="L214" s="93"/>
      <c r="M214" s="93"/>
      <c r="N214" s="50"/>
    </row>
    <row r="215" spans="1:14" s="51" customFormat="1" ht="51.7">
      <c r="A215" s="326"/>
      <c r="B215" s="59"/>
      <c r="C215" s="208"/>
      <c r="D215" s="196"/>
      <c r="E215" s="190">
        <v>12005</v>
      </c>
      <c r="F215" s="54" t="s">
        <v>274</v>
      </c>
      <c r="G215" s="100">
        <f>+G217</f>
        <v>-29378.5</v>
      </c>
      <c r="H215" s="98"/>
    </row>
    <row r="216" spans="1:14" s="51" customFormat="1" ht="17.25">
      <c r="A216" s="326"/>
      <c r="B216" s="59"/>
      <c r="C216" s="208"/>
      <c r="D216" s="196"/>
      <c r="E216" s="52"/>
      <c r="F216" s="53" t="s">
        <v>43</v>
      </c>
      <c r="G216" s="105"/>
    </row>
    <row r="217" spans="1:14" s="51" customFormat="1" ht="33.6">
      <c r="A217" s="326"/>
      <c r="B217" s="59"/>
      <c r="C217" s="208"/>
      <c r="D217" s="196"/>
      <c r="E217" s="52"/>
      <c r="F217" s="27" t="s">
        <v>62</v>
      </c>
      <c r="G217" s="106">
        <f>G219</f>
        <v>-29378.5</v>
      </c>
      <c r="H217" s="107"/>
    </row>
    <row r="218" spans="1:14" s="51" customFormat="1" ht="33.6">
      <c r="A218" s="326"/>
      <c r="B218" s="59"/>
      <c r="C218" s="208"/>
      <c r="D218" s="196"/>
      <c r="E218" s="52"/>
      <c r="F218" s="53" t="s">
        <v>56</v>
      </c>
      <c r="G218" s="106"/>
    </row>
    <row r="219" spans="1:14" s="51" customFormat="1" ht="17.25">
      <c r="A219" s="326"/>
      <c r="B219" s="59"/>
      <c r="C219" s="208"/>
      <c r="D219" s="196"/>
      <c r="E219" s="52"/>
      <c r="F219" s="53" t="s">
        <v>57</v>
      </c>
      <c r="G219" s="106">
        <f>G220</f>
        <v>-29378.5</v>
      </c>
    </row>
    <row r="220" spans="1:14" s="51" customFormat="1" ht="17.25">
      <c r="A220" s="326"/>
      <c r="B220" s="59"/>
      <c r="C220" s="208"/>
      <c r="D220" s="196"/>
      <c r="E220" s="52"/>
      <c r="F220" s="53" t="s">
        <v>58</v>
      </c>
      <c r="G220" s="106">
        <f>G221</f>
        <v>-29378.5</v>
      </c>
    </row>
    <row r="221" spans="1:14" s="51" customFormat="1" ht="17.25">
      <c r="A221" s="326"/>
      <c r="B221" s="59"/>
      <c r="C221" s="208"/>
      <c r="D221" s="196"/>
      <c r="E221" s="52"/>
      <c r="F221" s="53" t="s">
        <v>248</v>
      </c>
      <c r="G221" s="106">
        <f>G222</f>
        <v>-29378.5</v>
      </c>
      <c r="H221" s="98"/>
      <c r="I221" s="98"/>
    </row>
    <row r="222" spans="1:14" s="51" customFormat="1" ht="33.6">
      <c r="A222" s="326"/>
      <c r="B222" s="59"/>
      <c r="C222" s="208"/>
      <c r="D222" s="196"/>
      <c r="E222" s="52"/>
      <c r="F222" s="53" t="s">
        <v>249</v>
      </c>
      <c r="G222" s="106">
        <f>G223</f>
        <v>-29378.5</v>
      </c>
      <c r="I222" s="98"/>
    </row>
    <row r="223" spans="1:14" s="51" customFormat="1" ht="17.25">
      <c r="A223" s="326"/>
      <c r="B223" s="59"/>
      <c r="C223" s="208"/>
      <c r="D223" s="196"/>
      <c r="E223" s="185"/>
      <c r="F223" s="53" t="s">
        <v>257</v>
      </c>
      <c r="G223" s="108">
        <v>-29378.5</v>
      </c>
      <c r="I223" s="98"/>
    </row>
    <row r="224" spans="1:14" s="51" customFormat="1" ht="17.25">
      <c r="A224" s="326"/>
      <c r="B224" s="341" t="s">
        <v>38</v>
      </c>
      <c r="C224" s="345"/>
      <c r="D224" s="314"/>
      <c r="E224" s="55"/>
      <c r="F224" s="13" t="s">
        <v>71</v>
      </c>
      <c r="G224" s="97">
        <f>+G226</f>
        <v>-206333.1</v>
      </c>
      <c r="H224" s="112"/>
      <c r="I224" s="112"/>
    </row>
    <row r="225" spans="1:14" s="51" customFormat="1" ht="17.25">
      <c r="A225" s="326"/>
      <c r="B225" s="331"/>
      <c r="C225" s="345"/>
      <c r="D225" s="306"/>
      <c r="E225" s="52"/>
      <c r="F225" s="53" t="s">
        <v>20</v>
      </c>
      <c r="G225" s="97"/>
      <c r="H225" s="112"/>
      <c r="I225" s="112"/>
    </row>
    <row r="226" spans="1:14" s="51" customFormat="1" ht="17.25">
      <c r="A226" s="326"/>
      <c r="B226" s="331"/>
      <c r="C226" s="341" t="s">
        <v>64</v>
      </c>
      <c r="D226" s="306"/>
      <c r="E226" s="52"/>
      <c r="F226" s="13" t="s">
        <v>71</v>
      </c>
      <c r="G226" s="97">
        <f>+G228</f>
        <v>-206333.1</v>
      </c>
      <c r="H226" s="112"/>
      <c r="I226" s="112"/>
    </row>
    <row r="227" spans="1:14" s="51" customFormat="1" ht="17.25">
      <c r="A227" s="326"/>
      <c r="B227" s="331"/>
      <c r="C227" s="331"/>
      <c r="D227" s="306"/>
      <c r="E227" s="52"/>
      <c r="F227" s="53" t="s">
        <v>20</v>
      </c>
      <c r="G227" s="97"/>
      <c r="H227" s="112"/>
      <c r="I227" s="112"/>
    </row>
    <row r="228" spans="1:14" s="51" customFormat="1" ht="33.6">
      <c r="A228" s="326"/>
      <c r="B228" s="331"/>
      <c r="C228" s="331"/>
      <c r="D228" s="306"/>
      <c r="E228" s="52"/>
      <c r="F228" s="101" t="s">
        <v>33</v>
      </c>
      <c r="G228" s="97">
        <f>+G230+G241+G281+G292+G303+G315</f>
        <v>-206333.1</v>
      </c>
      <c r="H228" s="93"/>
      <c r="I228" s="50"/>
      <c r="J228" s="50"/>
      <c r="K228" s="50"/>
      <c r="L228" s="50"/>
      <c r="M228" s="50"/>
      <c r="N228" s="50"/>
    </row>
    <row r="229" spans="1:14" s="51" customFormat="1" ht="17.25">
      <c r="A229" s="326"/>
      <c r="B229" s="331"/>
      <c r="C229" s="331"/>
      <c r="D229" s="307"/>
      <c r="E229" s="52"/>
      <c r="F229" s="96" t="s">
        <v>20</v>
      </c>
      <c r="G229" s="111"/>
      <c r="H229" s="50"/>
      <c r="I229" s="50"/>
      <c r="J229" s="50"/>
      <c r="K229" s="50"/>
      <c r="L229" s="50"/>
      <c r="M229" s="50"/>
      <c r="N229" s="50"/>
    </row>
    <row r="230" spans="1:14" s="51" customFormat="1" ht="17.25">
      <c r="A230" s="326"/>
      <c r="B230" s="331"/>
      <c r="C230" s="331"/>
      <c r="D230" s="314">
        <v>1111</v>
      </c>
      <c r="E230" s="313" t="s">
        <v>272</v>
      </c>
      <c r="F230" s="313"/>
      <c r="G230" s="97">
        <f>+G232</f>
        <v>-2925.8</v>
      </c>
      <c r="H230" s="112"/>
      <c r="I230" s="112"/>
    </row>
    <row r="231" spans="1:14" s="51" customFormat="1" ht="17.25">
      <c r="A231" s="326"/>
      <c r="B231" s="331"/>
      <c r="C231" s="331"/>
      <c r="D231" s="307"/>
      <c r="E231" s="185"/>
      <c r="F231" s="186" t="s">
        <v>20</v>
      </c>
      <c r="G231" s="97"/>
      <c r="H231" s="112"/>
      <c r="I231" s="112"/>
    </row>
    <row r="232" spans="1:14" s="51" customFormat="1" ht="34.450000000000003">
      <c r="A232" s="326"/>
      <c r="B232" s="331"/>
      <c r="C232" s="331"/>
      <c r="D232" s="65"/>
      <c r="E232" s="190">
        <v>12007</v>
      </c>
      <c r="F232" s="13" t="s">
        <v>275</v>
      </c>
      <c r="G232" s="97">
        <f>+G234</f>
        <v>-2925.8</v>
      </c>
      <c r="H232" s="98"/>
    </row>
    <row r="233" spans="1:14" s="51" customFormat="1" ht="16.8" customHeight="1">
      <c r="A233" s="326"/>
      <c r="B233" s="331"/>
      <c r="C233" s="331"/>
      <c r="D233" s="65"/>
      <c r="E233" s="52"/>
      <c r="F233" s="53" t="s">
        <v>43</v>
      </c>
      <c r="G233" s="105"/>
    </row>
    <row r="234" spans="1:14" s="51" customFormat="1" ht="33.6">
      <c r="A234" s="326"/>
      <c r="B234" s="331"/>
      <c r="C234" s="331"/>
      <c r="D234" s="65"/>
      <c r="E234" s="52"/>
      <c r="F234" s="27" t="s">
        <v>33</v>
      </c>
      <c r="G234" s="104">
        <f>G236</f>
        <v>-2925.8</v>
      </c>
      <c r="H234" s="107"/>
    </row>
    <row r="235" spans="1:14" s="51" customFormat="1" ht="33.6">
      <c r="A235" s="326"/>
      <c r="B235" s="331"/>
      <c r="C235" s="331"/>
      <c r="D235" s="65"/>
      <c r="E235" s="52"/>
      <c r="F235" s="67" t="s">
        <v>56</v>
      </c>
      <c r="G235" s="104"/>
    </row>
    <row r="236" spans="1:14" s="51" customFormat="1" ht="16.8" customHeight="1">
      <c r="A236" s="326"/>
      <c r="B236" s="331"/>
      <c r="C236" s="331"/>
      <c r="D236" s="65"/>
      <c r="E236" s="52"/>
      <c r="F236" s="67" t="s">
        <v>57</v>
      </c>
      <c r="G236" s="104">
        <f>G237</f>
        <v>-2925.8</v>
      </c>
    </row>
    <row r="237" spans="1:14" s="51" customFormat="1" ht="16.8" customHeight="1">
      <c r="A237" s="326"/>
      <c r="B237" s="331"/>
      <c r="C237" s="331"/>
      <c r="D237" s="65"/>
      <c r="E237" s="52"/>
      <c r="F237" s="67" t="s">
        <v>58</v>
      </c>
      <c r="G237" s="104">
        <f>G238</f>
        <v>-2925.8</v>
      </c>
    </row>
    <row r="238" spans="1:14" s="51" customFormat="1" ht="16.8" customHeight="1">
      <c r="A238" s="326"/>
      <c r="B238" s="331"/>
      <c r="C238" s="331"/>
      <c r="D238" s="65"/>
      <c r="E238" s="52"/>
      <c r="F238" s="67" t="s">
        <v>104</v>
      </c>
      <c r="G238" s="104">
        <f>G239</f>
        <v>-2925.8</v>
      </c>
      <c r="H238" s="98"/>
      <c r="I238" s="98"/>
    </row>
    <row r="239" spans="1:14" s="51" customFormat="1" ht="33.6">
      <c r="A239" s="326"/>
      <c r="B239" s="331"/>
      <c r="C239" s="331"/>
      <c r="D239" s="65"/>
      <c r="E239" s="52"/>
      <c r="F239" s="67" t="s">
        <v>105</v>
      </c>
      <c r="G239" s="104">
        <f>G240</f>
        <v>-2925.8</v>
      </c>
      <c r="I239" s="98"/>
    </row>
    <row r="240" spans="1:14" s="51" customFormat="1" ht="17.25">
      <c r="A240" s="326"/>
      <c r="B240" s="331"/>
      <c r="C240" s="331"/>
      <c r="D240" s="65"/>
      <c r="E240" s="185"/>
      <c r="F240" s="114" t="s">
        <v>158</v>
      </c>
      <c r="G240" s="104">
        <f>+'հավելված 3'!G21</f>
        <v>-2925.8</v>
      </c>
      <c r="I240" s="98"/>
    </row>
    <row r="241" spans="1:9" s="51" customFormat="1" ht="17.25">
      <c r="A241" s="326"/>
      <c r="B241" s="331"/>
      <c r="C241" s="331"/>
      <c r="D241" s="314">
        <v>1146</v>
      </c>
      <c r="E241" s="313" t="s">
        <v>45</v>
      </c>
      <c r="F241" s="313"/>
      <c r="G241" s="97">
        <f>+G243+G252+G263+G272</f>
        <v>-52783.3</v>
      </c>
      <c r="H241" s="112"/>
      <c r="I241" s="112"/>
    </row>
    <row r="242" spans="1:9" s="51" customFormat="1" ht="17.25">
      <c r="A242" s="326"/>
      <c r="B242" s="331"/>
      <c r="C242" s="331"/>
      <c r="D242" s="307"/>
      <c r="E242" s="185"/>
      <c r="F242" s="186" t="s">
        <v>20</v>
      </c>
      <c r="G242" s="97"/>
      <c r="H242" s="112"/>
      <c r="I242" s="112"/>
    </row>
    <row r="243" spans="1:9" s="51" customFormat="1" ht="17.25">
      <c r="A243" s="326"/>
      <c r="B243" s="331"/>
      <c r="C243" s="331"/>
      <c r="D243" s="314"/>
      <c r="E243" s="190">
        <v>11015</v>
      </c>
      <c r="F243" s="13" t="s">
        <v>146</v>
      </c>
      <c r="G243" s="97">
        <f>+G245</f>
        <v>-11314.5</v>
      </c>
      <c r="H243" s="98"/>
    </row>
    <row r="244" spans="1:9" s="51" customFormat="1" ht="16.8" customHeight="1">
      <c r="A244" s="326"/>
      <c r="B244" s="331"/>
      <c r="C244" s="331"/>
      <c r="D244" s="306"/>
      <c r="E244" s="52"/>
      <c r="F244" s="53" t="s">
        <v>43</v>
      </c>
      <c r="G244" s="105"/>
    </row>
    <row r="245" spans="1:9" s="51" customFormat="1" ht="33.6">
      <c r="A245" s="326"/>
      <c r="B245" s="331"/>
      <c r="C245" s="331"/>
      <c r="D245" s="306"/>
      <c r="E245" s="52"/>
      <c r="F245" s="27" t="s">
        <v>33</v>
      </c>
      <c r="G245" s="104">
        <f>G247</f>
        <v>-11314.5</v>
      </c>
      <c r="H245" s="107"/>
    </row>
    <row r="246" spans="1:9" s="51" customFormat="1" ht="33.6">
      <c r="A246" s="326"/>
      <c r="B246" s="331"/>
      <c r="C246" s="331"/>
      <c r="D246" s="306"/>
      <c r="E246" s="52"/>
      <c r="F246" s="67" t="s">
        <v>56</v>
      </c>
      <c r="G246" s="104"/>
    </row>
    <row r="247" spans="1:9" s="51" customFormat="1" ht="16.8" customHeight="1">
      <c r="A247" s="326"/>
      <c r="B247" s="331"/>
      <c r="C247" s="331"/>
      <c r="D247" s="306"/>
      <c r="E247" s="52"/>
      <c r="F247" s="67" t="s">
        <v>57</v>
      </c>
      <c r="G247" s="104">
        <f>G248</f>
        <v>-11314.5</v>
      </c>
    </row>
    <row r="248" spans="1:9" s="51" customFormat="1" ht="16.8" customHeight="1">
      <c r="A248" s="326"/>
      <c r="B248" s="331"/>
      <c r="C248" s="331"/>
      <c r="D248" s="306"/>
      <c r="E248" s="52"/>
      <c r="F248" s="67" t="s">
        <v>58</v>
      </c>
      <c r="G248" s="104">
        <f>G249</f>
        <v>-11314.5</v>
      </c>
    </row>
    <row r="249" spans="1:9" s="51" customFormat="1" ht="16.8" customHeight="1">
      <c r="A249" s="326"/>
      <c r="B249" s="331"/>
      <c r="C249" s="331"/>
      <c r="D249" s="306"/>
      <c r="E249" s="52"/>
      <c r="F249" s="67" t="s">
        <v>104</v>
      </c>
      <c r="G249" s="104">
        <f>G250</f>
        <v>-11314.5</v>
      </c>
      <c r="H249" s="98"/>
      <c r="I249" s="98"/>
    </row>
    <row r="250" spans="1:9" s="51" customFormat="1" ht="33.6">
      <c r="A250" s="326"/>
      <c r="B250" s="331"/>
      <c r="C250" s="331"/>
      <c r="D250" s="306"/>
      <c r="E250" s="52"/>
      <c r="F250" s="67" t="s">
        <v>105</v>
      </c>
      <c r="G250" s="104">
        <f>G251</f>
        <v>-11314.5</v>
      </c>
      <c r="I250" s="98"/>
    </row>
    <row r="251" spans="1:9" s="51" customFormat="1" ht="33.6">
      <c r="A251" s="326"/>
      <c r="B251" s="331"/>
      <c r="C251" s="331"/>
      <c r="D251" s="306"/>
      <c r="E251" s="185"/>
      <c r="F251" s="114" t="s">
        <v>106</v>
      </c>
      <c r="G251" s="104">
        <f>+'հավելված 3'!G29</f>
        <v>-11314.5</v>
      </c>
      <c r="I251" s="98"/>
    </row>
    <row r="252" spans="1:9" s="51" customFormat="1" ht="34.450000000000003">
      <c r="A252" s="326"/>
      <c r="B252" s="331"/>
      <c r="C252" s="331"/>
      <c r="D252" s="306"/>
      <c r="E252" s="190">
        <v>11017</v>
      </c>
      <c r="F252" s="13" t="s">
        <v>150</v>
      </c>
      <c r="G252" s="97">
        <f>+G254</f>
        <v>-2822.3</v>
      </c>
      <c r="H252" s="98"/>
    </row>
    <row r="253" spans="1:9" s="51" customFormat="1" ht="16.8" customHeight="1">
      <c r="A253" s="326"/>
      <c r="B253" s="331"/>
      <c r="C253" s="331"/>
      <c r="D253" s="306"/>
      <c r="E253" s="52"/>
      <c r="F253" s="53" t="s">
        <v>43</v>
      </c>
      <c r="G253" s="105"/>
    </row>
    <row r="254" spans="1:9" s="51" customFormat="1" ht="33.6">
      <c r="A254" s="326"/>
      <c r="B254" s="331"/>
      <c r="C254" s="331"/>
      <c r="D254" s="306"/>
      <c r="E254" s="52"/>
      <c r="F254" s="27" t="s">
        <v>33</v>
      </c>
      <c r="G254" s="104">
        <f>G256</f>
        <v>-2822.3</v>
      </c>
      <c r="H254" s="107"/>
    </row>
    <row r="255" spans="1:9" s="51" customFormat="1" ht="33.6">
      <c r="A255" s="326"/>
      <c r="B255" s="331"/>
      <c r="C255" s="331"/>
      <c r="D255" s="306"/>
      <c r="E255" s="52"/>
      <c r="F255" s="67" t="s">
        <v>56</v>
      </c>
      <c r="G255" s="104"/>
    </row>
    <row r="256" spans="1:9" s="51" customFormat="1" ht="16.8" customHeight="1">
      <c r="A256" s="326"/>
      <c r="B256" s="331"/>
      <c r="C256" s="331"/>
      <c r="D256" s="306"/>
      <c r="E256" s="52"/>
      <c r="F256" s="53" t="s">
        <v>57</v>
      </c>
      <c r="G256" s="104">
        <f>G257</f>
        <v>-2822.3</v>
      </c>
    </row>
    <row r="257" spans="1:9" s="51" customFormat="1" ht="16.8" customHeight="1">
      <c r="A257" s="326"/>
      <c r="B257" s="331"/>
      <c r="C257" s="331"/>
      <c r="D257" s="306"/>
      <c r="E257" s="52"/>
      <c r="F257" s="53" t="s">
        <v>58</v>
      </c>
      <c r="G257" s="104">
        <f>+G258</f>
        <v>-2822.3</v>
      </c>
    </row>
    <row r="258" spans="1:9" s="51" customFormat="1" ht="33.6">
      <c r="A258" s="326"/>
      <c r="B258" s="331"/>
      <c r="C258" s="331"/>
      <c r="D258" s="306"/>
      <c r="E258" s="52"/>
      <c r="F258" s="53" t="s">
        <v>147</v>
      </c>
      <c r="G258" s="104">
        <f>+G259+G261</f>
        <v>-2822.3</v>
      </c>
      <c r="H258" s="98"/>
      <c r="I258" s="98"/>
    </row>
    <row r="259" spans="1:9" s="51" customFormat="1" ht="16.8" customHeight="1">
      <c r="A259" s="326"/>
      <c r="B259" s="331"/>
      <c r="C259" s="331"/>
      <c r="D259" s="306"/>
      <c r="E259" s="52"/>
      <c r="F259" s="53" t="s">
        <v>148</v>
      </c>
      <c r="G259" s="104">
        <f>+G260</f>
        <v>-2121</v>
      </c>
      <c r="I259" s="98"/>
    </row>
    <row r="260" spans="1:9" s="51" customFormat="1" ht="17.25">
      <c r="A260" s="326"/>
      <c r="B260" s="331"/>
      <c r="C260" s="331"/>
      <c r="D260" s="306"/>
      <c r="E260" s="56"/>
      <c r="F260" s="114" t="s">
        <v>149</v>
      </c>
      <c r="G260" s="104">
        <f>+'Havelvats 6'!I21+'Havelvats 6'!I22+'Havelvats 6'!I23+'Havelvats 6'!I24+'Havelvats 6'!I25+'Havelvats 6'!I26+'Havelvats 6'!I27+'Havelvats 6'!I28+'Havelvats 6'!I29</f>
        <v>-2121</v>
      </c>
      <c r="I260" s="98"/>
    </row>
    <row r="261" spans="1:9" s="51" customFormat="1" ht="17.25">
      <c r="A261" s="326"/>
      <c r="B261" s="331"/>
      <c r="C261" s="331"/>
      <c r="D261" s="306"/>
      <c r="E261" s="56"/>
      <c r="F261" s="114" t="s">
        <v>151</v>
      </c>
      <c r="G261" s="104">
        <f>+G262</f>
        <v>-701.3</v>
      </c>
      <c r="I261" s="98"/>
    </row>
    <row r="262" spans="1:9" s="51" customFormat="1" ht="17.25">
      <c r="A262" s="326"/>
      <c r="B262" s="331"/>
      <c r="C262" s="331"/>
      <c r="D262" s="306"/>
      <c r="E262" s="56"/>
      <c r="F262" s="114" t="s">
        <v>152</v>
      </c>
      <c r="G262" s="104">
        <f>+'Havelvats 6'!I19+'Havelvats 6'!I20</f>
        <v>-701.3</v>
      </c>
      <c r="I262" s="98"/>
    </row>
    <row r="263" spans="1:9" s="51" customFormat="1" ht="51.7">
      <c r="A263" s="326"/>
      <c r="B263" s="331"/>
      <c r="C263" s="331"/>
      <c r="D263" s="306"/>
      <c r="E263" s="190">
        <v>12001</v>
      </c>
      <c r="F263" s="13" t="s">
        <v>153</v>
      </c>
      <c r="G263" s="97">
        <f>+G265</f>
        <v>-24450.7</v>
      </c>
      <c r="H263" s="98"/>
    </row>
    <row r="264" spans="1:9" s="51" customFormat="1" ht="16.8" customHeight="1">
      <c r="A264" s="326"/>
      <c r="B264" s="331"/>
      <c r="C264" s="331"/>
      <c r="D264" s="306"/>
      <c r="E264" s="52"/>
      <c r="F264" s="53" t="s">
        <v>43</v>
      </c>
      <c r="G264" s="105"/>
    </row>
    <row r="265" spans="1:9" s="51" customFormat="1" ht="33.6">
      <c r="A265" s="326"/>
      <c r="B265" s="331"/>
      <c r="C265" s="331"/>
      <c r="D265" s="306"/>
      <c r="E265" s="52"/>
      <c r="F265" s="27" t="s">
        <v>33</v>
      </c>
      <c r="G265" s="104">
        <f>G267</f>
        <v>-24450.7</v>
      </c>
      <c r="H265" s="107"/>
    </row>
    <row r="266" spans="1:9" s="51" customFormat="1" ht="33.6">
      <c r="A266" s="326"/>
      <c r="B266" s="331"/>
      <c r="C266" s="331"/>
      <c r="D266" s="306"/>
      <c r="E266" s="52"/>
      <c r="F266" s="67" t="s">
        <v>56</v>
      </c>
      <c r="G266" s="104"/>
    </row>
    <row r="267" spans="1:9" s="51" customFormat="1" ht="16.8" customHeight="1">
      <c r="A267" s="326"/>
      <c r="B267" s="331"/>
      <c r="C267" s="331"/>
      <c r="D267" s="306"/>
      <c r="E267" s="52"/>
      <c r="F267" s="67" t="s">
        <v>57</v>
      </c>
      <c r="G267" s="104">
        <f>G268</f>
        <v>-24450.7</v>
      </c>
    </row>
    <row r="268" spans="1:9" s="51" customFormat="1" ht="16.8" customHeight="1">
      <c r="A268" s="326"/>
      <c r="B268" s="331"/>
      <c r="C268" s="331"/>
      <c r="D268" s="306"/>
      <c r="E268" s="52"/>
      <c r="F268" s="67" t="s">
        <v>58</v>
      </c>
      <c r="G268" s="104">
        <f>G269</f>
        <v>-24450.7</v>
      </c>
    </row>
    <row r="269" spans="1:9" s="51" customFormat="1" ht="33.6">
      <c r="A269" s="326"/>
      <c r="B269" s="331"/>
      <c r="C269" s="331"/>
      <c r="D269" s="306"/>
      <c r="E269" s="52"/>
      <c r="F269" s="67" t="s">
        <v>147</v>
      </c>
      <c r="G269" s="104">
        <f>G270</f>
        <v>-24450.7</v>
      </c>
      <c r="H269" s="98"/>
      <c r="I269" s="98"/>
    </row>
    <row r="270" spans="1:9" s="51" customFormat="1" ht="16.8" customHeight="1">
      <c r="A270" s="326"/>
      <c r="B270" s="331"/>
      <c r="C270" s="331"/>
      <c r="D270" s="306"/>
      <c r="E270" s="52"/>
      <c r="F270" s="67" t="s">
        <v>154</v>
      </c>
      <c r="G270" s="104">
        <f>G271</f>
        <v>-24450.7</v>
      </c>
      <c r="I270" s="98"/>
    </row>
    <row r="271" spans="1:9" s="51" customFormat="1" ht="16.8" customHeight="1">
      <c r="A271" s="326"/>
      <c r="B271" s="331"/>
      <c r="C271" s="331"/>
      <c r="D271" s="306"/>
      <c r="E271" s="185"/>
      <c r="F271" s="114" t="s">
        <v>155</v>
      </c>
      <c r="G271" s="104">
        <v>-24450.7</v>
      </c>
      <c r="I271" s="98"/>
    </row>
    <row r="272" spans="1:9" s="51" customFormat="1" ht="34.450000000000003">
      <c r="A272" s="326"/>
      <c r="B272" s="331"/>
      <c r="C272" s="331"/>
      <c r="D272" s="306"/>
      <c r="E272" s="190">
        <v>12004</v>
      </c>
      <c r="F272" s="13" t="s">
        <v>50</v>
      </c>
      <c r="G272" s="97">
        <f>+G274</f>
        <v>-14195.8</v>
      </c>
      <c r="H272" s="98"/>
    </row>
    <row r="273" spans="1:9" s="51" customFormat="1" ht="16.8" customHeight="1">
      <c r="A273" s="326"/>
      <c r="B273" s="331"/>
      <c r="C273" s="331"/>
      <c r="D273" s="306"/>
      <c r="E273" s="52"/>
      <c r="F273" s="53" t="s">
        <v>43</v>
      </c>
      <c r="G273" s="105"/>
    </row>
    <row r="274" spans="1:9" s="51" customFormat="1" ht="33.6">
      <c r="A274" s="326"/>
      <c r="B274" s="331"/>
      <c r="C274" s="331"/>
      <c r="D274" s="306"/>
      <c r="E274" s="52"/>
      <c r="F274" s="27" t="s">
        <v>33</v>
      </c>
      <c r="G274" s="104">
        <f>G276</f>
        <v>-14195.8</v>
      </c>
      <c r="H274" s="107"/>
    </row>
    <row r="275" spans="1:9" s="51" customFormat="1" ht="33.6">
      <c r="A275" s="326"/>
      <c r="B275" s="331"/>
      <c r="C275" s="331"/>
      <c r="D275" s="306"/>
      <c r="E275" s="52"/>
      <c r="F275" s="67" t="s">
        <v>56</v>
      </c>
      <c r="G275" s="104"/>
    </row>
    <row r="276" spans="1:9" s="51" customFormat="1" ht="16.8" customHeight="1">
      <c r="A276" s="326"/>
      <c r="B276" s="331"/>
      <c r="C276" s="331"/>
      <c r="D276" s="306"/>
      <c r="E276" s="52"/>
      <c r="F276" s="67" t="s">
        <v>57</v>
      </c>
      <c r="G276" s="104">
        <f>G277</f>
        <v>-14195.8</v>
      </c>
    </row>
    <row r="277" spans="1:9" s="51" customFormat="1" ht="16.8" customHeight="1">
      <c r="A277" s="326"/>
      <c r="B277" s="331"/>
      <c r="C277" s="331"/>
      <c r="D277" s="306"/>
      <c r="E277" s="52"/>
      <c r="F277" s="67" t="s">
        <v>58</v>
      </c>
      <c r="G277" s="104">
        <f>G278</f>
        <v>-14195.8</v>
      </c>
    </row>
    <row r="278" spans="1:9" s="51" customFormat="1" ht="16.8" customHeight="1">
      <c r="A278" s="326"/>
      <c r="B278" s="331"/>
      <c r="C278" s="331"/>
      <c r="D278" s="306"/>
      <c r="E278" s="52"/>
      <c r="F278" s="67" t="s">
        <v>104</v>
      </c>
      <c r="G278" s="104">
        <f>G279</f>
        <v>-14195.8</v>
      </c>
      <c r="H278" s="98"/>
      <c r="I278" s="98"/>
    </row>
    <row r="279" spans="1:9" s="51" customFormat="1" ht="33.6">
      <c r="A279" s="326"/>
      <c r="B279" s="331"/>
      <c r="C279" s="331"/>
      <c r="D279" s="306"/>
      <c r="E279" s="52"/>
      <c r="F279" s="67" t="s">
        <v>105</v>
      </c>
      <c r="G279" s="104">
        <f>G280</f>
        <v>-14195.8</v>
      </c>
      <c r="I279" s="98"/>
    </row>
    <row r="280" spans="1:9" s="51" customFormat="1" ht="33.6">
      <c r="A280" s="326"/>
      <c r="B280" s="331"/>
      <c r="C280" s="331"/>
      <c r="D280" s="307"/>
      <c r="E280" s="185"/>
      <c r="F280" s="114" t="s">
        <v>106</v>
      </c>
      <c r="G280" s="104">
        <f>+'հավելված 3'!G32</f>
        <v>-14195.8</v>
      </c>
      <c r="I280" s="98"/>
    </row>
    <row r="281" spans="1:9" s="51" customFormat="1" ht="17.25">
      <c r="A281" s="61"/>
      <c r="B281" s="59"/>
      <c r="C281" s="59"/>
      <c r="D281" s="314">
        <v>1183</v>
      </c>
      <c r="E281" s="310" t="s">
        <v>140</v>
      </c>
      <c r="F281" s="311"/>
      <c r="G281" s="97">
        <f>+G283</f>
        <v>-2681</v>
      </c>
      <c r="H281" s="112"/>
      <c r="I281" s="112"/>
    </row>
    <row r="282" spans="1:9" s="51" customFormat="1" ht="17.25">
      <c r="A282" s="61"/>
      <c r="B282" s="59"/>
      <c r="C282" s="59"/>
      <c r="D282" s="307"/>
      <c r="E282" s="187"/>
      <c r="F282" s="113" t="s">
        <v>20</v>
      </c>
      <c r="G282" s="97"/>
      <c r="H282" s="112"/>
      <c r="I282" s="112"/>
    </row>
    <row r="283" spans="1:9" s="51" customFormat="1" ht="17.25">
      <c r="A283" s="61"/>
      <c r="B283" s="59"/>
      <c r="C283" s="59"/>
      <c r="D283" s="306"/>
      <c r="E283" s="190">
        <v>11001</v>
      </c>
      <c r="F283" s="13" t="s">
        <v>268</v>
      </c>
      <c r="G283" s="97">
        <f>+G285</f>
        <v>-2681</v>
      </c>
      <c r="H283" s="98"/>
    </row>
    <row r="284" spans="1:9" s="51" customFormat="1" ht="17.25">
      <c r="A284" s="61"/>
      <c r="B284" s="59"/>
      <c r="C284" s="59"/>
      <c r="D284" s="306"/>
      <c r="E284" s="52"/>
      <c r="F284" s="53" t="s">
        <v>43</v>
      </c>
      <c r="G284" s="105"/>
    </row>
    <row r="285" spans="1:9" s="51" customFormat="1" ht="33.6">
      <c r="A285" s="61"/>
      <c r="B285" s="59"/>
      <c r="C285" s="59"/>
      <c r="D285" s="306"/>
      <c r="E285" s="52"/>
      <c r="F285" s="27" t="s">
        <v>33</v>
      </c>
      <c r="G285" s="104">
        <f>G287</f>
        <v>-2681</v>
      </c>
      <c r="H285" s="107"/>
    </row>
    <row r="286" spans="1:9" s="51" customFormat="1" ht="33.6">
      <c r="A286" s="61"/>
      <c r="B286" s="59"/>
      <c r="C286" s="59"/>
      <c r="D286" s="306"/>
      <c r="E286" s="52"/>
      <c r="F286" s="67" t="s">
        <v>56</v>
      </c>
      <c r="G286" s="104"/>
    </row>
    <row r="287" spans="1:9" s="51" customFormat="1" ht="17.25">
      <c r="A287" s="61"/>
      <c r="B287" s="59"/>
      <c r="C287" s="59"/>
      <c r="D287" s="306"/>
      <c r="E287" s="52"/>
      <c r="F287" s="67" t="s">
        <v>57</v>
      </c>
      <c r="G287" s="104">
        <f>G288</f>
        <v>-2681</v>
      </c>
    </row>
    <row r="288" spans="1:9" s="51" customFormat="1" ht="17.25">
      <c r="A288" s="61"/>
      <c r="B288" s="59"/>
      <c r="C288" s="59"/>
      <c r="D288" s="306"/>
      <c r="E288" s="52"/>
      <c r="F288" s="67" t="s">
        <v>58</v>
      </c>
      <c r="G288" s="104">
        <f>G289</f>
        <v>-2681</v>
      </c>
    </row>
    <row r="289" spans="1:9" s="51" customFormat="1" ht="17.25">
      <c r="A289" s="61"/>
      <c r="B289" s="59"/>
      <c r="C289" s="59"/>
      <c r="D289" s="306"/>
      <c r="E289" s="52"/>
      <c r="F289" s="67" t="s">
        <v>104</v>
      </c>
      <c r="G289" s="104">
        <f>G290</f>
        <v>-2681</v>
      </c>
      <c r="H289" s="98"/>
      <c r="I289" s="98"/>
    </row>
    <row r="290" spans="1:9" s="51" customFormat="1" ht="33.6">
      <c r="A290" s="61"/>
      <c r="B290" s="59"/>
      <c r="C290" s="59"/>
      <c r="D290" s="306"/>
      <c r="E290" s="52"/>
      <c r="F290" s="67" t="s">
        <v>105</v>
      </c>
      <c r="G290" s="104">
        <f>G291</f>
        <v>-2681</v>
      </c>
      <c r="I290" s="98"/>
    </row>
    <row r="291" spans="1:9" s="51" customFormat="1" ht="33.6">
      <c r="A291" s="61"/>
      <c r="B291" s="59"/>
      <c r="C291" s="59"/>
      <c r="D291" s="306"/>
      <c r="E291" s="185"/>
      <c r="F291" s="114" t="s">
        <v>106</v>
      </c>
      <c r="G291" s="104">
        <f>+'հավելված 3'!G44</f>
        <v>-2681</v>
      </c>
      <c r="I291" s="98"/>
    </row>
    <row r="292" spans="1:9" s="51" customFormat="1" ht="17.25">
      <c r="A292" s="61"/>
      <c r="B292" s="59"/>
      <c r="C292" s="59"/>
      <c r="D292" s="314">
        <v>1192</v>
      </c>
      <c r="E292" s="310" t="s">
        <v>134</v>
      </c>
      <c r="F292" s="311"/>
      <c r="G292" s="97">
        <f>+G294</f>
        <v>-1683.4</v>
      </c>
      <c r="H292" s="112"/>
      <c r="I292" s="112"/>
    </row>
    <row r="293" spans="1:9" s="51" customFormat="1" ht="17.25">
      <c r="A293" s="61"/>
      <c r="B293" s="59"/>
      <c r="C293" s="59"/>
      <c r="D293" s="307"/>
      <c r="E293" s="187"/>
      <c r="F293" s="113" t="s">
        <v>20</v>
      </c>
      <c r="G293" s="97"/>
      <c r="H293" s="112"/>
      <c r="I293" s="112"/>
    </row>
    <row r="294" spans="1:9" s="51" customFormat="1" ht="34.450000000000003">
      <c r="A294" s="61"/>
      <c r="B294" s="59"/>
      <c r="C294" s="59"/>
      <c r="D294" s="306"/>
      <c r="E294" s="190">
        <v>11010</v>
      </c>
      <c r="F294" s="13" t="s">
        <v>132</v>
      </c>
      <c r="G294" s="97">
        <f>+G296</f>
        <v>-1683.4</v>
      </c>
      <c r="H294" s="98"/>
    </row>
    <row r="295" spans="1:9" s="51" customFormat="1" ht="17.25">
      <c r="A295" s="61"/>
      <c r="B295" s="59"/>
      <c r="C295" s="59"/>
      <c r="D295" s="306"/>
      <c r="E295" s="52"/>
      <c r="F295" s="53" t="s">
        <v>43</v>
      </c>
      <c r="G295" s="105"/>
    </row>
    <row r="296" spans="1:9" s="51" customFormat="1" ht="33.6">
      <c r="A296" s="61"/>
      <c r="B296" s="59"/>
      <c r="C296" s="59"/>
      <c r="D296" s="306"/>
      <c r="E296" s="52"/>
      <c r="F296" s="27" t="s">
        <v>33</v>
      </c>
      <c r="G296" s="104">
        <f>G298</f>
        <v>-1683.4</v>
      </c>
      <c r="H296" s="107"/>
    </row>
    <row r="297" spans="1:9" s="51" customFormat="1" ht="33.6">
      <c r="A297" s="61"/>
      <c r="B297" s="59"/>
      <c r="C297" s="59"/>
      <c r="D297" s="306"/>
      <c r="E297" s="52"/>
      <c r="F297" s="67" t="s">
        <v>56</v>
      </c>
      <c r="G297" s="104"/>
    </row>
    <row r="298" spans="1:9" s="51" customFormat="1" ht="17.25">
      <c r="A298" s="61"/>
      <c r="B298" s="59"/>
      <c r="C298" s="59"/>
      <c r="D298" s="306"/>
      <c r="E298" s="52"/>
      <c r="F298" s="67" t="s">
        <v>57</v>
      </c>
      <c r="G298" s="104">
        <f>G299</f>
        <v>-1683.4</v>
      </c>
    </row>
    <row r="299" spans="1:9" s="51" customFormat="1" ht="17.25">
      <c r="A299" s="61"/>
      <c r="B299" s="59"/>
      <c r="C299" s="59"/>
      <c r="D299" s="306"/>
      <c r="E299" s="52"/>
      <c r="F299" s="67" t="s">
        <v>58</v>
      </c>
      <c r="G299" s="104">
        <f>G300</f>
        <v>-1683.4</v>
      </c>
    </row>
    <row r="300" spans="1:9" s="51" customFormat="1" ht="17.25">
      <c r="A300" s="61"/>
      <c r="B300" s="59"/>
      <c r="C300" s="59"/>
      <c r="D300" s="306"/>
      <c r="E300" s="52"/>
      <c r="F300" s="67" t="s">
        <v>104</v>
      </c>
      <c r="G300" s="104">
        <f>G301</f>
        <v>-1683.4</v>
      </c>
      <c r="H300" s="98"/>
      <c r="I300" s="98"/>
    </row>
    <row r="301" spans="1:9" s="51" customFormat="1" ht="33.6">
      <c r="A301" s="61"/>
      <c r="B301" s="59"/>
      <c r="C301" s="59"/>
      <c r="D301" s="306"/>
      <c r="E301" s="52"/>
      <c r="F301" s="67" t="s">
        <v>105</v>
      </c>
      <c r="G301" s="104">
        <f>G302</f>
        <v>-1683.4</v>
      </c>
      <c r="I301" s="98"/>
    </row>
    <row r="302" spans="1:9" s="51" customFormat="1" ht="33.6">
      <c r="A302" s="61"/>
      <c r="B302" s="59"/>
      <c r="C302" s="59"/>
      <c r="D302" s="306"/>
      <c r="E302" s="185"/>
      <c r="F302" s="114" t="s">
        <v>106</v>
      </c>
      <c r="G302" s="104">
        <f>+'հավելված 3'!G48</f>
        <v>-1683.4</v>
      </c>
      <c r="I302" s="98"/>
    </row>
    <row r="303" spans="1:9" s="51" customFormat="1" ht="17.25">
      <c r="A303" s="61"/>
      <c r="B303" s="59"/>
      <c r="C303" s="59"/>
      <c r="D303" s="314">
        <v>1193</v>
      </c>
      <c r="E303" s="310" t="s">
        <v>156</v>
      </c>
      <c r="F303" s="311"/>
      <c r="G303" s="97">
        <f>+G305</f>
        <v>-82974.2</v>
      </c>
      <c r="H303" s="112"/>
      <c r="I303" s="112"/>
    </row>
    <row r="304" spans="1:9" s="51" customFormat="1" ht="17.25">
      <c r="A304" s="61"/>
      <c r="B304" s="59"/>
      <c r="C304" s="59"/>
      <c r="D304" s="307"/>
      <c r="E304" s="187"/>
      <c r="F304" s="113" t="s">
        <v>20</v>
      </c>
      <c r="G304" s="97"/>
      <c r="H304" s="112"/>
      <c r="I304" s="112"/>
    </row>
    <row r="305" spans="1:9" s="51" customFormat="1" ht="68.95">
      <c r="A305" s="61"/>
      <c r="B305" s="59"/>
      <c r="C305" s="59"/>
      <c r="D305" s="306"/>
      <c r="E305" s="190">
        <v>11001</v>
      </c>
      <c r="F305" s="13" t="s">
        <v>157</v>
      </c>
      <c r="G305" s="97">
        <f>+G307</f>
        <v>-82974.2</v>
      </c>
      <c r="H305" s="98"/>
    </row>
    <row r="306" spans="1:9" s="51" customFormat="1" ht="17.25">
      <c r="A306" s="61"/>
      <c r="B306" s="59"/>
      <c r="C306" s="59"/>
      <c r="D306" s="306"/>
      <c r="E306" s="52"/>
      <c r="F306" s="53" t="s">
        <v>43</v>
      </c>
      <c r="G306" s="105"/>
    </row>
    <row r="307" spans="1:9" s="51" customFormat="1" ht="33.6">
      <c r="A307" s="61"/>
      <c r="B307" s="59"/>
      <c r="C307" s="59"/>
      <c r="D307" s="306"/>
      <c r="E307" s="52"/>
      <c r="F307" s="27" t="s">
        <v>33</v>
      </c>
      <c r="G307" s="104">
        <f>G309</f>
        <v>-82974.2</v>
      </c>
      <c r="H307" s="107"/>
    </row>
    <row r="308" spans="1:9" s="51" customFormat="1" ht="33.6">
      <c r="A308" s="61"/>
      <c r="B308" s="59"/>
      <c r="C308" s="59"/>
      <c r="D308" s="306"/>
      <c r="E308" s="52"/>
      <c r="F308" s="67" t="s">
        <v>56</v>
      </c>
      <c r="G308" s="104"/>
    </row>
    <row r="309" spans="1:9" s="51" customFormat="1" ht="17.25">
      <c r="A309" s="61"/>
      <c r="B309" s="59"/>
      <c r="C309" s="59"/>
      <c r="D309" s="306"/>
      <c r="E309" s="52"/>
      <c r="F309" s="67" t="s">
        <v>57</v>
      </c>
      <c r="G309" s="104">
        <f>G310</f>
        <v>-82974.2</v>
      </c>
    </row>
    <row r="310" spans="1:9" s="51" customFormat="1" ht="17.25">
      <c r="A310" s="61"/>
      <c r="B310" s="59"/>
      <c r="C310" s="59"/>
      <c r="D310" s="306"/>
      <c r="E310" s="52"/>
      <c r="F310" s="67" t="s">
        <v>58</v>
      </c>
      <c r="G310" s="104">
        <f>G311</f>
        <v>-82974.2</v>
      </c>
    </row>
    <row r="311" spans="1:9" s="51" customFormat="1" ht="17.25">
      <c r="A311" s="61"/>
      <c r="B311" s="59"/>
      <c r="C311" s="59"/>
      <c r="D311" s="306"/>
      <c r="E311" s="52"/>
      <c r="F311" s="67" t="s">
        <v>104</v>
      </c>
      <c r="G311" s="104">
        <f>G312</f>
        <v>-82974.2</v>
      </c>
      <c r="H311" s="98"/>
      <c r="I311" s="98"/>
    </row>
    <row r="312" spans="1:9" s="51" customFormat="1" ht="33.6">
      <c r="A312" s="61"/>
      <c r="B312" s="59"/>
      <c r="C312" s="59"/>
      <c r="D312" s="306"/>
      <c r="E312" s="52"/>
      <c r="F312" s="67" t="s">
        <v>105</v>
      </c>
      <c r="G312" s="104">
        <f>+G313+G314</f>
        <v>-82974.2</v>
      </c>
      <c r="I312" s="98"/>
    </row>
    <row r="313" spans="1:9" s="51" customFormat="1" ht="33.6">
      <c r="A313" s="61"/>
      <c r="B313" s="59"/>
      <c r="C313" s="59"/>
      <c r="D313" s="306"/>
      <c r="E313" s="52"/>
      <c r="F313" s="114" t="s">
        <v>106</v>
      </c>
      <c r="G313" s="104">
        <f>+'հավելված 3'!G53+'հավելված 3'!G54+'հավելված 3'!G55+'հավելված 3'!G56+'հավելված 3'!G57</f>
        <v>-69286</v>
      </c>
      <c r="I313" s="98"/>
    </row>
    <row r="314" spans="1:9" s="51" customFormat="1" ht="17.25">
      <c r="A314" s="61"/>
      <c r="B314" s="59"/>
      <c r="C314" s="59"/>
      <c r="D314" s="65"/>
      <c r="E314" s="56"/>
      <c r="F314" s="114" t="s">
        <v>158</v>
      </c>
      <c r="G314" s="104">
        <f>+'հավելված 3'!G52</f>
        <v>-13688.2</v>
      </c>
      <c r="I314" s="98"/>
    </row>
    <row r="315" spans="1:9" s="51" customFormat="1" ht="35.35" customHeight="1">
      <c r="A315" s="61"/>
      <c r="B315" s="59"/>
      <c r="C315" s="59"/>
      <c r="D315" s="312">
        <v>1215</v>
      </c>
      <c r="E315" s="313" t="s">
        <v>238</v>
      </c>
      <c r="F315" s="313"/>
      <c r="G315" s="97">
        <f>+G317+G326</f>
        <v>-63285.4</v>
      </c>
      <c r="H315" s="112"/>
      <c r="I315" s="112"/>
    </row>
    <row r="316" spans="1:9" s="51" customFormat="1" ht="17.25">
      <c r="A316" s="61"/>
      <c r="B316" s="59"/>
      <c r="C316" s="59"/>
      <c r="D316" s="307"/>
      <c r="E316" s="185"/>
      <c r="F316" s="186" t="s">
        <v>20</v>
      </c>
      <c r="G316" s="97"/>
      <c r="H316" s="112"/>
      <c r="I316" s="112"/>
    </row>
    <row r="317" spans="1:9" s="51" customFormat="1" ht="34.450000000000003">
      <c r="A317" s="61"/>
      <c r="B317" s="59"/>
      <c r="C317" s="59"/>
      <c r="D317" s="306"/>
      <c r="E317" s="188">
        <v>12003</v>
      </c>
      <c r="F317" s="13" t="s">
        <v>239</v>
      </c>
      <c r="G317" s="97">
        <f>+G319</f>
        <v>-40527</v>
      </c>
      <c r="H317" s="98"/>
    </row>
    <row r="318" spans="1:9" s="51" customFormat="1" ht="17.25">
      <c r="A318" s="61"/>
      <c r="B318" s="59"/>
      <c r="C318" s="59"/>
      <c r="D318" s="306"/>
      <c r="E318" s="52"/>
      <c r="F318" s="53" t="s">
        <v>43</v>
      </c>
      <c r="G318" s="105"/>
    </row>
    <row r="319" spans="1:9" s="51" customFormat="1" ht="33.6">
      <c r="A319" s="61"/>
      <c r="B319" s="59"/>
      <c r="C319" s="59"/>
      <c r="D319" s="306"/>
      <c r="E319" s="52"/>
      <c r="F319" s="27" t="s">
        <v>33</v>
      </c>
      <c r="G319" s="104">
        <f>G321</f>
        <v>-40527</v>
      </c>
      <c r="H319" s="107"/>
    </row>
    <row r="320" spans="1:9" s="51" customFormat="1" ht="33.6">
      <c r="A320" s="61"/>
      <c r="B320" s="59"/>
      <c r="C320" s="59"/>
      <c r="D320" s="306"/>
      <c r="E320" s="52"/>
      <c r="F320" s="67" t="s">
        <v>56</v>
      </c>
      <c r="G320" s="104"/>
    </row>
    <row r="321" spans="1:9" s="51" customFormat="1" ht="17.25">
      <c r="A321" s="61"/>
      <c r="B321" s="59"/>
      <c r="C321" s="59"/>
      <c r="D321" s="306"/>
      <c r="E321" s="52"/>
      <c r="F321" s="67" t="s">
        <v>57</v>
      </c>
      <c r="G321" s="104">
        <f>G322</f>
        <v>-40527</v>
      </c>
    </row>
    <row r="322" spans="1:9" s="51" customFormat="1" ht="17.25">
      <c r="A322" s="61"/>
      <c r="B322" s="59"/>
      <c r="C322" s="59"/>
      <c r="D322" s="306"/>
      <c r="E322" s="52"/>
      <c r="F322" s="67" t="s">
        <v>58</v>
      </c>
      <c r="G322" s="104">
        <f>G323</f>
        <v>-40527</v>
      </c>
    </row>
    <row r="323" spans="1:9" s="51" customFormat="1" ht="17.25">
      <c r="A323" s="61"/>
      <c r="B323" s="59"/>
      <c r="C323" s="59"/>
      <c r="D323" s="306"/>
      <c r="E323" s="52"/>
      <c r="F323" s="67" t="s">
        <v>104</v>
      </c>
      <c r="G323" s="104">
        <f>G324</f>
        <v>-40527</v>
      </c>
      <c r="H323" s="98"/>
      <c r="I323" s="98"/>
    </row>
    <row r="324" spans="1:9" s="51" customFormat="1" ht="33.6">
      <c r="A324" s="61"/>
      <c r="B324" s="59"/>
      <c r="C324" s="59"/>
      <c r="D324" s="306"/>
      <c r="E324" s="52"/>
      <c r="F324" s="67" t="s">
        <v>105</v>
      </c>
      <c r="G324" s="182">
        <f>+G325</f>
        <v>-40527</v>
      </c>
      <c r="I324" s="98"/>
    </row>
    <row r="325" spans="1:9" s="51" customFormat="1" ht="17.25">
      <c r="A325" s="61"/>
      <c r="B325" s="59"/>
      <c r="C325" s="59"/>
      <c r="D325" s="306"/>
      <c r="E325" s="185"/>
      <c r="F325" s="114" t="s">
        <v>158</v>
      </c>
      <c r="G325" s="104">
        <v>-40527</v>
      </c>
      <c r="I325" s="98"/>
    </row>
    <row r="326" spans="1:9" s="51" customFormat="1" ht="17.25">
      <c r="A326" s="61"/>
      <c r="B326" s="59"/>
      <c r="C326" s="59"/>
      <c r="D326" s="306"/>
      <c r="E326" s="188">
        <v>12005</v>
      </c>
      <c r="F326" s="13" t="s">
        <v>334</v>
      </c>
      <c r="G326" s="97">
        <f>+G328</f>
        <v>-22758.400000000001</v>
      </c>
      <c r="H326" s="98"/>
    </row>
    <row r="327" spans="1:9" s="51" customFormat="1" ht="17.25">
      <c r="A327" s="61"/>
      <c r="B327" s="59"/>
      <c r="C327" s="59"/>
      <c r="D327" s="306"/>
      <c r="E327" s="52"/>
      <c r="F327" s="53" t="s">
        <v>43</v>
      </c>
      <c r="G327" s="105"/>
    </row>
    <row r="328" spans="1:9" s="51" customFormat="1" ht="33.6">
      <c r="A328" s="61"/>
      <c r="B328" s="59"/>
      <c r="C328" s="59"/>
      <c r="D328" s="306"/>
      <c r="E328" s="52"/>
      <c r="F328" s="27" t="s">
        <v>33</v>
      </c>
      <c r="G328" s="104">
        <f>G330</f>
        <v>-22758.400000000001</v>
      </c>
      <c r="H328" s="107"/>
    </row>
    <row r="329" spans="1:9" s="51" customFormat="1" ht="33.6">
      <c r="A329" s="61"/>
      <c r="B329" s="59"/>
      <c r="C329" s="59"/>
      <c r="D329" s="306"/>
      <c r="E329" s="52"/>
      <c r="F329" s="67" t="s">
        <v>56</v>
      </c>
      <c r="G329" s="104"/>
    </row>
    <row r="330" spans="1:9" s="51" customFormat="1" ht="17.25">
      <c r="A330" s="61"/>
      <c r="B330" s="59"/>
      <c r="C330" s="59"/>
      <c r="D330" s="306"/>
      <c r="E330" s="52"/>
      <c r="F330" s="67" t="s">
        <v>57</v>
      </c>
      <c r="G330" s="104">
        <f>G331</f>
        <v>-22758.400000000001</v>
      </c>
    </row>
    <row r="331" spans="1:9" s="51" customFormat="1" ht="17.25">
      <c r="A331" s="61"/>
      <c r="B331" s="59"/>
      <c r="C331" s="59"/>
      <c r="D331" s="306"/>
      <c r="E331" s="52"/>
      <c r="F331" s="67" t="s">
        <v>58</v>
      </c>
      <c r="G331" s="104">
        <f>G332</f>
        <v>-22758.400000000001</v>
      </c>
    </row>
    <row r="332" spans="1:9" s="51" customFormat="1" ht="17.25">
      <c r="A332" s="61"/>
      <c r="B332" s="59"/>
      <c r="C332" s="59"/>
      <c r="D332" s="306"/>
      <c r="E332" s="52"/>
      <c r="F332" s="67" t="s">
        <v>104</v>
      </c>
      <c r="G332" s="104">
        <f>G333</f>
        <v>-22758.400000000001</v>
      </c>
      <c r="H332" s="98"/>
      <c r="I332" s="98"/>
    </row>
    <row r="333" spans="1:9" s="51" customFormat="1" ht="17.25">
      <c r="A333" s="61"/>
      <c r="B333" s="59"/>
      <c r="C333" s="59"/>
      <c r="D333" s="306"/>
      <c r="E333" s="52"/>
      <c r="F333" s="67" t="s">
        <v>336</v>
      </c>
      <c r="G333" s="182">
        <f>+G334</f>
        <v>-22758.400000000001</v>
      </c>
      <c r="I333" s="98"/>
    </row>
    <row r="334" spans="1:9" s="51" customFormat="1" ht="33.6">
      <c r="A334" s="61"/>
      <c r="B334" s="59"/>
      <c r="C334" s="59"/>
      <c r="D334" s="306"/>
      <c r="E334" s="185"/>
      <c r="F334" s="114" t="s">
        <v>335</v>
      </c>
      <c r="G334" s="104">
        <v>-22758.400000000001</v>
      </c>
      <c r="I334" s="98"/>
    </row>
    <row r="335" spans="1:9" s="51" customFormat="1" ht="32.25" customHeight="1">
      <c r="A335" s="68"/>
      <c r="B335" s="68"/>
      <c r="C335" s="68"/>
      <c r="D335" s="62"/>
      <c r="E335" s="69"/>
      <c r="F335" s="54" t="s">
        <v>144</v>
      </c>
      <c r="G335" s="120">
        <f>+G336</f>
        <v>432784.6</v>
      </c>
    </row>
    <row r="336" spans="1:9" s="51" customFormat="1" ht="34.450000000000003" customHeight="1">
      <c r="A336" s="344" t="s">
        <v>81</v>
      </c>
      <c r="B336" s="328"/>
      <c r="C336" s="63"/>
      <c r="D336" s="314"/>
      <c r="E336" s="48" t="s">
        <v>40</v>
      </c>
      <c r="F336" s="12" t="s">
        <v>82</v>
      </c>
      <c r="G336" s="97">
        <f>+G338</f>
        <v>432784.6</v>
      </c>
      <c r="H336" s="98"/>
      <c r="I336" s="98"/>
    </row>
    <row r="337" spans="1:14" s="51" customFormat="1" ht="17.25">
      <c r="A337" s="326"/>
      <c r="B337" s="329"/>
      <c r="C337" s="64"/>
      <c r="D337" s="306"/>
      <c r="E337" s="49"/>
      <c r="F337" s="67" t="s">
        <v>84</v>
      </c>
      <c r="G337" s="97"/>
    </row>
    <row r="338" spans="1:14" s="51" customFormat="1" ht="16.8" customHeight="1">
      <c r="A338" s="326"/>
      <c r="B338" s="58" t="s">
        <v>64</v>
      </c>
      <c r="C338" s="64"/>
      <c r="D338" s="306"/>
      <c r="E338" s="49"/>
      <c r="F338" s="99" t="s">
        <v>85</v>
      </c>
      <c r="G338" s="97">
        <f>+G340</f>
        <v>432784.6</v>
      </c>
    </row>
    <row r="339" spans="1:14" s="51" customFormat="1" ht="17.25">
      <c r="A339" s="326"/>
      <c r="B339" s="331"/>
      <c r="C339" s="207"/>
      <c r="D339" s="306"/>
      <c r="E339" s="49"/>
      <c r="F339" s="96" t="s">
        <v>84</v>
      </c>
      <c r="G339" s="100"/>
    </row>
    <row r="340" spans="1:14" s="51" customFormat="1" ht="17.25">
      <c r="A340" s="326"/>
      <c r="B340" s="331"/>
      <c r="C340" s="60" t="s">
        <v>26</v>
      </c>
      <c r="D340" s="306"/>
      <c r="E340" s="49"/>
      <c r="F340" s="99" t="s">
        <v>72</v>
      </c>
      <c r="G340" s="97">
        <f>+G342</f>
        <v>432784.6</v>
      </c>
      <c r="H340" s="50"/>
      <c r="I340" s="50"/>
      <c r="J340" s="50"/>
      <c r="K340" s="50"/>
      <c r="L340" s="50"/>
      <c r="M340" s="50"/>
      <c r="N340" s="50"/>
    </row>
    <row r="341" spans="1:14" s="51" customFormat="1" ht="17.25">
      <c r="A341" s="326"/>
      <c r="B341" s="331"/>
      <c r="C341" s="208"/>
      <c r="D341" s="306"/>
      <c r="E341" s="49"/>
      <c r="F341" s="96" t="s">
        <v>84</v>
      </c>
      <c r="G341" s="111"/>
      <c r="H341" s="50"/>
      <c r="I341" s="50"/>
      <c r="J341" s="50"/>
      <c r="K341" s="50"/>
      <c r="L341" s="50"/>
      <c r="M341" s="50"/>
      <c r="N341" s="50"/>
    </row>
    <row r="342" spans="1:14" s="51" customFormat="1">
      <c r="A342" s="326"/>
      <c r="B342" s="331"/>
      <c r="C342" s="342"/>
      <c r="D342" s="322">
        <v>1139</v>
      </c>
      <c r="E342" s="343"/>
      <c r="F342" s="101" t="s">
        <v>86</v>
      </c>
      <c r="G342" s="104">
        <f>+G344</f>
        <v>432784.6</v>
      </c>
      <c r="H342" s="93"/>
      <c r="I342" s="50"/>
      <c r="J342" s="50"/>
      <c r="K342" s="50"/>
      <c r="L342" s="50"/>
      <c r="M342" s="50"/>
      <c r="N342" s="50"/>
    </row>
    <row r="343" spans="1:14" s="51" customFormat="1">
      <c r="A343" s="326"/>
      <c r="B343" s="331"/>
      <c r="C343" s="342"/>
      <c r="D343" s="342"/>
      <c r="E343" s="339"/>
      <c r="F343" s="96" t="s">
        <v>84</v>
      </c>
      <c r="G343" s="111"/>
      <c r="H343" s="50"/>
      <c r="I343" s="50"/>
      <c r="J343" s="50"/>
      <c r="K343" s="50"/>
      <c r="L343" s="50"/>
      <c r="M343" s="50"/>
      <c r="N343" s="50"/>
    </row>
    <row r="344" spans="1:14" s="51" customFormat="1" ht="17.25">
      <c r="A344" s="326"/>
      <c r="B344" s="331"/>
      <c r="C344" s="342"/>
      <c r="D344" s="342"/>
      <c r="E344" s="322">
        <v>11001</v>
      </c>
      <c r="F344" s="116" t="s">
        <v>72</v>
      </c>
      <c r="G344" s="117">
        <f>G346</f>
        <v>432784.6</v>
      </c>
      <c r="H344" s="93"/>
      <c r="I344" s="50"/>
      <c r="J344" s="50"/>
      <c r="K344" s="50"/>
      <c r="L344" s="50"/>
      <c r="M344" s="50"/>
      <c r="N344" s="50"/>
    </row>
    <row r="345" spans="1:14" s="51" customFormat="1">
      <c r="A345" s="326"/>
      <c r="B345" s="331"/>
      <c r="C345" s="342"/>
      <c r="D345" s="342"/>
      <c r="E345" s="342"/>
      <c r="F345" s="53" t="s">
        <v>43</v>
      </c>
      <c r="G345" s="104"/>
      <c r="H345" s="93"/>
      <c r="I345" s="50"/>
      <c r="J345" s="50"/>
      <c r="K345" s="50"/>
      <c r="L345" s="50"/>
      <c r="M345" s="50"/>
      <c r="N345" s="50"/>
    </row>
    <row r="346" spans="1:14" s="51" customFormat="1" ht="17.25">
      <c r="A346" s="326"/>
      <c r="B346" s="331"/>
      <c r="C346" s="342"/>
      <c r="D346" s="342"/>
      <c r="E346" s="342"/>
      <c r="F346" s="27" t="s">
        <v>86</v>
      </c>
      <c r="G346" s="97">
        <f>G348</f>
        <v>432784.6</v>
      </c>
    </row>
    <row r="347" spans="1:14" s="51" customFormat="1" ht="50.35">
      <c r="A347" s="326"/>
      <c r="B347" s="331"/>
      <c r="C347" s="342"/>
      <c r="D347" s="342"/>
      <c r="E347" s="342"/>
      <c r="F347" s="67" t="s">
        <v>39</v>
      </c>
      <c r="G347" s="110"/>
    </row>
    <row r="348" spans="1:14" s="51" customFormat="1">
      <c r="A348" s="326"/>
      <c r="B348" s="331"/>
      <c r="C348" s="342"/>
      <c r="D348" s="342"/>
      <c r="E348" s="342"/>
      <c r="F348" s="67" t="s">
        <v>57</v>
      </c>
      <c r="G348" s="110">
        <f>G349</f>
        <v>432784.6</v>
      </c>
    </row>
    <row r="349" spans="1:14" s="51" customFormat="1">
      <c r="A349" s="326"/>
      <c r="B349" s="331"/>
      <c r="C349" s="342"/>
      <c r="D349" s="342"/>
      <c r="E349" s="342"/>
      <c r="F349" s="67" t="s">
        <v>58</v>
      </c>
      <c r="G349" s="110">
        <f>G350</f>
        <v>432784.6</v>
      </c>
    </row>
    <row r="350" spans="1:14" s="51" customFormat="1" ht="14.25" customHeight="1">
      <c r="A350" s="326"/>
      <c r="B350" s="331"/>
      <c r="C350" s="342"/>
      <c r="D350" s="342"/>
      <c r="E350" s="342"/>
      <c r="F350" s="67" t="s">
        <v>87</v>
      </c>
      <c r="G350" s="110">
        <f>G351</f>
        <v>432784.6</v>
      </c>
    </row>
    <row r="351" spans="1:14" s="51" customFormat="1" ht="22.55" customHeight="1">
      <c r="A351" s="327"/>
      <c r="B351" s="332"/>
      <c r="C351" s="323"/>
      <c r="D351" s="323"/>
      <c r="E351" s="323"/>
      <c r="F351" s="67" t="s">
        <v>83</v>
      </c>
      <c r="G351" s="110">
        <f>-G13</f>
        <v>432784.6</v>
      </c>
    </row>
    <row r="352" spans="1:14">
      <c r="E352" s="118"/>
    </row>
  </sheetData>
  <mergeCells count="108">
    <mergeCell ref="E344:E351"/>
    <mergeCell ref="E342:E343"/>
    <mergeCell ref="D241:D242"/>
    <mergeCell ref="A336:A351"/>
    <mergeCell ref="B339:B351"/>
    <mergeCell ref="C342:C351"/>
    <mergeCell ref="B336:B337"/>
    <mergeCell ref="C224:C225"/>
    <mergeCell ref="A97:A280"/>
    <mergeCell ref="B224:B280"/>
    <mergeCell ref="C226:C280"/>
    <mergeCell ref="D336:D341"/>
    <mergeCell ref="D342:D351"/>
    <mergeCell ref="D163:D164"/>
    <mergeCell ref="E163:F163"/>
    <mergeCell ref="D326:D334"/>
    <mergeCell ref="E149:E156"/>
    <mergeCell ref="C157:C158"/>
    <mergeCell ref="D157:D162"/>
    <mergeCell ref="F2:G2"/>
    <mergeCell ref="F3:G3"/>
    <mergeCell ref="A6:G6"/>
    <mergeCell ref="A9:C9"/>
    <mergeCell ref="D9:E9"/>
    <mergeCell ref="F9:F10"/>
    <mergeCell ref="E97:E100"/>
    <mergeCell ref="D116:D121"/>
    <mergeCell ref="D97:D100"/>
    <mergeCell ref="B97:B98"/>
    <mergeCell ref="C101:C115"/>
    <mergeCell ref="C116:C117"/>
    <mergeCell ref="E101:E104"/>
    <mergeCell ref="D101:D104"/>
    <mergeCell ref="D107:D115"/>
    <mergeCell ref="B99:B100"/>
    <mergeCell ref="E14:E17"/>
    <mergeCell ref="B16:B17"/>
    <mergeCell ref="C18:C32"/>
    <mergeCell ref="D18:D21"/>
    <mergeCell ref="E18:E21"/>
    <mergeCell ref="D22:D23"/>
    <mergeCell ref="E22:F22"/>
    <mergeCell ref="D33:D41"/>
    <mergeCell ref="D42:D43"/>
    <mergeCell ref="C55:C69"/>
    <mergeCell ref="D74:D75"/>
    <mergeCell ref="D88:D96"/>
    <mergeCell ref="B53:B96"/>
    <mergeCell ref="A14:A96"/>
    <mergeCell ref="B14:B15"/>
    <mergeCell ref="D14:D17"/>
    <mergeCell ref="C142:C156"/>
    <mergeCell ref="B116:B156"/>
    <mergeCell ref="D146:D147"/>
    <mergeCell ref="D142:D145"/>
    <mergeCell ref="D148:D156"/>
    <mergeCell ref="D124:D141"/>
    <mergeCell ref="D105:D106"/>
    <mergeCell ref="D122:D123"/>
    <mergeCell ref="D24:D32"/>
    <mergeCell ref="E53:E58"/>
    <mergeCell ref="D53:D58"/>
    <mergeCell ref="C53:C54"/>
    <mergeCell ref="E70:E73"/>
    <mergeCell ref="D70:D73"/>
    <mergeCell ref="C70:C96"/>
    <mergeCell ref="E42:F42"/>
    <mergeCell ref="D44:D52"/>
    <mergeCell ref="D281:D282"/>
    <mergeCell ref="E281:F281"/>
    <mergeCell ref="C207:C208"/>
    <mergeCell ref="D207:D212"/>
    <mergeCell ref="D213:D214"/>
    <mergeCell ref="E213:F213"/>
    <mergeCell ref="D230:D231"/>
    <mergeCell ref="E230:F230"/>
    <mergeCell ref="D59:D60"/>
    <mergeCell ref="E59:F59"/>
    <mergeCell ref="D61:D69"/>
    <mergeCell ref="E62:E69"/>
    <mergeCell ref="E241:F241"/>
    <mergeCell ref="D165:D182"/>
    <mergeCell ref="D243:D280"/>
    <mergeCell ref="D183:D186"/>
    <mergeCell ref="E74:F74"/>
    <mergeCell ref="E77:E85"/>
    <mergeCell ref="D76:D85"/>
    <mergeCell ref="D86:D87"/>
    <mergeCell ref="E86:F86"/>
    <mergeCell ref="E292:F292"/>
    <mergeCell ref="E303:F303"/>
    <mergeCell ref="D315:D316"/>
    <mergeCell ref="D317:D325"/>
    <mergeCell ref="E315:F315"/>
    <mergeCell ref="D294:D302"/>
    <mergeCell ref="D303:D304"/>
    <mergeCell ref="D305:D313"/>
    <mergeCell ref="D292:D293"/>
    <mergeCell ref="E183:E186"/>
    <mergeCell ref="D187:D188"/>
    <mergeCell ref="E187:F187"/>
    <mergeCell ref="D283:D291"/>
    <mergeCell ref="D224:D229"/>
    <mergeCell ref="E89:E96"/>
    <mergeCell ref="E142:E145"/>
    <mergeCell ref="E146:F146"/>
    <mergeCell ref="E122:F122"/>
    <mergeCell ref="E105:F105"/>
  </mergeCells>
  <pageMargins left="0.7" right="0.7" top="0.75" bottom="0.75" header="0.3" footer="0.3"/>
  <pageSetup paperSize="9" scale="40" fitToHeight="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AN57"/>
  <sheetViews>
    <sheetView topLeftCell="A24" zoomScale="70" zoomScaleNormal="70" zoomScaleSheetLayoutView="100" workbookViewId="0">
      <selection activeCell="G29" sqref="G29"/>
    </sheetView>
  </sheetViews>
  <sheetFormatPr defaultColWidth="9.15234375" defaultRowHeight="16.8"/>
  <cols>
    <col min="1" max="1" width="9.69140625" style="5" customWidth="1"/>
    <col min="2" max="2" width="13.3828125" style="5" customWidth="1"/>
    <col min="3" max="3" width="12.07421875" style="5" customWidth="1"/>
    <col min="4" max="4" width="9.4609375" style="5" customWidth="1"/>
    <col min="5" max="5" width="33.4609375" style="26" customWidth="1"/>
    <col min="6" max="6" width="52.84375" style="26" customWidth="1"/>
    <col min="7" max="7" width="28" style="5" customWidth="1"/>
    <col min="8" max="8" width="12.15234375" style="5" customWidth="1"/>
    <col min="9" max="16384" width="9.15234375" style="5"/>
  </cols>
  <sheetData>
    <row r="1" spans="1:40" s="14" customFormat="1" ht="37.549999999999997" customHeight="1">
      <c r="A1" s="128"/>
      <c r="B1" s="128"/>
      <c r="C1" s="129"/>
      <c r="D1" s="129"/>
      <c r="E1" s="129"/>
      <c r="F1" s="129"/>
      <c r="G1" s="262" t="s">
        <v>95</v>
      </c>
      <c r="Y1" s="295"/>
      <c r="Z1" s="295"/>
      <c r="AA1" s="295"/>
    </row>
    <row r="2" spans="1:40" s="14" customFormat="1">
      <c r="A2" s="129"/>
      <c r="B2" s="129"/>
      <c r="C2" s="129"/>
      <c r="D2" s="129"/>
      <c r="E2" s="129"/>
      <c r="F2" s="367" t="s">
        <v>96</v>
      </c>
      <c r="G2" s="367"/>
      <c r="V2" s="130"/>
      <c r="W2" s="130"/>
      <c r="X2" s="295"/>
      <c r="Y2" s="295"/>
      <c r="Z2" s="295"/>
      <c r="AA2" s="295"/>
      <c r="AB2" s="131"/>
      <c r="AC2" s="131"/>
      <c r="AD2" s="131"/>
      <c r="AE2" s="131"/>
      <c r="AF2" s="131"/>
      <c r="AG2" s="131"/>
      <c r="AH2" s="131"/>
      <c r="AI2" s="131"/>
      <c r="AJ2" s="131"/>
      <c r="AK2" s="131"/>
      <c r="AL2" s="131"/>
      <c r="AM2" s="131"/>
      <c r="AN2" s="131"/>
    </row>
    <row r="3" spans="1:40" s="14" customFormat="1" ht="22.55" customHeight="1">
      <c r="A3" s="129"/>
      <c r="B3" s="129"/>
      <c r="C3" s="129"/>
      <c r="D3" s="129"/>
      <c r="E3" s="129"/>
      <c r="F3" s="367" t="s">
        <v>97</v>
      </c>
      <c r="G3" s="367"/>
      <c r="V3" s="295"/>
      <c r="W3" s="295"/>
      <c r="X3" s="295"/>
      <c r="Y3" s="295"/>
      <c r="Z3" s="295"/>
      <c r="AA3" s="295"/>
      <c r="AB3" s="131"/>
      <c r="AC3" s="131"/>
      <c r="AD3" s="131"/>
      <c r="AE3" s="131"/>
      <c r="AF3" s="131"/>
      <c r="AG3" s="131"/>
      <c r="AH3" s="131"/>
      <c r="AI3" s="131"/>
      <c r="AJ3" s="131"/>
      <c r="AK3" s="131"/>
      <c r="AL3" s="131"/>
      <c r="AM3" s="131"/>
      <c r="AN3" s="131"/>
    </row>
    <row r="4" spans="1:40" s="14" customFormat="1">
      <c r="A4" s="129"/>
      <c r="B4" s="129"/>
      <c r="C4" s="129"/>
      <c r="D4" s="129"/>
      <c r="E4" s="129"/>
      <c r="F4" s="129"/>
      <c r="G4" s="129"/>
    </row>
    <row r="5" spans="1:40" s="14" customFormat="1" ht="15.8" customHeight="1">
      <c r="A5" s="129"/>
      <c r="B5" s="129"/>
      <c r="C5" s="129"/>
      <c r="D5" s="129"/>
      <c r="E5" s="129"/>
      <c r="F5" s="129"/>
      <c r="G5" s="129"/>
    </row>
    <row r="6" spans="1:40" s="14" customFormat="1" ht="67.5" customHeight="1">
      <c r="A6" s="366" t="s">
        <v>302</v>
      </c>
      <c r="B6" s="366"/>
      <c r="C6" s="366"/>
      <c r="D6" s="366"/>
      <c r="E6" s="366"/>
      <c r="F6" s="366"/>
      <c r="G6" s="366"/>
    </row>
    <row r="7" spans="1:40" s="14" customFormat="1" ht="40.549999999999997" customHeight="1">
      <c r="D7" s="132"/>
      <c r="E7" s="132"/>
      <c r="F7" s="132"/>
      <c r="G7" s="230" t="s">
        <v>107</v>
      </c>
      <c r="N7" s="130"/>
    </row>
    <row r="8" spans="1:40" ht="117.05" customHeight="1">
      <c r="A8" s="363" t="s">
        <v>14</v>
      </c>
      <c r="B8" s="363"/>
      <c r="C8" s="363" t="s">
        <v>103</v>
      </c>
      <c r="D8" s="363"/>
      <c r="E8" s="363"/>
      <c r="F8" s="364" t="s">
        <v>35</v>
      </c>
      <c r="G8" s="133" t="s">
        <v>88</v>
      </c>
    </row>
    <row r="9" spans="1:40" s="124" customFormat="1" ht="63.65" customHeight="1">
      <c r="A9" s="133" t="s">
        <v>17</v>
      </c>
      <c r="B9" s="133" t="s">
        <v>177</v>
      </c>
      <c r="C9" s="363"/>
      <c r="D9" s="363"/>
      <c r="E9" s="363"/>
      <c r="F9" s="365"/>
      <c r="G9" s="133" t="s">
        <v>16</v>
      </c>
    </row>
    <row r="10" spans="1:40" ht="24" customHeight="1">
      <c r="A10" s="354" t="s">
        <v>33</v>
      </c>
      <c r="B10" s="355"/>
      <c r="C10" s="355"/>
      <c r="D10" s="355"/>
      <c r="E10" s="355"/>
      <c r="F10" s="356"/>
      <c r="G10" s="209">
        <f>+G11+G14+G20+G23+G28+G34+G43+G46+G50</f>
        <v>-167085.9</v>
      </c>
      <c r="H10" s="127"/>
    </row>
    <row r="11" spans="1:40" s="124" customFormat="1" ht="24" customHeight="1">
      <c r="A11" s="134">
        <v>1041</v>
      </c>
      <c r="B11" s="273" t="s">
        <v>244</v>
      </c>
      <c r="C11" s="273"/>
      <c r="D11" s="273"/>
      <c r="E11" s="273"/>
      <c r="F11" s="135"/>
      <c r="G11" s="136">
        <f>+G12</f>
        <v>-7168.2</v>
      </c>
    </row>
    <row r="12" spans="1:40" s="124" customFormat="1" ht="55.55" customHeight="1">
      <c r="A12" s="123"/>
      <c r="B12" s="121">
        <v>11032</v>
      </c>
      <c r="C12" s="301" t="s">
        <v>245</v>
      </c>
      <c r="D12" s="301"/>
      <c r="E12" s="301"/>
      <c r="F12" s="193" t="s">
        <v>33</v>
      </c>
      <c r="G12" s="137">
        <f>+G13</f>
        <v>-7168.2</v>
      </c>
    </row>
    <row r="13" spans="1:40" s="124" customFormat="1" ht="33.6">
      <c r="A13" s="121"/>
      <c r="B13" s="121"/>
      <c r="C13" s="115"/>
      <c r="D13" s="115"/>
      <c r="E13" s="115"/>
      <c r="F13" s="122" t="s">
        <v>246</v>
      </c>
      <c r="G13" s="138">
        <v>-7168.2</v>
      </c>
    </row>
    <row r="14" spans="1:40" s="3" customFormat="1" ht="26.3" customHeight="1">
      <c r="A14" s="231">
        <v>1075</v>
      </c>
      <c r="B14" s="358" t="s">
        <v>314</v>
      </c>
      <c r="C14" s="359"/>
      <c r="D14" s="359"/>
      <c r="E14" s="360"/>
      <c r="F14" s="232"/>
      <c r="G14" s="136">
        <f>+G15</f>
        <v>-21273.599999999999</v>
      </c>
    </row>
    <row r="15" spans="1:40" s="3" customFormat="1" ht="34.450000000000003" customHeight="1">
      <c r="A15" s="231"/>
      <c r="B15" s="188">
        <v>11004</v>
      </c>
      <c r="C15" s="351" t="s">
        <v>305</v>
      </c>
      <c r="D15" s="352"/>
      <c r="E15" s="353"/>
      <c r="F15" s="184"/>
      <c r="G15" s="137">
        <f>+G17</f>
        <v>-21273.599999999999</v>
      </c>
    </row>
    <row r="16" spans="1:40" s="3" customFormat="1" ht="16.45" customHeight="1">
      <c r="A16" s="231"/>
      <c r="B16" s="235"/>
      <c r="C16" s="251"/>
      <c r="D16" s="361" t="s">
        <v>315</v>
      </c>
      <c r="E16" s="362"/>
      <c r="F16" s="236"/>
      <c r="G16" s="237"/>
    </row>
    <row r="17" spans="1:27" s="3" customFormat="1" ht="34.450000000000003" customHeight="1">
      <c r="A17" s="231"/>
      <c r="B17" s="235"/>
      <c r="C17" s="222"/>
      <c r="D17" s="238"/>
      <c r="E17" s="239"/>
      <c r="F17" s="184" t="s">
        <v>109</v>
      </c>
      <c r="G17" s="252">
        <f>SUM(G18:G19)</f>
        <v>-21273.599999999999</v>
      </c>
    </row>
    <row r="18" spans="1:27" s="3" customFormat="1" ht="34.450000000000003" customHeight="1">
      <c r="A18" s="231"/>
      <c r="B18" s="235"/>
      <c r="C18" s="240"/>
      <c r="D18" s="240"/>
      <c r="E18" s="241"/>
      <c r="F18" s="242" t="s">
        <v>316</v>
      </c>
      <c r="G18" s="138">
        <v>-4185.6000000000004</v>
      </c>
    </row>
    <row r="19" spans="1:27" s="3" customFormat="1" ht="62.3" customHeight="1">
      <c r="A19" s="231"/>
      <c r="B19" s="235"/>
      <c r="C19" s="240"/>
      <c r="D19" s="240"/>
      <c r="E19" s="241"/>
      <c r="F19" s="242" t="s">
        <v>317</v>
      </c>
      <c r="G19" s="138">
        <v>-17088</v>
      </c>
    </row>
    <row r="20" spans="1:27" s="124" customFormat="1" ht="34.450000000000003" customHeight="1">
      <c r="A20" s="134">
        <v>1111</v>
      </c>
      <c r="B20" s="273" t="s">
        <v>276</v>
      </c>
      <c r="C20" s="273"/>
      <c r="D20" s="273"/>
      <c r="E20" s="273"/>
      <c r="F20" s="135"/>
      <c r="G20" s="136">
        <f>+G21</f>
        <v>-2925.8</v>
      </c>
    </row>
    <row r="21" spans="1:27" s="26" customFormat="1" ht="55.55" customHeight="1">
      <c r="A21" s="7"/>
      <c r="B21" s="121">
        <v>12007</v>
      </c>
      <c r="C21" s="301" t="s">
        <v>275</v>
      </c>
      <c r="D21" s="301"/>
      <c r="E21" s="301"/>
      <c r="F21" s="193" t="s">
        <v>128</v>
      </c>
      <c r="G21" s="252">
        <f>+G22</f>
        <v>-2925.8</v>
      </c>
      <c r="H21" s="5"/>
      <c r="I21" s="5"/>
      <c r="J21" s="5"/>
      <c r="K21" s="5"/>
      <c r="L21" s="5"/>
      <c r="M21" s="5"/>
      <c r="N21" s="5"/>
      <c r="O21" s="5"/>
      <c r="P21" s="5"/>
      <c r="Q21" s="5"/>
      <c r="R21" s="5"/>
      <c r="S21" s="5"/>
      <c r="T21" s="5"/>
      <c r="U21" s="5"/>
      <c r="V21" s="5"/>
      <c r="W21" s="5"/>
      <c r="X21" s="5"/>
      <c r="Y21" s="5"/>
      <c r="Z21" s="5"/>
      <c r="AA21" s="5"/>
    </row>
    <row r="22" spans="1:27" ht="17.25">
      <c r="A22" s="6"/>
      <c r="B22" s="6"/>
      <c r="C22" s="115"/>
      <c r="D22" s="115"/>
      <c r="E22" s="115"/>
      <c r="F22" s="122" t="s">
        <v>171</v>
      </c>
      <c r="G22" s="140">
        <v>-2925.8</v>
      </c>
    </row>
    <row r="23" spans="1:27" s="130" customFormat="1" ht="34.450000000000003" customHeight="1">
      <c r="A23" s="243">
        <v>1124</v>
      </c>
      <c r="B23" s="348" t="s">
        <v>318</v>
      </c>
      <c r="C23" s="349"/>
      <c r="D23" s="349"/>
      <c r="E23" s="350"/>
      <c r="F23" s="244"/>
      <c r="G23" s="136">
        <f>G24</f>
        <v>-14813.4</v>
      </c>
    </row>
    <row r="24" spans="1:27" s="130" customFormat="1" ht="66.7" customHeight="1">
      <c r="A24" s="253"/>
      <c r="B24" s="188">
        <v>11005</v>
      </c>
      <c r="C24" s="351" t="s">
        <v>319</v>
      </c>
      <c r="D24" s="352"/>
      <c r="E24" s="353"/>
      <c r="F24" s="66" t="s">
        <v>320</v>
      </c>
      <c r="G24" s="252">
        <f>G26+G27</f>
        <v>-14813.4</v>
      </c>
    </row>
    <row r="25" spans="1:27" s="130" customFormat="1" ht="17.25" customHeight="1">
      <c r="A25" s="253"/>
      <c r="B25" s="188"/>
      <c r="C25" s="194"/>
      <c r="D25" s="346" t="s">
        <v>315</v>
      </c>
      <c r="E25" s="347"/>
      <c r="F25" s="188"/>
      <c r="G25" s="233"/>
    </row>
    <row r="26" spans="1:27" s="130" customFormat="1" ht="50.35">
      <c r="A26" s="253"/>
      <c r="B26" s="235"/>
      <c r="C26" s="240"/>
      <c r="D26" s="240"/>
      <c r="E26" s="222" t="s">
        <v>321</v>
      </c>
      <c r="F26" s="245" t="s">
        <v>322</v>
      </c>
      <c r="G26" s="138">
        <v>-13600.6</v>
      </c>
    </row>
    <row r="27" spans="1:27" s="130" customFormat="1" ht="50.35">
      <c r="A27" s="253"/>
      <c r="B27" s="246"/>
      <c r="C27" s="247"/>
      <c r="D27" s="247"/>
      <c r="E27" s="241" t="s">
        <v>323</v>
      </c>
      <c r="F27" s="248" t="s">
        <v>171</v>
      </c>
      <c r="G27" s="138">
        <v>-1212.8</v>
      </c>
    </row>
    <row r="28" spans="1:27" s="130" customFormat="1" ht="34.450000000000003" customHeight="1">
      <c r="A28" s="243">
        <v>1146</v>
      </c>
      <c r="B28" s="348" t="s">
        <v>45</v>
      </c>
      <c r="C28" s="349"/>
      <c r="D28" s="349"/>
      <c r="E28" s="350"/>
      <c r="F28" s="244"/>
      <c r="G28" s="136">
        <f>+G29+G31</f>
        <v>-25510.3</v>
      </c>
    </row>
    <row r="29" spans="1:27" s="124" customFormat="1" ht="55.55" customHeight="1">
      <c r="A29" s="123"/>
      <c r="B29" s="121">
        <v>11015</v>
      </c>
      <c r="C29" s="301" t="s">
        <v>409</v>
      </c>
      <c r="D29" s="301"/>
      <c r="E29" s="301"/>
      <c r="F29" s="193" t="s">
        <v>33</v>
      </c>
      <c r="G29" s="137">
        <f>+G30</f>
        <v>-11314.5</v>
      </c>
    </row>
    <row r="30" spans="1:27" s="124" customFormat="1" ht="33.6">
      <c r="A30" s="121"/>
      <c r="B30" s="121"/>
      <c r="C30" s="271"/>
      <c r="D30" s="271"/>
      <c r="E30" s="271"/>
      <c r="F30" s="122" t="s">
        <v>410</v>
      </c>
      <c r="G30" s="138">
        <v>-11314.5</v>
      </c>
    </row>
    <row r="31" spans="1:27" s="124" customFormat="1" ht="55.55" customHeight="1">
      <c r="A31" s="123"/>
      <c r="B31" s="121">
        <v>12004</v>
      </c>
      <c r="C31" s="357" t="s">
        <v>51</v>
      </c>
      <c r="D31" s="357"/>
      <c r="E31" s="357"/>
      <c r="F31" s="121" t="s">
        <v>108</v>
      </c>
      <c r="G31" s="137">
        <f>+G32</f>
        <v>-14195.8</v>
      </c>
    </row>
    <row r="32" spans="1:27" s="124" customFormat="1" ht="34.450000000000003">
      <c r="A32" s="121"/>
      <c r="B32" s="121"/>
      <c r="C32" s="115"/>
      <c r="D32" s="115"/>
      <c r="E32" s="115"/>
      <c r="F32" s="47" t="s">
        <v>33</v>
      </c>
      <c r="G32" s="137">
        <f>G33</f>
        <v>-14195.8</v>
      </c>
    </row>
    <row r="33" spans="1:27" s="124" customFormat="1" ht="33.6">
      <c r="A33" s="121"/>
      <c r="B33" s="121"/>
      <c r="C33" s="115"/>
      <c r="D33" s="115"/>
      <c r="E33" s="115"/>
      <c r="F33" s="122" t="s">
        <v>168</v>
      </c>
      <c r="G33" s="138">
        <v>-14195.8</v>
      </c>
    </row>
    <row r="34" spans="1:27" s="130" customFormat="1" ht="34.450000000000003" customHeight="1">
      <c r="A34" s="243">
        <v>1168</v>
      </c>
      <c r="B34" s="348" t="s">
        <v>333</v>
      </c>
      <c r="C34" s="349"/>
      <c r="D34" s="349"/>
      <c r="E34" s="350"/>
      <c r="F34" s="244"/>
      <c r="G34" s="136">
        <f>G35</f>
        <v>-8056</v>
      </c>
    </row>
    <row r="35" spans="1:27" s="130" customFormat="1" ht="40.549999999999997" customHeight="1">
      <c r="A35" s="243"/>
      <c r="B35" s="188">
        <v>11005</v>
      </c>
      <c r="C35" s="351" t="s">
        <v>312</v>
      </c>
      <c r="D35" s="352"/>
      <c r="E35" s="353"/>
      <c r="F35" s="184" t="s">
        <v>109</v>
      </c>
      <c r="G35" s="137">
        <f>+G37+G39+G41</f>
        <v>-8056</v>
      </c>
    </row>
    <row r="36" spans="1:27" s="130" customFormat="1" ht="36.700000000000003" customHeight="1">
      <c r="A36" s="243"/>
      <c r="B36" s="188"/>
      <c r="C36" s="194"/>
      <c r="D36" s="346" t="s">
        <v>324</v>
      </c>
      <c r="E36" s="347"/>
      <c r="F36" s="184"/>
      <c r="G36" s="237"/>
    </row>
    <row r="37" spans="1:27" s="130" customFormat="1" ht="34.450000000000003">
      <c r="A37" s="243"/>
      <c r="B37" s="235"/>
      <c r="C37" s="249"/>
      <c r="D37" s="249"/>
      <c r="E37" s="184" t="s">
        <v>325</v>
      </c>
      <c r="F37" s="184"/>
      <c r="G37" s="137">
        <f>G38</f>
        <v>-2872</v>
      </c>
    </row>
    <row r="38" spans="1:27" s="130" customFormat="1" ht="50.35">
      <c r="A38" s="243"/>
      <c r="B38" s="235"/>
      <c r="C38" s="249"/>
      <c r="D38" s="249"/>
      <c r="E38" s="222" t="s">
        <v>326</v>
      </c>
      <c r="F38" s="217" t="s">
        <v>171</v>
      </c>
      <c r="G38" s="138">
        <v>-2872</v>
      </c>
    </row>
    <row r="39" spans="1:27" s="130" customFormat="1" ht="43.55" customHeight="1">
      <c r="A39" s="243"/>
      <c r="B39" s="235"/>
      <c r="C39" s="249"/>
      <c r="D39" s="249"/>
      <c r="E39" s="184" t="s">
        <v>331</v>
      </c>
      <c r="F39" s="194"/>
      <c r="G39" s="137">
        <f>G40</f>
        <v>-3000</v>
      </c>
    </row>
    <row r="40" spans="1:27" s="130" customFormat="1" ht="104.7" customHeight="1">
      <c r="A40" s="243"/>
      <c r="B40" s="235"/>
      <c r="C40" s="249"/>
      <c r="D40" s="249"/>
      <c r="E40" s="222" t="s">
        <v>327</v>
      </c>
      <c r="F40" s="217" t="s">
        <v>171</v>
      </c>
      <c r="G40" s="138">
        <v>-3000</v>
      </c>
    </row>
    <row r="41" spans="1:27" s="130" customFormat="1" ht="34.450000000000003">
      <c r="A41" s="243"/>
      <c r="B41" s="235"/>
      <c r="C41" s="249"/>
      <c r="D41" s="249"/>
      <c r="E41" s="184" t="s">
        <v>328</v>
      </c>
      <c r="F41" s="194"/>
      <c r="G41" s="137">
        <f>G42</f>
        <v>-2184</v>
      </c>
    </row>
    <row r="42" spans="1:27" s="130" customFormat="1" ht="408.7" customHeight="1">
      <c r="A42" s="243"/>
      <c r="B42" s="249"/>
      <c r="C42" s="249"/>
      <c r="D42" s="249"/>
      <c r="E42" s="250" t="s">
        <v>329</v>
      </c>
      <c r="F42" s="217" t="s">
        <v>330</v>
      </c>
      <c r="G42" s="138">
        <v>-2184</v>
      </c>
    </row>
    <row r="43" spans="1:27" s="124" customFormat="1" ht="24" customHeight="1">
      <c r="A43" s="134">
        <v>1183</v>
      </c>
      <c r="B43" s="273" t="s">
        <v>140</v>
      </c>
      <c r="C43" s="273"/>
      <c r="D43" s="273"/>
      <c r="E43" s="273"/>
      <c r="F43" s="135"/>
      <c r="G43" s="136">
        <f>+G44</f>
        <v>-2681</v>
      </c>
    </row>
    <row r="44" spans="1:27" s="26" customFormat="1" ht="55.55" customHeight="1">
      <c r="A44" s="7"/>
      <c r="B44" s="121">
        <v>11001</v>
      </c>
      <c r="C44" s="301" t="s">
        <v>268</v>
      </c>
      <c r="D44" s="301"/>
      <c r="E44" s="301"/>
      <c r="F44" s="193" t="s">
        <v>128</v>
      </c>
      <c r="G44" s="137">
        <f>+G45</f>
        <v>-2681</v>
      </c>
      <c r="H44" s="5"/>
      <c r="I44" s="5"/>
      <c r="J44" s="5"/>
      <c r="K44" s="5"/>
      <c r="L44" s="5"/>
      <c r="M44" s="5"/>
      <c r="N44" s="5"/>
      <c r="O44" s="5"/>
      <c r="P44" s="5"/>
      <c r="Q44" s="5"/>
      <c r="R44" s="5"/>
      <c r="S44" s="5"/>
      <c r="T44" s="5"/>
      <c r="U44" s="5"/>
      <c r="V44" s="5"/>
      <c r="W44" s="5"/>
      <c r="X44" s="5"/>
      <c r="Y44" s="5"/>
      <c r="Z44" s="5"/>
      <c r="AA44" s="5"/>
    </row>
    <row r="45" spans="1:27" ht="17.25">
      <c r="A45" s="6"/>
      <c r="B45" s="6"/>
      <c r="C45" s="115"/>
      <c r="D45" s="115"/>
      <c r="E45" s="115"/>
      <c r="F45" s="122" t="s">
        <v>171</v>
      </c>
      <c r="G45" s="140">
        <v>-2681</v>
      </c>
    </row>
    <row r="46" spans="1:27" s="124" customFormat="1" ht="24" customHeight="1">
      <c r="A46" s="134">
        <v>1192</v>
      </c>
      <c r="B46" s="273" t="s">
        <v>134</v>
      </c>
      <c r="C46" s="273"/>
      <c r="D46" s="273"/>
      <c r="E46" s="273"/>
      <c r="F46" s="135"/>
      <c r="G46" s="136">
        <f>+G47</f>
        <v>-1683.4</v>
      </c>
    </row>
    <row r="47" spans="1:27" s="26" customFormat="1" ht="55.55" customHeight="1">
      <c r="A47" s="7"/>
      <c r="B47" s="121">
        <v>11010</v>
      </c>
      <c r="C47" s="357" t="s">
        <v>138</v>
      </c>
      <c r="D47" s="357"/>
      <c r="E47" s="357"/>
      <c r="F47" s="121" t="s">
        <v>108</v>
      </c>
      <c r="G47" s="137">
        <f>+G48</f>
        <v>-1683.4</v>
      </c>
      <c r="H47" s="5"/>
      <c r="I47" s="5"/>
      <c r="J47" s="5"/>
      <c r="K47" s="5"/>
      <c r="L47" s="5"/>
      <c r="M47" s="5"/>
      <c r="N47" s="5"/>
      <c r="O47" s="5"/>
      <c r="P47" s="5"/>
      <c r="Q47" s="5"/>
      <c r="R47" s="5"/>
      <c r="S47" s="5"/>
      <c r="T47" s="5"/>
      <c r="U47" s="5"/>
      <c r="V47" s="5"/>
      <c r="W47" s="5"/>
      <c r="X47" s="5"/>
      <c r="Y47" s="5"/>
      <c r="Z47" s="5"/>
      <c r="AA47" s="5"/>
    </row>
    <row r="48" spans="1:27" ht="34.450000000000003">
      <c r="A48" s="6"/>
      <c r="B48" s="6"/>
      <c r="C48" s="115"/>
      <c r="D48" s="115"/>
      <c r="E48" s="115"/>
      <c r="F48" s="47" t="s">
        <v>128</v>
      </c>
      <c r="G48" s="139">
        <f>G49</f>
        <v>-1683.4</v>
      </c>
    </row>
    <row r="49" spans="1:27" ht="17.25">
      <c r="A49" s="6"/>
      <c r="B49" s="6"/>
      <c r="C49" s="115"/>
      <c r="D49" s="115"/>
      <c r="E49" s="115"/>
      <c r="F49" s="122" t="s">
        <v>139</v>
      </c>
      <c r="G49" s="140">
        <v>-1683.4</v>
      </c>
    </row>
    <row r="50" spans="1:27" s="124" customFormat="1" ht="36.25" customHeight="1">
      <c r="A50" s="134">
        <v>1193</v>
      </c>
      <c r="B50" s="273" t="s">
        <v>169</v>
      </c>
      <c r="C50" s="273"/>
      <c r="D50" s="273"/>
      <c r="E50" s="273"/>
      <c r="F50" s="135"/>
      <c r="G50" s="136">
        <f>+G51</f>
        <v>-82974.2</v>
      </c>
    </row>
    <row r="51" spans="1:27" s="26" customFormat="1" ht="108.7" customHeight="1">
      <c r="A51" s="7"/>
      <c r="B51" s="121">
        <v>11001</v>
      </c>
      <c r="C51" s="301" t="s">
        <v>170</v>
      </c>
      <c r="D51" s="301"/>
      <c r="E51" s="301"/>
      <c r="F51" s="193" t="s">
        <v>128</v>
      </c>
      <c r="G51" s="137">
        <f>SUM(G52:G57)</f>
        <v>-82974.2</v>
      </c>
      <c r="H51" s="5"/>
      <c r="I51" s="5"/>
      <c r="J51" s="5"/>
      <c r="K51" s="5"/>
      <c r="L51" s="5"/>
      <c r="M51" s="5"/>
      <c r="N51" s="5"/>
      <c r="O51" s="5"/>
      <c r="P51" s="5"/>
      <c r="Q51" s="5"/>
      <c r="R51" s="5"/>
      <c r="S51" s="5"/>
      <c r="T51" s="5"/>
      <c r="U51" s="5"/>
      <c r="V51" s="5"/>
      <c r="W51" s="5"/>
      <c r="X51" s="5"/>
      <c r="Y51" s="5"/>
      <c r="Z51" s="5"/>
      <c r="AA51" s="5"/>
    </row>
    <row r="52" spans="1:27" ht="17.25">
      <c r="A52" s="6"/>
      <c r="B52" s="6"/>
      <c r="C52" s="115"/>
      <c r="D52" s="115"/>
      <c r="E52" s="115"/>
      <c r="F52" s="122" t="s">
        <v>171</v>
      </c>
      <c r="G52" s="140">
        <v>-13688.2</v>
      </c>
    </row>
    <row r="53" spans="1:27" ht="50.35">
      <c r="A53" s="9"/>
      <c r="B53" s="9"/>
      <c r="C53" s="9"/>
      <c r="D53" s="9"/>
      <c r="E53" s="8"/>
      <c r="F53" s="122" t="s">
        <v>174</v>
      </c>
      <c r="G53" s="138">
        <v>-1857.2</v>
      </c>
    </row>
    <row r="54" spans="1:27" ht="50.35">
      <c r="A54" s="9"/>
      <c r="B54" s="9"/>
      <c r="C54" s="9"/>
      <c r="D54" s="9"/>
      <c r="E54" s="8"/>
      <c r="F54" s="122" t="s">
        <v>175</v>
      </c>
      <c r="G54" s="138">
        <v>-1857.2</v>
      </c>
    </row>
    <row r="55" spans="1:27" ht="50.35">
      <c r="A55" s="9"/>
      <c r="B55" s="9"/>
      <c r="C55" s="9"/>
      <c r="D55" s="9"/>
      <c r="E55" s="8"/>
      <c r="F55" s="122" t="s">
        <v>176</v>
      </c>
      <c r="G55" s="138">
        <v>-1857.2</v>
      </c>
    </row>
    <row r="56" spans="1:27" s="126" customFormat="1" ht="50.35">
      <c r="A56" s="125"/>
      <c r="B56" s="125"/>
      <c r="C56" s="141"/>
      <c r="D56" s="141"/>
      <c r="E56" s="141"/>
      <c r="F56" s="122" t="s">
        <v>172</v>
      </c>
      <c r="G56" s="138">
        <v>-31857.200000000001</v>
      </c>
    </row>
    <row r="57" spans="1:27" ht="50.35">
      <c r="A57" s="9"/>
      <c r="B57" s="9"/>
      <c r="C57" s="9"/>
      <c r="D57" s="9"/>
      <c r="E57" s="8"/>
      <c r="F57" s="122" t="s">
        <v>173</v>
      </c>
      <c r="G57" s="138">
        <v>-31857.200000000001</v>
      </c>
    </row>
  </sheetData>
  <mergeCells count="32">
    <mergeCell ref="A8:B8"/>
    <mergeCell ref="C8:E9"/>
    <mergeCell ref="F8:F9"/>
    <mergeCell ref="Y1:AA1"/>
    <mergeCell ref="X2:AA2"/>
    <mergeCell ref="V3:AA3"/>
    <mergeCell ref="A6:G6"/>
    <mergeCell ref="F2:G2"/>
    <mergeCell ref="F3:G3"/>
    <mergeCell ref="B46:E46"/>
    <mergeCell ref="B50:E50"/>
    <mergeCell ref="C51:E51"/>
    <mergeCell ref="A10:F10"/>
    <mergeCell ref="C47:E47"/>
    <mergeCell ref="C31:E31"/>
    <mergeCell ref="B11:E11"/>
    <mergeCell ref="C12:E12"/>
    <mergeCell ref="B43:E43"/>
    <mergeCell ref="C44:E44"/>
    <mergeCell ref="B20:E20"/>
    <mergeCell ref="C21:E21"/>
    <mergeCell ref="B14:E14"/>
    <mergeCell ref="C15:E15"/>
    <mergeCell ref="D16:E16"/>
    <mergeCell ref="B23:E23"/>
    <mergeCell ref="D36:E36"/>
    <mergeCell ref="B28:E28"/>
    <mergeCell ref="C24:E24"/>
    <mergeCell ref="D25:E25"/>
    <mergeCell ref="B34:E34"/>
    <mergeCell ref="C35:E35"/>
    <mergeCell ref="C29:E29"/>
  </mergeCells>
  <pageMargins left="0.70866141732283505" right="0.70866141732283505" top="0.74803149606299202" bottom="0.74803149606299202" header="0.31496062992126" footer="0.31496062992126"/>
  <pageSetup paperSize="9" scale="2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E315"/>
  <sheetViews>
    <sheetView topLeftCell="A271" zoomScale="90" zoomScaleNormal="90" zoomScaleSheetLayoutView="100" workbookViewId="0">
      <selection activeCell="C275" sqref="C275"/>
    </sheetView>
  </sheetViews>
  <sheetFormatPr defaultColWidth="8.84375" defaultRowHeight="16.8"/>
  <cols>
    <col min="1" max="1" width="5.3046875" style="1" customWidth="1"/>
    <col min="2" max="2" width="27.15234375" style="1" customWidth="1"/>
    <col min="3" max="3" width="66.69140625" style="1" customWidth="1"/>
    <col min="4" max="4" width="26.15234375" style="1" customWidth="1"/>
    <col min="5" max="5" width="9.15234375" style="1"/>
    <col min="6" max="6" width="49.84375" style="1" customWidth="1"/>
    <col min="7" max="16384" width="8.84375" style="1"/>
  </cols>
  <sheetData>
    <row r="1" spans="1:4" ht="37.549999999999997" customHeight="1">
      <c r="C1" s="376" t="s">
        <v>36</v>
      </c>
      <c r="D1" s="376"/>
    </row>
    <row r="2" spans="1:4" ht="15.05" customHeight="1">
      <c r="C2" s="377" t="s">
        <v>94</v>
      </c>
      <c r="D2" s="377"/>
    </row>
    <row r="3" spans="1:4" ht="15.05" customHeight="1">
      <c r="C3" s="377" t="s">
        <v>9</v>
      </c>
      <c r="D3" s="377"/>
    </row>
    <row r="6" spans="1:4" ht="59.3" customHeight="1">
      <c r="A6" s="2"/>
      <c r="B6" s="378" t="s">
        <v>178</v>
      </c>
      <c r="C6" s="378"/>
      <c r="D6" s="378"/>
    </row>
    <row r="7" spans="1:4" ht="23.3" customHeight="1"/>
    <row r="8" spans="1:4">
      <c r="B8" s="14"/>
      <c r="C8" s="14"/>
      <c r="D8" s="14"/>
    </row>
    <row r="9" spans="1:4" ht="21.75" customHeight="1">
      <c r="A9" s="379" t="s">
        <v>192</v>
      </c>
      <c r="B9" s="379"/>
      <c r="C9" s="379"/>
      <c r="D9" s="379"/>
    </row>
    <row r="10" spans="1:4" ht="38.65" customHeight="1">
      <c r="B10" s="14"/>
      <c r="C10" s="144" t="s">
        <v>109</v>
      </c>
      <c r="D10" s="145"/>
    </row>
    <row r="11" spans="1:4" ht="17.25">
      <c r="B11" s="380" t="s">
        <v>11</v>
      </c>
      <c r="C11" s="381"/>
      <c r="D11" s="382"/>
    </row>
    <row r="12" spans="1:4" s="4" customFormat="1">
      <c r="B12" s="146"/>
      <c r="C12" s="146"/>
      <c r="D12" s="147"/>
    </row>
    <row r="13" spans="1:4" s="4" customFormat="1">
      <c r="B13" s="146"/>
      <c r="C13" s="146"/>
      <c r="D13" s="147"/>
    </row>
    <row r="14" spans="1:4" ht="17.25">
      <c r="B14" s="15" t="s">
        <v>1</v>
      </c>
      <c r="C14" s="15" t="s">
        <v>2</v>
      </c>
      <c r="D14" s="16"/>
    </row>
    <row r="15" spans="1:4">
      <c r="B15" s="10">
        <v>1041</v>
      </c>
      <c r="C15" s="10" t="s">
        <v>244</v>
      </c>
      <c r="D15" s="16"/>
    </row>
    <row r="17" spans="2:4" ht="34.450000000000003">
      <c r="B17" s="17" t="s">
        <v>3</v>
      </c>
      <c r="C17" s="18"/>
      <c r="D17" s="16"/>
    </row>
    <row r="18" spans="2:4" ht="67.150000000000006">
      <c r="B18" s="19" t="s">
        <v>4</v>
      </c>
      <c r="C18" s="10">
        <v>1041</v>
      </c>
      <c r="D18" s="20" t="s">
        <v>88</v>
      </c>
    </row>
    <row r="19" spans="2:4">
      <c r="B19" s="19" t="s">
        <v>5</v>
      </c>
      <c r="C19" s="10">
        <v>11032</v>
      </c>
      <c r="D19" s="21" t="s">
        <v>12</v>
      </c>
    </row>
    <row r="20" spans="2:4" ht="34.049999999999997" customHeight="1">
      <c r="B20" s="258" t="s">
        <v>6</v>
      </c>
      <c r="C20" s="27" t="s">
        <v>351</v>
      </c>
      <c r="D20" s="23"/>
    </row>
    <row r="21" spans="2:4" ht="49.95" customHeight="1">
      <c r="B21" s="23" t="s">
        <v>10</v>
      </c>
      <c r="C21" s="27" t="s">
        <v>352</v>
      </c>
      <c r="D21" s="23"/>
    </row>
    <row r="22" spans="2:4">
      <c r="B22" s="22" t="s">
        <v>7</v>
      </c>
      <c r="C22" s="27" t="s">
        <v>76</v>
      </c>
      <c r="D22" s="23"/>
    </row>
    <row r="23" spans="2:4" ht="50.35">
      <c r="B23" s="11" t="s">
        <v>179</v>
      </c>
      <c r="C23" s="24" t="s">
        <v>353</v>
      </c>
      <c r="D23" s="23"/>
    </row>
    <row r="24" spans="2:4">
      <c r="B24" s="369" t="s">
        <v>0</v>
      </c>
      <c r="C24" s="370"/>
      <c r="D24" s="23"/>
    </row>
    <row r="25" spans="2:4">
      <c r="B25" s="25" t="s">
        <v>8</v>
      </c>
      <c r="C25" s="25"/>
      <c r="D25" s="142">
        <f>+'հավելված 1'!D21</f>
        <v>-7168.2</v>
      </c>
    </row>
    <row r="26" spans="2:4" ht="9.3000000000000007" customHeight="1"/>
    <row r="27" spans="2:4" ht="67.150000000000006">
      <c r="B27" s="19" t="s">
        <v>4</v>
      </c>
      <c r="C27" s="10">
        <v>1041</v>
      </c>
      <c r="D27" s="20" t="s">
        <v>88</v>
      </c>
    </row>
    <row r="28" spans="2:4">
      <c r="B28" s="19" t="s">
        <v>5</v>
      </c>
      <c r="C28" s="10">
        <v>12001</v>
      </c>
      <c r="D28" s="21" t="s">
        <v>12</v>
      </c>
    </row>
    <row r="29" spans="2:4" ht="33.6">
      <c r="B29" s="22" t="s">
        <v>6</v>
      </c>
      <c r="C29" s="27" t="s">
        <v>354</v>
      </c>
      <c r="D29" s="23"/>
    </row>
    <row r="30" spans="2:4" ht="33.6">
      <c r="B30" s="23" t="s">
        <v>10</v>
      </c>
      <c r="C30" s="27" t="s">
        <v>354</v>
      </c>
      <c r="D30" s="23"/>
    </row>
    <row r="31" spans="2:4">
      <c r="B31" s="22" t="s">
        <v>7</v>
      </c>
      <c r="C31" s="27" t="s">
        <v>126</v>
      </c>
      <c r="D31" s="23"/>
    </row>
    <row r="32" spans="2:4" ht="50.35">
      <c r="B32" s="11" t="s">
        <v>179</v>
      </c>
      <c r="C32" s="24" t="s">
        <v>355</v>
      </c>
      <c r="D32" s="23"/>
    </row>
    <row r="33" spans="2:4">
      <c r="B33" s="369" t="s">
        <v>0</v>
      </c>
      <c r="C33" s="370"/>
      <c r="D33" s="23"/>
    </row>
    <row r="34" spans="2:4">
      <c r="B34" s="25" t="s">
        <v>8</v>
      </c>
      <c r="C34" s="25"/>
      <c r="D34" s="142">
        <f>+'հավելված 1'!D27</f>
        <v>-57600</v>
      </c>
    </row>
    <row r="35" spans="2:4" s="4" customFormat="1">
      <c r="B35" s="146"/>
      <c r="C35" s="146"/>
      <c r="D35" s="148"/>
    </row>
    <row r="36" spans="2:4" ht="17.25">
      <c r="B36" s="15" t="s">
        <v>1</v>
      </c>
      <c r="C36" s="15" t="s">
        <v>2</v>
      </c>
      <c r="D36" s="16"/>
    </row>
    <row r="37" spans="2:4" ht="33.6">
      <c r="B37" s="10">
        <v>1045</v>
      </c>
      <c r="C37" s="10" t="s">
        <v>359</v>
      </c>
      <c r="D37" s="16"/>
    </row>
    <row r="39" spans="2:4" ht="34.450000000000003">
      <c r="B39" s="17" t="s">
        <v>3</v>
      </c>
      <c r="C39" s="18"/>
      <c r="D39" s="16"/>
    </row>
    <row r="40" spans="2:4" ht="67.150000000000006">
      <c r="B40" s="19" t="s">
        <v>4</v>
      </c>
      <c r="C40" s="10">
        <v>1045</v>
      </c>
      <c r="D40" s="20" t="s">
        <v>88</v>
      </c>
    </row>
    <row r="41" spans="2:4">
      <c r="B41" s="19" t="s">
        <v>5</v>
      </c>
      <c r="C41" s="10">
        <v>12001</v>
      </c>
      <c r="D41" s="21" t="s">
        <v>12</v>
      </c>
    </row>
    <row r="42" spans="2:4" ht="34.049999999999997" customHeight="1">
      <c r="B42" s="258" t="s">
        <v>6</v>
      </c>
      <c r="C42" s="27" t="s">
        <v>356</v>
      </c>
      <c r="D42" s="23"/>
    </row>
    <row r="43" spans="2:4" ht="49.95" customHeight="1">
      <c r="B43" s="23" t="s">
        <v>10</v>
      </c>
      <c r="C43" s="27" t="s">
        <v>357</v>
      </c>
      <c r="D43" s="23"/>
    </row>
    <row r="44" spans="2:4">
      <c r="B44" s="22" t="s">
        <v>7</v>
      </c>
      <c r="C44" s="27" t="s">
        <v>126</v>
      </c>
      <c r="D44" s="23"/>
    </row>
    <row r="45" spans="2:4" ht="50.35">
      <c r="B45" s="11" t="s">
        <v>364</v>
      </c>
      <c r="C45" s="24" t="s">
        <v>358</v>
      </c>
      <c r="D45" s="23"/>
    </row>
    <row r="46" spans="2:4">
      <c r="B46" s="369" t="s">
        <v>0</v>
      </c>
      <c r="C46" s="370"/>
      <c r="D46" s="23"/>
    </row>
    <row r="47" spans="2:4">
      <c r="B47" s="368" t="s">
        <v>360</v>
      </c>
      <c r="C47" s="368"/>
      <c r="D47" s="259">
        <v>-168</v>
      </c>
    </row>
    <row r="48" spans="2:4">
      <c r="B48" s="25" t="s">
        <v>8</v>
      </c>
      <c r="C48" s="25"/>
      <c r="D48" s="142">
        <f>+'հավելված 1'!D40</f>
        <v>-9426.4</v>
      </c>
    </row>
    <row r="49" spans="2:4" ht="9.3000000000000007" customHeight="1"/>
    <row r="50" spans="2:4" ht="67.150000000000006">
      <c r="B50" s="19" t="s">
        <v>4</v>
      </c>
      <c r="C50" s="10">
        <v>1045</v>
      </c>
      <c r="D50" s="20" t="s">
        <v>88</v>
      </c>
    </row>
    <row r="51" spans="2:4">
      <c r="B51" s="19" t="s">
        <v>5</v>
      </c>
      <c r="C51" s="10">
        <v>12002</v>
      </c>
      <c r="D51" s="21" t="s">
        <v>12</v>
      </c>
    </row>
    <row r="52" spans="2:4" ht="33.6">
      <c r="B52" s="22" t="s">
        <v>6</v>
      </c>
      <c r="C52" s="27" t="s">
        <v>361</v>
      </c>
      <c r="D52" s="23"/>
    </row>
    <row r="53" spans="2:4" ht="33.6">
      <c r="B53" s="23" t="s">
        <v>10</v>
      </c>
      <c r="C53" s="27" t="s">
        <v>362</v>
      </c>
      <c r="D53" s="23"/>
    </row>
    <row r="54" spans="2:4">
      <c r="B54" s="22" t="s">
        <v>7</v>
      </c>
      <c r="C54" s="27" t="s">
        <v>126</v>
      </c>
      <c r="D54" s="23"/>
    </row>
    <row r="55" spans="2:4" ht="50.35">
      <c r="B55" s="11" t="s">
        <v>364</v>
      </c>
      <c r="C55" s="24" t="s">
        <v>363</v>
      </c>
      <c r="D55" s="23"/>
    </row>
    <row r="56" spans="2:4">
      <c r="B56" s="369" t="s">
        <v>0</v>
      </c>
      <c r="C56" s="370"/>
      <c r="D56" s="23"/>
    </row>
    <row r="57" spans="2:4">
      <c r="B57" s="368" t="s">
        <v>360</v>
      </c>
      <c r="C57" s="368"/>
      <c r="D57" s="259">
        <v>-234</v>
      </c>
    </row>
    <row r="58" spans="2:4">
      <c r="B58" s="25" t="s">
        <v>8</v>
      </c>
      <c r="C58" s="25"/>
      <c r="D58" s="142">
        <f>+'հավելված 1'!D46</f>
        <v>-13376.5</v>
      </c>
    </row>
    <row r="59" spans="2:4" ht="9.3000000000000007" customHeight="1"/>
    <row r="60" spans="2:4" ht="67.150000000000006">
      <c r="B60" s="19" t="s">
        <v>4</v>
      </c>
      <c r="C60" s="10">
        <v>1045</v>
      </c>
      <c r="D60" s="20" t="s">
        <v>88</v>
      </c>
    </row>
    <row r="61" spans="2:4">
      <c r="B61" s="19" t="s">
        <v>5</v>
      </c>
      <c r="C61" s="10">
        <v>12003</v>
      </c>
      <c r="D61" s="21" t="s">
        <v>12</v>
      </c>
    </row>
    <row r="62" spans="2:4" ht="34.049999999999997" customHeight="1">
      <c r="B62" s="258" t="s">
        <v>6</v>
      </c>
      <c r="C62" s="27" t="s">
        <v>365</v>
      </c>
      <c r="D62" s="23"/>
    </row>
    <row r="63" spans="2:4" ht="49.95" customHeight="1">
      <c r="B63" s="23" t="s">
        <v>10</v>
      </c>
      <c r="C63" s="27" t="s">
        <v>365</v>
      </c>
      <c r="D63" s="23"/>
    </row>
    <row r="64" spans="2:4">
      <c r="B64" s="22" t="s">
        <v>7</v>
      </c>
      <c r="C64" s="27" t="s">
        <v>126</v>
      </c>
      <c r="D64" s="23"/>
    </row>
    <row r="65" spans="2:4" ht="50.35">
      <c r="B65" s="11" t="s">
        <v>364</v>
      </c>
      <c r="C65" s="24" t="s">
        <v>366</v>
      </c>
      <c r="D65" s="23"/>
    </row>
    <row r="66" spans="2:4">
      <c r="B66" s="369" t="s">
        <v>0</v>
      </c>
      <c r="C66" s="370"/>
      <c r="D66" s="23"/>
    </row>
    <row r="67" spans="2:4" ht="16.8" customHeight="1">
      <c r="B67" s="368" t="s">
        <v>367</v>
      </c>
      <c r="C67" s="368"/>
      <c r="D67" s="259">
        <v>-77</v>
      </c>
    </row>
    <row r="68" spans="2:4">
      <c r="B68" s="25" t="s">
        <v>8</v>
      </c>
      <c r="C68" s="25"/>
      <c r="D68" s="142">
        <f>+'հավելված 1'!D52</f>
        <v>-23630.5</v>
      </c>
    </row>
    <row r="69" spans="2:4" ht="9.3000000000000007" customHeight="1"/>
    <row r="70" spans="2:4" ht="67.150000000000006">
      <c r="B70" s="19" t="s">
        <v>4</v>
      </c>
      <c r="C70" s="10">
        <v>1045</v>
      </c>
      <c r="D70" s="20" t="s">
        <v>88</v>
      </c>
    </row>
    <row r="71" spans="2:4">
      <c r="B71" s="19" t="s">
        <v>5</v>
      </c>
      <c r="C71" s="10">
        <v>12004</v>
      </c>
      <c r="D71" s="21" t="s">
        <v>12</v>
      </c>
    </row>
    <row r="72" spans="2:4" ht="33.6">
      <c r="B72" s="22" t="s">
        <v>6</v>
      </c>
      <c r="C72" s="27" t="s">
        <v>368</v>
      </c>
      <c r="D72" s="23"/>
    </row>
    <row r="73" spans="2:4" ht="33.6">
      <c r="B73" s="23" t="s">
        <v>10</v>
      </c>
      <c r="C73" s="27" t="s">
        <v>368</v>
      </c>
      <c r="D73" s="23"/>
    </row>
    <row r="74" spans="2:4">
      <c r="B74" s="22" t="s">
        <v>7</v>
      </c>
      <c r="C74" s="27" t="s">
        <v>126</v>
      </c>
      <c r="D74" s="23"/>
    </row>
    <row r="75" spans="2:4" ht="50.35">
      <c r="B75" s="11" t="s">
        <v>364</v>
      </c>
      <c r="C75" s="24" t="s">
        <v>363</v>
      </c>
      <c r="D75" s="23"/>
    </row>
    <row r="76" spans="2:4">
      <c r="B76" s="369" t="s">
        <v>0</v>
      </c>
      <c r="C76" s="370"/>
      <c r="D76" s="23"/>
    </row>
    <row r="77" spans="2:4">
      <c r="B77" s="368" t="s">
        <v>369</v>
      </c>
      <c r="C77" s="368"/>
      <c r="D77" s="259">
        <v>-45</v>
      </c>
    </row>
    <row r="78" spans="2:4">
      <c r="B78" s="25" t="s">
        <v>8</v>
      </c>
      <c r="C78" s="25"/>
      <c r="D78" s="142">
        <f>+'հավելված 1'!D58</f>
        <v>-15460.1</v>
      </c>
    </row>
    <row r="79" spans="2:4" s="4" customFormat="1">
      <c r="B79" s="146"/>
      <c r="C79" s="146"/>
      <c r="D79" s="148"/>
    </row>
    <row r="80" spans="2:4" ht="17.25">
      <c r="B80" s="15" t="s">
        <v>1</v>
      </c>
      <c r="C80" s="15" t="s">
        <v>2</v>
      </c>
      <c r="D80" s="16"/>
    </row>
    <row r="81" spans="2:4">
      <c r="B81" s="10">
        <v>1075</v>
      </c>
      <c r="C81" s="10" t="s">
        <v>370</v>
      </c>
      <c r="D81" s="16"/>
    </row>
    <row r="83" spans="2:4" ht="34.450000000000003">
      <c r="B83" s="17" t="s">
        <v>3</v>
      </c>
      <c r="C83" s="18"/>
      <c r="D83" s="16"/>
    </row>
    <row r="84" spans="2:4" ht="67.150000000000006">
      <c r="B84" s="19" t="s">
        <v>4</v>
      </c>
      <c r="C84" s="10">
        <v>1075</v>
      </c>
      <c r="D84" s="20" t="s">
        <v>88</v>
      </c>
    </row>
    <row r="85" spans="2:4">
      <c r="B85" s="19" t="s">
        <v>5</v>
      </c>
      <c r="C85" s="10">
        <v>11004</v>
      </c>
      <c r="D85" s="21" t="s">
        <v>12</v>
      </c>
    </row>
    <row r="86" spans="2:4" ht="34.049999999999997" customHeight="1">
      <c r="B86" s="258" t="s">
        <v>6</v>
      </c>
      <c r="C86" s="27" t="s">
        <v>371</v>
      </c>
      <c r="D86" s="23"/>
    </row>
    <row r="87" spans="2:4" ht="49.95" customHeight="1">
      <c r="B87" s="23" t="s">
        <v>10</v>
      </c>
      <c r="C87" s="27" t="s">
        <v>372</v>
      </c>
      <c r="D87" s="23"/>
    </row>
    <row r="88" spans="2:4">
      <c r="B88" s="22" t="s">
        <v>7</v>
      </c>
      <c r="C88" s="27" t="s">
        <v>76</v>
      </c>
      <c r="D88" s="23"/>
    </row>
    <row r="89" spans="2:4" ht="50.35">
      <c r="B89" s="11" t="s">
        <v>374</v>
      </c>
      <c r="C89" s="24" t="s">
        <v>373</v>
      </c>
      <c r="D89" s="23"/>
    </row>
    <row r="90" spans="2:4">
      <c r="B90" s="369" t="s">
        <v>0</v>
      </c>
      <c r="C90" s="370"/>
      <c r="D90" s="23"/>
    </row>
    <row r="91" spans="2:4">
      <c r="B91" s="25" t="s">
        <v>8</v>
      </c>
      <c r="C91" s="25"/>
      <c r="D91" s="142">
        <f>+'հավելված 1'!D71</f>
        <v>-21273.599999999999</v>
      </c>
    </row>
    <row r="92" spans="2:4" s="4" customFormat="1">
      <c r="B92" s="146"/>
      <c r="C92" s="146"/>
      <c r="D92" s="148"/>
    </row>
    <row r="93" spans="2:4" ht="17.25">
      <c r="B93" s="15" t="s">
        <v>1</v>
      </c>
      <c r="C93" s="15" t="s">
        <v>2</v>
      </c>
      <c r="D93" s="16"/>
    </row>
    <row r="94" spans="2:4" ht="33.6">
      <c r="B94" s="10">
        <v>1111</v>
      </c>
      <c r="C94" s="10" t="s">
        <v>375</v>
      </c>
      <c r="D94" s="16"/>
    </row>
    <row r="96" spans="2:4" ht="34.450000000000003">
      <c r="B96" s="17" t="s">
        <v>3</v>
      </c>
      <c r="C96" s="18"/>
      <c r="D96" s="16"/>
    </row>
    <row r="97" spans="2:4" ht="67.150000000000006">
      <c r="B97" s="19" t="s">
        <v>4</v>
      </c>
      <c r="C97" s="10">
        <v>1111</v>
      </c>
      <c r="D97" s="20" t="s">
        <v>88</v>
      </c>
    </row>
    <row r="98" spans="2:4">
      <c r="B98" s="19" t="s">
        <v>5</v>
      </c>
      <c r="C98" s="10">
        <v>12005</v>
      </c>
      <c r="D98" s="21" t="s">
        <v>12</v>
      </c>
    </row>
    <row r="99" spans="2:4" ht="34.049999999999997" customHeight="1">
      <c r="B99" s="258" t="s">
        <v>6</v>
      </c>
      <c r="C99" s="27" t="s">
        <v>376</v>
      </c>
      <c r="D99" s="23"/>
    </row>
    <row r="100" spans="2:4" ht="49.95" customHeight="1">
      <c r="B100" s="23" t="s">
        <v>10</v>
      </c>
      <c r="C100" s="27" t="s">
        <v>377</v>
      </c>
      <c r="D100" s="23"/>
    </row>
    <row r="101" spans="2:4">
      <c r="B101" s="22" t="s">
        <v>7</v>
      </c>
      <c r="C101" s="27" t="s">
        <v>126</v>
      </c>
      <c r="D101" s="23"/>
    </row>
    <row r="102" spans="2:4" ht="35.799999999999997" customHeight="1">
      <c r="B102" s="11" t="s">
        <v>364</v>
      </c>
      <c r="C102" s="24" t="s">
        <v>378</v>
      </c>
      <c r="D102" s="23"/>
    </row>
    <row r="103" spans="2:4">
      <c r="B103" s="369" t="s">
        <v>0</v>
      </c>
      <c r="C103" s="370"/>
      <c r="D103" s="23"/>
    </row>
    <row r="104" spans="2:4">
      <c r="B104" s="25" t="s">
        <v>8</v>
      </c>
      <c r="C104" s="25"/>
      <c r="D104" s="142">
        <f>+'հավելված 1'!D84</f>
        <v>-29378.5</v>
      </c>
    </row>
    <row r="105" spans="2:4" ht="9.3000000000000007" customHeight="1"/>
    <row r="106" spans="2:4" ht="34.450000000000003">
      <c r="B106" s="17" t="s">
        <v>3</v>
      </c>
      <c r="C106" s="18"/>
      <c r="D106" s="16"/>
    </row>
    <row r="107" spans="2:4" ht="67.150000000000006">
      <c r="B107" s="19" t="s">
        <v>4</v>
      </c>
      <c r="C107" s="10">
        <v>1111</v>
      </c>
      <c r="D107" s="20" t="s">
        <v>88</v>
      </c>
    </row>
    <row r="108" spans="2:4">
      <c r="B108" s="19" t="s">
        <v>5</v>
      </c>
      <c r="C108" s="10">
        <v>12007</v>
      </c>
      <c r="D108" s="21" t="s">
        <v>12</v>
      </c>
    </row>
    <row r="109" spans="2:4" ht="34.049999999999997" customHeight="1">
      <c r="B109" s="258" t="s">
        <v>6</v>
      </c>
      <c r="C109" s="27" t="s">
        <v>379</v>
      </c>
      <c r="D109" s="23"/>
    </row>
    <row r="110" spans="2:4" ht="33.6">
      <c r="B110" s="23" t="s">
        <v>10</v>
      </c>
      <c r="C110" s="27" t="s">
        <v>380</v>
      </c>
      <c r="D110" s="23"/>
    </row>
    <row r="111" spans="2:4">
      <c r="B111" s="22" t="s">
        <v>7</v>
      </c>
      <c r="C111" s="27" t="s">
        <v>126</v>
      </c>
      <c r="D111" s="23"/>
    </row>
    <row r="112" spans="2:4" ht="35.799999999999997" customHeight="1">
      <c r="B112" s="11" t="s">
        <v>364</v>
      </c>
      <c r="C112" s="24" t="s">
        <v>381</v>
      </c>
      <c r="D112" s="23"/>
    </row>
    <row r="113" spans="2:4">
      <c r="B113" s="369" t="s">
        <v>0</v>
      </c>
      <c r="C113" s="370"/>
      <c r="D113" s="23"/>
    </row>
    <row r="114" spans="2:4" s="14" customFormat="1" ht="16.8" customHeight="1">
      <c r="B114" s="373" t="s">
        <v>382</v>
      </c>
      <c r="C114" s="373"/>
      <c r="D114" s="259">
        <v>-39</v>
      </c>
    </row>
    <row r="115" spans="2:4">
      <c r="B115" s="25" t="s">
        <v>8</v>
      </c>
      <c r="C115" s="25"/>
      <c r="D115" s="142">
        <f>+'հավելված 1'!D90</f>
        <v>-2925.8</v>
      </c>
    </row>
    <row r="116" spans="2:4" s="4" customFormat="1">
      <c r="B116" s="146"/>
      <c r="C116" s="146"/>
      <c r="D116" s="148"/>
    </row>
    <row r="117" spans="2:4" ht="17.25">
      <c r="B117" s="15" t="s">
        <v>1</v>
      </c>
      <c r="C117" s="15" t="s">
        <v>2</v>
      </c>
      <c r="D117" s="16"/>
    </row>
    <row r="118" spans="2:4">
      <c r="B118" s="10">
        <v>1124</v>
      </c>
      <c r="C118" s="10" t="s">
        <v>383</v>
      </c>
      <c r="D118" s="16"/>
    </row>
    <row r="120" spans="2:4" ht="34.450000000000003">
      <c r="B120" s="17" t="s">
        <v>3</v>
      </c>
      <c r="C120" s="18"/>
      <c r="D120" s="16"/>
    </row>
    <row r="121" spans="2:4" ht="67.150000000000006">
      <c r="B121" s="19" t="s">
        <v>4</v>
      </c>
      <c r="C121" s="10">
        <v>1124</v>
      </c>
      <c r="D121" s="20" t="s">
        <v>88</v>
      </c>
    </row>
    <row r="122" spans="2:4">
      <c r="B122" s="19" t="s">
        <v>5</v>
      </c>
      <c r="C122" s="10">
        <v>11005</v>
      </c>
      <c r="D122" s="21" t="s">
        <v>12</v>
      </c>
    </row>
    <row r="123" spans="2:4" ht="34.049999999999997" customHeight="1">
      <c r="B123" s="258" t="s">
        <v>6</v>
      </c>
      <c r="C123" s="27" t="s">
        <v>384</v>
      </c>
      <c r="D123" s="23"/>
    </row>
    <row r="124" spans="2:4" ht="49.95" customHeight="1">
      <c r="B124" s="23" t="s">
        <v>10</v>
      </c>
      <c r="C124" s="27" t="s">
        <v>385</v>
      </c>
      <c r="D124" s="23"/>
    </row>
    <row r="125" spans="2:4">
      <c r="B125" s="22" t="s">
        <v>7</v>
      </c>
      <c r="C125" s="27" t="s">
        <v>76</v>
      </c>
      <c r="D125" s="23"/>
    </row>
    <row r="126" spans="2:4" ht="50.35">
      <c r="B126" s="11" t="s">
        <v>374</v>
      </c>
      <c r="C126" s="24" t="s">
        <v>373</v>
      </c>
      <c r="D126" s="23"/>
    </row>
    <row r="127" spans="2:4">
      <c r="B127" s="369" t="s">
        <v>0</v>
      </c>
      <c r="C127" s="370"/>
      <c r="D127" s="23"/>
    </row>
    <row r="128" spans="2:4" ht="16.8" customHeight="1">
      <c r="B128" s="368" t="s">
        <v>386</v>
      </c>
      <c r="C128" s="368"/>
      <c r="D128" s="259">
        <v>-3</v>
      </c>
    </row>
    <row r="129" spans="2:4">
      <c r="B129" s="368" t="s">
        <v>387</v>
      </c>
      <c r="C129" s="368"/>
      <c r="D129" s="259">
        <v>-600</v>
      </c>
    </row>
    <row r="130" spans="2:4">
      <c r="B130" s="25" t="s">
        <v>8</v>
      </c>
      <c r="C130" s="25"/>
      <c r="D130" s="142">
        <f>+'հավելված 1'!D103</f>
        <v>-14813.4</v>
      </c>
    </row>
    <row r="131" spans="2:4" ht="9.3000000000000007" customHeight="1"/>
    <row r="132" spans="2:4" ht="17.25">
      <c r="B132" s="15" t="s">
        <v>1</v>
      </c>
      <c r="C132" s="15" t="s">
        <v>2</v>
      </c>
      <c r="D132" s="16"/>
    </row>
    <row r="133" spans="2:4">
      <c r="B133" s="10">
        <v>1146</v>
      </c>
      <c r="C133" s="10" t="s">
        <v>45</v>
      </c>
      <c r="D133" s="16"/>
    </row>
    <row r="135" spans="2:4" ht="34.450000000000003">
      <c r="B135" s="17" t="s">
        <v>3</v>
      </c>
      <c r="C135" s="18"/>
      <c r="D135" s="16"/>
    </row>
    <row r="136" spans="2:4" ht="67.150000000000006">
      <c r="B136" s="19" t="s">
        <v>4</v>
      </c>
      <c r="C136" s="10">
        <v>1146</v>
      </c>
      <c r="D136" s="20" t="s">
        <v>88</v>
      </c>
    </row>
    <row r="137" spans="2:4">
      <c r="B137" s="19" t="s">
        <v>5</v>
      </c>
      <c r="C137" s="10" t="s">
        <v>111</v>
      </c>
      <c r="D137" s="21" t="s">
        <v>12</v>
      </c>
    </row>
    <row r="138" spans="2:4">
      <c r="B138" s="22" t="s">
        <v>6</v>
      </c>
      <c r="C138" s="27" t="s">
        <v>112</v>
      </c>
      <c r="D138" s="23"/>
    </row>
    <row r="139" spans="2:4" ht="33.6">
      <c r="B139" s="23" t="s">
        <v>10</v>
      </c>
      <c r="C139" s="27" t="s">
        <v>113</v>
      </c>
      <c r="D139" s="23"/>
    </row>
    <row r="140" spans="2:4">
      <c r="B140" s="22" t="s">
        <v>7</v>
      </c>
      <c r="C140" s="27" t="s">
        <v>76</v>
      </c>
      <c r="D140" s="23"/>
    </row>
    <row r="141" spans="2:4" ht="67.150000000000006">
      <c r="B141" s="11" t="s">
        <v>179</v>
      </c>
      <c r="C141" s="24" t="s">
        <v>77</v>
      </c>
      <c r="D141" s="23"/>
    </row>
    <row r="142" spans="2:4">
      <c r="B142" s="369" t="s">
        <v>0</v>
      </c>
      <c r="C142" s="370"/>
      <c r="D142" s="23"/>
    </row>
    <row r="143" spans="2:4">
      <c r="B143" s="25" t="s">
        <v>8</v>
      </c>
      <c r="C143" s="25"/>
      <c r="D143" s="142">
        <f>+'հավելված 1'!D116</f>
        <v>-4756.6000000000004</v>
      </c>
    </row>
    <row r="144" spans="2:4" ht="9.3000000000000007" customHeight="1"/>
    <row r="145" spans="2:4" ht="67.150000000000006">
      <c r="B145" s="19" t="s">
        <v>4</v>
      </c>
      <c r="C145" s="10">
        <v>1146</v>
      </c>
      <c r="D145" s="20" t="s">
        <v>88</v>
      </c>
    </row>
    <row r="146" spans="2:4">
      <c r="B146" s="19" t="s">
        <v>5</v>
      </c>
      <c r="C146" s="10" t="s">
        <v>114</v>
      </c>
      <c r="D146" s="21" t="s">
        <v>12</v>
      </c>
    </row>
    <row r="147" spans="2:4">
      <c r="B147" s="22" t="s">
        <v>6</v>
      </c>
      <c r="C147" s="27" t="s">
        <v>115</v>
      </c>
      <c r="D147" s="23"/>
    </row>
    <row r="148" spans="2:4" ht="33.6">
      <c r="B148" s="23" t="s">
        <v>10</v>
      </c>
      <c r="C148" s="27" t="s">
        <v>116</v>
      </c>
      <c r="D148" s="23"/>
    </row>
    <row r="149" spans="2:4">
      <c r="B149" s="22" t="s">
        <v>7</v>
      </c>
      <c r="C149" s="27" t="s">
        <v>76</v>
      </c>
      <c r="D149" s="23"/>
    </row>
    <row r="150" spans="2:4" ht="71.25" customHeight="1">
      <c r="B150" s="11" t="s">
        <v>179</v>
      </c>
      <c r="C150" s="24" t="s">
        <v>77</v>
      </c>
      <c r="D150" s="23"/>
    </row>
    <row r="151" spans="2:4">
      <c r="B151" s="369" t="s">
        <v>0</v>
      </c>
      <c r="C151" s="370"/>
      <c r="D151" s="23"/>
    </row>
    <row r="152" spans="2:4">
      <c r="B152" s="25" t="s">
        <v>8</v>
      </c>
      <c r="C152" s="25"/>
      <c r="D152" s="142">
        <f>+'հավելված 1'!D122</f>
        <v>-3050.6</v>
      </c>
    </row>
    <row r="153" spans="2:4" ht="9.3000000000000007" customHeight="1"/>
    <row r="154" spans="2:4" ht="67.150000000000006">
      <c r="B154" s="19" t="s">
        <v>4</v>
      </c>
      <c r="C154" s="10">
        <v>1146</v>
      </c>
      <c r="D154" s="20" t="s">
        <v>88</v>
      </c>
    </row>
    <row r="155" spans="2:4">
      <c r="B155" s="19" t="s">
        <v>5</v>
      </c>
      <c r="C155" s="10" t="s">
        <v>117</v>
      </c>
      <c r="D155" s="21" t="s">
        <v>12</v>
      </c>
    </row>
    <row r="156" spans="2:4">
      <c r="B156" s="22" t="s">
        <v>6</v>
      </c>
      <c r="C156" s="27" t="s">
        <v>118</v>
      </c>
      <c r="D156" s="23"/>
    </row>
    <row r="157" spans="2:4" ht="50.35">
      <c r="B157" s="23" t="s">
        <v>10</v>
      </c>
      <c r="C157" s="27" t="s">
        <v>119</v>
      </c>
      <c r="D157" s="23"/>
    </row>
    <row r="158" spans="2:4">
      <c r="B158" s="22" t="s">
        <v>7</v>
      </c>
      <c r="C158" s="27" t="s">
        <v>76</v>
      </c>
      <c r="D158" s="23"/>
    </row>
    <row r="159" spans="2:4" ht="50.35">
      <c r="B159" s="11" t="s">
        <v>179</v>
      </c>
      <c r="C159" s="24" t="s">
        <v>120</v>
      </c>
      <c r="D159" s="23"/>
    </row>
    <row r="160" spans="2:4">
      <c r="B160" s="369" t="s">
        <v>0</v>
      </c>
      <c r="C160" s="370"/>
      <c r="D160" s="23"/>
    </row>
    <row r="161" spans="2:4">
      <c r="B161" s="25" t="s">
        <v>8</v>
      </c>
      <c r="C161" s="25"/>
      <c r="D161" s="142">
        <f>+'հավելված 1'!D128</f>
        <v>-9336.4</v>
      </c>
    </row>
    <row r="162" spans="2:4" ht="9.3000000000000007" customHeight="1"/>
    <row r="163" spans="2:4" ht="67.150000000000006">
      <c r="B163" s="19" t="s">
        <v>4</v>
      </c>
      <c r="C163" s="10" t="s">
        <v>110</v>
      </c>
      <c r="D163" s="20" t="s">
        <v>88</v>
      </c>
    </row>
    <row r="164" spans="2:4">
      <c r="B164" s="19" t="s">
        <v>5</v>
      </c>
      <c r="C164" s="10" t="s">
        <v>123</v>
      </c>
      <c r="D164" s="21" t="s">
        <v>12</v>
      </c>
    </row>
    <row r="165" spans="2:4">
      <c r="B165" s="22" t="s">
        <v>6</v>
      </c>
      <c r="C165" s="27" t="s">
        <v>124</v>
      </c>
      <c r="D165" s="23"/>
    </row>
    <row r="166" spans="2:4" ht="50.35">
      <c r="B166" s="23" t="s">
        <v>10</v>
      </c>
      <c r="C166" s="27" t="s">
        <v>125</v>
      </c>
      <c r="D166" s="23"/>
    </row>
    <row r="167" spans="2:4">
      <c r="B167" s="22" t="s">
        <v>7</v>
      </c>
      <c r="C167" s="28" t="s">
        <v>76</v>
      </c>
      <c r="D167" s="23"/>
    </row>
    <row r="168" spans="2:4" ht="50.35">
      <c r="B168" s="11" t="s">
        <v>179</v>
      </c>
      <c r="C168" s="24" t="s">
        <v>122</v>
      </c>
      <c r="D168" s="23"/>
    </row>
    <row r="169" spans="2:4" ht="15.05" customHeight="1">
      <c r="B169" s="369" t="s">
        <v>0</v>
      </c>
      <c r="C169" s="370"/>
      <c r="D169" s="23"/>
    </row>
    <row r="170" spans="2:4">
      <c r="B170" s="25" t="s">
        <v>8</v>
      </c>
      <c r="C170" s="25"/>
      <c r="D170" s="142">
        <f>+'հավելված 1'!D134</f>
        <v>-5823.4</v>
      </c>
    </row>
    <row r="171" spans="2:4" ht="9.3000000000000007" customHeight="1"/>
    <row r="172" spans="2:4" ht="67.150000000000006">
      <c r="B172" s="19" t="s">
        <v>4</v>
      </c>
      <c r="C172" s="10" t="s">
        <v>110</v>
      </c>
      <c r="D172" s="20" t="s">
        <v>88</v>
      </c>
    </row>
    <row r="173" spans="2:4">
      <c r="B173" s="19" t="s">
        <v>5</v>
      </c>
      <c r="C173" s="10" t="s">
        <v>180</v>
      </c>
      <c r="D173" s="21" t="s">
        <v>12</v>
      </c>
    </row>
    <row r="174" spans="2:4">
      <c r="B174" s="22" t="s">
        <v>6</v>
      </c>
      <c r="C174" s="27" t="s">
        <v>181</v>
      </c>
      <c r="D174" s="23"/>
    </row>
    <row r="175" spans="2:4" ht="50.35">
      <c r="B175" s="23" t="s">
        <v>10</v>
      </c>
      <c r="C175" s="27" t="s">
        <v>182</v>
      </c>
      <c r="D175" s="23"/>
    </row>
    <row r="176" spans="2:4">
      <c r="B176" s="22" t="s">
        <v>7</v>
      </c>
      <c r="C176" s="27" t="s">
        <v>76</v>
      </c>
      <c r="D176" s="23"/>
    </row>
    <row r="177" spans="2:4" ht="33.6">
      <c r="B177" s="11" t="s">
        <v>46</v>
      </c>
      <c r="C177" s="24" t="s">
        <v>137</v>
      </c>
      <c r="D177" s="23"/>
    </row>
    <row r="178" spans="2:4" ht="15.05" customHeight="1">
      <c r="B178" s="369" t="s">
        <v>0</v>
      </c>
      <c r="C178" s="370"/>
      <c r="D178" s="23"/>
    </row>
    <row r="179" spans="2:4">
      <c r="B179" s="25" t="s">
        <v>8</v>
      </c>
      <c r="C179" s="25"/>
      <c r="D179" s="142">
        <f>+'հավելված 1'!D140</f>
        <v>-11314.5</v>
      </c>
    </row>
    <row r="180" spans="2:4" ht="9.3000000000000007" customHeight="1"/>
    <row r="181" spans="2:4" ht="67.150000000000006">
      <c r="B181" s="19" t="s">
        <v>4</v>
      </c>
      <c r="C181" s="10" t="s">
        <v>110</v>
      </c>
      <c r="D181" s="20" t="s">
        <v>88</v>
      </c>
    </row>
    <row r="182" spans="2:4">
      <c r="B182" s="19" t="s">
        <v>5</v>
      </c>
      <c r="C182" s="10" t="s">
        <v>183</v>
      </c>
      <c r="D182" s="21" t="s">
        <v>12</v>
      </c>
    </row>
    <row r="183" spans="2:4" ht="33.6">
      <c r="B183" s="22" t="s">
        <v>6</v>
      </c>
      <c r="C183" s="27" t="s">
        <v>184</v>
      </c>
      <c r="D183" s="23"/>
    </row>
    <row r="184" spans="2:4" ht="83.95">
      <c r="B184" s="23" t="s">
        <v>10</v>
      </c>
      <c r="C184" s="27" t="s">
        <v>185</v>
      </c>
      <c r="D184" s="23"/>
    </row>
    <row r="185" spans="2:4">
      <c r="B185" s="22" t="s">
        <v>7</v>
      </c>
      <c r="C185" s="27" t="s">
        <v>76</v>
      </c>
      <c r="D185" s="23"/>
    </row>
    <row r="186" spans="2:4" ht="50.35">
      <c r="B186" s="11" t="s">
        <v>179</v>
      </c>
      <c r="C186" s="24" t="s">
        <v>186</v>
      </c>
      <c r="D186" s="23"/>
    </row>
    <row r="187" spans="2:4" ht="15.05" customHeight="1">
      <c r="B187" s="369" t="s">
        <v>0</v>
      </c>
      <c r="C187" s="370"/>
      <c r="D187" s="23"/>
    </row>
    <row r="188" spans="2:4">
      <c r="B188" s="25" t="s">
        <v>8</v>
      </c>
      <c r="C188" s="25"/>
      <c r="D188" s="142">
        <f>+'հավելված 1'!D146</f>
        <v>-2822.3</v>
      </c>
    </row>
    <row r="189" spans="2:4" ht="9.3000000000000007" customHeight="1"/>
    <row r="190" spans="2:4" ht="67.150000000000006">
      <c r="B190" s="19" t="s">
        <v>4</v>
      </c>
      <c r="C190" s="10" t="s">
        <v>110</v>
      </c>
      <c r="D190" s="20" t="s">
        <v>88</v>
      </c>
    </row>
    <row r="191" spans="2:4">
      <c r="B191" s="19" t="s">
        <v>5</v>
      </c>
      <c r="C191" s="10" t="s">
        <v>187</v>
      </c>
      <c r="D191" s="21" t="s">
        <v>12</v>
      </c>
    </row>
    <row r="192" spans="2:4" ht="50.35">
      <c r="B192" s="22" t="s">
        <v>6</v>
      </c>
      <c r="C192" s="27" t="s">
        <v>188</v>
      </c>
      <c r="D192" s="23"/>
    </row>
    <row r="193" spans="2:4" ht="50.35">
      <c r="B193" s="23" t="s">
        <v>10</v>
      </c>
      <c r="C193" s="27" t="s">
        <v>189</v>
      </c>
      <c r="D193" s="23"/>
    </row>
    <row r="194" spans="2:4">
      <c r="B194" s="22" t="s">
        <v>7</v>
      </c>
      <c r="C194" s="27" t="s">
        <v>126</v>
      </c>
      <c r="D194" s="23"/>
    </row>
    <row r="195" spans="2:4" ht="33.6">
      <c r="B195" s="11" t="s">
        <v>46</v>
      </c>
      <c r="C195" s="10" t="s">
        <v>190</v>
      </c>
      <c r="D195" s="23"/>
    </row>
    <row r="196" spans="2:4" ht="15.05" customHeight="1">
      <c r="B196" s="369" t="s">
        <v>0</v>
      </c>
      <c r="C196" s="370"/>
      <c r="D196" s="23"/>
    </row>
    <row r="197" spans="2:4">
      <c r="B197" s="25" t="s">
        <v>8</v>
      </c>
      <c r="C197" s="25"/>
      <c r="D197" s="142">
        <f>+'հավելված 1'!D152</f>
        <v>-24450.7</v>
      </c>
    </row>
    <row r="198" spans="2:4" ht="9.3000000000000007" customHeight="1"/>
    <row r="199" spans="2:4" ht="67.150000000000006">
      <c r="B199" s="19" t="s">
        <v>4</v>
      </c>
      <c r="C199" s="10" t="s">
        <v>110</v>
      </c>
      <c r="D199" s="20" t="s">
        <v>88</v>
      </c>
    </row>
    <row r="200" spans="2:4">
      <c r="B200" s="19" t="s">
        <v>5</v>
      </c>
      <c r="C200" s="10" t="s">
        <v>191</v>
      </c>
      <c r="D200" s="21" t="s">
        <v>12</v>
      </c>
    </row>
    <row r="201" spans="2:4" ht="33.6">
      <c r="B201" s="22" t="s">
        <v>6</v>
      </c>
      <c r="C201" s="27" t="s">
        <v>52</v>
      </c>
      <c r="D201" s="23"/>
    </row>
    <row r="202" spans="2:4" ht="50.35">
      <c r="B202" s="23" t="s">
        <v>10</v>
      </c>
      <c r="C202" s="27" t="s">
        <v>53</v>
      </c>
      <c r="D202" s="23"/>
    </row>
    <row r="203" spans="2:4">
      <c r="B203" s="22" t="s">
        <v>7</v>
      </c>
      <c r="C203" s="27" t="s">
        <v>126</v>
      </c>
      <c r="D203" s="23"/>
    </row>
    <row r="204" spans="2:4" ht="33.6">
      <c r="B204" s="11" t="s">
        <v>46</v>
      </c>
      <c r="C204" s="24" t="s">
        <v>54</v>
      </c>
      <c r="D204" s="23"/>
    </row>
    <row r="205" spans="2:4" ht="15.05" customHeight="1">
      <c r="B205" s="369" t="s">
        <v>0</v>
      </c>
      <c r="C205" s="370"/>
      <c r="D205" s="23"/>
    </row>
    <row r="206" spans="2:4">
      <c r="B206" s="25" t="s">
        <v>8</v>
      </c>
      <c r="C206" s="25"/>
      <c r="D206" s="142">
        <f>+'հավելված 1'!D158</f>
        <v>-14195.8</v>
      </c>
    </row>
    <row r="208" spans="2:4" s="30" customFormat="1" ht="17.25">
      <c r="B208" s="36" t="s">
        <v>1</v>
      </c>
      <c r="C208" s="36" t="s">
        <v>2</v>
      </c>
      <c r="D208" s="31"/>
    </row>
    <row r="209" spans="2:5" s="30" customFormat="1" ht="17.25">
      <c r="B209" s="37">
        <v>1163</v>
      </c>
      <c r="C209" s="38" t="s">
        <v>388</v>
      </c>
      <c r="D209" s="39"/>
    </row>
    <row r="210" spans="2:5" s="30" customFormat="1">
      <c r="D210" s="40"/>
    </row>
    <row r="211" spans="2:5" s="32" customFormat="1" ht="17.25">
      <c r="B211" s="371" t="s">
        <v>3</v>
      </c>
      <c r="C211" s="372"/>
      <c r="D211" s="39"/>
    </row>
    <row r="212" spans="2:5" s="32" customFormat="1" ht="67.150000000000006">
      <c r="B212" s="38" t="s">
        <v>4</v>
      </c>
      <c r="C212" s="41">
        <v>1163</v>
      </c>
      <c r="D212" s="20" t="s">
        <v>88</v>
      </c>
    </row>
    <row r="213" spans="2:5" s="32" customFormat="1">
      <c r="B213" s="38" t="s">
        <v>5</v>
      </c>
      <c r="C213" s="41">
        <v>11007</v>
      </c>
      <c r="D213" s="42" t="s">
        <v>12</v>
      </c>
    </row>
    <row r="214" spans="2:5" s="32" customFormat="1" ht="33.6">
      <c r="B214" s="38" t="s">
        <v>6</v>
      </c>
      <c r="C214" s="43" t="s">
        <v>389</v>
      </c>
      <c r="D214" s="383"/>
    </row>
    <row r="215" spans="2:5" s="32" customFormat="1" ht="33.6">
      <c r="B215" s="38" t="s">
        <v>10</v>
      </c>
      <c r="C215" s="43" t="s">
        <v>390</v>
      </c>
      <c r="D215" s="384"/>
    </row>
    <row r="216" spans="2:5" s="32" customFormat="1">
      <c r="B216" s="38" t="s">
        <v>7</v>
      </c>
      <c r="C216" s="43" t="s">
        <v>76</v>
      </c>
      <c r="D216" s="384"/>
    </row>
    <row r="217" spans="2:5" s="32" customFormat="1" ht="50.35">
      <c r="B217" s="37" t="s">
        <v>179</v>
      </c>
      <c r="C217" s="44" t="s">
        <v>391</v>
      </c>
      <c r="D217" s="384"/>
    </row>
    <row r="218" spans="2:5" s="32" customFormat="1">
      <c r="B218" s="374" t="s">
        <v>0</v>
      </c>
      <c r="C218" s="375"/>
      <c r="D218" s="385"/>
    </row>
    <row r="219" spans="2:5" s="32" customFormat="1">
      <c r="B219" s="368" t="s">
        <v>392</v>
      </c>
      <c r="C219" s="368"/>
      <c r="D219" s="260">
        <v>-2</v>
      </c>
    </row>
    <row r="220" spans="2:5" s="32" customFormat="1">
      <c r="B220" s="45" t="s">
        <v>8</v>
      </c>
      <c r="C220" s="45"/>
      <c r="D220" s="142">
        <f>+'հավելված 1'!D171</f>
        <v>-3301.3</v>
      </c>
      <c r="E220" s="33"/>
    </row>
    <row r="222" spans="2:5" s="30" customFormat="1" ht="17.25">
      <c r="B222" s="36" t="s">
        <v>1</v>
      </c>
      <c r="C222" s="36" t="s">
        <v>2</v>
      </c>
      <c r="D222" s="31"/>
    </row>
    <row r="223" spans="2:5" s="30" customFormat="1" ht="17.25">
      <c r="B223" s="37">
        <v>1168</v>
      </c>
      <c r="C223" s="38" t="s">
        <v>332</v>
      </c>
      <c r="D223" s="39"/>
    </row>
    <row r="224" spans="2:5" s="30" customFormat="1">
      <c r="D224" s="40"/>
    </row>
    <row r="225" spans="2:5" s="32" customFormat="1" ht="17.25">
      <c r="B225" s="371" t="s">
        <v>3</v>
      </c>
      <c r="C225" s="372"/>
      <c r="D225" s="39"/>
    </row>
    <row r="226" spans="2:5" s="32" customFormat="1" ht="67.150000000000006">
      <c r="B226" s="38" t="s">
        <v>4</v>
      </c>
      <c r="C226" s="41">
        <v>1168</v>
      </c>
      <c r="D226" s="20" t="s">
        <v>88</v>
      </c>
    </row>
    <row r="227" spans="2:5" s="32" customFormat="1">
      <c r="B227" s="38" t="s">
        <v>5</v>
      </c>
      <c r="C227" s="41">
        <v>11005</v>
      </c>
      <c r="D227" s="42" t="s">
        <v>12</v>
      </c>
    </row>
    <row r="228" spans="2:5" s="32" customFormat="1">
      <c r="B228" s="38" t="s">
        <v>6</v>
      </c>
      <c r="C228" s="43" t="s">
        <v>393</v>
      </c>
      <c r="D228" s="383"/>
    </row>
    <row r="229" spans="2:5" s="32" customFormat="1" ht="33.6">
      <c r="B229" s="38" t="s">
        <v>10</v>
      </c>
      <c r="C229" s="43" t="s">
        <v>394</v>
      </c>
      <c r="D229" s="384"/>
    </row>
    <row r="230" spans="2:5" s="32" customFormat="1">
      <c r="B230" s="38" t="s">
        <v>7</v>
      </c>
      <c r="C230" s="43" t="s">
        <v>76</v>
      </c>
      <c r="D230" s="384"/>
    </row>
    <row r="231" spans="2:5" s="32" customFormat="1" ht="50.35">
      <c r="B231" s="37" t="s">
        <v>179</v>
      </c>
      <c r="C231" s="44" t="s">
        <v>395</v>
      </c>
      <c r="D231" s="384"/>
    </row>
    <row r="232" spans="2:5" s="32" customFormat="1">
      <c r="B232" s="374" t="s">
        <v>0</v>
      </c>
      <c r="C232" s="375"/>
      <c r="D232" s="385"/>
    </row>
    <row r="233" spans="2:5" s="32" customFormat="1">
      <c r="B233" s="45" t="s">
        <v>8</v>
      </c>
      <c r="C233" s="45"/>
      <c r="D233" s="142">
        <f>+'հավելված 1'!D184</f>
        <v>-8056</v>
      </c>
      <c r="E233" s="33"/>
    </row>
    <row r="235" spans="2:5" s="30" customFormat="1" ht="17.25">
      <c r="B235" s="36" t="s">
        <v>1</v>
      </c>
      <c r="C235" s="36" t="s">
        <v>2</v>
      </c>
      <c r="D235" s="31"/>
    </row>
    <row r="236" spans="2:5" s="30" customFormat="1" ht="17.25">
      <c r="B236" s="37">
        <v>1183</v>
      </c>
      <c r="C236" s="38" t="s">
        <v>396</v>
      </c>
      <c r="D236" s="39"/>
    </row>
    <row r="237" spans="2:5" s="30" customFormat="1">
      <c r="D237" s="40"/>
    </row>
    <row r="238" spans="2:5" s="32" customFormat="1" ht="17.25">
      <c r="B238" s="371" t="s">
        <v>3</v>
      </c>
      <c r="C238" s="372"/>
      <c r="D238" s="39"/>
    </row>
    <row r="239" spans="2:5" s="32" customFormat="1" ht="67.150000000000006">
      <c r="B239" s="38" t="s">
        <v>4</v>
      </c>
      <c r="C239" s="41">
        <v>1183</v>
      </c>
      <c r="D239" s="20" t="s">
        <v>88</v>
      </c>
    </row>
    <row r="240" spans="2:5" s="32" customFormat="1">
      <c r="B240" s="38" t="s">
        <v>5</v>
      </c>
      <c r="C240" s="41">
        <v>11001</v>
      </c>
      <c r="D240" s="42" t="s">
        <v>12</v>
      </c>
    </row>
    <row r="241" spans="2:5" s="32" customFormat="1">
      <c r="B241" s="38" t="s">
        <v>6</v>
      </c>
      <c r="C241" s="43" t="s">
        <v>397</v>
      </c>
      <c r="D241" s="383"/>
    </row>
    <row r="242" spans="2:5" s="32" customFormat="1" ht="33.6">
      <c r="B242" s="38" t="s">
        <v>10</v>
      </c>
      <c r="C242" s="43" t="s">
        <v>398</v>
      </c>
      <c r="D242" s="384"/>
    </row>
    <row r="243" spans="2:5" s="32" customFormat="1">
      <c r="B243" s="38" t="s">
        <v>7</v>
      </c>
      <c r="C243" s="43" t="s">
        <v>76</v>
      </c>
      <c r="D243" s="384"/>
    </row>
    <row r="244" spans="2:5" s="32" customFormat="1" ht="50.35">
      <c r="B244" s="37" t="s">
        <v>179</v>
      </c>
      <c r="C244" s="44" t="s">
        <v>195</v>
      </c>
      <c r="D244" s="384"/>
    </row>
    <row r="245" spans="2:5" s="32" customFormat="1">
      <c r="B245" s="374" t="s">
        <v>0</v>
      </c>
      <c r="C245" s="375"/>
      <c r="D245" s="385"/>
    </row>
    <row r="246" spans="2:5" s="32" customFormat="1">
      <c r="B246" s="45" t="s">
        <v>8</v>
      </c>
      <c r="C246" s="45"/>
      <c r="D246" s="142">
        <f>+'հավելված 1'!D197</f>
        <v>-2681</v>
      </c>
      <c r="E246" s="33"/>
    </row>
    <row r="248" spans="2:5" s="30" customFormat="1" ht="17.25">
      <c r="B248" s="36" t="s">
        <v>1</v>
      </c>
      <c r="C248" s="36" t="s">
        <v>2</v>
      </c>
      <c r="D248" s="31"/>
    </row>
    <row r="249" spans="2:5" s="30" customFormat="1" ht="17.25">
      <c r="B249" s="37">
        <v>1192</v>
      </c>
      <c r="C249" s="38" t="s">
        <v>134</v>
      </c>
      <c r="D249" s="39"/>
    </row>
    <row r="250" spans="2:5" s="30" customFormat="1">
      <c r="D250" s="40"/>
    </row>
    <row r="251" spans="2:5" s="32" customFormat="1" ht="17.25">
      <c r="B251" s="371" t="s">
        <v>3</v>
      </c>
      <c r="C251" s="372"/>
      <c r="D251" s="39"/>
    </row>
    <row r="252" spans="2:5" s="32" customFormat="1" ht="67.150000000000006">
      <c r="B252" s="38" t="s">
        <v>4</v>
      </c>
      <c r="C252" s="41">
        <v>1192</v>
      </c>
      <c r="D252" s="20" t="s">
        <v>88</v>
      </c>
    </row>
    <row r="253" spans="2:5" s="32" customFormat="1">
      <c r="B253" s="38" t="s">
        <v>5</v>
      </c>
      <c r="C253" s="41" t="s">
        <v>121</v>
      </c>
      <c r="D253" s="42" t="s">
        <v>12</v>
      </c>
    </row>
    <row r="254" spans="2:5" s="32" customFormat="1" ht="33.6">
      <c r="B254" s="38" t="s">
        <v>6</v>
      </c>
      <c r="C254" s="43" t="s">
        <v>135</v>
      </c>
      <c r="D254" s="383"/>
    </row>
    <row r="255" spans="2:5" s="32" customFormat="1" ht="33.6">
      <c r="B255" s="38" t="s">
        <v>10</v>
      </c>
      <c r="C255" s="43" t="s">
        <v>136</v>
      </c>
      <c r="D255" s="384"/>
    </row>
    <row r="256" spans="2:5" s="32" customFormat="1">
      <c r="B256" s="38" t="s">
        <v>7</v>
      </c>
      <c r="C256" s="43" t="s">
        <v>76</v>
      </c>
      <c r="D256" s="384"/>
    </row>
    <row r="257" spans="2:5" s="32" customFormat="1" ht="50.35">
      <c r="B257" s="37" t="s">
        <v>179</v>
      </c>
      <c r="C257" s="44" t="s">
        <v>137</v>
      </c>
      <c r="D257" s="384"/>
    </row>
    <row r="258" spans="2:5" s="32" customFormat="1">
      <c r="B258" s="374" t="s">
        <v>0</v>
      </c>
      <c r="C258" s="375"/>
      <c r="D258" s="385"/>
    </row>
    <row r="259" spans="2:5" s="32" customFormat="1">
      <c r="B259" s="45" t="s">
        <v>8</v>
      </c>
      <c r="C259" s="45"/>
      <c r="D259" s="142">
        <f>+'հավելված 1'!D210</f>
        <v>-1683.4</v>
      </c>
      <c r="E259" s="33"/>
    </row>
    <row r="260" spans="2:5" s="32" customFormat="1">
      <c r="B260" s="30"/>
      <c r="C260" s="30"/>
      <c r="D260" s="40"/>
    </row>
    <row r="261" spans="2:5" s="30" customFormat="1" ht="17.25">
      <c r="B261" s="36" t="s">
        <v>1</v>
      </c>
      <c r="C261" s="36" t="s">
        <v>2</v>
      </c>
      <c r="D261" s="31"/>
    </row>
    <row r="262" spans="2:5" s="30" customFormat="1" ht="17.25">
      <c r="B262" s="37">
        <v>1193</v>
      </c>
      <c r="C262" s="38" t="s">
        <v>198</v>
      </c>
      <c r="D262" s="39"/>
    </row>
    <row r="263" spans="2:5" s="30" customFormat="1">
      <c r="D263" s="40"/>
    </row>
    <row r="264" spans="2:5" s="32" customFormat="1" ht="17.25">
      <c r="B264" s="371" t="s">
        <v>3</v>
      </c>
      <c r="C264" s="372"/>
      <c r="D264" s="39"/>
    </row>
    <row r="265" spans="2:5" s="32" customFormat="1" ht="67.150000000000006">
      <c r="B265" s="38" t="s">
        <v>4</v>
      </c>
      <c r="C265" s="41">
        <v>1193</v>
      </c>
      <c r="D265" s="20" t="s">
        <v>88</v>
      </c>
    </row>
    <row r="266" spans="2:5" s="32" customFormat="1">
      <c r="B266" s="38" t="s">
        <v>5</v>
      </c>
      <c r="C266" s="41">
        <v>11001</v>
      </c>
      <c r="D266" s="42" t="s">
        <v>12</v>
      </c>
    </row>
    <row r="267" spans="2:5" s="32" customFormat="1" ht="67.150000000000006">
      <c r="B267" s="38" t="s">
        <v>6</v>
      </c>
      <c r="C267" s="41" t="s">
        <v>193</v>
      </c>
      <c r="D267" s="383"/>
    </row>
    <row r="268" spans="2:5" s="32" customFormat="1" ht="83.95">
      <c r="B268" s="38" t="s">
        <v>10</v>
      </c>
      <c r="C268" s="41" t="s">
        <v>194</v>
      </c>
      <c r="D268" s="384"/>
    </row>
    <row r="269" spans="2:5" s="32" customFormat="1">
      <c r="B269" s="38" t="s">
        <v>7</v>
      </c>
      <c r="C269" s="41" t="s">
        <v>76</v>
      </c>
      <c r="D269" s="384"/>
    </row>
    <row r="270" spans="2:5" s="32" customFormat="1" ht="50.35">
      <c r="B270" s="37" t="s">
        <v>179</v>
      </c>
      <c r="C270" s="43" t="s">
        <v>196</v>
      </c>
      <c r="D270" s="384"/>
    </row>
    <row r="271" spans="2:5" s="32" customFormat="1">
      <c r="B271" s="374" t="s">
        <v>0</v>
      </c>
      <c r="C271" s="375"/>
      <c r="D271" s="385"/>
    </row>
    <row r="272" spans="2:5" s="32" customFormat="1">
      <c r="B272" s="45" t="s">
        <v>8</v>
      </c>
      <c r="C272" s="45"/>
      <c r="D272" s="142">
        <f>+'հավելված 1'!D223</f>
        <v>-82974.2</v>
      </c>
      <c r="E272" s="33"/>
    </row>
    <row r="274" spans="2:5" s="30" customFormat="1" ht="17.25">
      <c r="B274" s="36" t="s">
        <v>1</v>
      </c>
      <c r="C274" s="36" t="s">
        <v>2</v>
      </c>
      <c r="D274" s="31"/>
    </row>
    <row r="275" spans="2:5" s="30" customFormat="1" ht="33.6">
      <c r="B275" s="37">
        <v>1215</v>
      </c>
      <c r="C275" s="38" t="s">
        <v>238</v>
      </c>
      <c r="D275" s="39"/>
    </row>
    <row r="276" spans="2:5" s="30" customFormat="1">
      <c r="D276" s="40"/>
    </row>
    <row r="277" spans="2:5" s="32" customFormat="1" ht="17.25">
      <c r="B277" s="371" t="s">
        <v>3</v>
      </c>
      <c r="C277" s="372"/>
      <c r="D277" s="39"/>
    </row>
    <row r="278" spans="2:5" s="32" customFormat="1" ht="67.150000000000006">
      <c r="B278" s="38" t="s">
        <v>4</v>
      </c>
      <c r="C278" s="41">
        <v>1215</v>
      </c>
      <c r="D278" s="20" t="s">
        <v>88</v>
      </c>
    </row>
    <row r="279" spans="2:5" s="32" customFormat="1">
      <c r="B279" s="38" t="s">
        <v>5</v>
      </c>
      <c r="C279" s="41">
        <v>12003</v>
      </c>
      <c r="D279" s="42" t="s">
        <v>12</v>
      </c>
    </row>
    <row r="280" spans="2:5" s="32" customFormat="1">
      <c r="B280" s="38" t="s">
        <v>6</v>
      </c>
      <c r="C280" s="43" t="s">
        <v>399</v>
      </c>
      <c r="D280" s="383"/>
    </row>
    <row r="281" spans="2:5" s="32" customFormat="1">
      <c r="B281" s="38" t="s">
        <v>10</v>
      </c>
      <c r="C281" s="43" t="s">
        <v>400</v>
      </c>
      <c r="D281" s="384"/>
    </row>
    <row r="282" spans="2:5" s="32" customFormat="1">
      <c r="B282" s="38" t="s">
        <v>7</v>
      </c>
      <c r="C282" s="43" t="s">
        <v>126</v>
      </c>
      <c r="D282" s="384"/>
    </row>
    <row r="283" spans="2:5" s="32" customFormat="1" ht="50.35">
      <c r="B283" s="37" t="s">
        <v>179</v>
      </c>
      <c r="C283" s="44" t="s">
        <v>401</v>
      </c>
      <c r="D283" s="384"/>
    </row>
    <row r="284" spans="2:5" s="32" customFormat="1">
      <c r="B284" s="374" t="s">
        <v>0</v>
      </c>
      <c r="C284" s="375"/>
      <c r="D284" s="385"/>
    </row>
    <row r="285" spans="2:5" s="32" customFormat="1">
      <c r="B285" s="45" t="s">
        <v>8</v>
      </c>
      <c r="C285" s="45"/>
      <c r="D285" s="142">
        <f>+'հավելված 1'!D236</f>
        <v>-40527</v>
      </c>
      <c r="E285" s="33"/>
    </row>
    <row r="286" spans="2:5" s="30" customFormat="1" ht="9.3000000000000007" customHeight="1">
      <c r="D286" s="40"/>
    </row>
    <row r="287" spans="2:5" s="32" customFormat="1" ht="17.25">
      <c r="B287" s="371" t="s">
        <v>3</v>
      </c>
      <c r="C287" s="372"/>
      <c r="D287" s="39"/>
    </row>
    <row r="288" spans="2:5" s="32" customFormat="1" ht="67.150000000000006">
      <c r="B288" s="38" t="s">
        <v>4</v>
      </c>
      <c r="C288" s="41">
        <v>1215</v>
      </c>
      <c r="D288" s="20" t="s">
        <v>88</v>
      </c>
    </row>
    <row r="289" spans="1:5" s="32" customFormat="1">
      <c r="B289" s="38" t="s">
        <v>5</v>
      </c>
      <c r="C289" s="41">
        <v>12005</v>
      </c>
      <c r="D289" s="42" t="s">
        <v>12</v>
      </c>
    </row>
    <row r="290" spans="1:5" s="32" customFormat="1">
      <c r="B290" s="38" t="s">
        <v>6</v>
      </c>
      <c r="C290" s="43" t="s">
        <v>402</v>
      </c>
      <c r="D290" s="383"/>
    </row>
    <row r="291" spans="1:5" s="32" customFormat="1" ht="50.35">
      <c r="B291" s="38" t="s">
        <v>10</v>
      </c>
      <c r="C291" s="43" t="s">
        <v>403</v>
      </c>
      <c r="D291" s="384"/>
    </row>
    <row r="292" spans="1:5" s="32" customFormat="1">
      <c r="B292" s="38" t="s">
        <v>7</v>
      </c>
      <c r="C292" s="43" t="s">
        <v>126</v>
      </c>
      <c r="D292" s="384"/>
    </row>
    <row r="293" spans="1:5" s="32" customFormat="1" ht="50.35">
      <c r="B293" s="37" t="s">
        <v>179</v>
      </c>
      <c r="C293" s="44" t="s">
        <v>404</v>
      </c>
      <c r="D293" s="384"/>
    </row>
    <row r="294" spans="1:5" s="32" customFormat="1">
      <c r="B294" s="374" t="s">
        <v>0</v>
      </c>
      <c r="C294" s="375"/>
      <c r="D294" s="385"/>
    </row>
    <row r="295" spans="1:5" s="32" customFormat="1">
      <c r="B295" s="368" t="s">
        <v>407</v>
      </c>
      <c r="C295" s="368"/>
      <c r="D295" s="260">
        <v>-1</v>
      </c>
    </row>
    <row r="296" spans="1:5" s="32" customFormat="1">
      <c r="B296" s="45" t="s">
        <v>8</v>
      </c>
      <c r="C296" s="45"/>
      <c r="D296" s="142">
        <f>+'հավելված 1'!D242</f>
        <v>-22758.400000000001</v>
      </c>
      <c r="E296" s="33"/>
    </row>
    <row r="299" spans="1:5" ht="21.75" customHeight="1">
      <c r="A299" s="379" t="s">
        <v>197</v>
      </c>
      <c r="B299" s="379"/>
      <c r="C299" s="379"/>
      <c r="D299" s="379"/>
    </row>
    <row r="300" spans="1:5" ht="38.65" customHeight="1">
      <c r="B300" s="14"/>
      <c r="C300" s="144" t="s">
        <v>86</v>
      </c>
      <c r="D300" s="145"/>
    </row>
    <row r="301" spans="1:5" ht="17.25">
      <c r="B301" s="380" t="s">
        <v>11</v>
      </c>
      <c r="C301" s="381"/>
      <c r="D301" s="382"/>
    </row>
    <row r="302" spans="1:5" s="4" customFormat="1">
      <c r="B302" s="146"/>
      <c r="C302" s="146"/>
      <c r="D302" s="147"/>
    </row>
    <row r="303" spans="1:5" s="4" customFormat="1">
      <c r="B303" s="146"/>
      <c r="C303" s="146"/>
      <c r="D303" s="148"/>
    </row>
    <row r="304" spans="1:5" ht="17.25">
      <c r="B304" s="46" t="s">
        <v>1</v>
      </c>
      <c r="C304" s="46" t="s">
        <v>2</v>
      </c>
      <c r="D304" s="16"/>
    </row>
    <row r="305" spans="2:4">
      <c r="B305" s="24">
        <v>1139</v>
      </c>
      <c r="C305" s="24" t="s">
        <v>72</v>
      </c>
      <c r="D305" s="16"/>
    </row>
    <row r="307" spans="2:4" ht="34.450000000000003">
      <c r="B307" s="34" t="s">
        <v>3</v>
      </c>
      <c r="C307" s="16"/>
      <c r="D307" s="16"/>
    </row>
    <row r="308" spans="2:4" ht="67.150000000000006">
      <c r="B308" s="23" t="s">
        <v>4</v>
      </c>
      <c r="C308" s="24">
        <v>1139</v>
      </c>
      <c r="D308" s="20" t="s">
        <v>89</v>
      </c>
    </row>
    <row r="309" spans="2:4">
      <c r="B309" s="23" t="s">
        <v>5</v>
      </c>
      <c r="C309" s="24">
        <v>11001</v>
      </c>
      <c r="D309" s="21" t="s">
        <v>12</v>
      </c>
    </row>
    <row r="310" spans="2:4">
      <c r="B310" s="22" t="s">
        <v>6</v>
      </c>
      <c r="C310" s="35" t="s">
        <v>78</v>
      </c>
      <c r="D310" s="23"/>
    </row>
    <row r="311" spans="2:4" ht="67.150000000000006">
      <c r="B311" s="23" t="s">
        <v>10</v>
      </c>
      <c r="C311" s="27" t="s">
        <v>79</v>
      </c>
      <c r="D311" s="23"/>
    </row>
    <row r="312" spans="2:4">
      <c r="B312" s="22" t="s">
        <v>7</v>
      </c>
      <c r="C312" s="27" t="s">
        <v>76</v>
      </c>
      <c r="D312" s="23"/>
    </row>
    <row r="313" spans="2:4" ht="33.6">
      <c r="B313" s="11" t="s">
        <v>46</v>
      </c>
      <c r="C313" s="24" t="s">
        <v>80</v>
      </c>
      <c r="D313" s="23"/>
    </row>
    <row r="314" spans="2:4" ht="15.05" customHeight="1">
      <c r="B314" s="369" t="s">
        <v>0</v>
      </c>
      <c r="C314" s="370"/>
      <c r="D314" s="23"/>
    </row>
    <row r="315" spans="2:4">
      <c r="B315" s="25" t="s">
        <v>8</v>
      </c>
      <c r="C315" s="25"/>
      <c r="D315" s="142">
        <f>+'հավելված 1'!D257</f>
        <v>432784.6</v>
      </c>
    </row>
  </sheetData>
  <mergeCells count="57">
    <mergeCell ref="D228:D232"/>
    <mergeCell ref="B232:C232"/>
    <mergeCell ref="B238:C238"/>
    <mergeCell ref="B295:C295"/>
    <mergeCell ref="B178:C178"/>
    <mergeCell ref="B196:C196"/>
    <mergeCell ref="D290:D294"/>
    <mergeCell ref="D241:D245"/>
    <mergeCell ref="D280:D284"/>
    <mergeCell ref="D254:D258"/>
    <mergeCell ref="D267:D271"/>
    <mergeCell ref="B314:C314"/>
    <mergeCell ref="B127:C127"/>
    <mergeCell ref="B128:C128"/>
    <mergeCell ref="B129:C129"/>
    <mergeCell ref="B251:C251"/>
    <mergeCell ref="B205:C205"/>
    <mergeCell ref="B160:C160"/>
    <mergeCell ref="B151:C151"/>
    <mergeCell ref="B187:C187"/>
    <mergeCell ref="B294:C294"/>
    <mergeCell ref="A299:D299"/>
    <mergeCell ref="B301:D301"/>
    <mergeCell ref="B211:C211"/>
    <mergeCell ref="D214:D218"/>
    <mergeCell ref="B218:C218"/>
    <mergeCell ref="B219:C219"/>
    <mergeCell ref="C1:D1"/>
    <mergeCell ref="C2:D2"/>
    <mergeCell ref="C3:D3"/>
    <mergeCell ref="B142:C142"/>
    <mergeCell ref="B6:D6"/>
    <mergeCell ref="A9:D9"/>
    <mergeCell ref="B11:D11"/>
    <mergeCell ref="B24:C24"/>
    <mergeCell ref="B33:C33"/>
    <mergeCell ref="B46:C46"/>
    <mergeCell ref="B56:C56"/>
    <mergeCell ref="B77:C77"/>
    <mergeCell ref="B90:C90"/>
    <mergeCell ref="B103:C103"/>
    <mergeCell ref="B113:C113"/>
    <mergeCell ref="B47:C47"/>
    <mergeCell ref="B57:C57"/>
    <mergeCell ref="B66:C66"/>
    <mergeCell ref="B67:C67"/>
    <mergeCell ref="B76:C76"/>
    <mergeCell ref="B287:C287"/>
    <mergeCell ref="B114:C114"/>
    <mergeCell ref="B225:C225"/>
    <mergeCell ref="B169:C169"/>
    <mergeCell ref="B245:C245"/>
    <mergeCell ref="B277:C277"/>
    <mergeCell ref="B284:C284"/>
    <mergeCell ref="B258:C258"/>
    <mergeCell ref="B264:C264"/>
    <mergeCell ref="B271:C271"/>
  </mergeCells>
  <pageMargins left="0.70866141732283505" right="0.70866141732283505" top="0.74803149606299202" bottom="0.74803149606299202" header="0.31496062992126" footer="0.31496062992126"/>
  <pageSetup paperSize="9" scale="73" fitToHeight="0"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E315"/>
  <sheetViews>
    <sheetView topLeftCell="A271" zoomScale="90" zoomScaleNormal="90" zoomScaleSheetLayoutView="100" workbookViewId="0">
      <selection activeCell="C278" sqref="C278"/>
    </sheetView>
  </sheetViews>
  <sheetFormatPr defaultColWidth="8.84375" defaultRowHeight="16.8"/>
  <cols>
    <col min="1" max="1" width="5.3046875" style="1" customWidth="1"/>
    <col min="2" max="2" width="27.15234375" style="1" customWidth="1"/>
    <col min="3" max="3" width="66.69140625" style="1" customWidth="1"/>
    <col min="4" max="4" width="26.15234375" style="1" customWidth="1"/>
    <col min="5" max="5" width="8.84375" style="1"/>
    <col min="6" max="6" width="49.84375" style="1" customWidth="1"/>
    <col min="7" max="16384" width="8.84375" style="1"/>
  </cols>
  <sheetData>
    <row r="1" spans="1:4" ht="37.549999999999997" customHeight="1">
      <c r="C1" s="376" t="s">
        <v>44</v>
      </c>
      <c r="D1" s="376"/>
    </row>
    <row r="2" spans="1:4" ht="15.05" customHeight="1">
      <c r="C2" s="377" t="s">
        <v>94</v>
      </c>
      <c r="D2" s="377"/>
    </row>
    <row r="3" spans="1:4" ht="15.05" customHeight="1">
      <c r="C3" s="377" t="s">
        <v>9</v>
      </c>
      <c r="D3" s="377"/>
    </row>
    <row r="6" spans="1:4" ht="59.3" customHeight="1">
      <c r="A6" s="2"/>
      <c r="B6" s="378" t="s">
        <v>405</v>
      </c>
      <c r="C6" s="378"/>
      <c r="D6" s="378"/>
    </row>
    <row r="7" spans="1:4" ht="23.3" customHeight="1"/>
    <row r="8" spans="1:4">
      <c r="B8" s="14"/>
      <c r="C8" s="14"/>
      <c r="D8" s="14"/>
    </row>
    <row r="9" spans="1:4" ht="21.75" customHeight="1">
      <c r="A9" s="379" t="s">
        <v>406</v>
      </c>
      <c r="B9" s="379"/>
      <c r="C9" s="379"/>
      <c r="D9" s="379"/>
    </row>
    <row r="10" spans="1:4" ht="38.65" customHeight="1">
      <c r="B10" s="14"/>
      <c r="C10" s="144" t="s">
        <v>109</v>
      </c>
      <c r="D10" s="145"/>
    </row>
    <row r="11" spans="1:4" ht="17.25">
      <c r="B11" s="380" t="s">
        <v>199</v>
      </c>
      <c r="C11" s="381"/>
      <c r="D11" s="382"/>
    </row>
    <row r="12" spans="1:4" s="4" customFormat="1">
      <c r="B12" s="146"/>
      <c r="C12" s="146"/>
      <c r="D12" s="147"/>
    </row>
    <row r="13" spans="1:4" s="4" customFormat="1">
      <c r="B13" s="146"/>
      <c r="C13" s="146"/>
      <c r="D13" s="147"/>
    </row>
    <row r="14" spans="1:4" ht="17.25">
      <c r="B14" s="15" t="s">
        <v>1</v>
      </c>
      <c r="C14" s="15" t="s">
        <v>2</v>
      </c>
      <c r="D14" s="16"/>
    </row>
    <row r="15" spans="1:4">
      <c r="B15" s="10">
        <v>1041</v>
      </c>
      <c r="C15" s="10" t="s">
        <v>244</v>
      </c>
      <c r="D15" s="16"/>
    </row>
    <row r="17" spans="2:4" ht="34.450000000000003">
      <c r="B17" s="17" t="s">
        <v>3</v>
      </c>
      <c r="C17" s="18"/>
      <c r="D17" s="16"/>
    </row>
    <row r="18" spans="2:4" ht="67.150000000000006">
      <c r="B18" s="19" t="s">
        <v>4</v>
      </c>
      <c r="C18" s="10">
        <v>1041</v>
      </c>
      <c r="D18" s="20" t="s">
        <v>88</v>
      </c>
    </row>
    <row r="19" spans="2:4">
      <c r="B19" s="19" t="s">
        <v>5</v>
      </c>
      <c r="C19" s="10">
        <v>11032</v>
      </c>
      <c r="D19" s="21" t="s">
        <v>12</v>
      </c>
    </row>
    <row r="20" spans="2:4" ht="34.049999999999997" customHeight="1">
      <c r="B20" s="258" t="s">
        <v>6</v>
      </c>
      <c r="C20" s="27" t="s">
        <v>351</v>
      </c>
      <c r="D20" s="23"/>
    </row>
    <row r="21" spans="2:4" ht="49.95" customHeight="1">
      <c r="B21" s="23" t="s">
        <v>10</v>
      </c>
      <c r="C21" s="27" t="s">
        <v>352</v>
      </c>
      <c r="D21" s="23"/>
    </row>
    <row r="22" spans="2:4">
      <c r="B22" s="22" t="s">
        <v>7</v>
      </c>
      <c r="C22" s="27" t="s">
        <v>76</v>
      </c>
      <c r="D22" s="23"/>
    </row>
    <row r="23" spans="2:4" ht="50.35">
      <c r="B23" s="11" t="s">
        <v>179</v>
      </c>
      <c r="C23" s="24" t="s">
        <v>353</v>
      </c>
      <c r="D23" s="23"/>
    </row>
    <row r="24" spans="2:4">
      <c r="B24" s="369" t="s">
        <v>0</v>
      </c>
      <c r="C24" s="370"/>
      <c r="D24" s="23"/>
    </row>
    <row r="25" spans="2:4">
      <c r="B25" s="25" t="s">
        <v>8</v>
      </c>
      <c r="C25" s="25"/>
      <c r="D25" s="142">
        <f>+'հավելված 2'!G26</f>
        <v>-7168.2</v>
      </c>
    </row>
    <row r="26" spans="2:4" ht="9.3000000000000007" customHeight="1"/>
    <row r="27" spans="2:4" ht="67.150000000000006">
      <c r="B27" s="19" t="s">
        <v>4</v>
      </c>
      <c r="C27" s="10">
        <v>1041</v>
      </c>
      <c r="D27" s="20" t="s">
        <v>88</v>
      </c>
    </row>
    <row r="28" spans="2:4">
      <c r="B28" s="19" t="s">
        <v>5</v>
      </c>
      <c r="C28" s="10">
        <v>12001</v>
      </c>
      <c r="D28" s="21" t="s">
        <v>12</v>
      </c>
    </row>
    <row r="29" spans="2:4" ht="33.6">
      <c r="B29" s="22" t="s">
        <v>6</v>
      </c>
      <c r="C29" s="27" t="s">
        <v>354</v>
      </c>
      <c r="D29" s="23"/>
    </row>
    <row r="30" spans="2:4" ht="33.6">
      <c r="B30" s="23" t="s">
        <v>10</v>
      </c>
      <c r="C30" s="27" t="s">
        <v>354</v>
      </c>
      <c r="D30" s="23"/>
    </row>
    <row r="31" spans="2:4">
      <c r="B31" s="22" t="s">
        <v>7</v>
      </c>
      <c r="C31" s="27" t="s">
        <v>126</v>
      </c>
      <c r="D31" s="23"/>
    </row>
    <row r="32" spans="2:4" ht="50.35">
      <c r="B32" s="11" t="s">
        <v>179</v>
      </c>
      <c r="C32" s="24" t="s">
        <v>355</v>
      </c>
      <c r="D32" s="23"/>
    </row>
    <row r="33" spans="2:4">
      <c r="B33" s="369" t="s">
        <v>0</v>
      </c>
      <c r="C33" s="370"/>
      <c r="D33" s="23"/>
    </row>
    <row r="34" spans="2:4">
      <c r="B34" s="25" t="s">
        <v>8</v>
      </c>
      <c r="C34" s="25"/>
      <c r="D34" s="142">
        <f>+'հավելված 2'!G35</f>
        <v>-57600</v>
      </c>
    </row>
    <row r="35" spans="2:4" s="4" customFormat="1">
      <c r="B35" s="146"/>
      <c r="C35" s="146"/>
      <c r="D35" s="148"/>
    </row>
    <row r="36" spans="2:4" ht="17.25">
      <c r="B36" s="15" t="s">
        <v>1</v>
      </c>
      <c r="C36" s="15" t="s">
        <v>2</v>
      </c>
      <c r="D36" s="16"/>
    </row>
    <row r="37" spans="2:4" ht="33.6">
      <c r="B37" s="10">
        <v>1045</v>
      </c>
      <c r="C37" s="10" t="s">
        <v>359</v>
      </c>
      <c r="D37" s="16"/>
    </row>
    <row r="39" spans="2:4" ht="34.450000000000003">
      <c r="B39" s="17" t="s">
        <v>3</v>
      </c>
      <c r="C39" s="18"/>
      <c r="D39" s="16"/>
    </row>
    <row r="40" spans="2:4" ht="67.150000000000006">
      <c r="B40" s="19" t="s">
        <v>4</v>
      </c>
      <c r="C40" s="10">
        <v>1045</v>
      </c>
      <c r="D40" s="20" t="s">
        <v>88</v>
      </c>
    </row>
    <row r="41" spans="2:4">
      <c r="B41" s="19" t="s">
        <v>5</v>
      </c>
      <c r="C41" s="10">
        <v>12001</v>
      </c>
      <c r="D41" s="21" t="s">
        <v>12</v>
      </c>
    </row>
    <row r="42" spans="2:4" ht="34.049999999999997" customHeight="1">
      <c r="B42" s="258" t="s">
        <v>6</v>
      </c>
      <c r="C42" s="27" t="s">
        <v>356</v>
      </c>
      <c r="D42" s="23"/>
    </row>
    <row r="43" spans="2:4" ht="49.95" customHeight="1">
      <c r="B43" s="23" t="s">
        <v>10</v>
      </c>
      <c r="C43" s="27" t="s">
        <v>357</v>
      </c>
      <c r="D43" s="23"/>
    </row>
    <row r="44" spans="2:4">
      <c r="B44" s="22" t="s">
        <v>7</v>
      </c>
      <c r="C44" s="27" t="s">
        <v>126</v>
      </c>
      <c r="D44" s="23"/>
    </row>
    <row r="45" spans="2:4" ht="50.35">
      <c r="B45" s="11" t="s">
        <v>364</v>
      </c>
      <c r="C45" s="24" t="s">
        <v>358</v>
      </c>
      <c r="D45" s="23"/>
    </row>
    <row r="46" spans="2:4">
      <c r="B46" s="369" t="s">
        <v>0</v>
      </c>
      <c r="C46" s="370"/>
      <c r="D46" s="23"/>
    </row>
    <row r="47" spans="2:4">
      <c r="B47" s="368" t="s">
        <v>360</v>
      </c>
      <c r="C47" s="368"/>
      <c r="D47" s="259">
        <v>-168</v>
      </c>
    </row>
    <row r="48" spans="2:4">
      <c r="B48" s="25" t="s">
        <v>8</v>
      </c>
      <c r="C48" s="25"/>
      <c r="D48" s="142">
        <f>+'հավելված 2'!G167</f>
        <v>-9426.4</v>
      </c>
    </row>
    <row r="49" spans="2:4" ht="9.3000000000000007" customHeight="1"/>
    <row r="50" spans="2:4" ht="67.150000000000006">
      <c r="B50" s="19" t="s">
        <v>4</v>
      </c>
      <c r="C50" s="10">
        <v>1045</v>
      </c>
      <c r="D50" s="20" t="s">
        <v>88</v>
      </c>
    </row>
    <row r="51" spans="2:4">
      <c r="B51" s="19" t="s">
        <v>5</v>
      </c>
      <c r="C51" s="10">
        <v>12002</v>
      </c>
      <c r="D51" s="21" t="s">
        <v>12</v>
      </c>
    </row>
    <row r="52" spans="2:4" ht="33.6">
      <c r="B52" s="22" t="s">
        <v>6</v>
      </c>
      <c r="C52" s="27" t="s">
        <v>361</v>
      </c>
      <c r="D52" s="23"/>
    </row>
    <row r="53" spans="2:4" ht="33.6">
      <c r="B53" s="23" t="s">
        <v>10</v>
      </c>
      <c r="C53" s="27" t="s">
        <v>362</v>
      </c>
      <c r="D53" s="23"/>
    </row>
    <row r="54" spans="2:4">
      <c r="B54" s="22" t="s">
        <v>7</v>
      </c>
      <c r="C54" s="27" t="s">
        <v>126</v>
      </c>
      <c r="D54" s="23"/>
    </row>
    <row r="55" spans="2:4" ht="50.35">
      <c r="B55" s="11" t="s">
        <v>364</v>
      </c>
      <c r="C55" s="24" t="s">
        <v>363</v>
      </c>
      <c r="D55" s="23"/>
    </row>
    <row r="56" spans="2:4">
      <c r="B56" s="369" t="s">
        <v>0</v>
      </c>
      <c r="C56" s="370"/>
      <c r="D56" s="23"/>
    </row>
    <row r="57" spans="2:4">
      <c r="B57" s="368" t="s">
        <v>360</v>
      </c>
      <c r="C57" s="368"/>
      <c r="D57" s="259">
        <v>-234</v>
      </c>
    </row>
    <row r="58" spans="2:4">
      <c r="B58" s="25" t="s">
        <v>8</v>
      </c>
      <c r="C58" s="25"/>
      <c r="D58" s="142">
        <f>+'հավելված 2'!G191</f>
        <v>-13376.5</v>
      </c>
    </row>
    <row r="59" spans="2:4" ht="9.3000000000000007" customHeight="1"/>
    <row r="60" spans="2:4" ht="67.150000000000006">
      <c r="B60" s="19" t="s">
        <v>4</v>
      </c>
      <c r="C60" s="10">
        <v>1045</v>
      </c>
      <c r="D60" s="20" t="s">
        <v>88</v>
      </c>
    </row>
    <row r="61" spans="2:4">
      <c r="B61" s="19" t="s">
        <v>5</v>
      </c>
      <c r="C61" s="10">
        <v>12003</v>
      </c>
      <c r="D61" s="21" t="s">
        <v>12</v>
      </c>
    </row>
    <row r="62" spans="2:4" ht="34.049999999999997" customHeight="1">
      <c r="B62" s="258" t="s">
        <v>6</v>
      </c>
      <c r="C62" s="27" t="s">
        <v>365</v>
      </c>
      <c r="D62" s="23"/>
    </row>
    <row r="63" spans="2:4" ht="49.95" customHeight="1">
      <c r="B63" s="23" t="s">
        <v>10</v>
      </c>
      <c r="C63" s="27" t="s">
        <v>365</v>
      </c>
      <c r="D63" s="23"/>
    </row>
    <row r="64" spans="2:4">
      <c r="B64" s="22" t="s">
        <v>7</v>
      </c>
      <c r="C64" s="27" t="s">
        <v>126</v>
      </c>
      <c r="D64" s="23"/>
    </row>
    <row r="65" spans="2:4" ht="50.35">
      <c r="B65" s="11" t="s">
        <v>364</v>
      </c>
      <c r="C65" s="24" t="s">
        <v>366</v>
      </c>
      <c r="D65" s="23"/>
    </row>
    <row r="66" spans="2:4">
      <c r="B66" s="369" t="s">
        <v>0</v>
      </c>
      <c r="C66" s="370"/>
      <c r="D66" s="23"/>
    </row>
    <row r="67" spans="2:4" ht="16.8" customHeight="1">
      <c r="B67" s="368" t="s">
        <v>367</v>
      </c>
      <c r="C67" s="368"/>
      <c r="D67" s="259">
        <v>-77</v>
      </c>
    </row>
    <row r="68" spans="2:4">
      <c r="B68" s="25" t="s">
        <v>8</v>
      </c>
      <c r="C68" s="25"/>
      <c r="D68" s="142">
        <f>+'հավելված 2'!G176</f>
        <v>-23630.5</v>
      </c>
    </row>
    <row r="69" spans="2:4" ht="9.3000000000000007" customHeight="1"/>
    <row r="70" spans="2:4" ht="67.150000000000006">
      <c r="B70" s="19" t="s">
        <v>4</v>
      </c>
      <c r="C70" s="10">
        <v>1045</v>
      </c>
      <c r="D70" s="20" t="s">
        <v>88</v>
      </c>
    </row>
    <row r="71" spans="2:4">
      <c r="B71" s="19" t="s">
        <v>5</v>
      </c>
      <c r="C71" s="10">
        <v>12004</v>
      </c>
      <c r="D71" s="21" t="s">
        <v>12</v>
      </c>
    </row>
    <row r="72" spans="2:4" ht="33.6">
      <c r="B72" s="22" t="s">
        <v>6</v>
      </c>
      <c r="C72" s="27" t="s">
        <v>368</v>
      </c>
      <c r="D72" s="23"/>
    </row>
    <row r="73" spans="2:4" ht="33.6">
      <c r="B73" s="23" t="s">
        <v>10</v>
      </c>
      <c r="C73" s="27" t="s">
        <v>368</v>
      </c>
      <c r="D73" s="23"/>
    </row>
    <row r="74" spans="2:4">
      <c r="B74" s="22" t="s">
        <v>7</v>
      </c>
      <c r="C74" s="27" t="s">
        <v>126</v>
      </c>
      <c r="D74" s="23"/>
    </row>
    <row r="75" spans="2:4" ht="50.35">
      <c r="B75" s="11" t="s">
        <v>364</v>
      </c>
      <c r="C75" s="24" t="s">
        <v>363</v>
      </c>
      <c r="D75" s="23"/>
    </row>
    <row r="76" spans="2:4">
      <c r="B76" s="369" t="s">
        <v>0</v>
      </c>
      <c r="C76" s="370"/>
      <c r="D76" s="23"/>
    </row>
    <row r="77" spans="2:4">
      <c r="B77" s="368" t="s">
        <v>369</v>
      </c>
      <c r="C77" s="368"/>
      <c r="D77" s="259">
        <v>-45</v>
      </c>
    </row>
    <row r="78" spans="2:4">
      <c r="B78" s="25" t="s">
        <v>8</v>
      </c>
      <c r="C78" s="25"/>
      <c r="D78" s="142">
        <f>+'հավելված 2'!G200</f>
        <v>-15460.1</v>
      </c>
    </row>
    <row r="79" spans="2:4" s="4" customFormat="1">
      <c r="B79" s="146"/>
      <c r="C79" s="146"/>
      <c r="D79" s="148"/>
    </row>
    <row r="80" spans="2:4" ht="17.25">
      <c r="B80" s="15" t="s">
        <v>1</v>
      </c>
      <c r="C80" s="15" t="s">
        <v>2</v>
      </c>
      <c r="D80" s="16"/>
    </row>
    <row r="81" spans="2:4">
      <c r="B81" s="10">
        <v>1075</v>
      </c>
      <c r="C81" s="10" t="s">
        <v>370</v>
      </c>
      <c r="D81" s="16"/>
    </row>
    <row r="83" spans="2:4" ht="34.450000000000003">
      <c r="B83" s="17" t="s">
        <v>3</v>
      </c>
      <c r="C83" s="18"/>
      <c r="D83" s="16"/>
    </row>
    <row r="84" spans="2:4" ht="67.150000000000006">
      <c r="B84" s="19" t="s">
        <v>4</v>
      </c>
      <c r="C84" s="10">
        <v>1075</v>
      </c>
      <c r="D84" s="20" t="s">
        <v>88</v>
      </c>
    </row>
    <row r="85" spans="2:4">
      <c r="B85" s="19" t="s">
        <v>5</v>
      </c>
      <c r="C85" s="10">
        <v>11004</v>
      </c>
      <c r="D85" s="21" t="s">
        <v>12</v>
      </c>
    </row>
    <row r="86" spans="2:4" ht="34.049999999999997" customHeight="1">
      <c r="B86" s="258" t="s">
        <v>6</v>
      </c>
      <c r="C86" s="27" t="s">
        <v>371</v>
      </c>
      <c r="D86" s="23"/>
    </row>
    <row r="87" spans="2:4" ht="49.95" customHeight="1">
      <c r="B87" s="23" t="s">
        <v>10</v>
      </c>
      <c r="C87" s="27" t="s">
        <v>372</v>
      </c>
      <c r="D87" s="23"/>
    </row>
    <row r="88" spans="2:4">
      <c r="B88" s="22" t="s">
        <v>7</v>
      </c>
      <c r="C88" s="27" t="s">
        <v>76</v>
      </c>
      <c r="D88" s="23"/>
    </row>
    <row r="89" spans="2:4" ht="50.35">
      <c r="B89" s="11" t="s">
        <v>374</v>
      </c>
      <c r="C89" s="24" t="s">
        <v>373</v>
      </c>
      <c r="D89" s="23"/>
    </row>
    <row r="90" spans="2:4">
      <c r="B90" s="369" t="s">
        <v>0</v>
      </c>
      <c r="C90" s="370"/>
      <c r="D90" s="23"/>
    </row>
    <row r="91" spans="2:4">
      <c r="B91" s="25" t="s">
        <v>8</v>
      </c>
      <c r="C91" s="25"/>
      <c r="D91" s="142">
        <f>+'հավելված 2'!G63</f>
        <v>-21273.599999999999</v>
      </c>
    </row>
    <row r="92" spans="2:4" s="4" customFormat="1">
      <c r="B92" s="146"/>
      <c r="C92" s="146"/>
      <c r="D92" s="148"/>
    </row>
    <row r="93" spans="2:4" ht="17.25">
      <c r="B93" s="15" t="s">
        <v>1</v>
      </c>
      <c r="C93" s="15" t="s">
        <v>2</v>
      </c>
      <c r="D93" s="16"/>
    </row>
    <row r="94" spans="2:4" ht="33.6">
      <c r="B94" s="10">
        <v>1111</v>
      </c>
      <c r="C94" s="10" t="s">
        <v>375</v>
      </c>
      <c r="D94" s="16"/>
    </row>
    <row r="96" spans="2:4" ht="34.450000000000003">
      <c r="B96" s="17" t="s">
        <v>3</v>
      </c>
      <c r="C96" s="18"/>
      <c r="D96" s="16"/>
    </row>
    <row r="97" spans="2:4" ht="67.150000000000006">
      <c r="B97" s="19" t="s">
        <v>4</v>
      </c>
      <c r="C97" s="10">
        <v>1111</v>
      </c>
      <c r="D97" s="20" t="s">
        <v>88</v>
      </c>
    </row>
    <row r="98" spans="2:4">
      <c r="B98" s="19" t="s">
        <v>5</v>
      </c>
      <c r="C98" s="10">
        <v>12005</v>
      </c>
      <c r="D98" s="21" t="s">
        <v>12</v>
      </c>
    </row>
    <row r="99" spans="2:4" ht="34.049999999999997" customHeight="1">
      <c r="B99" s="258" t="s">
        <v>6</v>
      </c>
      <c r="C99" s="27" t="s">
        <v>376</v>
      </c>
      <c r="D99" s="23"/>
    </row>
    <row r="100" spans="2:4" ht="49.95" customHeight="1">
      <c r="B100" s="23" t="s">
        <v>10</v>
      </c>
      <c r="C100" s="27" t="s">
        <v>377</v>
      </c>
      <c r="D100" s="23"/>
    </row>
    <row r="101" spans="2:4">
      <c r="B101" s="22" t="s">
        <v>7</v>
      </c>
      <c r="C101" s="27" t="s">
        <v>126</v>
      </c>
      <c r="D101" s="23"/>
    </row>
    <row r="102" spans="2:4" ht="35.799999999999997" customHeight="1">
      <c r="B102" s="11" t="s">
        <v>364</v>
      </c>
      <c r="C102" s="24" t="s">
        <v>378</v>
      </c>
      <c r="D102" s="23"/>
    </row>
    <row r="103" spans="2:4">
      <c r="B103" s="369" t="s">
        <v>0</v>
      </c>
      <c r="C103" s="370"/>
      <c r="D103" s="23"/>
    </row>
    <row r="104" spans="2:4">
      <c r="B104" s="25" t="s">
        <v>8</v>
      </c>
      <c r="C104" s="25"/>
      <c r="D104" s="142">
        <f>+'հավելված 2'!G217</f>
        <v>-29378.5</v>
      </c>
    </row>
    <row r="105" spans="2:4" ht="9.3000000000000007" customHeight="1"/>
    <row r="106" spans="2:4" ht="34.450000000000003">
      <c r="B106" s="17" t="s">
        <v>3</v>
      </c>
      <c r="C106" s="18"/>
      <c r="D106" s="16"/>
    </row>
    <row r="107" spans="2:4" ht="67.150000000000006">
      <c r="B107" s="19" t="s">
        <v>4</v>
      </c>
      <c r="C107" s="10">
        <v>1111</v>
      </c>
      <c r="D107" s="20" t="s">
        <v>88</v>
      </c>
    </row>
    <row r="108" spans="2:4">
      <c r="B108" s="19" t="s">
        <v>5</v>
      </c>
      <c r="C108" s="10">
        <v>12007</v>
      </c>
      <c r="D108" s="21" t="s">
        <v>12</v>
      </c>
    </row>
    <row r="109" spans="2:4" ht="34.049999999999997" customHeight="1">
      <c r="B109" s="258" t="s">
        <v>6</v>
      </c>
      <c r="C109" s="27" t="s">
        <v>379</v>
      </c>
      <c r="D109" s="23"/>
    </row>
    <row r="110" spans="2:4" ht="33.6">
      <c r="B110" s="23" t="s">
        <v>10</v>
      </c>
      <c r="C110" s="27" t="s">
        <v>380</v>
      </c>
      <c r="D110" s="23"/>
    </row>
    <row r="111" spans="2:4">
      <c r="B111" s="22" t="s">
        <v>7</v>
      </c>
      <c r="C111" s="27" t="s">
        <v>126</v>
      </c>
      <c r="D111" s="23"/>
    </row>
    <row r="112" spans="2:4" ht="35.799999999999997" customHeight="1">
      <c r="B112" s="11" t="s">
        <v>364</v>
      </c>
      <c r="C112" s="24" t="s">
        <v>381</v>
      </c>
      <c r="D112" s="23"/>
    </row>
    <row r="113" spans="2:4">
      <c r="B113" s="369" t="s">
        <v>0</v>
      </c>
      <c r="C113" s="370"/>
      <c r="D113" s="23"/>
    </row>
    <row r="114" spans="2:4" s="14" customFormat="1" ht="16.8" customHeight="1">
      <c r="B114" s="373" t="s">
        <v>382</v>
      </c>
      <c r="C114" s="373"/>
      <c r="D114" s="259">
        <v>-39</v>
      </c>
    </row>
    <row r="115" spans="2:4">
      <c r="B115" s="25" t="s">
        <v>8</v>
      </c>
      <c r="C115" s="25"/>
      <c r="D115" s="142">
        <f>+'հավելված 2'!G234</f>
        <v>-2925.8</v>
      </c>
    </row>
    <row r="116" spans="2:4" s="4" customFormat="1">
      <c r="B116" s="146"/>
      <c r="C116" s="146"/>
      <c r="D116" s="148"/>
    </row>
    <row r="117" spans="2:4" ht="17.25">
      <c r="B117" s="15" t="s">
        <v>1</v>
      </c>
      <c r="C117" s="15" t="s">
        <v>2</v>
      </c>
      <c r="D117" s="16"/>
    </row>
    <row r="118" spans="2:4">
      <c r="B118" s="10">
        <v>1124</v>
      </c>
      <c r="C118" s="10" t="s">
        <v>383</v>
      </c>
      <c r="D118" s="16"/>
    </row>
    <row r="120" spans="2:4" ht="34.450000000000003">
      <c r="B120" s="17" t="s">
        <v>3</v>
      </c>
      <c r="C120" s="18"/>
      <c r="D120" s="16"/>
    </row>
    <row r="121" spans="2:4" ht="67.150000000000006">
      <c r="B121" s="19" t="s">
        <v>4</v>
      </c>
      <c r="C121" s="10">
        <v>1124</v>
      </c>
      <c r="D121" s="20" t="s">
        <v>88</v>
      </c>
    </row>
    <row r="122" spans="2:4">
      <c r="B122" s="19" t="s">
        <v>5</v>
      </c>
      <c r="C122" s="10">
        <v>11005</v>
      </c>
      <c r="D122" s="21" t="s">
        <v>12</v>
      </c>
    </row>
    <row r="123" spans="2:4" ht="34.049999999999997" customHeight="1">
      <c r="B123" s="258" t="s">
        <v>6</v>
      </c>
      <c r="C123" s="27" t="s">
        <v>384</v>
      </c>
      <c r="D123" s="23"/>
    </row>
    <row r="124" spans="2:4" ht="49.95" customHeight="1">
      <c r="B124" s="23" t="s">
        <v>10</v>
      </c>
      <c r="C124" s="27" t="s">
        <v>385</v>
      </c>
      <c r="D124" s="23"/>
    </row>
    <row r="125" spans="2:4">
      <c r="B125" s="22" t="s">
        <v>7</v>
      </c>
      <c r="C125" s="27" t="s">
        <v>76</v>
      </c>
      <c r="D125" s="23"/>
    </row>
    <row r="126" spans="2:4" ht="50.35">
      <c r="B126" s="11" t="s">
        <v>374</v>
      </c>
      <c r="C126" s="24" t="s">
        <v>373</v>
      </c>
      <c r="D126" s="23"/>
    </row>
    <row r="127" spans="2:4">
      <c r="B127" s="369" t="s">
        <v>0</v>
      </c>
      <c r="C127" s="370"/>
      <c r="D127" s="23"/>
    </row>
    <row r="128" spans="2:4" ht="16.8" customHeight="1">
      <c r="B128" s="368" t="s">
        <v>386</v>
      </c>
      <c r="C128" s="368"/>
      <c r="D128" s="259">
        <v>-3</v>
      </c>
    </row>
    <row r="129" spans="2:4">
      <c r="B129" s="368" t="s">
        <v>387</v>
      </c>
      <c r="C129" s="368"/>
      <c r="D129" s="259">
        <v>-600</v>
      </c>
    </row>
    <row r="130" spans="2:4">
      <c r="B130" s="25" t="s">
        <v>8</v>
      </c>
      <c r="C130" s="25"/>
      <c r="D130" s="142">
        <f>+'հավելված 2'!G78</f>
        <v>-14813.4</v>
      </c>
    </row>
    <row r="131" spans="2:4" ht="9.3000000000000007" customHeight="1"/>
    <row r="132" spans="2:4" ht="17.25">
      <c r="B132" s="15" t="s">
        <v>1</v>
      </c>
      <c r="C132" s="15" t="s">
        <v>2</v>
      </c>
      <c r="D132" s="16"/>
    </row>
    <row r="133" spans="2:4">
      <c r="B133" s="10">
        <v>1146</v>
      </c>
      <c r="C133" s="10" t="s">
        <v>45</v>
      </c>
      <c r="D133" s="16"/>
    </row>
    <row r="135" spans="2:4" ht="34.450000000000003">
      <c r="B135" s="17" t="s">
        <v>3</v>
      </c>
      <c r="C135" s="18"/>
      <c r="D135" s="16"/>
    </row>
    <row r="136" spans="2:4" ht="67.150000000000006">
      <c r="B136" s="19" t="s">
        <v>4</v>
      </c>
      <c r="C136" s="10">
        <v>1146</v>
      </c>
      <c r="D136" s="20" t="s">
        <v>88</v>
      </c>
    </row>
    <row r="137" spans="2:4">
      <c r="B137" s="19" t="s">
        <v>5</v>
      </c>
      <c r="C137" s="10" t="s">
        <v>111</v>
      </c>
      <c r="D137" s="21" t="s">
        <v>12</v>
      </c>
    </row>
    <row r="138" spans="2:4">
      <c r="B138" s="22" t="s">
        <v>6</v>
      </c>
      <c r="C138" s="27" t="s">
        <v>112</v>
      </c>
      <c r="D138" s="23"/>
    </row>
    <row r="139" spans="2:4" ht="33.6">
      <c r="B139" s="23" t="s">
        <v>10</v>
      </c>
      <c r="C139" s="27" t="s">
        <v>113</v>
      </c>
      <c r="D139" s="23"/>
    </row>
    <row r="140" spans="2:4">
      <c r="B140" s="22" t="s">
        <v>7</v>
      </c>
      <c r="C140" s="27" t="s">
        <v>76</v>
      </c>
      <c r="D140" s="23"/>
    </row>
    <row r="141" spans="2:4" ht="50.35">
      <c r="B141" s="11" t="s">
        <v>179</v>
      </c>
      <c r="C141" s="24" t="s">
        <v>127</v>
      </c>
      <c r="D141" s="23"/>
    </row>
    <row r="142" spans="2:4">
      <c r="B142" s="369" t="s">
        <v>0</v>
      </c>
      <c r="C142" s="370"/>
      <c r="D142" s="23"/>
    </row>
    <row r="143" spans="2:4">
      <c r="B143" s="25" t="s">
        <v>8</v>
      </c>
      <c r="C143" s="25"/>
      <c r="D143" s="142">
        <f>+'հավելված 2'!G109</f>
        <v>-4756.6000000000004</v>
      </c>
    </row>
    <row r="144" spans="2:4" ht="9.3000000000000007" customHeight="1"/>
    <row r="145" spans="2:4" ht="67.150000000000006">
      <c r="B145" s="19" t="s">
        <v>4</v>
      </c>
      <c r="C145" s="10">
        <v>1146</v>
      </c>
      <c r="D145" s="20" t="s">
        <v>88</v>
      </c>
    </row>
    <row r="146" spans="2:4">
      <c r="B146" s="19" t="s">
        <v>5</v>
      </c>
      <c r="C146" s="10" t="s">
        <v>114</v>
      </c>
      <c r="D146" s="21" t="s">
        <v>12</v>
      </c>
    </row>
    <row r="147" spans="2:4">
      <c r="B147" s="22" t="s">
        <v>6</v>
      </c>
      <c r="C147" s="27" t="s">
        <v>115</v>
      </c>
      <c r="D147" s="23"/>
    </row>
    <row r="148" spans="2:4" ht="33.6">
      <c r="B148" s="23" t="s">
        <v>10</v>
      </c>
      <c r="C148" s="27" t="s">
        <v>116</v>
      </c>
      <c r="D148" s="23"/>
    </row>
    <row r="149" spans="2:4">
      <c r="B149" s="22" t="s">
        <v>7</v>
      </c>
      <c r="C149" s="27" t="s">
        <v>76</v>
      </c>
      <c r="D149" s="23"/>
    </row>
    <row r="150" spans="2:4" ht="50.35">
      <c r="B150" s="11" t="s">
        <v>179</v>
      </c>
      <c r="C150" s="24" t="s">
        <v>127</v>
      </c>
      <c r="D150" s="23"/>
    </row>
    <row r="151" spans="2:4">
      <c r="B151" s="369" t="s">
        <v>0</v>
      </c>
      <c r="C151" s="370"/>
      <c r="D151" s="23"/>
    </row>
    <row r="152" spans="2:4">
      <c r="B152" s="25" t="s">
        <v>8</v>
      </c>
      <c r="C152" s="25"/>
      <c r="D152" s="142">
        <f>+'հավելված 2'!G126</f>
        <v>-3050.6</v>
      </c>
    </row>
    <row r="153" spans="2:4" ht="9.3000000000000007" customHeight="1"/>
    <row r="154" spans="2:4" ht="67.150000000000006">
      <c r="B154" s="19" t="s">
        <v>4</v>
      </c>
      <c r="C154" s="10">
        <v>1146</v>
      </c>
      <c r="D154" s="20" t="s">
        <v>88</v>
      </c>
    </row>
    <row r="155" spans="2:4">
      <c r="B155" s="19" t="s">
        <v>5</v>
      </c>
      <c r="C155" s="10" t="s">
        <v>117</v>
      </c>
      <c r="D155" s="21" t="s">
        <v>12</v>
      </c>
    </row>
    <row r="156" spans="2:4">
      <c r="B156" s="22" t="s">
        <v>6</v>
      </c>
      <c r="C156" s="27" t="s">
        <v>118</v>
      </c>
      <c r="D156" s="23"/>
    </row>
    <row r="157" spans="2:4" ht="50.35">
      <c r="B157" s="23" t="s">
        <v>10</v>
      </c>
      <c r="C157" s="27" t="s">
        <v>119</v>
      </c>
      <c r="D157" s="23"/>
    </row>
    <row r="158" spans="2:4">
      <c r="B158" s="22" t="s">
        <v>7</v>
      </c>
      <c r="C158" s="27" t="s">
        <v>76</v>
      </c>
      <c r="D158" s="23"/>
    </row>
    <row r="159" spans="2:4" ht="50.35">
      <c r="B159" s="11" t="s">
        <v>179</v>
      </c>
      <c r="C159" s="24" t="s">
        <v>127</v>
      </c>
      <c r="D159" s="23"/>
    </row>
    <row r="160" spans="2:4">
      <c r="B160" s="369" t="s">
        <v>0</v>
      </c>
      <c r="C160" s="370"/>
      <c r="D160" s="23"/>
    </row>
    <row r="161" spans="2:4">
      <c r="B161" s="25" t="s">
        <v>8</v>
      </c>
      <c r="C161" s="25"/>
      <c r="D161" s="142">
        <f>+'հավելված 2'!G150</f>
        <v>-9336.4</v>
      </c>
    </row>
    <row r="162" spans="2:4" ht="9.3000000000000007" customHeight="1"/>
    <row r="163" spans="2:4" ht="67.150000000000006">
      <c r="B163" s="19" t="s">
        <v>4</v>
      </c>
      <c r="C163" s="10" t="s">
        <v>110</v>
      </c>
      <c r="D163" s="20" t="s">
        <v>88</v>
      </c>
    </row>
    <row r="164" spans="2:4">
      <c r="B164" s="19" t="s">
        <v>5</v>
      </c>
      <c r="C164" s="10" t="s">
        <v>123</v>
      </c>
      <c r="D164" s="21" t="s">
        <v>12</v>
      </c>
    </row>
    <row r="165" spans="2:4">
      <c r="B165" s="22" t="s">
        <v>6</v>
      </c>
      <c r="C165" s="27" t="s">
        <v>124</v>
      </c>
      <c r="D165" s="23"/>
    </row>
    <row r="166" spans="2:4" ht="50.35">
      <c r="B166" s="23" t="s">
        <v>10</v>
      </c>
      <c r="C166" s="27" t="s">
        <v>125</v>
      </c>
      <c r="D166" s="23"/>
    </row>
    <row r="167" spans="2:4">
      <c r="B167" s="22" t="s">
        <v>7</v>
      </c>
      <c r="C167" s="28" t="s">
        <v>76</v>
      </c>
      <c r="D167" s="23"/>
    </row>
    <row r="168" spans="2:4" ht="50.35">
      <c r="B168" s="11" t="s">
        <v>179</v>
      </c>
      <c r="C168" s="24" t="s">
        <v>122</v>
      </c>
      <c r="D168" s="23"/>
    </row>
    <row r="169" spans="2:4" ht="15.05" customHeight="1">
      <c r="B169" s="369" t="s">
        <v>0</v>
      </c>
      <c r="C169" s="370"/>
      <c r="D169" s="23"/>
    </row>
    <row r="170" spans="2:4">
      <c r="B170" s="25" t="s">
        <v>8</v>
      </c>
      <c r="C170" s="25"/>
      <c r="D170" s="142">
        <f>+'հավելված 2'!G135</f>
        <v>-5823.4</v>
      </c>
    </row>
    <row r="171" spans="2:4" ht="9.3000000000000007" customHeight="1"/>
    <row r="172" spans="2:4" ht="67.150000000000006">
      <c r="B172" s="19" t="s">
        <v>4</v>
      </c>
      <c r="C172" s="10" t="s">
        <v>110</v>
      </c>
      <c r="D172" s="20" t="s">
        <v>88</v>
      </c>
    </row>
    <row r="173" spans="2:4">
      <c r="B173" s="19" t="s">
        <v>5</v>
      </c>
      <c r="C173" s="10" t="s">
        <v>180</v>
      </c>
      <c r="D173" s="21" t="s">
        <v>12</v>
      </c>
    </row>
    <row r="174" spans="2:4">
      <c r="B174" s="22" t="s">
        <v>6</v>
      </c>
      <c r="C174" s="27" t="s">
        <v>181</v>
      </c>
      <c r="D174" s="23"/>
    </row>
    <row r="175" spans="2:4" ht="50.35">
      <c r="B175" s="23" t="s">
        <v>10</v>
      </c>
      <c r="C175" s="27" t="s">
        <v>182</v>
      </c>
      <c r="D175" s="23"/>
    </row>
    <row r="176" spans="2:4">
      <c r="B176" s="22" t="s">
        <v>7</v>
      </c>
      <c r="C176" s="27" t="s">
        <v>76</v>
      </c>
      <c r="D176" s="23"/>
    </row>
    <row r="177" spans="2:4" ht="33.6">
      <c r="B177" s="11" t="s">
        <v>46</v>
      </c>
      <c r="C177" s="24" t="s">
        <v>137</v>
      </c>
      <c r="D177" s="23"/>
    </row>
    <row r="178" spans="2:4" ht="15.05" customHeight="1">
      <c r="B178" s="369" t="s">
        <v>0</v>
      </c>
      <c r="C178" s="370"/>
      <c r="D178" s="23"/>
    </row>
    <row r="179" spans="2:4">
      <c r="B179" s="25" t="s">
        <v>8</v>
      </c>
      <c r="C179" s="25"/>
      <c r="D179" s="142">
        <f>+'հավելված 2'!G245</f>
        <v>-11314.5</v>
      </c>
    </row>
    <row r="180" spans="2:4" ht="9.3000000000000007" customHeight="1"/>
    <row r="181" spans="2:4" ht="67.150000000000006">
      <c r="B181" s="19" t="s">
        <v>4</v>
      </c>
      <c r="C181" s="10" t="s">
        <v>110</v>
      </c>
      <c r="D181" s="20" t="s">
        <v>88</v>
      </c>
    </row>
    <row r="182" spans="2:4">
      <c r="B182" s="19" t="s">
        <v>5</v>
      </c>
      <c r="C182" s="10" t="s">
        <v>183</v>
      </c>
      <c r="D182" s="21" t="s">
        <v>12</v>
      </c>
    </row>
    <row r="183" spans="2:4" ht="33.6">
      <c r="B183" s="22" t="s">
        <v>6</v>
      </c>
      <c r="C183" s="27" t="s">
        <v>184</v>
      </c>
      <c r="D183" s="23"/>
    </row>
    <row r="184" spans="2:4" ht="83.95">
      <c r="B184" s="23" t="s">
        <v>10</v>
      </c>
      <c r="C184" s="27" t="s">
        <v>185</v>
      </c>
      <c r="D184" s="23"/>
    </row>
    <row r="185" spans="2:4">
      <c r="B185" s="22" t="s">
        <v>7</v>
      </c>
      <c r="C185" s="27" t="s">
        <v>76</v>
      </c>
      <c r="D185" s="23"/>
    </row>
    <row r="186" spans="2:4" ht="50.35">
      <c r="B186" s="11" t="s">
        <v>179</v>
      </c>
      <c r="C186" s="24" t="s">
        <v>186</v>
      </c>
      <c r="D186" s="23"/>
    </row>
    <row r="187" spans="2:4" ht="15.05" customHeight="1">
      <c r="B187" s="369" t="s">
        <v>0</v>
      </c>
      <c r="C187" s="370"/>
      <c r="D187" s="23"/>
    </row>
    <row r="188" spans="2:4">
      <c r="B188" s="25" t="s">
        <v>8</v>
      </c>
      <c r="C188" s="25"/>
      <c r="D188" s="142">
        <f>+'հավելված 2'!G254</f>
        <v>-2822.3</v>
      </c>
    </row>
    <row r="189" spans="2:4" ht="9.3000000000000007" customHeight="1"/>
    <row r="190" spans="2:4" ht="67.150000000000006">
      <c r="B190" s="19" t="s">
        <v>4</v>
      </c>
      <c r="C190" s="10" t="s">
        <v>110</v>
      </c>
      <c r="D190" s="20" t="s">
        <v>88</v>
      </c>
    </row>
    <row r="191" spans="2:4">
      <c r="B191" s="19" t="s">
        <v>5</v>
      </c>
      <c r="C191" s="10" t="s">
        <v>187</v>
      </c>
      <c r="D191" s="21" t="s">
        <v>12</v>
      </c>
    </row>
    <row r="192" spans="2:4" ht="50.35">
      <c r="B192" s="22" t="s">
        <v>6</v>
      </c>
      <c r="C192" s="27" t="s">
        <v>188</v>
      </c>
      <c r="D192" s="23"/>
    </row>
    <row r="193" spans="2:4" ht="50.35">
      <c r="B193" s="23" t="s">
        <v>10</v>
      </c>
      <c r="C193" s="27" t="s">
        <v>189</v>
      </c>
      <c r="D193" s="23"/>
    </row>
    <row r="194" spans="2:4">
      <c r="B194" s="22" t="s">
        <v>7</v>
      </c>
      <c r="C194" s="27" t="s">
        <v>126</v>
      </c>
      <c r="D194" s="23"/>
    </row>
    <row r="195" spans="2:4" ht="33.6">
      <c r="B195" s="11" t="s">
        <v>46</v>
      </c>
      <c r="C195" s="10" t="s">
        <v>190</v>
      </c>
      <c r="D195" s="23"/>
    </row>
    <row r="196" spans="2:4" ht="15.05" customHeight="1">
      <c r="B196" s="369" t="s">
        <v>0</v>
      </c>
      <c r="C196" s="370"/>
      <c r="D196" s="23"/>
    </row>
    <row r="197" spans="2:4">
      <c r="B197" s="25" t="s">
        <v>8</v>
      </c>
      <c r="C197" s="25"/>
      <c r="D197" s="142">
        <f>+'հավելված 2'!G265</f>
        <v>-24450.7</v>
      </c>
    </row>
    <row r="198" spans="2:4" ht="9.3000000000000007" customHeight="1"/>
    <row r="199" spans="2:4" ht="67.150000000000006">
      <c r="B199" s="19" t="s">
        <v>4</v>
      </c>
      <c r="C199" s="10" t="s">
        <v>110</v>
      </c>
      <c r="D199" s="20" t="s">
        <v>88</v>
      </c>
    </row>
    <row r="200" spans="2:4">
      <c r="B200" s="19" t="s">
        <v>5</v>
      </c>
      <c r="C200" s="10" t="s">
        <v>191</v>
      </c>
      <c r="D200" s="21" t="s">
        <v>12</v>
      </c>
    </row>
    <row r="201" spans="2:4" ht="33.6">
      <c r="B201" s="22" t="s">
        <v>6</v>
      </c>
      <c r="C201" s="27" t="s">
        <v>52</v>
      </c>
      <c r="D201" s="23"/>
    </row>
    <row r="202" spans="2:4" ht="50.35">
      <c r="B202" s="23" t="s">
        <v>10</v>
      </c>
      <c r="C202" s="27" t="s">
        <v>53</v>
      </c>
      <c r="D202" s="23"/>
    </row>
    <row r="203" spans="2:4">
      <c r="B203" s="22" t="s">
        <v>7</v>
      </c>
      <c r="C203" s="27" t="s">
        <v>126</v>
      </c>
      <c r="D203" s="23"/>
    </row>
    <row r="204" spans="2:4" ht="33.6">
      <c r="B204" s="11" t="s">
        <v>46</v>
      </c>
      <c r="C204" s="24" t="s">
        <v>54</v>
      </c>
      <c r="D204" s="23"/>
    </row>
    <row r="205" spans="2:4" ht="15.05" customHeight="1">
      <c r="B205" s="369" t="s">
        <v>0</v>
      </c>
      <c r="C205" s="370"/>
      <c r="D205" s="23"/>
    </row>
    <row r="206" spans="2:4">
      <c r="B206" s="25" t="s">
        <v>8</v>
      </c>
      <c r="C206" s="25"/>
      <c r="D206" s="142">
        <f>+'հավելված 2'!G274</f>
        <v>-14195.8</v>
      </c>
    </row>
    <row r="208" spans="2:4" s="30" customFormat="1" ht="17.25">
      <c r="B208" s="36" t="s">
        <v>1</v>
      </c>
      <c r="C208" s="36" t="s">
        <v>2</v>
      </c>
      <c r="D208" s="31"/>
    </row>
    <row r="209" spans="2:5" s="30" customFormat="1" ht="17.25">
      <c r="B209" s="37">
        <v>1163</v>
      </c>
      <c r="C209" s="38" t="s">
        <v>388</v>
      </c>
      <c r="D209" s="39"/>
    </row>
    <row r="210" spans="2:5" s="30" customFormat="1">
      <c r="D210" s="40"/>
    </row>
    <row r="211" spans="2:5" s="32" customFormat="1" ht="17.25">
      <c r="B211" s="371" t="s">
        <v>3</v>
      </c>
      <c r="C211" s="372"/>
      <c r="D211" s="39"/>
    </row>
    <row r="212" spans="2:5" s="32" customFormat="1" ht="67.150000000000006">
      <c r="B212" s="38" t="s">
        <v>4</v>
      </c>
      <c r="C212" s="41">
        <v>1163</v>
      </c>
      <c r="D212" s="20" t="s">
        <v>88</v>
      </c>
    </row>
    <row r="213" spans="2:5" s="32" customFormat="1">
      <c r="B213" s="38" t="s">
        <v>5</v>
      </c>
      <c r="C213" s="41">
        <v>11007</v>
      </c>
      <c r="D213" s="42" t="s">
        <v>12</v>
      </c>
    </row>
    <row r="214" spans="2:5" s="32" customFormat="1" ht="33.6">
      <c r="B214" s="38" t="s">
        <v>6</v>
      </c>
      <c r="C214" s="43" t="s">
        <v>389</v>
      </c>
      <c r="D214" s="383"/>
    </row>
    <row r="215" spans="2:5" s="32" customFormat="1" ht="33.6">
      <c r="B215" s="38" t="s">
        <v>10</v>
      </c>
      <c r="C215" s="43" t="s">
        <v>390</v>
      </c>
      <c r="D215" s="384"/>
    </row>
    <row r="216" spans="2:5" s="32" customFormat="1">
      <c r="B216" s="38" t="s">
        <v>7</v>
      </c>
      <c r="C216" s="43" t="s">
        <v>76</v>
      </c>
      <c r="D216" s="384"/>
    </row>
    <row r="217" spans="2:5" s="32" customFormat="1" ht="50.35">
      <c r="B217" s="37" t="s">
        <v>179</v>
      </c>
      <c r="C217" s="44" t="s">
        <v>391</v>
      </c>
      <c r="D217" s="384"/>
    </row>
    <row r="218" spans="2:5" s="32" customFormat="1">
      <c r="B218" s="374" t="s">
        <v>0</v>
      </c>
      <c r="C218" s="375"/>
      <c r="D218" s="385"/>
    </row>
    <row r="219" spans="2:5" s="32" customFormat="1">
      <c r="B219" s="368" t="s">
        <v>392</v>
      </c>
      <c r="C219" s="368"/>
      <c r="D219" s="260">
        <f>+'հավելված 2'!G46</f>
        <v>-3301.3</v>
      </c>
    </row>
    <row r="220" spans="2:5" s="32" customFormat="1">
      <c r="B220" s="45" t="s">
        <v>8</v>
      </c>
      <c r="C220" s="45"/>
      <c r="D220" s="142">
        <f>+'հավելված 1'!D171</f>
        <v>-3301.3</v>
      </c>
      <c r="E220" s="33"/>
    </row>
    <row r="222" spans="2:5" s="30" customFormat="1" ht="17.25">
      <c r="B222" s="36" t="s">
        <v>1</v>
      </c>
      <c r="C222" s="36" t="s">
        <v>2</v>
      </c>
      <c r="D222" s="31"/>
    </row>
    <row r="223" spans="2:5" s="30" customFormat="1" ht="17.25">
      <c r="B223" s="37">
        <v>1168</v>
      </c>
      <c r="C223" s="38" t="s">
        <v>332</v>
      </c>
      <c r="D223" s="39"/>
    </row>
    <row r="224" spans="2:5" s="30" customFormat="1">
      <c r="D224" s="40"/>
    </row>
    <row r="225" spans="2:5" s="32" customFormat="1" ht="17.25">
      <c r="B225" s="371" t="s">
        <v>3</v>
      </c>
      <c r="C225" s="372"/>
      <c r="D225" s="39"/>
    </row>
    <row r="226" spans="2:5" s="32" customFormat="1" ht="67.150000000000006">
      <c r="B226" s="38" t="s">
        <v>4</v>
      </c>
      <c r="C226" s="41">
        <v>1168</v>
      </c>
      <c r="D226" s="20" t="s">
        <v>88</v>
      </c>
    </row>
    <row r="227" spans="2:5" s="32" customFormat="1">
      <c r="B227" s="38" t="s">
        <v>5</v>
      </c>
      <c r="C227" s="41">
        <v>11005</v>
      </c>
      <c r="D227" s="42" t="s">
        <v>12</v>
      </c>
    </row>
    <row r="228" spans="2:5" s="32" customFormat="1">
      <c r="B228" s="38" t="s">
        <v>6</v>
      </c>
      <c r="C228" s="43" t="s">
        <v>393</v>
      </c>
      <c r="D228" s="383"/>
    </row>
    <row r="229" spans="2:5" s="32" customFormat="1" ht="33.6">
      <c r="B229" s="38" t="s">
        <v>10</v>
      </c>
      <c r="C229" s="43" t="s">
        <v>394</v>
      </c>
      <c r="D229" s="384"/>
    </row>
    <row r="230" spans="2:5" s="32" customFormat="1">
      <c r="B230" s="38" t="s">
        <v>7</v>
      </c>
      <c r="C230" s="43" t="s">
        <v>76</v>
      </c>
      <c r="D230" s="384"/>
    </row>
    <row r="231" spans="2:5" s="32" customFormat="1" ht="50.35">
      <c r="B231" s="37" t="s">
        <v>179</v>
      </c>
      <c r="C231" s="44" t="s">
        <v>395</v>
      </c>
      <c r="D231" s="384"/>
    </row>
    <row r="232" spans="2:5" s="32" customFormat="1">
      <c r="B232" s="374" t="s">
        <v>0</v>
      </c>
      <c r="C232" s="375"/>
      <c r="D232" s="385"/>
    </row>
    <row r="233" spans="2:5" s="32" customFormat="1">
      <c r="B233" s="45" t="s">
        <v>8</v>
      </c>
      <c r="C233" s="45"/>
      <c r="D233" s="142">
        <f>+'հավելված 2'!G90</f>
        <v>-8056</v>
      </c>
      <c r="E233" s="33"/>
    </row>
    <row r="235" spans="2:5" s="30" customFormat="1" ht="17.25">
      <c r="B235" s="36" t="s">
        <v>1</v>
      </c>
      <c r="C235" s="36" t="s">
        <v>2</v>
      </c>
      <c r="D235" s="31"/>
    </row>
    <row r="236" spans="2:5" s="30" customFormat="1" ht="17.25">
      <c r="B236" s="37">
        <v>1183</v>
      </c>
      <c r="C236" s="38" t="s">
        <v>396</v>
      </c>
      <c r="D236" s="39"/>
    </row>
    <row r="237" spans="2:5" s="30" customFormat="1">
      <c r="D237" s="40"/>
    </row>
    <row r="238" spans="2:5" s="32" customFormat="1" ht="17.25">
      <c r="B238" s="371" t="s">
        <v>3</v>
      </c>
      <c r="C238" s="372"/>
      <c r="D238" s="39"/>
    </row>
    <row r="239" spans="2:5" s="32" customFormat="1" ht="67.150000000000006">
      <c r="B239" s="38" t="s">
        <v>4</v>
      </c>
      <c r="C239" s="41">
        <v>1183</v>
      </c>
      <c r="D239" s="20" t="s">
        <v>88</v>
      </c>
    </row>
    <row r="240" spans="2:5" s="32" customFormat="1">
      <c r="B240" s="38" t="s">
        <v>5</v>
      </c>
      <c r="C240" s="41">
        <v>11001</v>
      </c>
      <c r="D240" s="42" t="s">
        <v>12</v>
      </c>
    </row>
    <row r="241" spans="2:5" s="32" customFormat="1">
      <c r="B241" s="38" t="s">
        <v>6</v>
      </c>
      <c r="C241" s="43" t="s">
        <v>397</v>
      </c>
      <c r="D241" s="383"/>
    </row>
    <row r="242" spans="2:5" s="32" customFormat="1" ht="33.6">
      <c r="B242" s="38" t="s">
        <v>10</v>
      </c>
      <c r="C242" s="43" t="s">
        <v>398</v>
      </c>
      <c r="D242" s="384"/>
    </row>
    <row r="243" spans="2:5" s="32" customFormat="1">
      <c r="B243" s="38" t="s">
        <v>7</v>
      </c>
      <c r="C243" s="43" t="s">
        <v>76</v>
      </c>
      <c r="D243" s="384"/>
    </row>
    <row r="244" spans="2:5" s="32" customFormat="1" ht="50.35">
      <c r="B244" s="37" t="s">
        <v>179</v>
      </c>
      <c r="C244" s="44" t="s">
        <v>195</v>
      </c>
      <c r="D244" s="384"/>
    </row>
    <row r="245" spans="2:5" s="32" customFormat="1">
      <c r="B245" s="374" t="s">
        <v>0</v>
      </c>
      <c r="C245" s="375"/>
      <c r="D245" s="385"/>
    </row>
    <row r="246" spans="2:5" s="32" customFormat="1">
      <c r="B246" s="45" t="s">
        <v>8</v>
      </c>
      <c r="C246" s="45"/>
      <c r="D246" s="142">
        <f>+'հավելված 2'!G285</f>
        <v>-2681</v>
      </c>
      <c r="E246" s="33"/>
    </row>
    <row r="248" spans="2:5" s="30" customFormat="1" ht="17.25">
      <c r="B248" s="36" t="s">
        <v>1</v>
      </c>
      <c r="C248" s="36" t="s">
        <v>2</v>
      </c>
      <c r="D248" s="31"/>
    </row>
    <row r="249" spans="2:5" s="30" customFormat="1" ht="17.25">
      <c r="B249" s="37">
        <v>1192</v>
      </c>
      <c r="C249" s="38" t="s">
        <v>134</v>
      </c>
      <c r="D249" s="39"/>
    </row>
    <row r="250" spans="2:5" s="30" customFormat="1">
      <c r="D250" s="40"/>
    </row>
    <row r="251" spans="2:5" s="32" customFormat="1" ht="17.25">
      <c r="B251" s="371" t="s">
        <v>3</v>
      </c>
      <c r="C251" s="372"/>
      <c r="D251" s="39"/>
    </row>
    <row r="252" spans="2:5" s="32" customFormat="1" ht="67.150000000000006">
      <c r="B252" s="38" t="s">
        <v>4</v>
      </c>
      <c r="C252" s="41">
        <v>1192</v>
      </c>
      <c r="D252" s="20" t="s">
        <v>88</v>
      </c>
    </row>
    <row r="253" spans="2:5" s="32" customFormat="1">
      <c r="B253" s="38" t="s">
        <v>5</v>
      </c>
      <c r="C253" s="41" t="s">
        <v>121</v>
      </c>
      <c r="D253" s="42" t="s">
        <v>12</v>
      </c>
    </row>
    <row r="254" spans="2:5" s="32" customFormat="1" ht="33.6">
      <c r="B254" s="38" t="s">
        <v>6</v>
      </c>
      <c r="C254" s="43" t="s">
        <v>135</v>
      </c>
      <c r="D254" s="383"/>
    </row>
    <row r="255" spans="2:5" s="32" customFormat="1" ht="33.6">
      <c r="B255" s="38" t="s">
        <v>10</v>
      </c>
      <c r="C255" s="43" t="s">
        <v>136</v>
      </c>
      <c r="D255" s="384"/>
    </row>
    <row r="256" spans="2:5" s="32" customFormat="1">
      <c r="B256" s="38" t="s">
        <v>7</v>
      </c>
      <c r="C256" s="43" t="s">
        <v>76</v>
      </c>
      <c r="D256" s="384"/>
    </row>
    <row r="257" spans="2:5" s="32" customFormat="1" ht="50.35">
      <c r="B257" s="37" t="s">
        <v>179</v>
      </c>
      <c r="C257" s="44" t="s">
        <v>137</v>
      </c>
      <c r="D257" s="384"/>
    </row>
    <row r="258" spans="2:5" s="32" customFormat="1">
      <c r="B258" s="374" t="s">
        <v>0</v>
      </c>
      <c r="C258" s="375"/>
      <c r="D258" s="385"/>
    </row>
    <row r="259" spans="2:5" s="32" customFormat="1">
      <c r="B259" s="45" t="s">
        <v>8</v>
      </c>
      <c r="C259" s="45"/>
      <c r="D259" s="142">
        <f>+'հավելված 2'!G296</f>
        <v>-1683.4</v>
      </c>
      <c r="E259" s="33"/>
    </row>
    <row r="260" spans="2:5" s="32" customFormat="1">
      <c r="B260" s="30"/>
      <c r="C260" s="30"/>
      <c r="D260" s="40"/>
    </row>
    <row r="261" spans="2:5" s="30" customFormat="1" ht="17.25">
      <c r="B261" s="36" t="s">
        <v>1</v>
      </c>
      <c r="C261" s="36" t="s">
        <v>2</v>
      </c>
      <c r="D261" s="31"/>
    </row>
    <row r="262" spans="2:5" s="30" customFormat="1" ht="17.25">
      <c r="B262" s="37">
        <v>1193</v>
      </c>
      <c r="C262" s="38" t="s">
        <v>198</v>
      </c>
      <c r="D262" s="39"/>
    </row>
    <row r="263" spans="2:5" s="30" customFormat="1">
      <c r="D263" s="40"/>
    </row>
    <row r="264" spans="2:5" s="32" customFormat="1" ht="17.25">
      <c r="B264" s="371" t="s">
        <v>3</v>
      </c>
      <c r="C264" s="372"/>
      <c r="D264" s="39"/>
    </row>
    <row r="265" spans="2:5" s="32" customFormat="1" ht="67.150000000000006">
      <c r="B265" s="38" t="s">
        <v>4</v>
      </c>
      <c r="C265" s="41">
        <v>1193</v>
      </c>
      <c r="D265" s="20" t="s">
        <v>88</v>
      </c>
    </row>
    <row r="266" spans="2:5" s="32" customFormat="1">
      <c r="B266" s="38" t="s">
        <v>5</v>
      </c>
      <c r="C266" s="41">
        <v>11001</v>
      </c>
      <c r="D266" s="42" t="s">
        <v>12</v>
      </c>
    </row>
    <row r="267" spans="2:5" s="32" customFormat="1" ht="67.150000000000006">
      <c r="B267" s="38" t="s">
        <v>6</v>
      </c>
      <c r="C267" s="41" t="s">
        <v>193</v>
      </c>
      <c r="D267" s="383"/>
    </row>
    <row r="268" spans="2:5" s="32" customFormat="1" ht="83.95">
      <c r="B268" s="38" t="s">
        <v>10</v>
      </c>
      <c r="C268" s="41" t="s">
        <v>194</v>
      </c>
      <c r="D268" s="384"/>
    </row>
    <row r="269" spans="2:5" s="32" customFormat="1">
      <c r="B269" s="38" t="s">
        <v>7</v>
      </c>
      <c r="C269" s="41" t="s">
        <v>76</v>
      </c>
      <c r="D269" s="384"/>
    </row>
    <row r="270" spans="2:5" s="32" customFormat="1" ht="50.35">
      <c r="B270" s="37" t="s">
        <v>179</v>
      </c>
      <c r="C270" s="43" t="s">
        <v>196</v>
      </c>
      <c r="D270" s="384"/>
    </row>
    <row r="271" spans="2:5" s="32" customFormat="1">
      <c r="B271" s="374" t="s">
        <v>0</v>
      </c>
      <c r="C271" s="375"/>
      <c r="D271" s="385"/>
    </row>
    <row r="272" spans="2:5" s="32" customFormat="1">
      <c r="B272" s="45" t="s">
        <v>8</v>
      </c>
      <c r="C272" s="45"/>
      <c r="D272" s="142">
        <f>+'հավելված 2'!G307</f>
        <v>-82974.2</v>
      </c>
      <c r="E272" s="33"/>
    </row>
    <row r="274" spans="2:5" s="30" customFormat="1" ht="17.25">
      <c r="B274" s="36" t="s">
        <v>1</v>
      </c>
      <c r="C274" s="36" t="s">
        <v>2</v>
      </c>
      <c r="D274" s="31"/>
    </row>
    <row r="275" spans="2:5" s="30" customFormat="1" ht="33.6">
      <c r="B275" s="37">
        <v>1215</v>
      </c>
      <c r="C275" s="38" t="s">
        <v>238</v>
      </c>
      <c r="D275" s="39"/>
    </row>
    <row r="276" spans="2:5" s="30" customFormat="1">
      <c r="D276" s="40"/>
    </row>
    <row r="277" spans="2:5" s="32" customFormat="1" ht="17.25">
      <c r="B277" s="371" t="s">
        <v>3</v>
      </c>
      <c r="C277" s="372"/>
      <c r="D277" s="39"/>
    </row>
    <row r="278" spans="2:5" s="32" customFormat="1" ht="67.150000000000006">
      <c r="B278" s="38" t="s">
        <v>4</v>
      </c>
      <c r="C278" s="41">
        <v>1215</v>
      </c>
      <c r="D278" s="20" t="s">
        <v>88</v>
      </c>
    </row>
    <row r="279" spans="2:5" s="32" customFormat="1">
      <c r="B279" s="38" t="s">
        <v>5</v>
      </c>
      <c r="C279" s="41">
        <v>12003</v>
      </c>
      <c r="D279" s="42" t="s">
        <v>12</v>
      </c>
    </row>
    <row r="280" spans="2:5" s="32" customFormat="1">
      <c r="B280" s="38" t="s">
        <v>6</v>
      </c>
      <c r="C280" s="43" t="s">
        <v>399</v>
      </c>
      <c r="D280" s="383"/>
    </row>
    <row r="281" spans="2:5" s="32" customFormat="1">
      <c r="B281" s="38" t="s">
        <v>10</v>
      </c>
      <c r="C281" s="43" t="s">
        <v>400</v>
      </c>
      <c r="D281" s="384"/>
    </row>
    <row r="282" spans="2:5" s="32" customFormat="1">
      <c r="B282" s="38" t="s">
        <v>7</v>
      </c>
      <c r="C282" s="43" t="s">
        <v>126</v>
      </c>
      <c r="D282" s="384"/>
    </row>
    <row r="283" spans="2:5" s="32" customFormat="1" ht="50.35">
      <c r="B283" s="37" t="s">
        <v>179</v>
      </c>
      <c r="C283" s="44" t="s">
        <v>401</v>
      </c>
      <c r="D283" s="384"/>
    </row>
    <row r="284" spans="2:5" s="32" customFormat="1">
      <c r="B284" s="374" t="s">
        <v>0</v>
      </c>
      <c r="C284" s="375"/>
      <c r="D284" s="385"/>
    </row>
    <row r="285" spans="2:5" s="32" customFormat="1">
      <c r="B285" s="45" t="s">
        <v>8</v>
      </c>
      <c r="C285" s="45"/>
      <c r="D285" s="142">
        <f>+'հավելված 2'!G319</f>
        <v>-40527</v>
      </c>
      <c r="E285" s="33"/>
    </row>
    <row r="286" spans="2:5" s="30" customFormat="1" ht="9.3000000000000007" customHeight="1">
      <c r="D286" s="40"/>
    </row>
    <row r="287" spans="2:5" s="32" customFormat="1" ht="17.25">
      <c r="B287" s="371" t="s">
        <v>3</v>
      </c>
      <c r="C287" s="372"/>
      <c r="D287" s="39"/>
    </row>
    <row r="288" spans="2:5" s="32" customFormat="1" ht="67.150000000000006">
      <c r="B288" s="38" t="s">
        <v>4</v>
      </c>
      <c r="C288" s="41">
        <v>1215</v>
      </c>
      <c r="D288" s="20" t="s">
        <v>88</v>
      </c>
    </row>
    <row r="289" spans="1:5" s="32" customFormat="1">
      <c r="B289" s="38" t="s">
        <v>5</v>
      </c>
      <c r="C289" s="41">
        <v>12005</v>
      </c>
      <c r="D289" s="42" t="s">
        <v>12</v>
      </c>
    </row>
    <row r="290" spans="1:5" s="32" customFormat="1">
      <c r="B290" s="38" t="s">
        <v>6</v>
      </c>
      <c r="C290" s="43" t="s">
        <v>402</v>
      </c>
      <c r="D290" s="383"/>
    </row>
    <row r="291" spans="1:5" s="32" customFormat="1" ht="50.35">
      <c r="B291" s="38" t="s">
        <v>10</v>
      </c>
      <c r="C291" s="43" t="s">
        <v>403</v>
      </c>
      <c r="D291" s="384"/>
    </row>
    <row r="292" spans="1:5" s="32" customFormat="1">
      <c r="B292" s="38" t="s">
        <v>7</v>
      </c>
      <c r="C292" s="43" t="s">
        <v>126</v>
      </c>
      <c r="D292" s="384"/>
    </row>
    <row r="293" spans="1:5" s="32" customFormat="1" ht="50.35">
      <c r="B293" s="37" t="s">
        <v>179</v>
      </c>
      <c r="C293" s="44" t="s">
        <v>404</v>
      </c>
      <c r="D293" s="384"/>
    </row>
    <row r="294" spans="1:5" s="32" customFormat="1">
      <c r="B294" s="374" t="s">
        <v>0</v>
      </c>
      <c r="C294" s="375"/>
      <c r="D294" s="385"/>
    </row>
    <row r="295" spans="1:5" s="32" customFormat="1">
      <c r="B295" s="368" t="s">
        <v>407</v>
      </c>
      <c r="C295" s="368"/>
      <c r="D295" s="260">
        <v>-1</v>
      </c>
    </row>
    <row r="296" spans="1:5" s="32" customFormat="1">
      <c r="B296" s="45" t="s">
        <v>8</v>
      </c>
      <c r="C296" s="45"/>
      <c r="D296" s="142">
        <f>+'հավելված 2'!G328</f>
        <v>-22758.400000000001</v>
      </c>
      <c r="E296" s="33"/>
    </row>
    <row r="299" spans="1:5" ht="21.75" customHeight="1">
      <c r="A299" s="379" t="s">
        <v>200</v>
      </c>
      <c r="B299" s="379"/>
      <c r="C299" s="379"/>
      <c r="D299" s="379"/>
    </row>
    <row r="300" spans="1:5" ht="38.65" customHeight="1">
      <c r="B300" s="14"/>
      <c r="C300" s="144" t="s">
        <v>86</v>
      </c>
      <c r="D300" s="145"/>
    </row>
    <row r="301" spans="1:5" ht="17.25">
      <c r="B301" s="380" t="s">
        <v>199</v>
      </c>
      <c r="C301" s="381"/>
      <c r="D301" s="382"/>
    </row>
    <row r="302" spans="1:5" s="4" customFormat="1">
      <c r="B302" s="146"/>
      <c r="C302" s="146"/>
      <c r="D302" s="147"/>
    </row>
    <row r="303" spans="1:5" s="4" customFormat="1">
      <c r="B303" s="146"/>
      <c r="C303" s="146"/>
      <c r="D303" s="148"/>
    </row>
    <row r="304" spans="1:5" ht="17.25">
      <c r="B304" s="46" t="s">
        <v>1</v>
      </c>
      <c r="C304" s="46" t="s">
        <v>2</v>
      </c>
      <c r="D304" s="16"/>
    </row>
    <row r="305" spans="2:4">
      <c r="B305" s="24">
        <v>1139</v>
      </c>
      <c r="C305" s="24" t="s">
        <v>72</v>
      </c>
      <c r="D305" s="16"/>
    </row>
    <row r="307" spans="2:4" ht="34.450000000000003">
      <c r="B307" s="34" t="s">
        <v>3</v>
      </c>
      <c r="C307" s="16"/>
      <c r="D307" s="16"/>
    </row>
    <row r="308" spans="2:4" ht="67.150000000000006">
      <c r="B308" s="23" t="s">
        <v>4</v>
      </c>
      <c r="C308" s="24">
        <v>1139</v>
      </c>
      <c r="D308" s="20" t="s">
        <v>89</v>
      </c>
    </row>
    <row r="309" spans="2:4">
      <c r="B309" s="23" t="s">
        <v>5</v>
      </c>
      <c r="C309" s="24">
        <v>11001</v>
      </c>
      <c r="D309" s="21" t="s">
        <v>12</v>
      </c>
    </row>
    <row r="310" spans="2:4">
      <c r="B310" s="22" t="s">
        <v>6</v>
      </c>
      <c r="C310" s="35" t="s">
        <v>78</v>
      </c>
      <c r="D310" s="23"/>
    </row>
    <row r="311" spans="2:4" ht="67.150000000000006">
      <c r="B311" s="23" t="s">
        <v>10</v>
      </c>
      <c r="C311" s="27" t="s">
        <v>79</v>
      </c>
      <c r="D311" s="23"/>
    </row>
    <row r="312" spans="2:4">
      <c r="B312" s="22" t="s">
        <v>7</v>
      </c>
      <c r="C312" s="27" t="s">
        <v>76</v>
      </c>
      <c r="D312" s="23"/>
    </row>
    <row r="313" spans="2:4" ht="33.6">
      <c r="B313" s="11" t="s">
        <v>46</v>
      </c>
      <c r="C313" s="24" t="s">
        <v>80</v>
      </c>
      <c r="D313" s="23"/>
    </row>
    <row r="314" spans="2:4" ht="15.05" customHeight="1">
      <c r="B314" s="369" t="s">
        <v>0</v>
      </c>
      <c r="C314" s="370"/>
      <c r="D314" s="23"/>
    </row>
    <row r="315" spans="2:4">
      <c r="B315" s="25" t="s">
        <v>8</v>
      </c>
      <c r="C315" s="25"/>
      <c r="D315" s="142">
        <f>+'հավելված 2'!G346</f>
        <v>432784.6</v>
      </c>
    </row>
  </sheetData>
  <mergeCells count="57">
    <mergeCell ref="B57:C57"/>
    <mergeCell ref="C1:D1"/>
    <mergeCell ref="C2:D2"/>
    <mergeCell ref="C3:D3"/>
    <mergeCell ref="B6:D6"/>
    <mergeCell ref="A9:D9"/>
    <mergeCell ref="B11:D11"/>
    <mergeCell ref="B24:C24"/>
    <mergeCell ref="B33:C33"/>
    <mergeCell ref="B46:C46"/>
    <mergeCell ref="B47:C47"/>
    <mergeCell ref="B56:C56"/>
    <mergeCell ref="B103:C103"/>
    <mergeCell ref="B113:C113"/>
    <mergeCell ref="B114:C114"/>
    <mergeCell ref="B127:C127"/>
    <mergeCell ref="B128:C128"/>
    <mergeCell ref="B66:C66"/>
    <mergeCell ref="B67:C67"/>
    <mergeCell ref="B76:C76"/>
    <mergeCell ref="B77:C77"/>
    <mergeCell ref="B90:C90"/>
    <mergeCell ref="B187:C187"/>
    <mergeCell ref="B196:C196"/>
    <mergeCell ref="B205:C205"/>
    <mergeCell ref="B211:C211"/>
    <mergeCell ref="B129:C129"/>
    <mergeCell ref="B142:C142"/>
    <mergeCell ref="B151:C151"/>
    <mergeCell ref="B160:C160"/>
    <mergeCell ref="B169:C169"/>
    <mergeCell ref="B178:C178"/>
    <mergeCell ref="D214:D218"/>
    <mergeCell ref="B218:C218"/>
    <mergeCell ref="B225:C225"/>
    <mergeCell ref="D228:D232"/>
    <mergeCell ref="B232:C232"/>
    <mergeCell ref="B219:C219"/>
    <mergeCell ref="B238:C238"/>
    <mergeCell ref="D241:D245"/>
    <mergeCell ref="B245:C245"/>
    <mergeCell ref="B251:C251"/>
    <mergeCell ref="D254:D258"/>
    <mergeCell ref="B258:C258"/>
    <mergeCell ref="B264:C264"/>
    <mergeCell ref="D267:D271"/>
    <mergeCell ref="B271:C271"/>
    <mergeCell ref="A299:D299"/>
    <mergeCell ref="B301:D301"/>
    <mergeCell ref="B314:C314"/>
    <mergeCell ref="B277:C277"/>
    <mergeCell ref="D280:D284"/>
    <mergeCell ref="B284:C284"/>
    <mergeCell ref="B287:C287"/>
    <mergeCell ref="D290:D294"/>
    <mergeCell ref="B294:C294"/>
    <mergeCell ref="B295:C295"/>
  </mergeCells>
  <pageMargins left="0.70866141732283505" right="0.70866141732283505" top="0.74803149606299202" bottom="0.74803149606299202" header="0.31496062992126" footer="0.31496062992126"/>
  <pageSetup paperSize="9" scale="73" fitToHeight="0"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J29"/>
  <sheetViews>
    <sheetView zoomScale="85" zoomScaleNormal="85" workbookViewId="0">
      <selection activeCell="A11" sqref="A11:H11"/>
    </sheetView>
  </sheetViews>
  <sheetFormatPr defaultColWidth="9.15234375" defaultRowHeight="16.8"/>
  <cols>
    <col min="1" max="4" width="18.3046875" style="152" customWidth="1"/>
    <col min="5" max="6" width="14.3828125" style="152" customWidth="1"/>
    <col min="7" max="7" width="15.69140625" style="152" customWidth="1"/>
    <col min="8" max="8" width="14.3828125" style="180" customWidth="1"/>
    <col min="9" max="9" width="30.3046875" style="152" customWidth="1"/>
    <col min="10" max="10" width="18" style="152" customWidth="1"/>
    <col min="11" max="11" width="13.69140625" style="152" bestFit="1" customWidth="1"/>
    <col min="12" max="16384" width="9.15234375" style="152"/>
  </cols>
  <sheetData>
    <row r="1" spans="1:10" s="150" customFormat="1" ht="37.549999999999997" customHeight="1">
      <c r="A1" s="149"/>
      <c r="B1" s="149"/>
      <c r="C1" s="149"/>
      <c r="D1" s="149"/>
      <c r="E1" s="149"/>
      <c r="F1" s="149"/>
      <c r="G1" s="149"/>
      <c r="H1" s="399" t="s">
        <v>215</v>
      </c>
      <c r="I1" s="399"/>
    </row>
    <row r="2" spans="1:10">
      <c r="A2" s="151"/>
      <c r="B2" s="151"/>
      <c r="C2" s="151"/>
      <c r="D2" s="151"/>
      <c r="E2" s="151"/>
      <c r="F2" s="151"/>
      <c r="G2" s="151"/>
      <c r="H2" s="400" t="s">
        <v>94</v>
      </c>
      <c r="I2" s="400"/>
    </row>
    <row r="3" spans="1:10">
      <c r="A3" s="151"/>
      <c r="B3" s="151"/>
      <c r="C3" s="151"/>
      <c r="D3" s="151"/>
      <c r="E3" s="151"/>
      <c r="F3" s="151"/>
      <c r="G3" s="151"/>
      <c r="H3" s="400" t="s">
        <v>9</v>
      </c>
      <c r="I3" s="400"/>
    </row>
    <row r="4" spans="1:10">
      <c r="A4" s="151"/>
      <c r="B4" s="151"/>
      <c r="C4" s="151"/>
      <c r="D4" s="151"/>
      <c r="E4" s="151"/>
      <c r="F4" s="151"/>
      <c r="G4" s="151"/>
      <c r="H4" s="153"/>
      <c r="I4" s="154"/>
    </row>
    <row r="5" spans="1:10" ht="21.75" customHeight="1">
      <c r="A5" s="401" t="s">
        <v>216</v>
      </c>
      <c r="B5" s="401"/>
      <c r="C5" s="401"/>
      <c r="D5" s="401"/>
      <c r="E5" s="401"/>
      <c r="F5" s="401"/>
      <c r="G5" s="401"/>
      <c r="H5" s="401"/>
      <c r="I5" s="401"/>
    </row>
    <row r="6" spans="1:10" ht="21" customHeight="1">
      <c r="A6" s="402"/>
      <c r="B6" s="402"/>
      <c r="C6" s="402"/>
      <c r="D6" s="402"/>
      <c r="E6" s="402"/>
      <c r="F6" s="402"/>
      <c r="G6" s="402"/>
      <c r="H6" s="402"/>
      <c r="I6" s="402"/>
    </row>
    <row r="7" spans="1:10" ht="79.400000000000006" customHeight="1">
      <c r="A7" s="403" t="s">
        <v>201</v>
      </c>
      <c r="B7" s="404" t="s">
        <v>202</v>
      </c>
      <c r="C7" s="405"/>
      <c r="D7" s="406"/>
      <c r="E7" s="403" t="s">
        <v>203</v>
      </c>
      <c r="F7" s="403" t="s">
        <v>204</v>
      </c>
      <c r="G7" s="403" t="s">
        <v>205</v>
      </c>
      <c r="H7" s="410" t="s">
        <v>408</v>
      </c>
      <c r="I7" s="411"/>
    </row>
    <row r="8" spans="1:10" ht="21" customHeight="1">
      <c r="A8" s="403"/>
      <c r="B8" s="407"/>
      <c r="C8" s="408"/>
      <c r="D8" s="409"/>
      <c r="E8" s="403"/>
      <c r="F8" s="403"/>
      <c r="G8" s="403"/>
      <c r="H8" s="155" t="s">
        <v>206</v>
      </c>
      <c r="I8" s="156" t="s">
        <v>207</v>
      </c>
    </row>
    <row r="9" spans="1:10">
      <c r="A9" s="157"/>
      <c r="B9" s="157"/>
      <c r="C9" s="157"/>
      <c r="D9" s="157"/>
      <c r="E9" s="157"/>
      <c r="F9" s="157"/>
      <c r="G9" s="157"/>
      <c r="H9" s="158"/>
      <c r="I9" s="157"/>
      <c r="J9" s="159"/>
    </row>
    <row r="10" spans="1:10">
      <c r="A10" s="160">
        <v>1</v>
      </c>
      <c r="B10" s="395">
        <v>2</v>
      </c>
      <c r="C10" s="396"/>
      <c r="D10" s="397"/>
      <c r="E10" s="161">
        <v>3</v>
      </c>
      <c r="F10" s="161">
        <v>4</v>
      </c>
      <c r="G10" s="161">
        <v>5</v>
      </c>
      <c r="H10" s="162">
        <v>6</v>
      </c>
      <c r="I10" s="161">
        <v>7</v>
      </c>
      <c r="J10" s="159"/>
    </row>
    <row r="11" spans="1:10" ht="16.45" customHeight="1">
      <c r="A11" s="398" t="s">
        <v>33</v>
      </c>
      <c r="B11" s="398"/>
      <c r="C11" s="398"/>
      <c r="D11" s="398"/>
      <c r="E11" s="398"/>
      <c r="F11" s="398"/>
      <c r="G11" s="398"/>
      <c r="H11" s="398"/>
      <c r="I11" s="163">
        <f>+I12+I16</f>
        <v>-6123.6</v>
      </c>
      <c r="J11" s="164"/>
    </row>
    <row r="12" spans="1:10" ht="16.45" customHeight="1">
      <c r="A12" s="165" t="s">
        <v>208</v>
      </c>
      <c r="B12" s="165" t="s">
        <v>262</v>
      </c>
      <c r="C12" s="165" t="s">
        <v>212</v>
      </c>
      <c r="D12" s="387" t="s">
        <v>242</v>
      </c>
      <c r="E12" s="388"/>
      <c r="F12" s="388"/>
      <c r="G12" s="388"/>
      <c r="H12" s="388"/>
      <c r="I12" s="166">
        <f>+I13</f>
        <v>-3301.3</v>
      </c>
    </row>
    <row r="13" spans="1:10" ht="54.8" customHeight="1">
      <c r="A13" s="167" t="s">
        <v>263</v>
      </c>
      <c r="B13" s="389" t="s">
        <v>261</v>
      </c>
      <c r="C13" s="390"/>
      <c r="D13" s="390"/>
      <c r="E13" s="390"/>
      <c r="F13" s="390"/>
      <c r="G13" s="390"/>
      <c r="H13" s="391"/>
      <c r="I13" s="168">
        <f>+I14</f>
        <v>-3301.3</v>
      </c>
    </row>
    <row r="14" spans="1:10" ht="16.45" customHeight="1">
      <c r="A14" s="169"/>
      <c r="B14" s="392" t="s">
        <v>267</v>
      </c>
      <c r="C14" s="393"/>
      <c r="D14" s="394"/>
      <c r="E14" s="170"/>
      <c r="F14" s="170"/>
      <c r="G14" s="170"/>
      <c r="H14" s="171"/>
      <c r="I14" s="172">
        <f>+I15</f>
        <v>-3301.3</v>
      </c>
    </row>
    <row r="15" spans="1:10" s="178" customFormat="1" ht="16.8" customHeight="1">
      <c r="A15" s="173" t="s">
        <v>265</v>
      </c>
      <c r="B15" s="386" t="s">
        <v>264</v>
      </c>
      <c r="C15" s="386"/>
      <c r="D15" s="386"/>
      <c r="E15" s="174" t="s">
        <v>266</v>
      </c>
      <c r="F15" s="174" t="s">
        <v>214</v>
      </c>
      <c r="G15" s="175"/>
      <c r="H15" s="176"/>
      <c r="I15" s="179">
        <v>-3301.3</v>
      </c>
      <c r="J15" s="177"/>
    </row>
    <row r="16" spans="1:10" ht="16.45" customHeight="1">
      <c r="A16" s="165" t="s">
        <v>210</v>
      </c>
      <c r="B16" s="165" t="s">
        <v>211</v>
      </c>
      <c r="C16" s="165" t="s">
        <v>212</v>
      </c>
      <c r="D16" s="387" t="s">
        <v>213</v>
      </c>
      <c r="E16" s="388"/>
      <c r="F16" s="388"/>
      <c r="G16" s="388"/>
      <c r="H16" s="388"/>
      <c r="I16" s="166">
        <f>+I17</f>
        <v>-2822.3</v>
      </c>
    </row>
    <row r="17" spans="1:10" ht="54.8" customHeight="1">
      <c r="A17" s="167" t="s">
        <v>217</v>
      </c>
      <c r="B17" s="389" t="s">
        <v>218</v>
      </c>
      <c r="C17" s="390"/>
      <c r="D17" s="390"/>
      <c r="E17" s="390"/>
      <c r="F17" s="390"/>
      <c r="G17" s="390"/>
      <c r="H17" s="391"/>
      <c r="I17" s="168">
        <f>+I18</f>
        <v>-2822.3</v>
      </c>
    </row>
    <row r="18" spans="1:10" ht="16.45" customHeight="1">
      <c r="A18" s="169"/>
      <c r="B18" s="392" t="s">
        <v>219</v>
      </c>
      <c r="C18" s="393"/>
      <c r="D18" s="394"/>
      <c r="E18" s="170"/>
      <c r="F18" s="170"/>
      <c r="G18" s="170"/>
      <c r="H18" s="171"/>
      <c r="I18" s="172">
        <f>SUM(I19:I29)</f>
        <v>-2822.3</v>
      </c>
    </row>
    <row r="19" spans="1:10" s="178" customFormat="1" ht="16.8" customHeight="1">
      <c r="A19" s="173" t="s">
        <v>220</v>
      </c>
      <c r="B19" s="386" t="s">
        <v>221</v>
      </c>
      <c r="C19" s="386"/>
      <c r="D19" s="386"/>
      <c r="E19" s="174" t="s">
        <v>209</v>
      </c>
      <c r="F19" s="174" t="s">
        <v>222</v>
      </c>
      <c r="G19" s="175"/>
      <c r="H19" s="176"/>
      <c r="I19" s="179">
        <v>-375</v>
      </c>
      <c r="J19" s="177"/>
    </row>
    <row r="20" spans="1:10" s="178" customFormat="1" ht="16.8" customHeight="1">
      <c r="A20" s="173" t="s">
        <v>223</v>
      </c>
      <c r="B20" s="386" t="s">
        <v>221</v>
      </c>
      <c r="C20" s="386"/>
      <c r="D20" s="386"/>
      <c r="E20" s="174" t="s">
        <v>209</v>
      </c>
      <c r="F20" s="174" t="s">
        <v>222</v>
      </c>
      <c r="G20" s="175"/>
      <c r="H20" s="176"/>
      <c r="I20" s="179">
        <v>-326.3</v>
      </c>
      <c r="J20" s="177"/>
    </row>
    <row r="21" spans="1:10" s="178" customFormat="1" ht="16.8" customHeight="1">
      <c r="A21" s="173" t="s">
        <v>224</v>
      </c>
      <c r="B21" s="386" t="s">
        <v>225</v>
      </c>
      <c r="C21" s="386"/>
      <c r="D21" s="386"/>
      <c r="E21" s="174" t="s">
        <v>209</v>
      </c>
      <c r="F21" s="174" t="s">
        <v>222</v>
      </c>
      <c r="G21" s="175"/>
      <c r="H21" s="176"/>
      <c r="I21" s="179">
        <v>-234</v>
      </c>
      <c r="J21" s="177"/>
    </row>
    <row r="22" spans="1:10" s="178" customFormat="1" ht="16.8" customHeight="1">
      <c r="A22" s="173" t="s">
        <v>233</v>
      </c>
      <c r="B22" s="386" t="s">
        <v>225</v>
      </c>
      <c r="C22" s="386"/>
      <c r="D22" s="386"/>
      <c r="E22" s="174" t="s">
        <v>209</v>
      </c>
      <c r="F22" s="174" t="s">
        <v>222</v>
      </c>
      <c r="G22" s="179">
        <v>250</v>
      </c>
      <c r="H22" s="181">
        <v>-100</v>
      </c>
      <c r="I22" s="179">
        <f>+G22*H22/1000</f>
        <v>-25</v>
      </c>
      <c r="J22" s="177"/>
    </row>
    <row r="23" spans="1:10" s="178" customFormat="1" ht="16.8" customHeight="1">
      <c r="A23" s="173" t="s">
        <v>234</v>
      </c>
      <c r="B23" s="386" t="s">
        <v>225</v>
      </c>
      <c r="C23" s="386"/>
      <c r="D23" s="386"/>
      <c r="E23" s="174" t="s">
        <v>209</v>
      </c>
      <c r="F23" s="174" t="s">
        <v>222</v>
      </c>
      <c r="G23" s="179">
        <v>250</v>
      </c>
      <c r="H23" s="181">
        <v>-100</v>
      </c>
      <c r="I23" s="179">
        <f>+G23*H23/1000</f>
        <v>-25</v>
      </c>
      <c r="J23" s="177"/>
    </row>
    <row r="24" spans="1:10" s="178" customFormat="1" ht="16.8" customHeight="1">
      <c r="A24" s="173" t="s">
        <v>235</v>
      </c>
      <c r="B24" s="386" t="s">
        <v>225</v>
      </c>
      <c r="C24" s="386"/>
      <c r="D24" s="386"/>
      <c r="E24" s="174" t="s">
        <v>209</v>
      </c>
      <c r="F24" s="174" t="s">
        <v>222</v>
      </c>
      <c r="G24" s="179">
        <v>250</v>
      </c>
      <c r="H24" s="181">
        <v>-200</v>
      </c>
      <c r="I24" s="179">
        <f>+G24*H24/1000</f>
        <v>-50</v>
      </c>
      <c r="J24" s="177"/>
    </row>
    <row r="25" spans="1:10" s="178" customFormat="1" ht="16.8" customHeight="1">
      <c r="A25" s="173" t="s">
        <v>226</v>
      </c>
      <c r="B25" s="386" t="s">
        <v>227</v>
      </c>
      <c r="C25" s="386"/>
      <c r="D25" s="386"/>
      <c r="E25" s="174" t="s">
        <v>209</v>
      </c>
      <c r="F25" s="174" t="s">
        <v>222</v>
      </c>
      <c r="G25" s="175"/>
      <c r="H25" s="176"/>
      <c r="I25" s="179">
        <v>-759.5</v>
      </c>
      <c r="J25" s="177"/>
    </row>
    <row r="26" spans="1:10" s="178" customFormat="1" ht="16.8" customHeight="1">
      <c r="A26" s="173" t="s">
        <v>228</v>
      </c>
      <c r="B26" s="386" t="s">
        <v>229</v>
      </c>
      <c r="C26" s="386"/>
      <c r="D26" s="386"/>
      <c r="E26" s="174" t="s">
        <v>209</v>
      </c>
      <c r="F26" s="174" t="s">
        <v>222</v>
      </c>
      <c r="G26" s="175"/>
      <c r="H26" s="176"/>
      <c r="I26" s="179">
        <v>-300</v>
      </c>
      <c r="J26" s="177"/>
    </row>
    <row r="27" spans="1:10" s="178" customFormat="1" ht="16.8" customHeight="1">
      <c r="A27" s="173" t="s">
        <v>230</v>
      </c>
      <c r="B27" s="386" t="s">
        <v>231</v>
      </c>
      <c r="C27" s="386"/>
      <c r="D27" s="386"/>
      <c r="E27" s="174" t="s">
        <v>209</v>
      </c>
      <c r="F27" s="174" t="s">
        <v>222</v>
      </c>
      <c r="G27" s="175"/>
      <c r="H27" s="176"/>
      <c r="I27" s="179">
        <v>-4</v>
      </c>
      <c r="J27" s="177"/>
    </row>
    <row r="28" spans="1:10" s="178" customFormat="1" ht="16.8" customHeight="1">
      <c r="A28" s="173" t="s">
        <v>232</v>
      </c>
      <c r="B28" s="386" t="s">
        <v>231</v>
      </c>
      <c r="C28" s="386"/>
      <c r="D28" s="386"/>
      <c r="E28" s="174" t="s">
        <v>209</v>
      </c>
      <c r="F28" s="174" t="s">
        <v>222</v>
      </c>
      <c r="G28" s="175"/>
      <c r="H28" s="176"/>
      <c r="I28" s="179">
        <v>-11.6</v>
      </c>
      <c r="J28" s="177"/>
    </row>
    <row r="29" spans="1:10" s="178" customFormat="1" ht="16.8" customHeight="1">
      <c r="A29" s="173" t="s">
        <v>236</v>
      </c>
      <c r="B29" s="386" t="s">
        <v>237</v>
      </c>
      <c r="C29" s="386"/>
      <c r="D29" s="386"/>
      <c r="E29" s="174" t="s">
        <v>209</v>
      </c>
      <c r="F29" s="174" t="s">
        <v>222</v>
      </c>
      <c r="G29" s="175"/>
      <c r="H29" s="176"/>
      <c r="I29" s="179">
        <v>-711.9</v>
      </c>
      <c r="J29" s="177"/>
    </row>
  </sheetData>
  <mergeCells count="30">
    <mergeCell ref="B18:D18"/>
    <mergeCell ref="B19:D19"/>
    <mergeCell ref="B10:D10"/>
    <mergeCell ref="A11:H11"/>
    <mergeCell ref="H1:I1"/>
    <mergeCell ref="H2:I2"/>
    <mergeCell ref="H3:I3"/>
    <mergeCell ref="A5:I6"/>
    <mergeCell ref="A7:A8"/>
    <mergeCell ref="B7:D8"/>
    <mergeCell ref="E7:E8"/>
    <mergeCell ref="F7:F8"/>
    <mergeCell ref="G7:G8"/>
    <mergeCell ref="H7:I7"/>
    <mergeCell ref="B29:D29"/>
    <mergeCell ref="D12:H12"/>
    <mergeCell ref="B13:H13"/>
    <mergeCell ref="B14:D14"/>
    <mergeCell ref="B15:D15"/>
    <mergeCell ref="B22:D22"/>
    <mergeCell ref="B23:D23"/>
    <mergeCell ref="B24:D24"/>
    <mergeCell ref="B20:D20"/>
    <mergeCell ref="B21:D21"/>
    <mergeCell ref="B25:D25"/>
    <mergeCell ref="B26:D26"/>
    <mergeCell ref="B27:D27"/>
    <mergeCell ref="B28:D28"/>
    <mergeCell ref="D16:H16"/>
    <mergeCell ref="B17:H17"/>
  </mergeCells>
  <pageMargins left="0.7" right="0.7" top="0.75" bottom="0.75" header="0.3" footer="0.3"/>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հավելված 1</vt:lpstr>
      <vt:lpstr>հավելված 2</vt:lpstr>
      <vt:lpstr>հավելված 3</vt:lpstr>
      <vt:lpstr>հավելված 4</vt:lpstr>
      <vt:lpstr>հավելված 5</vt:lpstr>
      <vt:lpstr>Havelvats 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keywords>https://mul2.gov.am/tasks/543374/oneclick/havelvatsner - pahust.xlsx?token=fa3fe97ad99d5f5d92e985673ab91d93</cp:keywords>
  <cp:lastModifiedBy>User</cp:lastModifiedBy>
  <cp:lastPrinted>2021-12-17T17:04:41Z</cp:lastPrinted>
  <dcterms:modified xsi:type="dcterms:W3CDTF">2021-12-22T06:10:39Z</dcterms:modified>
</cp:coreProperties>
</file>