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hidePivotFieldList="1" defaultThemeVersion="124226"/>
  <bookViews>
    <workbookView xWindow="0" yWindow="0" windowWidth="14612" windowHeight="7651" tabRatio="764"/>
  </bookViews>
  <sheets>
    <sheet name="հավելված 1" sheetId="27" r:id="rId1"/>
    <sheet name="հավելված 2" sheetId="32" r:id="rId2"/>
    <sheet name="հավելված 3" sheetId="34" r:id="rId3"/>
    <sheet name="հավելված 4" sheetId="29" r:id="rId4"/>
    <sheet name="հավելված 5" sheetId="38" r:id="rId5"/>
    <sheet name="Havelvats 6" sheetId="37" r:id="rId6"/>
  </sheets>
  <definedNames>
    <definedName name="AgencyCode" localSheetId="5">#REF!</definedName>
    <definedName name="AgencyCode" localSheetId="1">#REF!</definedName>
    <definedName name="AgencyCode" localSheetId="4">#REF!</definedName>
    <definedName name="AgencyCode">#REF!</definedName>
    <definedName name="AgencyName" localSheetId="1">#REF!</definedName>
    <definedName name="AgencyName" localSheetId="4">#REF!</definedName>
    <definedName name="AgencyName">#REF!</definedName>
    <definedName name="davit" localSheetId="4">#REF!</definedName>
    <definedName name="davit">#REF!</definedName>
    <definedName name="Functional1" localSheetId="1">#REF!</definedName>
    <definedName name="Functional1" localSheetId="4">#REF!</definedName>
    <definedName name="Functional1">#REF!</definedName>
    <definedName name="ggg" localSheetId="4">#REF!</definedName>
    <definedName name="ggg">#REF!</definedName>
    <definedName name="PANature" localSheetId="1">#REF!</definedName>
    <definedName name="PANature" localSheetId="4">#REF!</definedName>
    <definedName name="PANature">#REF!</definedName>
    <definedName name="PAType" localSheetId="1">#REF!</definedName>
    <definedName name="PAType" localSheetId="4">#REF!</definedName>
    <definedName name="PAType">#REF!</definedName>
    <definedName name="Performance2" localSheetId="1">#REF!</definedName>
    <definedName name="Performance2" localSheetId="4">#REF!</definedName>
    <definedName name="Performance2">#REF!</definedName>
    <definedName name="PerformanceType" localSheetId="1">#REF!</definedName>
    <definedName name="PerformanceType" localSheetId="4">#REF!</definedName>
    <definedName name="PerformanceType">#REF!</definedName>
    <definedName name="Հավելված" localSheetId="4">#REF!</definedName>
    <definedName name="Հավելված">#REF!</definedName>
    <definedName name="Մաս" localSheetId="4">#REF!</definedName>
    <definedName name="Մաս">#REF!</definedName>
    <definedName name="շախմատիստ" localSheetId="4">#REF!</definedName>
    <definedName name="շախմատիստ">#REF!</definedName>
  </definedNames>
  <calcPr calcId="125725"/>
</workbook>
</file>

<file path=xl/calcChain.xml><?xml version="1.0" encoding="utf-8"?>
<calcChain xmlns="http://schemas.openxmlformats.org/spreadsheetml/2006/main">
  <c r="G251" i="32"/>
  <c r="G28" i="34"/>
  <c r="G29"/>
  <c r="D242" i="27" l="1"/>
  <c r="D296" i="29" s="1"/>
  <c r="G333" i="32"/>
  <c r="G332" s="1"/>
  <c r="G331" s="1"/>
  <c r="G330" s="1"/>
  <c r="G328" s="1"/>
  <c r="G326" s="1"/>
  <c r="D296" i="38" l="1"/>
  <c r="G84" i="32"/>
  <c r="G85"/>
  <c r="G17" i="34"/>
  <c r="G15" s="1"/>
  <c r="G14" s="1"/>
  <c r="G69" i="32" l="1"/>
  <c r="G41" i="34" l="1"/>
  <c r="G39"/>
  <c r="G37"/>
  <c r="G24"/>
  <c r="G23" s="1"/>
  <c r="G83" i="32"/>
  <c r="G82" s="1"/>
  <c r="G81" s="1"/>
  <c r="G80" s="1"/>
  <c r="G78" s="1"/>
  <c r="G68"/>
  <c r="G67" s="1"/>
  <c r="G66" s="1"/>
  <c r="G65" s="1"/>
  <c r="G63" s="1"/>
  <c r="G35" i="34" l="1"/>
  <c r="G96" i="32" s="1"/>
  <c r="G95" s="1"/>
  <c r="G94" s="1"/>
  <c r="G93" s="1"/>
  <c r="G92" s="1"/>
  <c r="G90" s="1"/>
  <c r="G88" s="1"/>
  <c r="G76"/>
  <c r="D103" i="27" s="1"/>
  <c r="D130" i="38"/>
  <c r="G61" i="32"/>
  <c r="D71" i="27" s="1"/>
  <c r="D91" i="38"/>
  <c r="G74" i="32"/>
  <c r="G55"/>
  <c r="G21" i="34"/>
  <c r="G222" i="32"/>
  <c r="G221" s="1"/>
  <c r="G220" s="1"/>
  <c r="G219" s="1"/>
  <c r="G217" s="1"/>
  <c r="G44" i="34"/>
  <c r="G291" i="32" s="1"/>
  <c r="G290" s="1"/>
  <c r="G289" s="1"/>
  <c r="G288" s="1"/>
  <c r="G287" s="1"/>
  <c r="G285" s="1"/>
  <c r="D233" i="38" l="1"/>
  <c r="G34" i="34"/>
  <c r="G215" i="32"/>
  <c r="D104" i="38"/>
  <c r="G70" i="32"/>
  <c r="G53" s="1"/>
  <c r="G283"/>
  <c r="G281" s="1"/>
  <c r="D246" i="38"/>
  <c r="G86" i="32"/>
  <c r="G72" s="1"/>
  <c r="D184" i="27"/>
  <c r="D64"/>
  <c r="D91" i="29"/>
  <c r="D96" i="27"/>
  <c r="D130" i="29"/>
  <c r="G59" i="32"/>
  <c r="G57" s="1"/>
  <c r="G20" i="34"/>
  <c r="G240" i="32"/>
  <c r="G239" s="1"/>
  <c r="G238" s="1"/>
  <c r="G237" s="1"/>
  <c r="G236" s="1"/>
  <c r="G234" s="1"/>
  <c r="D197" i="27"/>
  <c r="G43" i="34"/>
  <c r="G52" i="32"/>
  <c r="G51" s="1"/>
  <c r="G50" s="1"/>
  <c r="G49" s="1"/>
  <c r="G48" s="1"/>
  <c r="G46" s="1"/>
  <c r="I16" i="37"/>
  <c r="I11"/>
  <c r="I12"/>
  <c r="I14"/>
  <c r="I13" s="1"/>
  <c r="G205" i="32"/>
  <c r="G204" s="1"/>
  <c r="G203" s="1"/>
  <c r="G202" s="1"/>
  <c r="G200" s="1"/>
  <c r="G196"/>
  <c r="G195" s="1"/>
  <c r="G194" s="1"/>
  <c r="G193" s="1"/>
  <c r="G191" s="1"/>
  <c r="G181"/>
  <c r="G180" s="1"/>
  <c r="G179" s="1"/>
  <c r="G178" s="1"/>
  <c r="G176" s="1"/>
  <c r="G172"/>
  <c r="G171" s="1"/>
  <c r="G170" s="1"/>
  <c r="G169" s="1"/>
  <c r="G167" s="1"/>
  <c r="G40"/>
  <c r="G39" s="1"/>
  <c r="G38" s="1"/>
  <c r="G37" s="1"/>
  <c r="G35" s="1"/>
  <c r="G12" i="34"/>
  <c r="G11" s="1"/>
  <c r="G198" i="32" l="1"/>
  <c r="D58" i="27" s="1"/>
  <c r="D78" i="29" s="1"/>
  <c r="D78" i="38"/>
  <c r="G189" i="32"/>
  <c r="D58" i="38"/>
  <c r="G174" i="32"/>
  <c r="D52" i="27" s="1"/>
  <c r="D68" i="29" s="1"/>
  <c r="D68" i="38"/>
  <c r="G33" i="32"/>
  <c r="D27" i="27" s="1"/>
  <c r="D34" i="29" s="1"/>
  <c r="D34" i="38"/>
  <c r="D84" i="27"/>
  <c r="D104" i="29" s="1"/>
  <c r="G213" i="32"/>
  <c r="G165"/>
  <c r="D48" i="38"/>
  <c r="G44" i="32"/>
  <c r="D171" i="27" s="1"/>
  <c r="D219" i="38"/>
  <c r="G232" i="32"/>
  <c r="D90" i="27" s="1"/>
  <c r="D115" i="38"/>
  <c r="D177" i="27"/>
  <c r="D233" i="29"/>
  <c r="D190" i="27"/>
  <c r="D246" i="29"/>
  <c r="G230" i="32"/>
  <c r="G32"/>
  <c r="G31" s="1"/>
  <c r="G30" s="1"/>
  <c r="G29" s="1"/>
  <c r="G28" s="1"/>
  <c r="G26" s="1"/>
  <c r="G324"/>
  <c r="G323" s="1"/>
  <c r="G322" s="1"/>
  <c r="G321" s="1"/>
  <c r="G319" s="1"/>
  <c r="G260"/>
  <c r="G262"/>
  <c r="G317" l="1"/>
  <c r="D285" i="38"/>
  <c r="D40" i="27"/>
  <c r="G163" i="32"/>
  <c r="G161" s="1"/>
  <c r="G159" s="1"/>
  <c r="G157" s="1"/>
  <c r="G183"/>
  <c r="G187"/>
  <c r="G185" s="1"/>
  <c r="D46" i="27"/>
  <c r="D58" i="29" s="1"/>
  <c r="D164" i="27"/>
  <c r="D220" i="29"/>
  <c r="D220" i="38"/>
  <c r="G24" i="32"/>
  <c r="D21" i="27" s="1"/>
  <c r="D25" i="38"/>
  <c r="D77" i="27"/>
  <c r="D115" i="29"/>
  <c r="G42" i="32"/>
  <c r="I18" i="37"/>
  <c r="I23"/>
  <c r="I22"/>
  <c r="I24"/>
  <c r="G315" i="32" l="1"/>
  <c r="D236" i="27"/>
  <c r="D48" i="29"/>
  <c r="D33" i="27"/>
  <c r="D14"/>
  <c r="D25" i="29"/>
  <c r="G22" i="32"/>
  <c r="G20" s="1"/>
  <c r="G18" s="1"/>
  <c r="G16" s="1"/>
  <c r="G14" s="1"/>
  <c r="I17" i="37"/>
  <c r="D285" i="29" l="1"/>
  <c r="D229" i="27"/>
  <c r="G313" i="32"/>
  <c r="G314" l="1"/>
  <c r="G51" i="34"/>
  <c r="G50" l="1"/>
  <c r="G312" i="32" l="1"/>
  <c r="G311" s="1"/>
  <c r="G310" s="1"/>
  <c r="G309" s="1"/>
  <c r="G307" s="1"/>
  <c r="D272" i="38" s="1"/>
  <c r="G305" i="32" l="1"/>
  <c r="G270"/>
  <c r="G269" s="1"/>
  <c r="G268" s="1"/>
  <c r="G267" s="1"/>
  <c r="G265" s="1"/>
  <c r="D197" i="38" s="1"/>
  <c r="G261" i="32"/>
  <c r="G259"/>
  <c r="G250"/>
  <c r="G249" s="1"/>
  <c r="G248" s="1"/>
  <c r="G247" s="1"/>
  <c r="G245" s="1"/>
  <c r="D179" i="38" s="1"/>
  <c r="D223" i="27" l="1"/>
  <c r="D216" s="1"/>
  <c r="G303" i="32"/>
  <c r="G243"/>
  <c r="D140" i="27" s="1"/>
  <c r="D179" i="29" s="1"/>
  <c r="G263" i="32"/>
  <c r="D152" i="27" s="1"/>
  <c r="D197" i="29" s="1"/>
  <c r="G258" i="32"/>
  <c r="G257" s="1"/>
  <c r="G256" s="1"/>
  <c r="G254" s="1"/>
  <c r="D188" i="38" s="1"/>
  <c r="D272" i="29" l="1"/>
  <c r="G252" i="32"/>
  <c r="G48" i="34"/>
  <c r="D146" i="27" l="1"/>
  <c r="D188" i="29" s="1"/>
  <c r="G47" i="34"/>
  <c r="G46" s="1"/>
  <c r="G302" i="32"/>
  <c r="G301" s="1"/>
  <c r="G300" s="1"/>
  <c r="G299" s="1"/>
  <c r="G298" s="1"/>
  <c r="G296" s="1"/>
  <c r="D259" i="38" s="1"/>
  <c r="G294" i="32" l="1"/>
  <c r="D210" i="27" l="1"/>
  <c r="D203" s="1"/>
  <c r="G292" i="32"/>
  <c r="G140"/>
  <c r="D259" i="29" l="1"/>
  <c r="G32" i="34"/>
  <c r="G31" l="1"/>
  <c r="G10" s="1"/>
  <c r="G280" i="32"/>
  <c r="G279" s="1"/>
  <c r="G278" s="1"/>
  <c r="G277" s="1"/>
  <c r="G276" s="1"/>
  <c r="G274" s="1"/>
  <c r="D206" i="38" s="1"/>
  <c r="G139" i="32"/>
  <c r="G138" s="1"/>
  <c r="G137" s="1"/>
  <c r="G135" s="1"/>
  <c r="D170" i="38" s="1"/>
  <c r="G272" i="32" l="1"/>
  <c r="G241" s="1"/>
  <c r="G228" s="1"/>
  <c r="G133"/>
  <c r="D134" i="27" s="1"/>
  <c r="D170" i="29" s="1"/>
  <c r="D158" i="27" l="1"/>
  <c r="D206" i="29" s="1"/>
  <c r="G131" i="32"/>
  <c r="G130" s="1"/>
  <c r="G129" s="1"/>
  <c r="G128" s="1"/>
  <c r="G126" s="1"/>
  <c r="D152" i="38" s="1"/>
  <c r="G114" i="32"/>
  <c r="G113" s="1"/>
  <c r="G112" s="1"/>
  <c r="G124" l="1"/>
  <c r="G122" s="1"/>
  <c r="G120" s="1"/>
  <c r="G118" s="1"/>
  <c r="G111"/>
  <c r="G109" s="1"/>
  <c r="D143" i="38" s="1"/>
  <c r="D122" i="27" l="1"/>
  <c r="D152" i="29" s="1"/>
  <c r="G107" i="32"/>
  <c r="D116" i="27" l="1"/>
  <c r="G105" i="32"/>
  <c r="G103" s="1"/>
  <c r="G101" s="1"/>
  <c r="G99" s="1"/>
  <c r="G155"/>
  <c r="G154" s="1"/>
  <c r="G153" s="1"/>
  <c r="G152" s="1"/>
  <c r="G150" s="1"/>
  <c r="D161" i="38" s="1"/>
  <c r="G148" i="32" l="1"/>
  <c r="G146" s="1"/>
  <c r="D143" i="29"/>
  <c r="D128" i="27" l="1"/>
  <c r="D109" s="1"/>
  <c r="D12" s="1"/>
  <c r="G144" i="32"/>
  <c r="G142" s="1"/>
  <c r="G116" s="1"/>
  <c r="G226"/>
  <c r="G224" s="1"/>
  <c r="G97" l="1"/>
  <c r="G13" s="1"/>
  <c r="G351" s="1"/>
  <c r="G211"/>
  <c r="G209" s="1"/>
  <c r="G207" s="1"/>
  <c r="D161" i="29"/>
  <c r="G350" i="32" l="1"/>
  <c r="G349" s="1"/>
  <c r="G348" s="1"/>
  <c r="G346" s="1"/>
  <c r="G344" l="1"/>
  <c r="G342" s="1"/>
  <c r="G340" s="1"/>
  <c r="G338" s="1"/>
  <c r="G336" s="1"/>
  <c r="G335" s="1"/>
  <c r="G11" s="1"/>
  <c r="D315" i="38"/>
  <c r="D257" i="27"/>
  <c r="D250" l="1"/>
  <c r="D248" s="1"/>
  <c r="D11" s="1"/>
  <c r="D315" i="29"/>
</calcChain>
</file>

<file path=xl/sharedStrings.xml><?xml version="1.0" encoding="utf-8"?>
<sst xmlns="http://schemas.openxmlformats.org/spreadsheetml/2006/main" count="1694" uniqueCount="412">
  <si>
    <t>Արդյունքի չափորոշիչներ</t>
  </si>
  <si>
    <t>Ծրագրի դասիչը</t>
  </si>
  <si>
    <t>Ծրագրի անվանումը</t>
  </si>
  <si>
    <t>Ծրագրի միջոցառումները</t>
  </si>
  <si>
    <t>Ծրագրի դասիչը՝</t>
  </si>
  <si>
    <t>Միջոցառման դասիչը՝</t>
  </si>
  <si>
    <t>Միջոցառման անվանումը՝</t>
  </si>
  <si>
    <t>Միջոցառման տեսակը՝</t>
  </si>
  <si>
    <t>Միջոցառման վրա կատարվող ծախսը (հազար դրամ)</t>
  </si>
  <si>
    <t>______________ ի    ___Ն որոշման</t>
  </si>
  <si>
    <t>Նկարագրությունը՝</t>
  </si>
  <si>
    <t>ՄԱՍ 2. ՊԵՏԱԿԱՆ ՄԱՐՄՆԻ ԳԾՈՎ ԱՐԴՅՈՒՆՔԱՅԻՆ (ԿԱՏԱՐՈՂԱԿԱՆ) ՑՈՒՑԱՆԻՇՆԵՐԸ</t>
  </si>
  <si>
    <t xml:space="preserve"> Տարի </t>
  </si>
  <si>
    <t>Հավելված 1</t>
  </si>
  <si>
    <t xml:space="preserve"> Ծրագրային դասիչը</t>
  </si>
  <si>
    <t xml:space="preserve"> Բյուջետային հատկացումների գլխավոր կարգադրիչների, ծրագրերի և միջոցառումների անվանումները</t>
  </si>
  <si>
    <t xml:space="preserve"> Տարի</t>
  </si>
  <si>
    <t xml:space="preserve"> Ծրագիր</t>
  </si>
  <si>
    <t xml:space="preserve"> Միջոցառում</t>
  </si>
  <si>
    <t xml:space="preserve"> Բյուջետային հատկացումների գլխավոր կարգադրիչների, ծրագրերի, միջոցառումների և միջոցառումները կատարող պետական մարմինների անվանումները</t>
  </si>
  <si>
    <t xml:space="preserve"> այդ թվում`</t>
  </si>
  <si>
    <t xml:space="preserve"> ԸՆԴԱՄԵՆԸ</t>
  </si>
  <si>
    <t>հազ. դրամներով</t>
  </si>
  <si>
    <t xml:space="preserve"> Գործառական դասիչը</t>
  </si>
  <si>
    <t>Ցուցանիշների փոփոխությունը (ավելացումները նշված են դրական նշանով, իսկ նվազեցումները` փակագծերում)</t>
  </si>
  <si>
    <t xml:space="preserve"> Դաս</t>
  </si>
  <si>
    <t xml:space="preserve"> 01</t>
  </si>
  <si>
    <t xml:space="preserve"> Ծրագրի անվանումը`</t>
  </si>
  <si>
    <t xml:space="preserve"> Ծրագրի նպատակը`</t>
  </si>
  <si>
    <t xml:space="preserve"> Վերջնական արդյունքի նկարագրությունը`</t>
  </si>
  <si>
    <t xml:space="preserve"> Միջոցառման անվանումը`</t>
  </si>
  <si>
    <t xml:space="preserve"> Միջոցառման նկարագրությունը`</t>
  </si>
  <si>
    <t xml:space="preserve"> Միջոցառման տեսակը</t>
  </si>
  <si>
    <t>ՀՀ կրթության, գիտության, մշակույթի և սպորտի նախարարություն</t>
  </si>
  <si>
    <t xml:space="preserve"> ԿՐԹՈՒԹՅՈՒՆ</t>
  </si>
  <si>
    <t>Միջոցառումները կատարող պետական մարմինների և դրամաշնորհ ստացող տնտեսվարող սուբյեկտների անվանումները</t>
  </si>
  <si>
    <t>Հավելված 4</t>
  </si>
  <si>
    <t>09</t>
  </si>
  <si>
    <t>06</t>
  </si>
  <si>
    <t xml:space="preserve">այդ թվում՝ բյուջետային ծախսերի տնտեսագիտական դասակարգման հոդվածներ
</t>
  </si>
  <si>
    <t xml:space="preserve">
11010</t>
  </si>
  <si>
    <t xml:space="preserve"> Ծրագրի միջոցառումներ</t>
  </si>
  <si>
    <t xml:space="preserve">
1192</t>
  </si>
  <si>
    <t xml:space="preserve"> այդ թվում` ըստ կատարողների</t>
  </si>
  <si>
    <t>Հավելված 5</t>
  </si>
  <si>
    <t>Հանրակրթության ծրագիր</t>
  </si>
  <si>
    <t>Շահառուների ընտրության չափորոշիչները՝</t>
  </si>
  <si>
    <t>Ապահովել անվճար և որակյալ հանրակրթություն</t>
  </si>
  <si>
    <t>Մտավոր, հոգևոր, ֆիզիկական և սոցիալական ունակությունների համակողմանի ու ներդաշնակ զարգացմամբ, հայրենասիրության, պետականության և մարդասիրության ոգով դաստիարակված, պատշաճ վարքով և վարվելակերպով անձի ձևավորում</t>
  </si>
  <si>
    <t>այդ թվում՝</t>
  </si>
  <si>
    <t xml:space="preserve"> Ատեստավորման միջոցով որակավորում ստացած ուսուցիչներին հավելավճարների տրամադրում</t>
  </si>
  <si>
    <t>Ատեստավորման միջոցով որակավորում ստացած ուսուցիչներին հավելավճարների տրամադրում</t>
  </si>
  <si>
    <t xml:space="preserve"> Ատեստավորման միջոցով որակավորում ստացած ուսուցիչներին հավելավճարների տրամադրում </t>
  </si>
  <si>
    <t xml:space="preserve"> Ատեստավորման միջոցով տարակարգի որակավորում ստացած ուսուցիչներին համաապատասխան հավելավճարի տրամադրման ապահովում </t>
  </si>
  <si>
    <t xml:space="preserve"> Ատեստավորման արդյունքում որակավորում ստացած ուսուցիչներ </t>
  </si>
  <si>
    <t xml:space="preserve"> Ծառայությունների մատուցում</t>
  </si>
  <si>
    <t xml:space="preserve"> այդ թվում` բյուջետային ծախսերի տնտեսագիտական դասակարգման հոդվածներ</t>
  </si>
  <si>
    <t xml:space="preserve"> ԸՆԴԱՄԵՆԸ ԾԱԽՍԵՐ</t>
  </si>
  <si>
    <t xml:space="preserve"> ԸՆԹԱՑԻԿ ԾԱԽՍԵՐ</t>
  </si>
  <si>
    <t xml:space="preserve"> ՍՈՒԲՍԻԴԻԱՆԵՐ</t>
  </si>
  <si>
    <t xml:space="preserve"> Սուբսիդիաներ պետական կազմակերպություններին</t>
  </si>
  <si>
    <t xml:space="preserve"> - Սուբսիդիաներ ոչ ֆինանսական պետական կազմակերպություններին</t>
  </si>
  <si>
    <t xml:space="preserve"> ՀՀ  կրթության , գիտության, մշակույթի և սպորտի նախարարություն</t>
  </si>
  <si>
    <t>Հավելված 2</t>
  </si>
  <si>
    <t>01</t>
  </si>
  <si>
    <t xml:space="preserve"> Նախադպրոցական և տարրական ընդհանուր կրթություն</t>
  </si>
  <si>
    <t>02</t>
  </si>
  <si>
    <t xml:space="preserve"> Տարրական ընդհանուր կրթություն</t>
  </si>
  <si>
    <t xml:space="preserve"> Միջնակարգ ընդհանուր կրթություն</t>
  </si>
  <si>
    <t xml:space="preserve"> Հիմնական ընդհանուր կրթություն</t>
  </si>
  <si>
    <t xml:space="preserve"> Միջնակարգ (լրիվ)  ընդհանուր կրթություն</t>
  </si>
  <si>
    <t xml:space="preserve"> Կրթությանը տրամադրվող օժանդակ ծառայություններ</t>
  </si>
  <si>
    <t xml:space="preserve"> ՀՀ կառավարության պահուստային ֆոնդ</t>
  </si>
  <si>
    <t xml:space="preserve"> Պետական բյուջեում չկանխատեսված, ինչպես նաեւ բյուջետային երաշխիքների ապահովման ծախսերի ֆինանսավորման ապահովում_x000D_
</t>
  </si>
  <si>
    <t xml:space="preserve"> Պահուստային ֆոնդի կառավարման արդյունավետության և թափանցիկության ապահովում_x000D_
</t>
  </si>
  <si>
    <t xml:space="preserve"> ՀՀ պետական բյուջեում նախատեսված ելքերի լրացուցիչ ֆինանսավորման, պետական բյուջեում չկանխատեսված ելքերի, ինչպես նաև բյուջետային երաշխիքների ապահովման ելքերի ֆինանսավորման ապահովում</t>
  </si>
  <si>
    <t xml:space="preserve"> Ծառայությունների մատուցում </t>
  </si>
  <si>
    <t xml:space="preserve"> ՀՀ կրթության, գիտության,մշակույթի և սպորտի նախարարության, ՀՀ մարզպետարանների, Երևանի քաղաքապետարանի ենթակայության ուսումնական հաստատություններ </t>
  </si>
  <si>
    <t xml:space="preserve"> ՀՀ կառավարության պահուստային ֆոնդ </t>
  </si>
  <si>
    <t xml:space="preserve"> ՀՀ պետական բյուջեում նախատեսված ելքերի լրացուցիչ ֆինանսավորման, պետական բյուջեում չկանխատեսված ելքերի, ինչպես նաև բյուջետային երաշխիքների ապահովման ելքերի ֆինանսավորման ապահովում </t>
  </si>
  <si>
    <t xml:space="preserve"> ՀՀ կառավարություն </t>
  </si>
  <si>
    <t>11</t>
  </si>
  <si>
    <t xml:space="preserve"> ՀԻՄՆԱԿԱՆ ԲԱԺԻՆՆԵՐԻՆ ՉԴԱՍՎՈՂ ՊԱՀՈՒՍՏԱՅԻՆ ՖՈՆԴԵՐ</t>
  </si>
  <si>
    <t xml:space="preserve"> Պահուստային միջոցներ</t>
  </si>
  <si>
    <t>այդ թվում`</t>
  </si>
  <si>
    <t>ՀՀ կառավարության և համայնքների պահուստային ֆոնդ</t>
  </si>
  <si>
    <t>ՀՀ կառավարություն</t>
  </si>
  <si>
    <t xml:space="preserve"> ԱՅԼ ԾԱԽՍԵՐ</t>
  </si>
  <si>
    <t xml:space="preserve">Ցուցանիշների փոփոխությունը (նվազեցումները նշված են փակագծերում)  </t>
  </si>
  <si>
    <t xml:space="preserve">Ցուցանիշների փոփոխությունը (ավելացումները նշված են դրական նշանով)  </t>
  </si>
  <si>
    <t xml:space="preserve"> Տարրական հատուկ հանրակրթություն</t>
  </si>
  <si>
    <t xml:space="preserve"> Հիմնական հատուկ հանրակրթություն</t>
  </si>
  <si>
    <t xml:space="preserve"> Միջնակարգ հատուկ հանրակրթություն</t>
  </si>
  <si>
    <t xml:space="preserve"> Հիմնական մասնագիտացված հանրակրթություն</t>
  </si>
  <si>
    <t xml:space="preserve">ՀՀ կառավարության  2021 թվականի </t>
  </si>
  <si>
    <t>Հավելված 3</t>
  </si>
  <si>
    <t>ՀՀ կառավարության 2021 թվականի</t>
  </si>
  <si>
    <t>_____________-ի  ___-Ն որոշում</t>
  </si>
  <si>
    <t xml:space="preserve"> Պարտադիր կրթության առաջին մակարդակում սովորողների ընդգրկվածության և գրագիտության ապահովում</t>
  </si>
  <si>
    <t xml:space="preserve"> Պարտադիր կրթության երկրորդ մակարդակում սովորողների ընդգրկվածության և գրագիտության ապահովում</t>
  </si>
  <si>
    <t xml:space="preserve"> Պարտադիր կրթության երրորդ մակարդակում սովորողների ընդգրկվածության՛ գրագիտության և համակողմանի զարգացման բարձր մակարդակի ապահովում</t>
  </si>
  <si>
    <t xml:space="preserve"> Հիմնական կրթության մակարդակում մասնագիտացված հանրակրթական ծառայությունների մատուցման միջոցով սովորողների ընդգրկվածության և գրագիտության ապահովում</t>
  </si>
  <si>
    <t xml:space="preserve"> Տրանսֆերտների տրամադրում</t>
  </si>
  <si>
    <t xml:space="preserve"> Բյուջետային հատկացումների գլխավոր կարգադրիչների, ծրագրերի, միջոցառումների, ծախսային ուղղությունների անվանումները</t>
  </si>
  <si>
    <t xml:space="preserve"> ԴՐԱՄԱՇՆՈՐՀՆԵՐ</t>
  </si>
  <si>
    <t xml:space="preserve"> Ընթացիկ դրամաշնորհներ պետական հատվածի այլ մակարդակներին</t>
  </si>
  <si>
    <t xml:space="preserve"> - Ընթացիկ դրամաշնորհներ պետական և համայնքային ոչ առևտրային կազմակերպություններին</t>
  </si>
  <si>
    <t>հազար դրամներով</t>
  </si>
  <si>
    <t>ընդամենը, որից՝</t>
  </si>
  <si>
    <t xml:space="preserve">ՀՀ կրթության, գիտության, մշակույթի և սպորտի նախարարություն </t>
  </si>
  <si>
    <t xml:space="preserve"> 1146 </t>
  </si>
  <si>
    <t xml:space="preserve"> 11004 </t>
  </si>
  <si>
    <t xml:space="preserve"> Տարրական հատուկ հանրակրթություն </t>
  </si>
  <si>
    <t xml:space="preserve"> Պարտադիր կրթության առաջին մակարդակում սովորողների ընդգրկվածության և գրագիտության ապահովում </t>
  </si>
  <si>
    <t xml:space="preserve"> 11005 </t>
  </si>
  <si>
    <t xml:space="preserve"> Հիմնական հատուկ հանրակրթություն </t>
  </si>
  <si>
    <t xml:space="preserve"> Պարտադիր կրթության երկրորդ մակարդակում սովորողների ընդգրկվածության և գրագիտության ապահովում </t>
  </si>
  <si>
    <t xml:space="preserve"> 11006 </t>
  </si>
  <si>
    <t xml:space="preserve"> Միջնակարգ հատուկ հանրակրթություն </t>
  </si>
  <si>
    <t xml:space="preserve"> Պարտադիր կրթության երրորդ մակարդակում սովորողների ընդգրկվածության՛ գրագիտության և համակողմանի զարգացման բարձր մակարդակի ապահովում </t>
  </si>
  <si>
    <t xml:space="preserve"> ՀՀ կրթության, գիտության,մշակույթի և սպորտի նախարարության, Երևանի քաղաքապետարանի ենթակայության հատուկ ուսումնական հաստատություններ </t>
  </si>
  <si>
    <t xml:space="preserve"> 11010 </t>
  </si>
  <si>
    <t xml:space="preserve"> ՀՀ կրթության, գիտության, մշակույթի և սպորտի նախարարության ենթակայության մասնագիտացված հանրակրթական ուսումնական հաստատություններ </t>
  </si>
  <si>
    <t xml:space="preserve"> 11011 </t>
  </si>
  <si>
    <t xml:space="preserve"> Հիմնական մասնագիտացված հանրակրթություն </t>
  </si>
  <si>
    <t xml:space="preserve"> Հիմնական կրթության մակարդակում մասնագիտացված հանրակրթական ծառայությունների մատուցման միջոցով սովորողների ընդգրկվածության և գրագիտության ապահովում </t>
  </si>
  <si>
    <t xml:space="preserve"> Տրանսֆերտների տրամադրում </t>
  </si>
  <si>
    <t xml:space="preserve"> ՀՀ ԿԳՄՍՆ ենթակայության հատուկ կրթություն իրականացնող ուսումնական հաստատություններ </t>
  </si>
  <si>
    <t>ՀՀ կրթության, գիտության, մշակույթի և սոպրտի նախարարություն</t>
  </si>
  <si>
    <t xml:space="preserve"> Կրթության որակի ապահովում</t>
  </si>
  <si>
    <t xml:space="preserve"> Ընթացիկ աշխատանքների, բարեփոխումների և նոր նախաձեռնությունների միջոցով ֆորմալ և ոչ-ֆորմալ կրթության ոլորտում իրականացվող միջոցառումների, մատուցվող ծառայությունների բովանդակության և կազմակերպման որակի շարունակական բարելավում</t>
  </si>
  <si>
    <t xml:space="preserve"> Նախադպրոցականից մինչև հետբուհական կրթության որակի, այն է սովորողների, միջավայրի, ծրագրերի և ուսումնական նյութերի բովանդակության, գործընթացների, ինչպես նաև վերջնարդյունքների որակի բարելավում ըստ ներպետական և միջազգային ցուցիչների</t>
  </si>
  <si>
    <t xml:space="preserve"> Ատեստավորման նոր համակարգի ներդրում՛ ուղղված ուսուցիչների որակի բարձրացմանը</t>
  </si>
  <si>
    <t xml:space="preserve"> Հանրակրթական դպրոցներում դասվանդող ուսուցիչների կամավոր ատեստավորման համակարգի մշակում և ներդրում</t>
  </si>
  <si>
    <t>Կրթության որակի ապահովում</t>
  </si>
  <si>
    <t xml:space="preserve"> Ատեստավորման նոր համակարգի ներդրում՛ ուղղված ուսուցիչների որակի բարձրացմանը </t>
  </si>
  <si>
    <t xml:space="preserve"> Հանրակրթական դպրոցներում դասվանդող ուսուցիչների կամավոր ատեստավորման համակարգի մշակում և ներդրում </t>
  </si>
  <si>
    <t xml:space="preserve"> Մասնագիտացված կազմակերպություն </t>
  </si>
  <si>
    <t>Ատեստավորման նոր համակարգի ներդրում՝ ուղղված ուսուցիչների որակի բարձրացմանը</t>
  </si>
  <si>
    <t>Ատեստավորված ուսուցիչներ</t>
  </si>
  <si>
    <t>Ապահով դպրոց</t>
  </si>
  <si>
    <t xml:space="preserve"> Ապահով դպրոց</t>
  </si>
  <si>
    <t xml:space="preserve"> Դպրոցներին սպառնացող աղետների ռիսկի կառավարման կարողությունների հզորացում, դպրոցի անձնակազմի և աշակերտների անվտանգության ապահովման մակարդակի բարձրացում՛ կիրառելով ներառական և երեխայակենտրոն մոտեցում</t>
  </si>
  <si>
    <t xml:space="preserve"> Դպրոցական միջավայրի բարելավում</t>
  </si>
  <si>
    <t>ՀՀ ԿԱՌԱՎԱՐՈՒԹՅՈՒՆ</t>
  </si>
  <si>
    <t>ՀՀ ԿՐԹՈՒԹՅԱՆ, ԳԻՏՈՒԹՅԱՆ, ՄՇԱԿՈՒՅԹԻ ԵՎ ՍՊՈՐՏԻ ՆԱԽԱՐԱՐՈՒԹՅՈՒՆ</t>
  </si>
  <si>
    <t xml:space="preserve"> Դպրոցականների օլիմպիադաների անցկացում</t>
  </si>
  <si>
    <t xml:space="preserve"> ԾԱՌԱՅՈՒԹՅՈՒՆՆԵՐԻ  ԵՎ   ԱՊՐԱՆՔՆԵՐԻ  ՁԵՌՔԲԵՐՈՒՄ</t>
  </si>
  <si>
    <t xml:space="preserve"> Պայմանագրային այլ ծառայությունների ձեռքբերում</t>
  </si>
  <si>
    <t xml:space="preserve"> - Ընդհանուր բնույթի այլ ծառայություններ</t>
  </si>
  <si>
    <t xml:space="preserve"> Կրթական հաստատություններին ուսումնամեթոդական նյութերով ապահովում</t>
  </si>
  <si>
    <t xml:space="preserve"> Նյութեր (Ապրանքներ)</t>
  </si>
  <si>
    <t xml:space="preserve"> - Հատուկ նպատակային այլ նյութեր</t>
  </si>
  <si>
    <t xml:space="preserve"> Փոխհատուցում ՀՀ հեռավոր, սահմանամերձ, լեռնային և բարձր լեռնային բնակավայրերի պետական հանրակրթական դպրոցների մանկավարժներին</t>
  </si>
  <si>
    <t xml:space="preserve"> Ծառայողական գործուղումների գծով ծախսեր</t>
  </si>
  <si>
    <t xml:space="preserve"> - Ներքին գործուղումներ</t>
  </si>
  <si>
    <t xml:space="preserve"> Համընդհանուր ներառական կրթության համակարգի ներդրում</t>
  </si>
  <si>
    <t xml:space="preserve"> Մանկավարժահոգեբանական աջակցության ծառայություններ և  կրթության առանձնահատուկ պայմանների կարիք ունեցող երեխաների կրթության կազմակերպմանն օժանդակող միջոցառումներ</t>
  </si>
  <si>
    <t xml:space="preserve"> - Այլ ընթացիկ դրամաշնորհներ</t>
  </si>
  <si>
    <t xml:space="preserve"> Օժտված երեխաների հայտնաբերում, խրախուսում, ազգային թիմերի ձևավորում, միջազգային օլիմպիադաների մասնակիցների պատրաստում</t>
  </si>
  <si>
    <t xml:space="preserve"> Ավարտական փաստաթղթերի, գովասանագրերի, դասամատյանների, մեդալների, ուսումնական ծրագրերի, մանկավարժական պարբերականների և ուսումնադիտողական պարագաների, հավաստագրերի և այլ ծառայությունների ձեռքբերում</t>
  </si>
  <si>
    <t xml:space="preserve"> ՀՀ հեռավոր, սահմանամերձ, լեռնային և բարձր լեռնային բնակավայրերի պետական հանրակրթական դպրոցների մանկավարժների ճանապարհածախսի փոխհատուցում</t>
  </si>
  <si>
    <t xml:space="preserve"> Ատեստավորման միջոցով տարակարգի որակավորում ստացած ուսուցիչներին համաապատասխան հավելավճարի տրամադրման ապահովում</t>
  </si>
  <si>
    <t xml:space="preserve"> Յուրաքանչյուր երեխայի համար կրթության մատչելիության, հավասար մասնակցության հնարավորության և որակի ապահովում՛ զարգացման առանձնահատկություններին համապատասխան և անհրաժեշտ պայմանների ստեղծման միջոցով</t>
  </si>
  <si>
    <t xml:space="preserve"> Խոցելի խմբերի երեխաների ընդգրկվածության ապահովում հանրակրթական հաստատություններում</t>
  </si>
  <si>
    <t xml:space="preserve"> Երեխաների կրթության առանձնահատուկ պայմանների կարիքի բացահայտում և գնահատում, կրթության աջակցության ծառայությունների իրականացում և կրթության կազմակերպման համար նախատեսված  ծրագրերի,  ձեռնարկների, ուսումնական այլ նյութերի մշակում,  հրատարակում և ձեռքբերում</t>
  </si>
  <si>
    <t>ՀԱՅԱՍՏԱՆԻ ՀԱՆՐԱՊԵՏՈՒԹՅԱՆ ԿԱՌԱՎԱՐՈՒԹՅԱՆ 2020 ԹՎԱԿԱՆԻ ԴԵԿՏԵՄԲԵՐԻ 30-Ի N 2215-Ն ՈՐՈՇՄԱՆ NN 3 ԵՎ 4 ՀԱՎԵԼՎԱԾՆԵՐՈՒՄ ԿԱՏԱՐՎՈՂ  ՓՈՓՈԽՈՒԹՅՈՒՆՆԵՐԸ ԵՎ ԼՐԱՑՈՒՄԸ</t>
  </si>
  <si>
    <t>«ՀԱՅԱUՏԱՆԻ ՀԱՆՐԱՊԵՏՈՒԹՅԱՆ 2021 ԹՎԱԿԱՆԻ ՊԵՏԱԿԱՆ ԲՅՈՒՋԵԻ ՄԱUԻՆ» OՐԵՆՔԻ N 1 ՀԱՎԵԼՎԱԾԻ N 2 ԱՂՅՈՒՍԱԿՈՒՄ ԿԱՏԱՐՎՈՂ ՎԵՐԱԲԱՇԽՈՒՄԸ ԵՎ ՀԱՅԱՍՏԱՆԻ ՀԱՆՐԱՊԵՏՈՒԹՅԱՆ ԿԱՌԱՎԱՐՈՒԹՅԱՆ 2020 ԹՎԱԿԱՆԻ ԴԵԿՏԵՄԲԵՐԻ 30-Ի N 2215-Ն ՈՐՈՇՄԱՆ N 5 ՀԱՎԵԼՎԱԾԻ N 1 ԱՂՅՈՒՍԱԿՈՒՄ ԿԱՏԱՐՎՈՂ ՓՈՓՈԽՈՒԹՅՈՒՆՆԵՐԸ ԵՎ ԼՐԱՑՈՒՄԸ</t>
  </si>
  <si>
    <t>Ատեստավորման միջոցով որակավորում ստացած ուսուցիչներ</t>
  </si>
  <si>
    <t>Համընդհանուր ներառական կրթության համակարգի ներդրում</t>
  </si>
  <si>
    <t>Մանկավարժահոգեբանական աջակցության ծառայություններ և կրթության առանձնահատուկ պայմանների կարիք ունեցող երեխաների կրթության կազմակերպմանն օժանդակող միջոցառումներ</t>
  </si>
  <si>
    <t>Մրցույթով ընտրված կազմակերպություն</t>
  </si>
  <si>
    <t xml:space="preserve">«Գեղարքունիքի տարածքային մանկավարժահոգեբանական աջակցության կենտրոն» ՊՈԱԿ            </t>
  </si>
  <si>
    <t xml:space="preserve">«Կոտայքի տարածքային մանկավարժահոգեբանական աջակցության կենտրոն» ՊՈԱԿ            </t>
  </si>
  <si>
    <t xml:space="preserve">«Երևանի թիվ 2  տարածքային մանկավարժահոգեբանական աջակցության կենտրոն» ՊՈԱԿ            </t>
  </si>
  <si>
    <t xml:space="preserve">«Երևանի թիվ 3  տարածքային մանկավարժահոգեբանական աջակցության կենտրոն» ՊՈԱԿ            </t>
  </si>
  <si>
    <t xml:space="preserve">«Երևանի թիվ 4  տարածքային մանկավարժահոգեբանական աջակցության կենտրոն» ՊՈԱԿ            </t>
  </si>
  <si>
    <t>Միջոցառում</t>
  </si>
  <si>
    <t>ՀԱՅԱՍՏԱՆԻ ՀԱՆՐԱՊԵՏՈՒԹՅԱՆ ԿԱՌԱՎԱՐՈՒԹՅԱՆ 2020 ԹՎԱԿԱՆԻ ԴԵԿՏԵՄԲԵՐԻ 30-Ի N 2215-Ն ՈՐՈՇՄԱՆ N 9 ՀԱՎԵԼՎԱԾԻ  N 9.14 ԿԱՏԱՐՎՈՂ ՓՈՓՈԽՈՒԹՅՈՒՆՆԵՐԸ ԵՎ 9.47 ԱՂՅՈՒՍԱԿՈՒՄ ԿԱՏԱՐՎՈՂ ԼՐԱՑՈՒՄԸ</t>
  </si>
  <si>
    <t xml:space="preserve"> Ծառայությունը մատուցող կազմակերպության(ների) անվանում(ներ)ը՛ </t>
  </si>
  <si>
    <t xml:space="preserve"> 11015 </t>
  </si>
  <si>
    <t xml:space="preserve"> Դպրոցականների օլիմպիադաների անցկացում </t>
  </si>
  <si>
    <t xml:space="preserve"> Օժտված երեխաների հայտնաբերում, խրախուսում, ազգային թիմերի ձևավորում, միջազգային օլիմպիադաների մասնակիցների պատրաստում </t>
  </si>
  <si>
    <t xml:space="preserve"> 11017 </t>
  </si>
  <si>
    <t xml:space="preserve"> Կրթական հաստատություններին ուսումնամեթոդական նյութերով ապահովում </t>
  </si>
  <si>
    <t xml:space="preserve"> Ավարտական փաստաթղթերի, գովասանագրերի, դասամատյանների, մեդալների, ուսումնական ծրագրերի, մանկավարժական պարբերականների և ուսումնադիտողական պարագաների, հավաստագրերի և այլ ծառայությունների ձեռքբերում </t>
  </si>
  <si>
    <t xml:space="preserve"> Գնումների մասին ՀՀ օրենքի համաձայն ընտրված կազմակերպություն </t>
  </si>
  <si>
    <t xml:space="preserve"> 12001 </t>
  </si>
  <si>
    <t xml:space="preserve"> Փոխհատուցում ՀՀ հեռավոր, սահմանամերձ, լեռնային և բարձր լեռնային բնակավայրերի պետական հանրակրթական դպրոցների մանկավարժներին </t>
  </si>
  <si>
    <t xml:space="preserve"> ՀՀ հեռավոր, սահմանամերձ, լեռնային և բարձր լեռնային բնակավայրերի պետական հանրակրթական դպրոցների մանկավարժների ճանապարհածախսի փոխհատուցում </t>
  </si>
  <si>
    <t xml:space="preserve"> Համաձայն ՀՀ կառավարության 2003 թվականի սեպտեմբերի 25-ի թիվ 1412-Ն որոշման </t>
  </si>
  <si>
    <t xml:space="preserve"> 12004 </t>
  </si>
  <si>
    <t>Աղյուսակ 9․14</t>
  </si>
  <si>
    <t xml:space="preserve"> Մանկավարժահոգեբանական աջակցության ծառայություններ և  կրթության առանձնահատուկ պայմանների կարիք ունեցող երեխաների կրթության կազմակերպմանն օժանդակող միջոցառումներ </t>
  </si>
  <si>
    <t xml:space="preserve"> Երեխաների կրթության առանձնահատուկ պայմանների կարիքի բացահայտում և գնահատում, կրթության աջակցության ծառայությունների իրականացում և կրթության կազմակերպման համար նախատեսված  ծրագրերի,  ձեռնարկների, ուսումնական այլ նյութերի մշակում,  հրատարակում և ձեռքբերում </t>
  </si>
  <si>
    <t xml:space="preserve"> Մասնագիտացված կազմակերպություններ,  </t>
  </si>
  <si>
    <t xml:space="preserve"> Մասնագիտացված կազմակերպություններ</t>
  </si>
  <si>
    <t>Աղյուսակ 9․47</t>
  </si>
  <si>
    <t xml:space="preserve"> Համընդհանուր ներառական կրթության համակարգի ներդրում </t>
  </si>
  <si>
    <t>ՄԱՍ 1. ՊԵՏԱԿԱՆ ՄԱՐՄՆԻ ԳԾՈՎ ԱՐԴՅՈՒՆՔԱՅԻՆ (ԿԱՏԱՐՈՂԱԿԱՆ) ՑՈՒՑԱՆԻՇՆԵՐԸ</t>
  </si>
  <si>
    <t>Աղյուսակ 9․1.58</t>
  </si>
  <si>
    <t>Կոդը</t>
  </si>
  <si>
    <t>Անվանումը</t>
  </si>
  <si>
    <t>Գնման ձևը</t>
  </si>
  <si>
    <t>Չափման միավորը</t>
  </si>
  <si>
    <t>Միավորի գինը</t>
  </si>
  <si>
    <t>Քանակը</t>
  </si>
  <si>
    <t>Գումարը (հազար դրամ)</t>
  </si>
  <si>
    <t>Բաժին N 08</t>
  </si>
  <si>
    <t>ԳՀ</t>
  </si>
  <si>
    <t>Բաժին N 09</t>
  </si>
  <si>
    <t>Խումբ N 06</t>
  </si>
  <si>
    <t>Դաս N 01</t>
  </si>
  <si>
    <t>Կրթությանը տրամադրվող օժանդակ ծառայություններ</t>
  </si>
  <si>
    <t xml:space="preserve"> դրամ</t>
  </si>
  <si>
    <t xml:space="preserve">Հավելված N 6 </t>
  </si>
  <si>
    <t xml:space="preserve">ՀԱՅԱՍՏԱՆԻ ՀԱՆՐԱՊԵՏՈՒԹՅԱՆ ԿԱՌԱՎԱՐՈՒԹՅԱՆ 2020 ԹՎԱԿԱՆԻ ԴԵԿՏԵՄԲԵՐԻ 30-Ի 
N 2215-Ն ՈՐՈՇՄԱՆ N 10 ՀԱՎԵԼՎԱԾՈՒՄ ԿԱՏԱՐՎՈՂ  ՓՈՓՈԽՈՒԹՅՈՒՆՆԵՐԸ
</t>
  </si>
  <si>
    <t>1146-11017</t>
  </si>
  <si>
    <t>Կրթական հաստատություններին ուսումնամեթոդական նյութերով ապահովում</t>
  </si>
  <si>
    <t xml:space="preserve"> ՄԱՍ I.  ԱՊՐԱՆՔՆԵՐ</t>
  </si>
  <si>
    <t xml:space="preserve"> 18511180-1</t>
  </si>
  <si>
    <t xml:space="preserve"> մեդալներ, կրծքանշաններ</t>
  </si>
  <si>
    <t xml:space="preserve"> հատ</t>
  </si>
  <si>
    <t xml:space="preserve"> 18511180-2</t>
  </si>
  <si>
    <t xml:space="preserve"> 22451190-1</t>
  </si>
  <si>
    <t xml:space="preserve"> գովասանագրեր և պատվոգրեր</t>
  </si>
  <si>
    <t xml:space="preserve"> 22451200-1</t>
  </si>
  <si>
    <t xml:space="preserve"> վկայականներ</t>
  </si>
  <si>
    <t xml:space="preserve"> 22451210-1</t>
  </si>
  <si>
    <t xml:space="preserve"> դիպլոմներ</t>
  </si>
  <si>
    <t xml:space="preserve"> 22451220-1</t>
  </si>
  <si>
    <t xml:space="preserve"> հավաստագրեր</t>
  </si>
  <si>
    <t xml:space="preserve"> 22451220-2</t>
  </si>
  <si>
    <t xml:space="preserve"> 22451190-2</t>
  </si>
  <si>
    <t xml:space="preserve"> 22451190-3</t>
  </si>
  <si>
    <t xml:space="preserve"> 22451190-4</t>
  </si>
  <si>
    <t xml:space="preserve"> 22451230-1</t>
  </si>
  <si>
    <t xml:space="preserve"> ատեստատներ</t>
  </si>
  <si>
    <t xml:space="preserve"> Կրթության, մշակույթի և սպորտի ոլորտներում միջազգային և սփյուռքի հետ համագործակցության զարգացում</t>
  </si>
  <si>
    <t xml:space="preserve"> Կրթամշակութային աջակցություն սփյուռքի համայնքներին</t>
  </si>
  <si>
    <t>08</t>
  </si>
  <si>
    <t xml:space="preserve"> ՀԱՆԳԻՍՏ, ՄՇԱԿՈՒՅԹ ԵՎ ԿՐՈՆ</t>
  </si>
  <si>
    <t xml:space="preserve"> Հանգստի և սպորտի ծառայություններ</t>
  </si>
  <si>
    <t xml:space="preserve">Հայաստանի ծանրամարտի ֆեդերացիային մարզագույքով
ապահովում </t>
  </si>
  <si>
    <t>Մեծ նվաճումների սպորտ</t>
  </si>
  <si>
    <t xml:space="preserve">Հայաստանի ծանրամարտի ֆեդերացիային մարզագույքով ապահովում 
</t>
  </si>
  <si>
    <t>«Հայաստանի ծանրամարտի ֆեդերացիա» հասարակական կազմակերպություն</t>
  </si>
  <si>
    <t xml:space="preserve"> Միջազգային մարզական միջոցառումների հաղթողներին և մրցանակակիրներին դրամական մրցանակների հանձնում</t>
  </si>
  <si>
    <t xml:space="preserve"> ՍՈՑԻԱԼԱԿԱՆ  ՆՊԱՍՏՆԵՐ ԵՎ ԿԵՆՍԱԹՈՇԱԿՆԵՐ</t>
  </si>
  <si>
    <t xml:space="preserve"> Սոցիալական օգնության դրամական արտահայտությամբ նպաստներ (բյուջեից)</t>
  </si>
  <si>
    <t xml:space="preserve"> - Կրթական, մշակութային և սպորտային նպաստներ բյուջեից</t>
  </si>
  <si>
    <t>03</t>
  </si>
  <si>
    <t xml:space="preserve"> Նախնական մասնագիտական (արհեստագործական) և միջին մասնագիտական կրթություն</t>
  </si>
  <si>
    <t xml:space="preserve"> Նախնական մասնագիտական (արհեստագործական) կրթություն</t>
  </si>
  <si>
    <t xml:space="preserve"> Նախնական (արհեստագործական) և միջին մասնագիտական կրթություն</t>
  </si>
  <si>
    <t xml:space="preserve">  Նախնական մասնագիտական (արհեստագործական) կրթություն ստացող ուսանողների կրթաթոշակ</t>
  </si>
  <si>
    <t xml:space="preserve"> Նախնական մասնագիտական (արհեստագործական) կրթության գծով ուսանողական նպաստների տրամադրում</t>
  </si>
  <si>
    <t xml:space="preserve"> - Այլ նպաստներ բյուջեից</t>
  </si>
  <si>
    <t xml:space="preserve">  Միջին մասնագիտական կրթություն ստացող ուսանողների կրթաթոշակ</t>
  </si>
  <si>
    <t xml:space="preserve"> Միջին մասնագիտական կրթության գծով ուսանողական նպաստների տրամադրում</t>
  </si>
  <si>
    <t xml:space="preserve"> Մասսայական սպորտ</t>
  </si>
  <si>
    <t xml:space="preserve"> Հանրապետական ուսանողական մարզական խաղերի անցկացում</t>
  </si>
  <si>
    <t>Խումբ N 01</t>
  </si>
  <si>
    <t>1163-11007</t>
  </si>
  <si>
    <t xml:space="preserve">  սպորտային միջոցառումների կազմակերպման ծառայություններ</t>
  </si>
  <si>
    <t xml:space="preserve"> 92621110-3</t>
  </si>
  <si>
    <t>ԷԱՃ</t>
  </si>
  <si>
    <t xml:space="preserve"> ՄԱՍ III.  ԾԱՌԱՅՈՒԹՅՈՒՆՆԵՐ</t>
  </si>
  <si>
    <t>Դպրոցների համալիր անվտանգության ապահովում</t>
  </si>
  <si>
    <t>04</t>
  </si>
  <si>
    <t xml:space="preserve"> Բարձրագույն կրթություն</t>
  </si>
  <si>
    <t xml:space="preserve"> Հետբուհական մասնագիտական կրթություն</t>
  </si>
  <si>
    <t xml:space="preserve"> Բարձրագույն և հետբուհական մասնագիտական կրթության ծրագիր</t>
  </si>
  <si>
    <t xml:space="preserve"> Հետբուհական մասնագիտական կրթության գծով  նպաստների տրամադրում բուհական հաստատություններում</t>
  </si>
  <si>
    <t xml:space="preserve"> Հետբուհական մասնագիտական կրթության գծով նպաստների տրամադրում բուհական հաստատություններում</t>
  </si>
  <si>
    <t xml:space="preserve"> Երևանում բարձրագույն կրթության հասանելիության ապահովում մարզաբնակ ուսանողներին</t>
  </si>
  <si>
    <t>Բարձրագույն և հետբուհական մասնագիտական կրթության ծրագիր</t>
  </si>
  <si>
    <t xml:space="preserve"> Մեծ նվաճումների սպորտ</t>
  </si>
  <si>
    <t xml:space="preserve"> Նպաստել Հայաստանում մեծ սպորտի շարունակական զարգացմանը և միջազգային հարթակներում ՀՀ դիրքի բարելավմանը</t>
  </si>
  <si>
    <t xml:space="preserve"> ՀՀ առաջնությունների ընդլայնում, միջազգային սպորտային միջոցառումներին մասնակցության և նվաճումների ապահովում</t>
  </si>
  <si>
    <t>Հայաստանի ծանրամարտի ֆեդերացիային մարզագույքով ապահովում</t>
  </si>
  <si>
    <t>Ծանրամարտի ՀՀ հավաքական թիմերի մարզիկների մարզումների անցկացման նպատակով միջազգային չափորոշիչների համապատասխան մասնագիտացված մարզագույքով ապահովում</t>
  </si>
  <si>
    <t xml:space="preserve"> Աշխատաշուկայի արդի պահանջներին համապատասխան նախնական մասնագիտական (արհեստագործական) և միջին մասնագիտական կրթության որակավորում ունեցող մասնագետների պատրաստում, կրթության մատչելիության ապահովում:</t>
  </si>
  <si>
    <t xml:space="preserve"> Նախնական (արհեստագործական) և միջին մասնագիտական կրթության գրավչության բարձրացում, մատչելի և մրցունակ նախնական (արհեստագործական)  և միջին մասնագիտական կրթության ապահովում</t>
  </si>
  <si>
    <t xml:space="preserve"> Նախնական մասնագիտական (արհեստագործական) կրթություն ստացող ուսանողների կրթաթոշակ</t>
  </si>
  <si>
    <t xml:space="preserve"> Նախնական մասնագիտական (արհեստագործական) կրթություն ստացող ուսանողներին կրթաթոշակի տրամադրում</t>
  </si>
  <si>
    <t xml:space="preserve"> Միջին մասնագիտական կրթություն ստացող ուսանողների կրթաթոշակ</t>
  </si>
  <si>
    <t xml:space="preserve"> Միջին մասնագիտական կրթություն ստացող ուսանողներին կրթաթոշակի տրամադրում</t>
  </si>
  <si>
    <t xml:space="preserve"> Ապահովել մատչելի, որակյալ և մրցունակ բարձրագույն և հետբուհական մասնագիտական կրթություն:</t>
  </si>
  <si>
    <t xml:space="preserve"> Գիտելիքների տնտեսության և գիտության զարգացման արդի պահանջներին համապատասխան բարձրագույն և հետբուհական մասնագիտական որակավորում ունեցող մասնագետների պատրաստում</t>
  </si>
  <si>
    <t xml:space="preserve"> Հետբուհական մասնագիտական կրթության գծով  նպաստների տրամադրում</t>
  </si>
  <si>
    <t xml:space="preserve"> Ուսանողներին զեղչային գներով հանրակացարանային պայմանների տրամադրում</t>
  </si>
  <si>
    <t xml:space="preserve"> Բնակչության շրջանում առողջ ապրելակերպի արմատավորում, անհատի բազմակողմանի ու ներդաշնակ զարգացման գործում ֆիզիկական կուլտուրայի և սպորտի դերի բարձրացում</t>
  </si>
  <si>
    <t xml:space="preserve"> Սպորտի նկատմամբ հետաքրքրվածության և մասնակցության ընդլայնում</t>
  </si>
  <si>
    <t xml:space="preserve"> Հանրապետական ուսանողական մարզական խաղերի կազմակերպում և անցկացում</t>
  </si>
  <si>
    <t xml:space="preserve"> Դպրոցների համալիր անվտանգության ապահովում</t>
  </si>
  <si>
    <t xml:space="preserve"> Օժանդակություն հանրակրթական ուսումնական հաստատություններին ԱՌԿ պլանների իրականացմանը</t>
  </si>
  <si>
    <t xml:space="preserve">  Կրթության, մշակույթի և սպորտի ոլորտներում միջազգային համագործակցության ընդլայնում, սփյուռքում և օտարերկրյա պետություններում հայկական կրթական կարողությունների հզորացում</t>
  </si>
  <si>
    <t xml:space="preserve">  Սփյուռքի ուսուցիչների կարողությունների բարելավում, հայագիտական առարկաների դասավանդման հիմքերի ամրապնդում, համահայկական միջոցառումների կազմակերպում, միջազգային համաձայնագրերով և հուշագրերով անդամակցությունների գործընթացի ապահովում</t>
  </si>
  <si>
    <t xml:space="preserve"> Սփյուռքի համայնքներին կրթամշակութային օժանդակություն</t>
  </si>
  <si>
    <t>Խումբ</t>
  </si>
  <si>
    <t>Բաժին</t>
  </si>
  <si>
    <t xml:space="preserve">ՀԱՅԱՍՏԱՆԻ ՀԱՆՐԱՊԵՏՈՒԹՅԱՆ ԿԱՌԱՎԱՐՈՒԹՅԱՆ 2020 ԹՎԱԿԱՆԻ ԴԵԿՏԵՄԲԵՐԻ 30-Ի N 2215-Ն ՈՐՈՇՄԱՆ N 5 ՀԱՎԵԼՎԱԾԻ N 7 ԱՂՅՈՒՍԱԿՈՒՄ  ԿԱՏԱՐՎՈՂ  ՓՈՓՈԽՈՒԹՅՈՒՆՆԵՐԸ </t>
  </si>
  <si>
    <t xml:space="preserve"> Մշակութային ծառայություններ</t>
  </si>
  <si>
    <t>Թանգարաններ և ցուցասրահներ</t>
  </si>
  <si>
    <t>Թանգարանային ծառայություններ և ցուցահանդեսներ</t>
  </si>
  <si>
    <t>ԴՐԱՄԱՇՆՈՐՀՆԵՐ</t>
  </si>
  <si>
    <t>Ընթացիկ դրամաշնորհներ պետական հատվածի այլ մակարդակներին</t>
  </si>
  <si>
    <t>-Ընթացիկ դրամաշնորհներ պետական և համայնքային ոչ առևտրային կազմակերպություններին</t>
  </si>
  <si>
    <t>05</t>
  </si>
  <si>
    <t xml:space="preserve"> Արվեստ</t>
  </si>
  <si>
    <t xml:space="preserve"> Աջակցություն գրականության հանրահռչակմանը, գրական ծրագրերին և գրքերի միջազգային ցուցահանդեսներին մասնակցությանը</t>
  </si>
  <si>
    <t>Մշակութային միջոցառումների իրականացում</t>
  </si>
  <si>
    <t xml:space="preserve"> Մշակութային ժառանգության ծրագիր</t>
  </si>
  <si>
    <t>Մշակութային ժառանգության ծրագիր</t>
  </si>
  <si>
    <t>այդ թվում՝ ըստ ուղղությունների</t>
  </si>
  <si>
    <t>«Հայաստանի ազգային պատկերասրահ» ՊՈԱԿ</t>
  </si>
  <si>
    <t>«Սարդարապատի հերոսամարտի հուշահամալիր, Հայոց ազգագրության և ազատագրական պայքարի պատմության ազգային թանգարան» ՊՈԱԿ</t>
  </si>
  <si>
    <t xml:space="preserve">Գրահրատարակչության և գրադարանների ծրագիր </t>
  </si>
  <si>
    <t>Աջակցություն գրականության հանրահռչակմանը, գրական ծրագրերին և գրքերի միջազգային ցուցահանդեսներին մասնակցությանը</t>
  </si>
  <si>
    <t>ՀՀ  կրթության, գիտության, մշակույթի և սպորտի նախարարություն</t>
  </si>
  <si>
    <t>Գրքերի միջազգային ցուցահանդեսներին և 
նախագծերին մասնակցություն</t>
  </si>
  <si>
    <t>«Հայաստանի ազգային գրադարան» ՊՈԱԿ, «Խնկո-Ապոր անվան ազգային մանկական գրադարան» ՊՈԱԿ</t>
  </si>
  <si>
    <t>Աջակցություն գրականության հանրահռչակմանը 
և գրական ծրագրերին</t>
  </si>
  <si>
    <t>այդ թվում՝ ըստ ուղղությունների և միջոցառումների անվանումների</t>
  </si>
  <si>
    <t>Աջակցություն թատերարվեստին</t>
  </si>
  <si>
    <t>Թատերական ստեղծագործական ծրագրեր և նախագծեր</t>
  </si>
  <si>
    <t>Միջազգային և հանրապետական անհատական և խմբակային ցուցահանդեսների կազմակերպում, կերպարվեստի գործերի ձեռքբերում</t>
  </si>
  <si>
    <t>Աջակցություն ճանաչողական-կրթական ծրագրերին</t>
  </si>
  <si>
    <t>Աբոնեմենտային ծրագիր</t>
  </si>
  <si>
    <t>«Հայաստանի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«Փայտարվեստի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 «Ստեփանավանի մշակույթի և ժամանցի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«Երաժշտական կամերային պետական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«Հայ հոգևոր երաժշտության կենտրոն», «Կոմիտասի անվան ազգային քառյակ», «Հայաստանի պետական ազգային ակադեմիական երգչախումբ» ՊՈԱԿ-ներ</t>
  </si>
  <si>
    <r>
      <t xml:space="preserve">Աջակցություն կերպարվեստին  </t>
    </r>
    <r>
      <rPr>
        <b/>
        <i/>
        <sz val="12"/>
        <rFont val="GHEA Grapalat"/>
        <family val="3"/>
      </rPr>
      <t xml:space="preserve"> </t>
    </r>
  </si>
  <si>
    <t xml:space="preserve"> Արվեստների ծրագիր </t>
  </si>
  <si>
    <t>Արվեստների ծրագիր</t>
  </si>
  <si>
    <t xml:space="preserve"> Միջազգային կազմակերպություններին անդամակցում</t>
  </si>
  <si>
    <t xml:space="preserve"> - Ընթացիկ դրամաշնորհներ միջազգային կազմակերպություններին</t>
  </si>
  <si>
    <t xml:space="preserve"> Դրամաշնորհներ միջազգային կազմակերպություններին</t>
  </si>
  <si>
    <t xml:space="preserve"> Մշակութային ժառանգության պահպանում, օգտագործում, համալրում և հանրահռչակում</t>
  </si>
  <si>
    <t xml:space="preserve"> Մշակութային ժառանգության շարունակական պահպանում, մշակութային զբոսաշրջության զարգացում և խթանում</t>
  </si>
  <si>
    <t xml:space="preserve"> Թանգարանային ծառայություններ և ցուցահանդեսներ</t>
  </si>
  <si>
    <t xml:space="preserve"> Թանգարանային նմուշների պահպանություն, ցուցահանդեսների կազմակերպում, մասնագետների վերապատրաստում</t>
  </si>
  <si>
    <t xml:space="preserve"> Գրահրատարակչության և գրադարանների ծրագիր</t>
  </si>
  <si>
    <t xml:space="preserve"> Նպաստել գրականության զարգացմանը, տարածմանը և հանրահռչակմանը</t>
  </si>
  <si>
    <t xml:space="preserve"> Գրքի և գրական արտադրանքի բազմազանության և հասանելիության ապահովում, ստեղծագործական գործընթացների խթանում</t>
  </si>
  <si>
    <t xml:space="preserve"> Գրական ժառանգության պահպանման և տարածման ծառայությունների մատուցում</t>
  </si>
  <si>
    <t xml:space="preserve"> Արվեստների ծրագիր</t>
  </si>
  <si>
    <t xml:space="preserve"> Նպաստել ազգային հենքի վրա ժամանակակից թատերարվեստի, երաժշտարվեստի, կերպարվեստի և պարարվեստի զարգացմանը և հանրահռչակմանը</t>
  </si>
  <si>
    <t xml:space="preserve"> Մրցունակ արվեստային արտադրանքի ստեղծում, ստեղծագործական գործընթացների խթանում, արվեստի նոր նախագծերի ներդրում և մշակութային կյանքում հասարակության ներգրավում</t>
  </si>
  <si>
    <t xml:space="preserve"> Մշակութային միջոցառումների իրականացում</t>
  </si>
  <si>
    <t xml:space="preserve"> Արվեստի հանրահռչակում, տարածում, մատչելիության ապահովում</t>
  </si>
  <si>
    <t xml:space="preserve"> Կրթության, գիտության, մշակույթի և սպորտի ոլորտներում միջազգային համաձայնագրերով և հուշագրերով անդամակցությունների անդամավճարների հատկացում</t>
  </si>
  <si>
    <t xml:space="preserve">Հայաստանի ծանրամարտի ֆեդերացիային մարզագույքով
ապահովում 
</t>
  </si>
  <si>
    <t>Ծանրամարտի ՀՀ հավաքական թիմերի մարզիկների մարզումների
անցկացման նպատակով միջազգային չափորոշիչների
համապատասխան մասնագիտացված մարզագույքով ապահովում</t>
  </si>
  <si>
    <t xml:space="preserve">Մասնագիտացված կազմակերպություն </t>
  </si>
  <si>
    <t xml:space="preserve"> Միջազգային մարզական միջոցառումների հաղթողներին և մրցանակակիրներին դրամական մրցանակների հանձնում </t>
  </si>
  <si>
    <t xml:space="preserve"> Հայաստանի Հանրապետության կառավարության 2015 թվականի նոյեմբերի 5-ի N1282-Ն որոշմամբ սահմանված մարզիկներ, անձնական մարզիչներ,երկրորդ մարզիչներ, բժիշկներ </t>
  </si>
  <si>
    <t xml:space="preserve"> Նախնական մասնագիտական (արհեստագործական) կրթություն ստացող ուսանողների կրթաթոշակ </t>
  </si>
  <si>
    <t xml:space="preserve"> Նախնական մասնագիտական (արհեստագործական) կրթություն ստացող ուսանողներին կրթաթոշակի տրամադրում </t>
  </si>
  <si>
    <t xml:space="preserve"> Արհեստագործական ոլորտում կրթաթոշակ ստացող ուսանողներ </t>
  </si>
  <si>
    <t xml:space="preserve">Նախնական (արհեստագործական) և միջին մասնագիտական կրթություն </t>
  </si>
  <si>
    <t xml:space="preserve"> Կրթաթոշակ ստացող ուսանողների թիվ, մարդ </t>
  </si>
  <si>
    <t xml:space="preserve"> Միջին մասնագիտական կրթություն ստացող ուսանողների կրթաթոշակ </t>
  </si>
  <si>
    <t xml:space="preserve"> Միջին մասնագիտական կրթություն ստացող ուսանողներին կրթաթոշակի տրամադրում </t>
  </si>
  <si>
    <t xml:space="preserve"> Միջին մասնագիտական կրթություն ստացող ուսանողներ </t>
  </si>
  <si>
    <t xml:space="preserve"> Շահառուների ընտրության չափորոշիչները՛ </t>
  </si>
  <si>
    <t xml:space="preserve"> Նախնական մասնագիտական (արհեստագործական) կրթության գծով ուսանողական նպաստների տրամադրում </t>
  </si>
  <si>
    <t xml:space="preserve"> Նախնական մասնագիտական (արհեստագործական) կրթություն ստացող ուսանողներ </t>
  </si>
  <si>
    <t xml:space="preserve"> Ուսանողական նպաստ ստացող ուսանողների թիվ, մարդ </t>
  </si>
  <si>
    <t xml:space="preserve"> Միջին մասնագիտական կրթության գծով ուսանողական նպաստների տրամադրում </t>
  </si>
  <si>
    <t xml:space="preserve"> Ուսանողական նպաստ ստացող ուսանողների թիվը, մարդ </t>
  </si>
  <si>
    <t xml:space="preserve"> Մշակութային ժառանգության ծրագիր </t>
  </si>
  <si>
    <t xml:space="preserve"> Թանգարանային ծառայություններ և ցուցահանդեսներ </t>
  </si>
  <si>
    <t xml:space="preserve"> Թանգարանային նմուշների պահպանություն, ցուցահանդեսների կազմակերպում, մասնագետների վերապատրաստում </t>
  </si>
  <si>
    <t xml:space="preserve"> Մասնագիտացված կազմակերպություններ </t>
  </si>
  <si>
    <t xml:space="preserve"> Ծառայությունը մատուցող կազմակերպության անվանումը </t>
  </si>
  <si>
    <t xml:space="preserve">  Բարձրագույն և հետբուհական մասնագիտական կրթության ծրագիր </t>
  </si>
  <si>
    <t xml:space="preserve"> Հետբուհական մասնագիտական կրթության գծով  նպաստների տրամադրում բուհական հաստատություններում </t>
  </si>
  <si>
    <t xml:space="preserve"> Հետբուհական մասնագիտական կրթության գծով  նպաստների տրամադրում </t>
  </si>
  <si>
    <t xml:space="preserve"> Հետաբուհական մասնագիտական կրթություն ստացող ուսանողներ </t>
  </si>
  <si>
    <t xml:space="preserve"> Երևանում բարձրագույն կրթության հասանելիության ապահովում մարզաբնակ ուսանողներին </t>
  </si>
  <si>
    <t xml:space="preserve"> Ուսանողներին զեղչային գներով հանրակացարանային պայմանների տրամադրում </t>
  </si>
  <si>
    <t xml:space="preserve"> Հանրակացարանում բնակվող ուսանողների թիվ </t>
  </si>
  <si>
    <t xml:space="preserve"> Հանրակացարանում բնակվող ուսանողների թիվ, մարդ </t>
  </si>
  <si>
    <t xml:space="preserve"> Գրահրատարակչության և գրադարանների ծրագիր </t>
  </si>
  <si>
    <t xml:space="preserve"> Աջակցություն գրականության հանրահռչակմանը, գրական ծրագրերին և գրքերի միջազգային ցուցահանդեսներին մասնակցությանը </t>
  </si>
  <si>
    <t xml:space="preserve"> Գրական ժառանգության պահպանման և տարածման ծառայությունների մատուցում </t>
  </si>
  <si>
    <t xml:space="preserve"> Մասնակցություն գրքերի միջազգային ցուցահանդեսներին, ցուցահանդեսների քանակ </t>
  </si>
  <si>
    <t xml:space="preserve"> Մասնակցություն գրքերի միջազգային ցուցահանդեսներին, գրքերի քանակ </t>
  </si>
  <si>
    <t xml:space="preserve"> Մասսայական սպորտ </t>
  </si>
  <si>
    <t xml:space="preserve"> ՀՀ մարզերում և ԱՀ-ում հանրապետական մարզական փառատոնի անցկացում </t>
  </si>
  <si>
    <t xml:space="preserve"> ՀՀ մարզերում և ԱՀ-ում ֆիզիկական ակտիվության և առողջության օրերի անցկացում </t>
  </si>
  <si>
    <t xml:space="preserve"> «Գնումների մասին» ՀՀ օրենքի համաձայն ընտրված կազմակերպություն </t>
  </si>
  <si>
    <t xml:space="preserve"> Մրցակցային վարժությունների թիվ, հատ </t>
  </si>
  <si>
    <t xml:space="preserve"> Մշակութային միջոցառումների իրականացում </t>
  </si>
  <si>
    <t xml:space="preserve"> Արվեստի հանրահռչակում, տարածում, մատչելիության ապահովում </t>
  </si>
  <si>
    <t xml:space="preserve"> ՀՀ կրթության, գիտության, մշակույթի և սպորտի նախարարությունՄասնագիտացված կազմակերպություններ  </t>
  </si>
  <si>
    <t xml:space="preserve"> Ապահով դպրոց </t>
  </si>
  <si>
    <t xml:space="preserve"> Դպրոցների համալիր անվտանգության ապահովում </t>
  </si>
  <si>
    <t xml:space="preserve"> Օժանդակություն հանրակրթական ուսումնական հաստատություններին ԱՌԿ պլանների իրականացմանը </t>
  </si>
  <si>
    <t xml:space="preserve"> Կրթամշակութային աջակցություն սփյուռքի համայնքներին </t>
  </si>
  <si>
    <t xml:space="preserve"> Սփյուռքի համայնքներին կրթամշակութային օժանդակություն </t>
  </si>
  <si>
    <t xml:space="preserve"> Կրթամշակութային աջակցություն ստացող սփյուռքի համայնքներ </t>
  </si>
  <si>
    <t xml:space="preserve"> Միջազգային կազմակերպություններին անդամակցում </t>
  </si>
  <si>
    <t xml:space="preserve"> Կրթության, գիտության, մշակույթի և սպորտի ոլորտներում միջազգային համաձայնագրերով և հուշագրերով անդամակցությունների անդամավճարների հատկացում </t>
  </si>
  <si>
    <t xml:space="preserve"> Կրթության, գիտության, մշակույթի և սպորտի ոլորտներում կնքված համաձայնագրերի և հուշագրերի շրջանակներում  անդամակցում </t>
  </si>
  <si>
    <t>ՀԱՅԱՍՏԱՆԻ ՀԱՆՐԱՊԵՏՈՒԹՅԱՆ ԿԱՌԱՎԱՐՈՒԹՅԱՆ 2020 ԹՎԱԿԱՆԻ ԴԵԿՏԵՄԲԵՐԻ 30-Ի N 2215-Ն ՈՐՈՇՄԱՆ N 9.1 ՀԱՎԵԼՎԱԾԻ  N 9.1.14 ԿԱՏԱՐՎՈՂ ՓՈՓՈԽՈՒԹՅՈՒՆՆԵՐԸ ԵՎ 9.1.58 ԱՂՅՈՒՍԱԿՈՒՄ ԿԱՏԱՐՎՈՂ ԼՐԱՑՈՒՄԸ</t>
  </si>
  <si>
    <t>Աղյուսակ 9․1.14</t>
  </si>
  <si>
    <t xml:space="preserve"> Միջազգային կազմակերպությունների թիվը, քանակ </t>
  </si>
  <si>
    <t>Ցուցանիշների փոփոխությունը (նվազեցումները նշված են փակագծերում)</t>
  </si>
  <si>
    <t>Դպրոցականների  օլիմպիադաների անցկացում</t>
  </si>
  <si>
    <t>«ԵՊՀ-ին առընթեր Ա. Շահինյանի անվան ֆիզիկամաթեմատիկական հատուկ դպրոց» ՊՈԱԿ</t>
  </si>
  <si>
    <t xml:space="preserve"> Միջին մասնագիտական կրթություն</t>
  </si>
</sst>
</file>

<file path=xl/styles.xml><?xml version="1.0" encoding="utf-8"?>
<styleSheet xmlns="http://schemas.openxmlformats.org/spreadsheetml/2006/main">
  <numFmts count="17">
    <numFmt numFmtId="43" formatCode="_(* #,##0.00_);_(* \(#,##0.00\);_(* &quot;-&quot;??_);_(@_)"/>
    <numFmt numFmtId="164" formatCode="##,##0.0;\(##,##0.0\);\-"/>
    <numFmt numFmtId="165" formatCode="_(* #,##0.0_);_(* \(#,##0.0\);_(* &quot;-&quot;??_);_(@_)"/>
    <numFmt numFmtId="166" formatCode="0.0"/>
    <numFmt numFmtId="167" formatCode="#,##0.0_);\(#,##0.0\)"/>
    <numFmt numFmtId="168" formatCode="_-* #,##0.0\ _₽_-;\-* #,##0.0\ _₽_-;_-* &quot;-&quot;?\ _₽_-;_-@_-"/>
    <numFmt numFmtId="169" formatCode="_-* #,##0.000000000\ _₽_-;\-* #,##0.000000000\ _₽_-;_-* &quot;-&quot;?\ _₽_-;_-@_-"/>
    <numFmt numFmtId="170" formatCode="##,##0;\(##,##0\);\-"/>
    <numFmt numFmtId="171" formatCode="_-* #,##0.00\ _₽_-;\-* #,##0.00\ _₽_-;_-* &quot;-&quot;?\ _₽_-;_-@_-"/>
    <numFmt numFmtId="172" formatCode="General_)"/>
    <numFmt numFmtId="173" formatCode="_-* #,##0.00\ _₽_-;\-* #,##0.00\ _₽_-;_-* &quot;-&quot;??\ _₽_-;_-@_-"/>
    <numFmt numFmtId="174" formatCode="_-* #,##0.00_р_._-;\-* #,##0.00_р_._-;_-* &quot;-&quot;??_р_._-;_-@_-"/>
    <numFmt numFmtId="175" formatCode="#,##0.0"/>
    <numFmt numFmtId="176" formatCode="_(* #,##0.0_);_(* \(#,##0.0\);_(* &quot;-&quot;?_);_(@_)"/>
    <numFmt numFmtId="177" formatCode="_-* #,##0.0\ _р_._-;\-* #,##0.0\ _р_._-;_-* &quot;-&quot;?\ _р_._-;_-@_-"/>
    <numFmt numFmtId="178" formatCode="_-* #,##0.00\ _р_._-;\-* #,##0.00\ _р_._-;_-* &quot;-&quot;??\ _р_._-;_-@_-"/>
    <numFmt numFmtId="179" formatCode="_(* #,##0_);_(* \(#,##0\);_(* &quot;-&quot;??_);_(@_)"/>
  </numFmts>
  <fonts count="9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GHEA Grapalat"/>
      <family val="3"/>
    </font>
    <font>
      <sz val="8"/>
      <name val="GHEA Grapalat"/>
      <family val="3"/>
    </font>
    <font>
      <sz val="10"/>
      <name val="Arial"/>
      <family val="2"/>
    </font>
    <font>
      <sz val="8"/>
      <name val="Arial Armenian"/>
      <family val="2"/>
    </font>
    <font>
      <sz val="11"/>
      <color theme="1"/>
      <name val="Calibri"/>
      <family val="2"/>
      <charset val="1"/>
      <scheme val="minor"/>
    </font>
    <font>
      <b/>
      <sz val="12"/>
      <color theme="1"/>
      <name val="GHEA Grapalat"/>
      <family val="3"/>
    </font>
    <font>
      <sz val="8"/>
      <name val="GHEA Grapalat"/>
      <family val="2"/>
    </font>
    <font>
      <sz val="12"/>
      <color theme="1"/>
      <name val="GHEA Grapalat"/>
      <family val="3"/>
    </font>
    <font>
      <sz val="10"/>
      <name val="Arial Armenian"/>
      <family val="2"/>
    </font>
    <font>
      <b/>
      <sz val="12"/>
      <name val="GHEA Grapalat"/>
      <family val="3"/>
    </font>
    <font>
      <sz val="10"/>
      <name val="Times Armeni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theme="0"/>
      <name val="Calibri"/>
      <family val="2"/>
      <charset val="1"/>
      <scheme val="minor"/>
    </font>
    <font>
      <sz val="11"/>
      <color rgb="FF9C0006"/>
      <name val="Calibri"/>
      <family val="2"/>
      <charset val="1"/>
      <scheme val="minor"/>
    </font>
    <font>
      <b/>
      <sz val="11"/>
      <color rgb="FFFA7D00"/>
      <name val="Calibri"/>
      <family val="2"/>
      <charset val="1"/>
      <scheme val="minor"/>
    </font>
    <font>
      <b/>
      <sz val="11"/>
      <color theme="0"/>
      <name val="Calibri"/>
      <family val="2"/>
      <charset val="1"/>
      <scheme val="minor"/>
    </font>
    <font>
      <i/>
      <sz val="11"/>
      <color rgb="FF7F7F7F"/>
      <name val="Calibri"/>
      <family val="2"/>
      <charset val="1"/>
      <scheme val="minor"/>
    </font>
    <font>
      <sz val="11"/>
      <color rgb="FF006100"/>
      <name val="Calibri"/>
      <family val="2"/>
      <charset val="1"/>
      <scheme val="min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3F3F76"/>
      <name val="Calibri"/>
      <family val="2"/>
      <charset val="1"/>
      <scheme val="minor"/>
    </font>
    <font>
      <sz val="11"/>
      <color rgb="FFFA7D00"/>
      <name val="Calibri"/>
      <family val="2"/>
      <charset val="1"/>
      <scheme val="minor"/>
    </font>
    <font>
      <sz val="11"/>
      <color rgb="FF9C6500"/>
      <name val="Calibri"/>
      <family val="2"/>
      <charset val="1"/>
      <scheme val="minor"/>
    </font>
    <font>
      <b/>
      <sz val="11"/>
      <color rgb="FF3F3F3F"/>
      <name val="Calibri"/>
      <family val="2"/>
      <charset val="1"/>
      <scheme val="minor"/>
    </font>
    <font>
      <b/>
      <sz val="18"/>
      <color theme="3"/>
      <name val="Cambria"/>
      <family val="2"/>
      <charset val="1"/>
      <scheme val="major"/>
    </font>
    <font>
      <b/>
      <sz val="11"/>
      <color theme="1"/>
      <name val="Calibri"/>
      <family val="2"/>
      <charset val="1"/>
      <scheme val="minor"/>
    </font>
    <font>
      <sz val="11"/>
      <color rgb="FFFF0000"/>
      <name val="Calibri"/>
      <family val="2"/>
      <charset val="1"/>
      <scheme val="minor"/>
    </font>
    <font>
      <sz val="11"/>
      <color indexed="8"/>
      <name val="Calibri"/>
      <family val="2"/>
    </font>
    <font>
      <sz val="10"/>
      <name val="Arial"/>
      <family val="2"/>
      <charset val="204"/>
    </font>
    <font>
      <sz val="10"/>
      <color rgb="FF9C65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2"/>
      <name val="Arial Armenian"/>
      <family val="2"/>
    </font>
    <font>
      <sz val="10"/>
      <name val="Arial Unicode"/>
      <family val="2"/>
    </font>
    <font>
      <sz val="12"/>
      <color theme="1"/>
      <name val="Calibri"/>
      <family val="2"/>
      <charset val="1"/>
      <scheme val="minor"/>
    </font>
    <font>
      <sz val="12"/>
      <name val="GHEA Grapalat"/>
      <family val="3"/>
    </font>
    <font>
      <i/>
      <sz val="12"/>
      <name val="GHEA Grapalat"/>
      <family val="3"/>
    </font>
    <font>
      <i/>
      <sz val="12"/>
      <color theme="1"/>
      <name val="GHEA Grapalat"/>
      <family val="3"/>
    </font>
    <font>
      <sz val="12"/>
      <color rgb="FFFF0000"/>
      <name val="GHEA Grapalat"/>
      <family val="3"/>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sz val="11"/>
      <name val="Times New Roman"/>
      <family val="1"/>
    </font>
    <font>
      <sz val="11"/>
      <color theme="1"/>
      <name val="Calibri"/>
      <family val="2"/>
      <charset val="204"/>
      <scheme val="minor"/>
    </font>
    <font>
      <sz val="10"/>
      <name val="Arial Cyr"/>
      <family val="2"/>
    </font>
    <font>
      <sz val="10"/>
      <name val="Arial Cyr"/>
      <family val="2"/>
      <charset val="204"/>
    </font>
    <font>
      <b/>
      <sz val="10"/>
      <color indexed="12"/>
      <name val="Arial Cyr"/>
      <family val="2"/>
      <charset val="204"/>
    </font>
    <font>
      <b/>
      <sz val="12"/>
      <color theme="1"/>
      <name val="Calibri"/>
      <family val="2"/>
      <charset val="1"/>
      <scheme val="minor"/>
    </font>
    <font>
      <i/>
      <sz val="12"/>
      <color theme="1"/>
      <name val="GHEA Grapalat"/>
      <family val="2"/>
    </font>
    <font>
      <b/>
      <i/>
      <sz val="12"/>
      <name val="GHEA Grapalat"/>
      <family val="3"/>
    </font>
    <font>
      <b/>
      <sz val="12"/>
      <color rgb="FFFF0000"/>
      <name val="GHEA Grapalat"/>
      <family val="3"/>
    </font>
    <font>
      <b/>
      <i/>
      <sz val="12"/>
      <color theme="1"/>
      <name val="GHEA Grapalat"/>
      <family val="3"/>
    </font>
    <font>
      <sz val="12"/>
      <name val="GHEA Grapalat"/>
      <family val="2"/>
    </font>
    <font>
      <b/>
      <sz val="12"/>
      <name val="GHEA Grapalat"/>
      <family val="2"/>
    </font>
    <font>
      <i/>
      <sz val="12"/>
      <name val="GHEA Grapalat"/>
      <family val="2"/>
    </font>
  </fonts>
  <fills count="5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rgb="FFFFFFFF"/>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057">
    <xf numFmtId="0" fontId="0" fillId="0" borderId="0"/>
    <xf numFmtId="0" fontId="8" fillId="0" borderId="0"/>
    <xf numFmtId="9" fontId="9" fillId="0" borderId="0" applyFont="0" applyFill="0" applyBorder="0" applyAlignment="0" applyProtection="0"/>
    <xf numFmtId="0" fontId="10" fillId="0" borderId="0"/>
    <xf numFmtId="0" fontId="11" fillId="0" borderId="0">
      <alignment horizontal="left" vertical="top" wrapText="1"/>
    </xf>
    <xf numFmtId="0" fontId="12" fillId="0" borderId="0"/>
    <xf numFmtId="164" fontId="14" fillId="0" borderId="0" applyFill="0" applyBorder="0" applyProtection="0">
      <alignment horizontal="right" vertical="top"/>
    </xf>
    <xf numFmtId="43" fontId="12" fillId="0" borderId="0" applyFont="0" applyFill="0" applyBorder="0" applyAlignment="0" applyProtection="0"/>
    <xf numFmtId="0" fontId="14" fillId="0" borderId="0">
      <alignment horizontal="left" vertical="top" wrapText="1"/>
    </xf>
    <xf numFmtId="0" fontId="16" fillId="0" borderId="0"/>
    <xf numFmtId="43" fontId="16" fillId="0" borderId="0" applyFont="0" applyFill="0" applyBorder="0" applyAlignment="0" applyProtection="0"/>
    <xf numFmtId="0" fontId="18" fillId="0" borderId="0"/>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12" applyNumberFormat="0" applyAlignment="0" applyProtection="0"/>
    <xf numFmtId="0" fontId="26" fillId="7" borderId="13" applyNumberFormat="0" applyAlignment="0" applyProtection="0"/>
    <xf numFmtId="0" fontId="27" fillId="7" borderId="12" applyNumberFormat="0" applyAlignment="0" applyProtection="0"/>
    <xf numFmtId="0" fontId="28" fillId="0" borderId="14" applyNumberFormat="0" applyFill="0" applyAlignment="0" applyProtection="0"/>
    <xf numFmtId="0" fontId="29" fillId="8" borderId="15" applyNumberFormat="0" applyAlignment="0" applyProtection="0"/>
    <xf numFmtId="0" fontId="30" fillId="0" borderId="0" applyNumberFormat="0" applyFill="0" applyBorder="0" applyAlignment="0" applyProtection="0"/>
    <xf numFmtId="0" fontId="12" fillId="9" borderId="16" applyNumberFormat="0" applyFont="0" applyAlignment="0" applyProtection="0"/>
    <xf numFmtId="0" fontId="31" fillId="0" borderId="0" applyNumberFormat="0" applyFill="0" applyBorder="0" applyAlignment="0" applyProtection="0"/>
    <xf numFmtId="0" fontId="32" fillId="0" borderId="17" applyNumberFormat="0" applyFill="0" applyAlignment="0" applyProtection="0"/>
    <xf numFmtId="0" fontId="3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3" fillId="33" borderId="0" applyNumberFormat="0" applyBorder="0" applyAlignment="0" applyProtection="0"/>
    <xf numFmtId="0" fontId="34" fillId="0" borderId="0" applyNumberFormat="0" applyFill="0" applyBorder="0" applyAlignment="0" applyProtection="0"/>
    <xf numFmtId="0" fontId="35" fillId="14" borderId="0" applyNumberFormat="0" applyBorder="0" applyAlignment="0" applyProtection="0"/>
    <xf numFmtId="0" fontId="7" fillId="9" borderId="16" applyNumberFormat="0" applyFont="0" applyAlignment="0" applyProtection="0"/>
    <xf numFmtId="0" fontId="35" fillId="33" borderId="0" applyNumberFormat="0" applyBorder="0" applyAlignment="0" applyProtection="0"/>
    <xf numFmtId="0" fontId="35" fillId="21" borderId="0" applyNumberFormat="0" applyBorder="0" applyAlignment="0" applyProtection="0"/>
    <xf numFmtId="0" fontId="35" fillId="10" borderId="0" applyNumberFormat="0" applyBorder="0" applyAlignment="0" applyProtection="0"/>
    <xf numFmtId="0" fontId="35"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16" borderId="0" applyNumberFormat="0" applyBorder="0" applyAlignment="0" applyProtection="0"/>
    <xf numFmtId="0" fontId="35" fillId="17" borderId="0" applyNumberFormat="0" applyBorder="0" applyAlignment="0" applyProtection="0"/>
    <xf numFmtId="0" fontId="43" fillId="0" borderId="0" applyNumberFormat="0" applyFill="0" applyBorder="0" applyAlignment="0" applyProtection="0"/>
    <xf numFmtId="0" fontId="35" fillId="13" borderId="0" applyNumberFormat="0" applyBorder="0" applyAlignment="0" applyProtection="0"/>
    <xf numFmtId="0" fontId="41" fillId="0" borderId="9" applyNumberFormat="0" applyFill="0" applyAlignment="0" applyProtection="0"/>
    <xf numFmtId="0" fontId="35" fillId="25" borderId="0" applyNumberFormat="0" applyBorder="0" applyAlignment="0" applyProtection="0"/>
    <xf numFmtId="0" fontId="43" fillId="0" borderId="11" applyNumberFormat="0" applyFill="0" applyAlignment="0" applyProtection="0"/>
    <xf numFmtId="0" fontId="50" fillId="0" borderId="0" applyNumberFormat="0" applyFill="0" applyBorder="0" applyAlignment="0" applyProtection="0"/>
    <xf numFmtId="0" fontId="12" fillId="11" borderId="0" applyNumberFormat="0" applyBorder="0" applyAlignment="0" applyProtection="0"/>
    <xf numFmtId="0" fontId="45" fillId="0" borderId="14" applyNumberFormat="0" applyFill="0" applyAlignment="0" applyProtection="0"/>
    <xf numFmtId="0" fontId="12" fillId="19" borderId="0" applyNumberFormat="0" applyBorder="0" applyAlignment="0" applyProtection="0"/>
    <xf numFmtId="0" fontId="12" fillId="15" borderId="0" applyNumberFormat="0" applyBorder="0" applyAlignment="0" applyProtection="0"/>
    <xf numFmtId="0" fontId="35" fillId="29" borderId="0" applyNumberFormat="0" applyBorder="0" applyAlignment="0" applyProtection="0"/>
    <xf numFmtId="0" fontId="39" fillId="0" borderId="0" applyNumberFormat="0" applyFill="0" applyBorder="0" applyAlignment="0" applyProtection="0"/>
    <xf numFmtId="0" fontId="35" fillId="22" borderId="0" applyNumberFormat="0" applyBorder="0" applyAlignment="0" applyProtection="0"/>
    <xf numFmtId="0" fontId="46" fillId="5"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37" fillId="7" borderId="12" applyNumberFormat="0" applyAlignment="0" applyProtection="0"/>
    <xf numFmtId="0" fontId="40" fillId="3" borderId="0" applyNumberFormat="0" applyBorder="0" applyAlignment="0" applyProtection="0"/>
    <xf numFmtId="0" fontId="47" fillId="7" borderId="13" applyNumberFormat="0" applyAlignment="0" applyProtection="0"/>
    <xf numFmtId="0" fontId="44" fillId="6" borderId="12" applyNumberFormat="0" applyAlignment="0" applyProtection="0"/>
    <xf numFmtId="0" fontId="42" fillId="0" borderId="10" applyNumberFormat="0" applyFill="0" applyAlignment="0" applyProtection="0"/>
    <xf numFmtId="0" fontId="48" fillId="0" borderId="0" applyNumberFormat="0" applyFill="0" applyBorder="0" applyAlignment="0" applyProtection="0"/>
    <xf numFmtId="0" fontId="35" fillId="26" borderId="0" applyNumberFormat="0" applyBorder="0" applyAlignment="0" applyProtection="0"/>
    <xf numFmtId="0" fontId="38" fillId="8" borderId="15" applyNumberFormat="0" applyAlignment="0" applyProtection="0"/>
    <xf numFmtId="0" fontId="12" fillId="20" borderId="0" applyNumberFormat="0" applyBorder="0" applyAlignment="0" applyProtection="0"/>
    <xf numFmtId="0" fontId="12" fillId="23" borderId="0" applyNumberFormat="0" applyBorder="0" applyAlignment="0" applyProtection="0"/>
    <xf numFmtId="0" fontId="49" fillId="0" borderId="17" applyNumberFormat="0" applyFill="0" applyAlignment="0" applyProtection="0"/>
    <xf numFmtId="0" fontId="35" fillId="18" borderId="0" applyNumberFormat="0" applyBorder="0" applyAlignment="0" applyProtection="0"/>
    <xf numFmtId="0" fontId="12" fillId="27" borderId="0" applyNumberFormat="0" applyBorder="0" applyAlignment="0" applyProtection="0"/>
    <xf numFmtId="0" fontId="36" fillId="4" borderId="0" applyNumberFormat="0" applyBorder="0" applyAlignment="0" applyProtection="0"/>
    <xf numFmtId="0" fontId="12" fillId="12" borderId="0" applyNumberFormat="0" applyBorder="0" applyAlignment="0" applyProtection="0"/>
    <xf numFmtId="0" fontId="6" fillId="0" borderId="0"/>
    <xf numFmtId="43" fontId="6" fillId="0" borderId="0" applyFont="0" applyFill="0" applyBorder="0" applyAlignment="0" applyProtection="0"/>
    <xf numFmtId="0" fontId="16" fillId="0" borderId="0"/>
    <xf numFmtId="9" fontId="16"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52" fillId="0" borderId="0"/>
    <xf numFmtId="0" fontId="53" fillId="5" borderId="0" applyNumberFormat="0" applyBorder="0" applyAlignment="0" applyProtection="0"/>
    <xf numFmtId="0" fontId="18" fillId="0" borderId="0"/>
    <xf numFmtId="0" fontId="10" fillId="0" borderId="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43" borderId="0" applyNumberFormat="0" applyBorder="0" applyAlignment="0" applyProtection="0"/>
    <xf numFmtId="0" fontId="51" fillId="45" borderId="0" applyNumberFormat="0" applyBorder="0" applyAlignment="0" applyProtection="0"/>
    <xf numFmtId="0" fontId="54" fillId="46" borderId="0" applyNumberFormat="0" applyBorder="0" applyAlignment="0" applyProtection="0"/>
    <xf numFmtId="0" fontId="54" fillId="44"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47" borderId="0" applyNumberFormat="0" applyBorder="0" applyAlignment="0" applyProtection="0"/>
    <xf numFmtId="0" fontId="54" fillId="40"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54" fillId="39" borderId="0" applyNumberFormat="0" applyBorder="0" applyAlignment="0" applyProtection="0"/>
    <xf numFmtId="0" fontId="54" fillId="47" borderId="0" applyNumberFormat="0" applyBorder="0" applyAlignment="0" applyProtection="0"/>
    <xf numFmtId="0" fontId="54" fillId="51" borderId="0" applyNumberFormat="0" applyBorder="0" applyAlignment="0" applyProtection="0"/>
    <xf numFmtId="0" fontId="55" fillId="35" borderId="0" applyNumberFormat="0" applyBorder="0" applyAlignment="0" applyProtection="0"/>
    <xf numFmtId="0" fontId="56" fillId="52" borderId="26" applyNumberFormat="0" applyAlignment="0" applyProtection="0"/>
    <xf numFmtId="0" fontId="57" fillId="53" borderId="27" applyNumberFormat="0" applyAlignment="0" applyProtection="0"/>
    <xf numFmtId="43" fontId="16" fillId="0" borderId="0" applyFont="0" applyFill="0" applyBorder="0" applyAlignment="0" applyProtection="0"/>
    <xf numFmtId="43" fontId="6" fillId="0" borderId="0" applyFont="0" applyFill="0" applyBorder="0" applyAlignment="0" applyProtection="0"/>
    <xf numFmtId="0" fontId="58" fillId="0" borderId="0" applyNumberFormat="0" applyFill="0" applyBorder="0" applyAlignment="0" applyProtection="0"/>
    <xf numFmtId="0" fontId="59" fillId="36" borderId="0" applyNumberFormat="0" applyBorder="0" applyAlignment="0" applyProtection="0"/>
    <xf numFmtId="0" fontId="60" fillId="0" borderId="28" applyNumberFormat="0" applyFill="0" applyAlignment="0" applyProtection="0"/>
    <xf numFmtId="0" fontId="61" fillId="0" borderId="29" applyNumberFormat="0" applyFill="0" applyAlignment="0" applyProtection="0"/>
    <xf numFmtId="0" fontId="62" fillId="0" borderId="30" applyNumberFormat="0" applyFill="0" applyAlignment="0" applyProtection="0"/>
    <xf numFmtId="0" fontId="62" fillId="0" borderId="0" applyNumberFormat="0" applyFill="0" applyBorder="0" applyAlignment="0" applyProtection="0"/>
    <xf numFmtId="0" fontId="63" fillId="42" borderId="26" applyNumberFormat="0" applyAlignment="0" applyProtection="0"/>
    <xf numFmtId="0" fontId="64" fillId="0" borderId="31" applyNumberFormat="0" applyFill="0" applyAlignment="0" applyProtection="0"/>
    <xf numFmtId="0" fontId="65" fillId="54" borderId="0" applyNumberFormat="0" applyBorder="0" applyAlignment="0" applyProtection="0"/>
    <xf numFmtId="1" fontId="71" fillId="0" borderId="0"/>
    <xf numFmtId="1" fontId="71" fillId="0" borderId="0"/>
    <xf numFmtId="1" fontId="71" fillId="0" borderId="0"/>
    <xf numFmtId="0" fontId="6" fillId="0" borderId="0"/>
    <xf numFmtId="0" fontId="10" fillId="0" borderId="0"/>
    <xf numFmtId="0" fontId="10" fillId="0" borderId="0"/>
    <xf numFmtId="0" fontId="16" fillId="55" borderId="32" applyNumberFormat="0" applyFont="0" applyAlignment="0" applyProtection="0"/>
    <xf numFmtId="0" fontId="66" fillId="52" borderId="33" applyNumberFormat="0" applyAlignment="0" applyProtection="0"/>
    <xf numFmtId="0" fontId="70" fillId="0" borderId="0"/>
    <xf numFmtId="0" fontId="70" fillId="0" borderId="0"/>
    <xf numFmtId="0" fontId="70" fillId="0" borderId="0"/>
    <xf numFmtId="0" fontId="67" fillId="0" borderId="0" applyNumberFormat="0" applyFill="0" applyBorder="0" applyAlignment="0" applyProtection="0"/>
    <xf numFmtId="0" fontId="68" fillId="0" borderId="34" applyNumberFormat="0" applyFill="0" applyAlignment="0" applyProtection="0"/>
    <xf numFmtId="0" fontId="69" fillId="0" borderId="0" applyNumberFormat="0" applyFill="0" applyBorder="0" applyAlignment="0" applyProtection="0"/>
    <xf numFmtId="0" fontId="52" fillId="0" borderId="0"/>
    <xf numFmtId="1" fontId="71" fillId="0" borderId="0"/>
    <xf numFmtId="0" fontId="72" fillId="0" borderId="0"/>
    <xf numFmtId="0" fontId="10" fillId="0" borderId="0"/>
    <xf numFmtId="0" fontId="6" fillId="0" borderId="0"/>
    <xf numFmtId="0" fontId="14" fillId="0" borderId="0">
      <alignment horizontal="left" vertical="top" wrapText="1"/>
    </xf>
    <xf numFmtId="0" fontId="5" fillId="9" borderId="16"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70"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8" fillId="0" borderId="0" applyFon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9" borderId="16" applyNumberFormat="0" applyFont="0" applyAlignment="0" applyProtection="0"/>
    <xf numFmtId="0" fontId="2" fillId="9" borderId="16"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9" borderId="16"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0" fontId="56" fillId="52" borderId="39" applyNumberFormat="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2" fillId="0" borderId="0" applyFont="0" applyFill="0" applyBorder="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0" fontId="63" fillId="42" borderId="39" applyNumberFormat="0" applyAlignment="0" applyProtection="0"/>
    <xf numFmtId="38" fontId="78" fillId="0" borderId="0"/>
    <xf numFmtId="38" fontId="79" fillId="0" borderId="0"/>
    <xf numFmtId="38" fontId="80" fillId="0" borderId="0"/>
    <xf numFmtId="38" fontId="81" fillId="0" borderId="0"/>
    <xf numFmtId="0" fontId="82" fillId="0" borderId="0"/>
    <xf numFmtId="0" fontId="82" fillId="0" borderId="0"/>
    <xf numFmtId="0" fontId="83" fillId="0" borderId="0"/>
    <xf numFmtId="0" fontId="52" fillId="0" borderId="0"/>
    <xf numFmtId="0" fontId="18" fillId="0" borderId="0"/>
    <xf numFmtId="0" fontId="10" fillId="0" borderId="0"/>
    <xf numFmtId="0" fontId="10" fillId="0" borderId="0"/>
    <xf numFmtId="0" fontId="10" fillId="0" borderId="0"/>
    <xf numFmtId="0" fontId="52" fillId="0" borderId="0"/>
    <xf numFmtId="0" fontId="16" fillId="0" borderId="0"/>
    <xf numFmtId="0" fontId="84" fillId="0" borderId="0"/>
    <xf numFmtId="0" fontId="8" fillId="0" borderId="0"/>
    <xf numFmtId="0" fontId="16" fillId="0" borderId="0"/>
    <xf numFmtId="0" fontId="16" fillId="0" borderId="0"/>
    <xf numFmtId="0" fontId="85" fillId="0" borderId="0"/>
    <xf numFmtId="0" fontId="12" fillId="0" borderId="0"/>
    <xf numFmtId="0" fontId="10" fillId="0" borderId="0"/>
    <xf numFmtId="0" fontId="16" fillId="0" borderId="0"/>
    <xf numFmtId="0" fontId="10" fillId="0" borderId="0"/>
    <xf numFmtId="0" fontId="18" fillId="0" borderId="0"/>
    <xf numFmtId="0" fontId="18" fillId="0" borderId="0"/>
    <xf numFmtId="0" fontId="52" fillId="0" borderId="0"/>
    <xf numFmtId="0" fontId="85" fillId="0" borderId="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16" fillId="55" borderId="40" applyNumberFormat="0" applyFon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0" fontId="66" fillId="52" borderId="41" applyNumberFormat="0" applyAlignment="0" applyProtection="0"/>
    <xf numFmtId="9" fontId="52"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172" fontId="86" fillId="0" borderId="43">
      <protection locked="0"/>
    </xf>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5" fillId="6" borderId="12"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27" fillId="7" borderId="12" applyNumberFormat="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2" fontId="87" fillId="56" borderId="43"/>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9" fillId="8" borderId="15" applyNumberFormat="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0" fontId="10" fillId="0" borderId="0"/>
    <xf numFmtId="0" fontId="10"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0" fontId="10" fillId="0" borderId="0"/>
    <xf numFmtId="0" fontId="10"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1"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5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51" fillId="0" borderId="0"/>
    <xf numFmtId="0" fontId="5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horizontal="left" vertical="top" wrapText="1"/>
    </xf>
    <xf numFmtId="0" fontId="14" fillId="0" borderId="0">
      <alignment horizontal="left" vertical="top" wrapText="1"/>
    </xf>
    <xf numFmtId="0" fontId="12" fillId="0" borderId="0"/>
    <xf numFmtId="0" fontId="12" fillId="0" borderId="0"/>
    <xf numFmtId="0" fontId="12" fillId="0" borderId="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12" fillId="9" borderId="16" applyNumberFormat="0" applyFont="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70"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12"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4" fontId="5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9" fontId="12" fillId="0" borderId="0" applyFont="0" applyFill="0" applyBorder="0" applyAlignment="0" applyProtection="0"/>
    <xf numFmtId="178" fontId="84" fillId="0" borderId="0" applyFont="0" applyFill="0" applyBorder="0" applyAlignment="0" applyProtection="0"/>
    <xf numFmtId="0" fontId="52" fillId="0" borderId="0"/>
  </cellStyleXfs>
  <cellXfs count="412">
    <xf numFmtId="0" fontId="0" fillId="0" borderId="0" xfId="0"/>
    <xf numFmtId="0" fontId="15" fillId="0" borderId="0" xfId="0" applyFont="1"/>
    <xf numFmtId="0" fontId="13" fillId="0" borderId="0" xfId="0" applyFont="1" applyAlignment="1">
      <alignment wrapText="1"/>
    </xf>
    <xf numFmtId="0" fontId="15" fillId="0" borderId="0" xfId="0" applyFont="1" applyFill="1" applyAlignment="1"/>
    <xf numFmtId="0" fontId="15" fillId="0" borderId="0" xfId="0" applyFont="1" applyBorder="1"/>
    <xf numFmtId="0" fontId="74" fillId="2" borderId="0" xfId="8" applyFont="1" applyFill="1">
      <alignment horizontal="left" vertical="top" wrapText="1"/>
    </xf>
    <xf numFmtId="0" fontId="17" fillId="2" borderId="1" xfId="8" applyFont="1" applyFill="1" applyBorder="1" applyAlignment="1">
      <alignment horizontal="center" vertical="top" wrapText="1"/>
    </xf>
    <xf numFmtId="0" fontId="17" fillId="2" borderId="1" xfId="8" applyFont="1" applyFill="1" applyBorder="1" applyAlignment="1">
      <alignment horizontal="left" vertical="top" wrapText="1"/>
    </xf>
    <xf numFmtId="0" fontId="74" fillId="2" borderId="1" xfId="8" applyFont="1" applyFill="1" applyBorder="1" applyAlignment="1">
      <alignment horizontal="left" vertical="top" wrapText="1"/>
    </xf>
    <xf numFmtId="0" fontId="74" fillId="2" borderId="1" xfId="8" applyFont="1" applyFill="1" applyBorder="1">
      <alignment horizontal="left" vertical="top" wrapText="1"/>
    </xf>
    <xf numFmtId="0" fontId="75" fillId="0" borderId="1" xfId="0" applyFont="1" applyBorder="1" applyAlignment="1">
      <alignment horizontal="left" vertical="top" wrapText="1"/>
    </xf>
    <xf numFmtId="0" fontId="15" fillId="0" borderId="1" xfId="0" applyFont="1" applyBorder="1" applyAlignment="1">
      <alignment horizontal="left" vertical="top" wrapText="1"/>
    </xf>
    <xf numFmtId="0" fontId="17" fillId="2" borderId="5" xfId="0" applyFont="1" applyFill="1" applyBorder="1" applyAlignment="1">
      <alignment horizontal="left" vertical="top" wrapText="1"/>
    </xf>
    <xf numFmtId="0" fontId="17" fillId="2" borderId="36" xfId="0" applyFont="1" applyFill="1" applyBorder="1" applyAlignment="1">
      <alignment horizontal="left" vertical="top" wrapText="1"/>
    </xf>
    <xf numFmtId="0" fontId="15" fillId="2" borderId="0" xfId="0" applyFont="1" applyFill="1"/>
    <xf numFmtId="0" fontId="17" fillId="2" borderId="1" xfId="0" applyFont="1" applyFill="1" applyBorder="1" applyAlignment="1">
      <alignment vertical="top" wrapText="1"/>
    </xf>
    <xf numFmtId="0" fontId="15" fillId="0" borderId="1" xfId="0" applyFont="1" applyBorder="1"/>
    <xf numFmtId="0" fontId="17" fillId="0" borderId="1" xfId="0" applyFont="1" applyFill="1" applyBorder="1" applyAlignment="1">
      <alignment vertical="top" wrapText="1"/>
    </xf>
    <xf numFmtId="0" fontId="74" fillId="0" borderId="1" xfId="0" applyFont="1" applyBorder="1"/>
    <xf numFmtId="0" fontId="74" fillId="2" borderId="1" xfId="0" applyFont="1" applyFill="1" applyBorder="1" applyAlignment="1">
      <alignment vertical="top" wrapText="1"/>
    </xf>
    <xf numFmtId="0" fontId="15" fillId="0" borderId="5" xfId="0" applyFont="1" applyBorder="1" applyAlignment="1">
      <alignment horizontal="center" vertical="center" wrapText="1"/>
    </xf>
    <xf numFmtId="0" fontId="15" fillId="2" borderId="1" xfId="0" applyFont="1" applyFill="1" applyBorder="1" applyAlignment="1">
      <alignment horizontal="center" vertical="top" wrapText="1"/>
    </xf>
    <xf numFmtId="0" fontId="15" fillId="2" borderId="1" xfId="0" applyFont="1" applyFill="1" applyBorder="1" applyAlignment="1">
      <alignment wrapText="1"/>
    </xf>
    <xf numFmtId="0" fontId="15" fillId="2" borderId="1" xfId="0" applyFont="1" applyFill="1" applyBorder="1" applyAlignment="1">
      <alignment vertical="top" wrapText="1"/>
    </xf>
    <xf numFmtId="0" fontId="76" fillId="0" borderId="1" xfId="0" applyFont="1" applyBorder="1" applyAlignment="1">
      <alignment horizontal="left" vertical="top" wrapText="1"/>
    </xf>
    <xf numFmtId="0" fontId="15" fillId="2" borderId="1" xfId="0" applyFont="1" applyFill="1" applyBorder="1" applyAlignment="1">
      <alignment horizontal="left" vertical="top"/>
    </xf>
    <xf numFmtId="0" fontId="74" fillId="2" borderId="0" xfId="8" applyFont="1" applyFill="1" applyAlignment="1">
      <alignment horizontal="left" vertical="top" wrapText="1"/>
    </xf>
    <xf numFmtId="0" fontId="75" fillId="2" borderId="1" xfId="0" applyFont="1" applyFill="1" applyBorder="1" applyAlignment="1">
      <alignment horizontal="left" vertical="top" wrapText="1"/>
    </xf>
    <xf numFmtId="0" fontId="75" fillId="2" borderId="36" xfId="0" applyFont="1" applyFill="1" applyBorder="1" applyAlignment="1">
      <alignment horizontal="left" vertical="top" wrapText="1"/>
    </xf>
    <xf numFmtId="0" fontId="74" fillId="2" borderId="1" xfId="0" applyFont="1" applyFill="1" applyBorder="1" applyAlignment="1">
      <alignment horizontal="center" vertical="top" wrapText="1"/>
    </xf>
    <xf numFmtId="0" fontId="15" fillId="0" borderId="0" xfId="260" applyFont="1"/>
    <xf numFmtId="0" fontId="15" fillId="0" borderId="1" xfId="260" applyFont="1" applyBorder="1" applyAlignment="1">
      <alignment horizontal="center"/>
    </xf>
    <xf numFmtId="0" fontId="74" fillId="0" borderId="0" xfId="260" applyFont="1"/>
    <xf numFmtId="175" fontId="74" fillId="0" borderId="0" xfId="260" applyNumberFormat="1" applyFont="1"/>
    <xf numFmtId="0" fontId="13" fillId="0" borderId="1" xfId="0" applyFont="1" applyFill="1" applyBorder="1" applyAlignment="1">
      <alignment vertical="top" wrapText="1"/>
    </xf>
    <xf numFmtId="0" fontId="76" fillId="2" borderId="1" xfId="0" applyFont="1" applyFill="1" applyBorder="1" applyAlignment="1">
      <alignment horizontal="left" vertical="top" wrapText="1"/>
    </xf>
    <xf numFmtId="0" fontId="13" fillId="2" borderId="1" xfId="260" applyFont="1" applyFill="1" applyBorder="1" applyAlignment="1">
      <alignment vertical="top" wrapText="1"/>
    </xf>
    <xf numFmtId="0" fontId="15" fillId="0" borderId="1" xfId="260" applyFont="1" applyBorder="1" applyAlignment="1">
      <alignment horizontal="left" vertical="top" wrapText="1"/>
    </xf>
    <xf numFmtId="0" fontId="15" fillId="2" borderId="1" xfId="260" applyFont="1" applyFill="1" applyBorder="1" applyAlignment="1">
      <alignment vertical="top" wrapText="1"/>
    </xf>
    <xf numFmtId="0" fontId="13" fillId="0" borderId="1" xfId="260" applyFont="1" applyBorder="1" applyAlignment="1">
      <alignment horizontal="center" vertical="top" wrapText="1"/>
    </xf>
    <xf numFmtId="0" fontId="15" fillId="0" borderId="0" xfId="260" applyFont="1" applyAlignment="1">
      <alignment horizontal="center"/>
    </xf>
    <xf numFmtId="0" fontId="76" fillId="0" borderId="1" xfId="260" applyFont="1" applyBorder="1" applyAlignment="1">
      <alignment horizontal="left" vertical="top" wrapText="1"/>
    </xf>
    <xf numFmtId="0" fontId="15" fillId="2" borderId="1" xfId="260" applyFont="1" applyFill="1" applyBorder="1" applyAlignment="1">
      <alignment horizontal="center" vertical="top" wrapText="1"/>
    </xf>
    <xf numFmtId="0" fontId="89" fillId="0" borderId="1" xfId="260" applyFont="1" applyBorder="1" applyAlignment="1">
      <alignment horizontal="left" vertical="top" wrapText="1"/>
    </xf>
    <xf numFmtId="0" fontId="89" fillId="2" borderId="1" xfId="260" applyFont="1" applyFill="1" applyBorder="1" applyAlignment="1">
      <alignment horizontal="left" vertical="top" wrapText="1"/>
    </xf>
    <xf numFmtId="0" fontId="15" fillId="2" borderId="1" xfId="260" applyFont="1" applyFill="1" applyBorder="1" applyAlignment="1">
      <alignment horizontal="left" vertical="top"/>
    </xf>
    <xf numFmtId="0" fontId="13" fillId="2" borderId="1" xfId="0" applyFont="1" applyFill="1" applyBorder="1" applyAlignment="1">
      <alignment vertical="top" wrapText="1"/>
    </xf>
    <xf numFmtId="4" fontId="17" fillId="2" borderId="5" xfId="8" applyNumberFormat="1" applyFont="1" applyFill="1" applyBorder="1" applyAlignment="1">
      <alignment horizontal="center" vertical="center" wrapText="1"/>
    </xf>
    <xf numFmtId="0" fontId="74" fillId="2" borderId="7" xfId="0" applyFont="1" applyFill="1" applyBorder="1" applyAlignment="1">
      <alignment vertical="top" wrapText="1"/>
    </xf>
    <xf numFmtId="0" fontId="74" fillId="2" borderId="2" xfId="0" applyFont="1" applyFill="1" applyBorder="1" applyAlignment="1">
      <alignment vertical="top" wrapText="1"/>
    </xf>
    <xf numFmtId="0" fontId="74" fillId="2" borderId="0" xfId="0" applyFont="1" applyFill="1" applyBorder="1" applyAlignment="1">
      <alignment horizontal="left" vertical="top" wrapText="1"/>
    </xf>
    <xf numFmtId="0" fontId="74" fillId="2" borderId="0" xfId="0" applyFont="1" applyFill="1" applyAlignment="1">
      <alignment horizontal="left" vertical="top" wrapText="1"/>
    </xf>
    <xf numFmtId="0" fontId="17" fillId="2" borderId="2" xfId="0" applyFont="1" applyFill="1" applyBorder="1" applyAlignment="1">
      <alignment vertical="top"/>
    </xf>
    <xf numFmtId="0" fontId="74"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7" xfId="0" applyFont="1" applyFill="1" applyBorder="1" applyAlignment="1">
      <alignment vertical="top"/>
    </xf>
    <xf numFmtId="0" fontId="17" fillId="2" borderId="2" xfId="0" applyFont="1" applyFill="1" applyBorder="1" applyAlignment="1">
      <alignment horizontal="center" vertical="top"/>
    </xf>
    <xf numFmtId="0" fontId="17" fillId="2" borderId="3" xfId="0" applyFont="1" applyFill="1" applyBorder="1" applyAlignment="1">
      <alignment horizontal="center" vertical="top"/>
    </xf>
    <xf numFmtId="49" fontId="17" fillId="2" borderId="7" xfId="0" applyNumberFormat="1" applyFont="1" applyFill="1" applyBorder="1" applyAlignment="1">
      <alignment horizontal="center" vertical="top" wrapText="1"/>
    </xf>
    <xf numFmtId="49" fontId="17" fillId="2" borderId="2" xfId="0" applyNumberFormat="1" applyFont="1" applyFill="1" applyBorder="1" applyAlignment="1">
      <alignment horizontal="center" vertical="top" wrapText="1"/>
    </xf>
    <xf numFmtId="0" fontId="17" fillId="2" borderId="7" xfId="0" applyFont="1" applyFill="1" applyBorder="1" applyAlignment="1">
      <alignment horizontal="center" vertical="top" wrapText="1"/>
    </xf>
    <xf numFmtId="49" fontId="17" fillId="2" borderId="36" xfId="0" applyNumberFormat="1" applyFont="1" applyFill="1" applyBorder="1" applyAlignment="1">
      <alignment horizontal="center" vertical="top" wrapText="1"/>
    </xf>
    <xf numFmtId="0" fontId="17" fillId="2" borderId="1" xfId="0" applyFont="1" applyFill="1" applyBorder="1" applyAlignment="1">
      <alignment horizontal="center" vertical="top" wrapText="1"/>
    </xf>
    <xf numFmtId="0" fontId="74" fillId="2" borderId="7" xfId="0" applyFont="1" applyFill="1" applyBorder="1" applyAlignment="1">
      <alignment horizontal="center" vertical="top" wrapText="1"/>
    </xf>
    <xf numFmtId="0" fontId="74" fillId="2" borderId="2" xfId="0" applyFont="1" applyFill="1" applyBorder="1" applyAlignment="1">
      <alignment horizontal="center" vertical="top"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74" fillId="2" borderId="5" xfId="0" applyFont="1" applyFill="1" applyBorder="1" applyAlignment="1">
      <alignment horizontal="left" vertical="top" wrapText="1"/>
    </xf>
    <xf numFmtId="49" fontId="17" fillId="2" borderId="1" xfId="0" applyNumberFormat="1" applyFont="1" applyFill="1" applyBorder="1" applyAlignment="1">
      <alignment horizontal="center" vertical="top" wrapText="1"/>
    </xf>
    <xf numFmtId="0" fontId="17" fillId="2" borderId="1" xfId="0" applyFont="1" applyFill="1" applyBorder="1" applyAlignment="1">
      <alignment horizontal="center" vertical="top"/>
    </xf>
    <xf numFmtId="0" fontId="15" fillId="2" borderId="0" xfId="0" applyFont="1" applyFill="1" applyAlignment="1">
      <alignment horizontal="right"/>
    </xf>
    <xf numFmtId="0" fontId="15" fillId="2" borderId="1" xfId="0" applyFont="1" applyFill="1" applyBorder="1" applyAlignment="1">
      <alignment horizontal="center" vertical="center" wrapText="1"/>
    </xf>
    <xf numFmtId="0" fontId="15" fillId="2" borderId="0" xfId="0" applyFont="1" applyFill="1" applyAlignment="1">
      <alignment horizontal="left" vertical="top" wrapText="1"/>
    </xf>
    <xf numFmtId="0" fontId="15" fillId="2" borderId="7" xfId="0" applyFont="1" applyFill="1" applyBorder="1" applyAlignment="1">
      <alignment horizontal="center" vertical="center" wrapText="1"/>
    </xf>
    <xf numFmtId="167" fontId="17" fillId="2" borderId="1" xfId="7" applyNumberFormat="1" applyFont="1" applyFill="1" applyBorder="1" applyAlignment="1">
      <alignment horizontal="center" vertical="center" wrapText="1"/>
    </xf>
    <xf numFmtId="164" fontId="17" fillId="2" borderId="1" xfId="6" applyNumberFormat="1" applyFont="1" applyFill="1" applyBorder="1" applyAlignment="1">
      <alignment horizontal="center" vertical="top"/>
    </xf>
    <xf numFmtId="164" fontId="17" fillId="2" borderId="1" xfId="0" applyNumberFormat="1" applyFont="1" applyFill="1" applyBorder="1" applyAlignment="1">
      <alignment horizontal="left" vertical="top" wrapText="1"/>
    </xf>
    <xf numFmtId="164" fontId="17" fillId="2" borderId="1" xfId="6" applyNumberFormat="1" applyFont="1" applyFill="1" applyBorder="1" applyAlignment="1">
      <alignment horizontal="right" vertical="top"/>
    </xf>
    <xf numFmtId="0" fontId="75" fillId="2" borderId="1" xfId="165" applyFont="1" applyFill="1" applyBorder="1">
      <alignment horizontal="left" vertical="top" wrapText="1"/>
    </xf>
    <xf numFmtId="0" fontId="74" fillId="2" borderId="1" xfId="165" applyFont="1" applyFill="1" applyBorder="1" applyAlignment="1">
      <alignment horizontal="left" vertical="top" wrapText="1"/>
    </xf>
    <xf numFmtId="0" fontId="15" fillId="2" borderId="1" xfId="0" applyFont="1" applyFill="1" applyBorder="1" applyAlignment="1"/>
    <xf numFmtId="0" fontId="74" fillId="2" borderId="7" xfId="165" applyFont="1" applyFill="1" applyBorder="1" applyAlignment="1">
      <alignment horizontal="center" vertical="top"/>
    </xf>
    <xf numFmtId="0" fontId="74" fillId="2" borderId="1" xfId="0" applyFont="1" applyFill="1" applyBorder="1" applyAlignment="1"/>
    <xf numFmtId="0" fontId="74" fillId="2" borderId="1" xfId="165" applyFont="1" applyFill="1" applyBorder="1" applyAlignment="1">
      <alignment horizontal="center" vertical="top"/>
    </xf>
    <xf numFmtId="0" fontId="13" fillId="2" borderId="1" xfId="0" applyFont="1" applyFill="1" applyBorder="1" applyAlignment="1">
      <alignment horizontal="center" vertical="top"/>
    </xf>
    <xf numFmtId="164" fontId="15" fillId="2" borderId="0" xfId="0" applyNumberFormat="1" applyFont="1" applyFill="1" applyAlignment="1">
      <alignment horizontal="left" vertical="top" wrapText="1"/>
    </xf>
    <xf numFmtId="0" fontId="74" fillId="2" borderId="0" xfId="0" applyFont="1" applyFill="1"/>
    <xf numFmtId="0" fontId="74" fillId="2" borderId="0" xfId="0" applyFont="1" applyFill="1" applyAlignment="1">
      <alignment horizontal="right"/>
    </xf>
    <xf numFmtId="0" fontId="74" fillId="2" borderId="1" xfId="0" applyFont="1" applyFill="1" applyBorder="1" applyAlignment="1">
      <alignment horizontal="center" vertical="center" wrapText="1"/>
    </xf>
    <xf numFmtId="0" fontId="74" fillId="2" borderId="22" xfId="0" applyFont="1" applyFill="1" applyBorder="1" applyAlignment="1">
      <alignment horizontal="center" vertical="top" wrapText="1"/>
    </xf>
    <xf numFmtId="0" fontId="74" fillId="2" borderId="7" xfId="0" applyFont="1" applyFill="1" applyBorder="1" applyAlignment="1">
      <alignment horizontal="left" vertical="center" wrapText="1"/>
    </xf>
    <xf numFmtId="0" fontId="74" fillId="2" borderId="23" xfId="0" applyFont="1" applyFill="1" applyBorder="1" applyAlignment="1">
      <alignment horizontal="center" vertical="center" wrapText="1"/>
    </xf>
    <xf numFmtId="0" fontId="17" fillId="2" borderId="0" xfId="0" applyFont="1" applyFill="1" applyAlignment="1">
      <alignment horizontal="center" vertical="center" wrapText="1"/>
    </xf>
    <xf numFmtId="168" fontId="74" fillId="2" borderId="0" xfId="0" applyNumberFormat="1" applyFont="1" applyFill="1" applyBorder="1" applyAlignment="1">
      <alignment horizontal="left" vertical="top" wrapText="1"/>
    </xf>
    <xf numFmtId="0" fontId="74" fillId="2" borderId="24" xfId="0" applyFont="1" applyFill="1" applyBorder="1" applyAlignment="1">
      <alignment horizontal="left" vertical="top" wrapText="1"/>
    </xf>
    <xf numFmtId="0" fontId="74" fillId="2" borderId="7" xfId="0" applyFont="1" applyFill="1" applyBorder="1" applyAlignment="1">
      <alignment horizontal="center" vertical="center" wrapText="1"/>
    </xf>
    <xf numFmtId="0" fontId="74" fillId="2" borderId="8" xfId="0" applyFont="1" applyFill="1" applyBorder="1" applyAlignment="1">
      <alignment horizontal="left" vertical="top" wrapText="1"/>
    </xf>
    <xf numFmtId="167" fontId="17" fillId="2" borderId="1" xfId="7" applyNumberFormat="1" applyFont="1" applyFill="1" applyBorder="1" applyAlignment="1">
      <alignment horizontal="right" vertical="center" wrapText="1"/>
    </xf>
    <xf numFmtId="168" fontId="74" fillId="2" borderId="0" xfId="0" applyNumberFormat="1" applyFont="1" applyFill="1" applyAlignment="1">
      <alignment horizontal="left" vertical="top" wrapText="1"/>
    </xf>
    <xf numFmtId="0" fontId="17" fillId="2" borderId="1" xfId="0" applyFont="1" applyFill="1" applyBorder="1" applyAlignment="1">
      <alignment horizontal="left" vertical="center" wrapText="1"/>
    </xf>
    <xf numFmtId="165" fontId="17" fillId="2" borderId="1" xfId="7" applyNumberFormat="1" applyFont="1" applyFill="1" applyBorder="1" applyAlignment="1">
      <alignment horizontal="right" vertical="center" wrapText="1"/>
    </xf>
    <xf numFmtId="0" fontId="74" fillId="2" borderId="5" xfId="0" applyFont="1" applyFill="1" applyBorder="1" applyAlignment="1">
      <alignment horizontal="left" vertical="center" wrapText="1"/>
    </xf>
    <xf numFmtId="43" fontId="17" fillId="2" borderId="1" xfId="7" applyNumberFormat="1" applyFont="1" applyFill="1" applyBorder="1" applyAlignment="1">
      <alignment horizontal="right" vertical="center" wrapText="1"/>
    </xf>
    <xf numFmtId="0" fontId="74" fillId="2" borderId="1" xfId="0" applyFont="1" applyFill="1" applyBorder="1" applyAlignment="1">
      <alignment horizontal="left" vertical="center" wrapText="1"/>
    </xf>
    <xf numFmtId="167" fontId="74" fillId="2" borderId="1" xfId="7" applyNumberFormat="1" applyFont="1" applyFill="1" applyBorder="1" applyAlignment="1">
      <alignment horizontal="right" vertical="center" wrapText="1"/>
    </xf>
    <xf numFmtId="165" fontId="74" fillId="2" borderId="1" xfId="7" applyNumberFormat="1" applyFont="1" applyFill="1" applyBorder="1" applyAlignment="1">
      <alignment horizontal="right" vertical="center" wrapText="1"/>
    </xf>
    <xf numFmtId="165" fontId="74" fillId="2" borderId="25" xfId="7" applyNumberFormat="1" applyFont="1" applyFill="1" applyBorder="1" applyAlignment="1">
      <alignment horizontal="right" vertical="center" wrapText="1"/>
    </xf>
    <xf numFmtId="169" fontId="74" fillId="2" borderId="0" xfId="0" applyNumberFormat="1" applyFont="1" applyFill="1" applyAlignment="1">
      <alignment horizontal="left" vertical="top" wrapText="1"/>
    </xf>
    <xf numFmtId="165" fontId="74" fillId="2" borderId="7" xfId="7" applyNumberFormat="1" applyFont="1" applyFill="1" applyBorder="1" applyAlignment="1">
      <alignment horizontal="right" vertical="center" wrapText="1"/>
    </xf>
    <xf numFmtId="165" fontId="17" fillId="2" borderId="37" xfId="7" applyNumberFormat="1" applyFont="1" applyFill="1" applyBorder="1" applyAlignment="1">
      <alignment horizontal="right" vertical="center" wrapText="1"/>
    </xf>
    <xf numFmtId="165" fontId="74" fillId="2" borderId="37" xfId="7" applyNumberFormat="1" applyFont="1" applyFill="1" applyBorder="1" applyAlignment="1">
      <alignment horizontal="right" vertical="center" wrapText="1"/>
    </xf>
    <xf numFmtId="43" fontId="74" fillId="2" borderId="1" xfId="7" applyNumberFormat="1" applyFont="1" applyFill="1" applyBorder="1" applyAlignment="1">
      <alignment horizontal="right" vertical="center" wrapText="1"/>
    </xf>
    <xf numFmtId="171" fontId="74" fillId="2" borderId="0" xfId="0" applyNumberFormat="1" applyFont="1" applyFill="1" applyAlignment="1">
      <alignment horizontal="left" vertical="top" wrapText="1"/>
    </xf>
    <xf numFmtId="0" fontId="75" fillId="2" borderId="5" xfId="165" applyFont="1" applyFill="1" applyBorder="1" applyAlignment="1">
      <alignment horizontal="left" vertical="top" wrapText="1"/>
    </xf>
    <xf numFmtId="49" fontId="74" fillId="2" borderId="1" xfId="0" applyNumberFormat="1" applyFont="1" applyFill="1" applyBorder="1" applyAlignment="1">
      <alignment horizontal="left" vertical="top" wrapText="1"/>
    </xf>
    <xf numFmtId="0" fontId="17" fillId="2" borderId="1" xfId="0" applyFont="1" applyFill="1" applyBorder="1" applyAlignment="1">
      <alignment horizontal="center" vertical="center" wrapText="1"/>
    </xf>
    <xf numFmtId="0" fontId="17" fillId="2" borderId="4" xfId="0" applyFont="1" applyFill="1" applyBorder="1" applyAlignment="1">
      <alignment vertical="center" wrapText="1"/>
    </xf>
    <xf numFmtId="167" fontId="17" fillId="2" borderId="5" xfId="0" applyNumberFormat="1" applyFont="1" applyFill="1" applyBorder="1" applyAlignment="1">
      <alignment vertical="center" wrapText="1"/>
    </xf>
    <xf numFmtId="0" fontId="74" fillId="2" borderId="0" xfId="0" applyFont="1" applyFill="1" applyBorder="1" applyAlignment="1"/>
    <xf numFmtId="0" fontId="74" fillId="2" borderId="3" xfId="0" applyFont="1" applyFill="1" applyBorder="1" applyAlignment="1"/>
    <xf numFmtId="167" fontId="17" fillId="2" borderId="1" xfId="7" applyNumberFormat="1" applyFont="1" applyFill="1" applyBorder="1" applyAlignment="1">
      <alignment horizontal="center" vertical="top" wrapText="1"/>
    </xf>
    <xf numFmtId="0" fontId="17" fillId="2" borderId="1" xfId="8" applyFont="1" applyFill="1" applyBorder="1" applyAlignment="1">
      <alignment horizontal="center" vertical="center" wrapText="1"/>
    </xf>
    <xf numFmtId="0" fontId="76" fillId="2" borderId="1" xfId="0" applyFont="1" applyFill="1" applyBorder="1" applyAlignment="1">
      <alignment vertical="center" wrapText="1"/>
    </xf>
    <xf numFmtId="0" fontId="17" fillId="2" borderId="1" xfId="8" applyFont="1" applyFill="1" applyBorder="1" applyAlignment="1">
      <alignment horizontal="left" vertical="center" wrapText="1"/>
    </xf>
    <xf numFmtId="0" fontId="74" fillId="2" borderId="0" xfId="8" applyFont="1" applyFill="1" applyAlignment="1">
      <alignment horizontal="left" vertical="center" wrapText="1"/>
    </xf>
    <xf numFmtId="0" fontId="91" fillId="2" borderId="1" xfId="8" applyFont="1" applyFill="1" applyBorder="1" applyAlignment="1">
      <alignment horizontal="center" vertical="top" wrapText="1"/>
    </xf>
    <xf numFmtId="0" fontId="77" fillId="2" borderId="0" xfId="8" applyFont="1" applyFill="1">
      <alignment horizontal="left" vertical="top" wrapText="1"/>
    </xf>
    <xf numFmtId="166" fontId="74" fillId="2" borderId="0" xfId="8" applyNumberFormat="1" applyFont="1" applyFill="1">
      <alignment horizontal="left" vertical="top" wrapText="1"/>
    </xf>
    <xf numFmtId="0" fontId="15" fillId="2" borderId="0" xfId="0" applyFont="1" applyFill="1" applyAlignment="1">
      <alignment vertical="center" wrapText="1"/>
    </xf>
    <xf numFmtId="0" fontId="73" fillId="2" borderId="0" xfId="0" applyFont="1" applyFill="1" applyAlignment="1">
      <alignment vertical="center" wrapText="1"/>
    </xf>
    <xf numFmtId="0" fontId="15" fillId="2" borderId="0" xfId="0" applyFont="1" applyFill="1" applyAlignment="1"/>
    <xf numFmtId="0" fontId="15" fillId="2" borderId="0" xfId="0" applyFont="1" applyFill="1" applyBorder="1"/>
    <xf numFmtId="0" fontId="13" fillId="2" borderId="0" xfId="0" applyFont="1" applyFill="1" applyAlignment="1">
      <alignment horizontal="center" wrapText="1"/>
    </xf>
    <xf numFmtId="0" fontId="74" fillId="2" borderId="1" xfId="8"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5" xfId="0" applyFont="1" applyFill="1" applyBorder="1" applyAlignment="1">
      <alignment vertical="center" wrapText="1"/>
    </xf>
    <xf numFmtId="167" fontId="13" fillId="2" borderId="1" xfId="7" applyNumberFormat="1" applyFont="1" applyFill="1" applyBorder="1" applyAlignment="1">
      <alignment horizontal="center" vertical="center" wrapText="1"/>
    </xf>
    <xf numFmtId="165" fontId="13" fillId="2" borderId="1" xfId="7" applyNumberFormat="1" applyFont="1" applyFill="1" applyBorder="1" applyAlignment="1">
      <alignment horizontal="center" vertical="center" wrapText="1"/>
    </xf>
    <xf numFmtId="165" fontId="15" fillId="2" borderId="1" xfId="7" applyNumberFormat="1" applyFont="1" applyFill="1" applyBorder="1" applyAlignment="1">
      <alignment horizontal="center" vertical="center" wrapText="1"/>
    </xf>
    <xf numFmtId="165" fontId="13" fillId="2" borderId="1" xfId="7" applyNumberFormat="1" applyFont="1" applyFill="1" applyBorder="1" applyAlignment="1">
      <alignment horizontal="center" wrapText="1"/>
    </xf>
    <xf numFmtId="165" fontId="15" fillId="2" borderId="1" xfId="7" applyNumberFormat="1" applyFont="1" applyFill="1" applyBorder="1" applyAlignment="1">
      <alignment horizontal="center" wrapText="1"/>
    </xf>
    <xf numFmtId="0" fontId="91" fillId="2" borderId="1" xfId="0" applyFont="1" applyFill="1" applyBorder="1" applyAlignment="1">
      <alignment horizontal="center" vertical="center" wrapText="1"/>
    </xf>
    <xf numFmtId="164" fontId="74" fillId="0" borderId="1" xfId="6" applyNumberFormat="1" applyFont="1" applyBorder="1" applyAlignment="1">
      <alignment horizontal="center" vertical="top"/>
    </xf>
    <xf numFmtId="164" fontId="17" fillId="2" borderId="1" xfId="6" applyNumberFormat="1" applyFont="1" applyFill="1" applyBorder="1" applyAlignment="1">
      <alignment horizontal="right" vertical="center"/>
    </xf>
    <xf numFmtId="0" fontId="13" fillId="2" borderId="7" xfId="0" applyFont="1" applyFill="1" applyBorder="1" applyAlignment="1">
      <alignment horizontal="center" vertical="top" wrapText="1"/>
    </xf>
    <xf numFmtId="0" fontId="13" fillId="2" borderId="0" xfId="0" applyFont="1" applyFill="1" applyAlignment="1">
      <alignment horizontal="center"/>
    </xf>
    <xf numFmtId="0" fontId="74" fillId="0" borderId="0" xfId="0" applyFont="1" applyBorder="1"/>
    <xf numFmtId="166" fontId="15" fillId="0" borderId="0" xfId="0" applyNumberFormat="1" applyFont="1" applyBorder="1" applyAlignment="1">
      <alignment horizontal="center"/>
    </xf>
    <xf numFmtId="0" fontId="15" fillId="0" borderId="0" xfId="0" applyFont="1" applyBorder="1" applyAlignment="1">
      <alignment horizontal="center"/>
    </xf>
    <xf numFmtId="0" fontId="15" fillId="0" borderId="0" xfId="1759" applyFont="1" applyAlignment="1">
      <alignment vertical="top"/>
    </xf>
    <xf numFmtId="0" fontId="15" fillId="0" borderId="0" xfId="974" applyFont="1" applyAlignment="1">
      <alignment vertical="top"/>
    </xf>
    <xf numFmtId="0" fontId="15" fillId="0" borderId="0" xfId="1759" applyFont="1"/>
    <xf numFmtId="0" fontId="15" fillId="0" borderId="0" xfId="974" applyFont="1"/>
    <xf numFmtId="0" fontId="15" fillId="0" borderId="0" xfId="1759" applyFont="1" applyAlignment="1">
      <alignment horizontal="center" vertical="center"/>
    </xf>
    <xf numFmtId="0" fontId="15" fillId="0" borderId="0" xfId="1759" applyFont="1" applyAlignment="1">
      <alignment horizontal="right"/>
    </xf>
    <xf numFmtId="0" fontId="15" fillId="57" borderId="48" xfId="1760" applyFont="1" applyFill="1" applyBorder="1" applyAlignment="1">
      <alignment horizontal="center" vertical="center" wrapText="1"/>
    </xf>
    <xf numFmtId="0" fontId="15" fillId="57" borderId="49" xfId="1761" applyFont="1" applyFill="1" applyBorder="1" applyAlignment="1">
      <alignment horizontal="center" vertical="center"/>
    </xf>
    <xf numFmtId="0" fontId="15" fillId="0" borderId="49" xfId="1760" applyFont="1" applyBorder="1"/>
    <xf numFmtId="0" fontId="15" fillId="0" borderId="49" xfId="1760" applyFont="1" applyBorder="1" applyAlignment="1">
      <alignment horizontal="center" vertical="center"/>
    </xf>
    <xf numFmtId="177" fontId="15" fillId="0" borderId="0" xfId="974" applyNumberFormat="1" applyFont="1"/>
    <xf numFmtId="0" fontId="15" fillId="57" borderId="49" xfId="1760" applyFont="1" applyFill="1" applyBorder="1" applyAlignment="1">
      <alignment horizontal="center"/>
    </xf>
    <xf numFmtId="0" fontId="15" fillId="57" borderId="49" xfId="1760" applyFont="1" applyFill="1" applyBorder="1" applyAlignment="1">
      <alignment horizontal="center" wrapText="1"/>
    </xf>
    <xf numFmtId="0" fontId="15" fillId="57" borderId="49" xfId="1760" applyFont="1" applyFill="1" applyBorder="1" applyAlignment="1">
      <alignment horizontal="center" vertical="center" wrapText="1"/>
    </xf>
    <xf numFmtId="167" fontId="17" fillId="2" borderId="49" xfId="96" applyNumberFormat="1" applyFont="1" applyFill="1" applyBorder="1" applyAlignment="1">
      <alignment horizontal="center" vertical="center" wrapText="1"/>
    </xf>
    <xf numFmtId="167" fontId="15" fillId="0" borderId="0" xfId="974" applyNumberFormat="1" applyFont="1"/>
    <xf numFmtId="0" fontId="15" fillId="0" borderId="49" xfId="1760" applyFont="1" applyFill="1" applyBorder="1" applyAlignment="1">
      <alignment wrapText="1"/>
    </xf>
    <xf numFmtId="167" fontId="74" fillId="2" borderId="49" xfId="96" applyNumberFormat="1" applyFont="1" applyFill="1" applyBorder="1" applyAlignment="1">
      <alignment horizontal="center" vertical="center" wrapText="1"/>
    </xf>
    <xf numFmtId="0" fontId="15" fillId="0" borderId="49" xfId="974" applyFont="1" applyBorder="1" applyAlignment="1">
      <alignment vertical="top"/>
    </xf>
    <xf numFmtId="167" fontId="74" fillId="0" borderId="52" xfId="974" applyNumberFormat="1" applyFont="1" applyFill="1" applyBorder="1" applyAlignment="1">
      <alignment horizontal="right" vertical="top" wrapText="1"/>
    </xf>
    <xf numFmtId="0" fontId="15" fillId="0" borderId="50" xfId="1762" applyFont="1" applyFill="1" applyBorder="1" applyAlignment="1">
      <alignment vertical="center"/>
    </xf>
    <xf numFmtId="0" fontId="15" fillId="0" borderId="51" xfId="1762" applyFont="1" applyFill="1" applyBorder="1" applyAlignment="1">
      <alignment vertical="center"/>
    </xf>
    <xf numFmtId="0" fontId="15" fillId="0" borderId="51" xfId="1762" applyFont="1" applyFill="1" applyBorder="1" applyAlignment="1">
      <alignment horizontal="center" vertical="center"/>
    </xf>
    <xf numFmtId="167" fontId="74" fillId="2" borderId="49" xfId="974" applyNumberFormat="1" applyFont="1" applyFill="1" applyBorder="1" applyAlignment="1">
      <alignment horizontal="right" vertical="top" wrapText="1"/>
    </xf>
    <xf numFmtId="0" fontId="15" fillId="2" borderId="49" xfId="974" applyFont="1" applyFill="1" applyBorder="1" applyAlignment="1">
      <alignment horizontal="left" vertical="top" wrapText="1"/>
    </xf>
    <xf numFmtId="0" fontId="15" fillId="2" borderId="49" xfId="974" applyFont="1" applyFill="1" applyBorder="1" applyAlignment="1">
      <alignment horizontal="center"/>
    </xf>
    <xf numFmtId="164" fontId="74" fillId="2" borderId="49" xfId="6" applyNumberFormat="1" applyFont="1" applyFill="1" applyBorder="1" applyAlignment="1">
      <alignment horizontal="right" vertical="center"/>
    </xf>
    <xf numFmtId="0" fontId="15" fillId="2" borderId="49" xfId="974" applyFont="1" applyFill="1" applyBorder="1" applyAlignment="1">
      <alignment horizontal="center" vertical="center"/>
    </xf>
    <xf numFmtId="2" fontId="15" fillId="2" borderId="0" xfId="974" applyNumberFormat="1" applyFont="1" applyFill="1"/>
    <xf numFmtId="0" fontId="15" fillId="2" borderId="0" xfId="974" applyFont="1" applyFill="1"/>
    <xf numFmtId="165" fontId="15" fillId="0" borderId="49" xfId="1944" applyNumberFormat="1" applyFont="1" applyBorder="1" applyAlignment="1">
      <alignment vertical="center"/>
    </xf>
    <xf numFmtId="0" fontId="15" fillId="0" borderId="0" xfId="974" applyFont="1" applyAlignment="1">
      <alignment horizontal="center" vertical="center"/>
    </xf>
    <xf numFmtId="170" fontId="93" fillId="0" borderId="53" xfId="6" applyNumberFormat="1" applyFont="1" applyBorder="1" applyAlignment="1">
      <alignment horizontal="center" vertical="top"/>
    </xf>
    <xf numFmtId="167" fontId="74" fillId="2" borderId="1" xfId="7" quotePrefix="1" applyNumberFormat="1" applyFont="1" applyFill="1" applyBorder="1" applyAlignment="1">
      <alignment horizontal="right" vertical="center" wrapText="1"/>
    </xf>
    <xf numFmtId="0" fontId="17" fillId="2" borderId="3" xfId="0" applyFont="1" applyFill="1" applyBorder="1" applyAlignment="1">
      <alignment vertical="center" wrapText="1"/>
    </xf>
    <xf numFmtId="0" fontId="17" fillId="2" borderId="49" xfId="0" applyFont="1" applyFill="1" applyBorder="1" applyAlignment="1">
      <alignment horizontal="center" vertical="center" wrapText="1"/>
    </xf>
    <xf numFmtId="0" fontId="17" fillId="2" borderId="3" xfId="0" applyFont="1" applyFill="1" applyBorder="1" applyAlignment="1">
      <alignment vertical="top"/>
    </xf>
    <xf numFmtId="0" fontId="75" fillId="2" borderId="35" xfId="165" applyFont="1" applyFill="1" applyBorder="1" applyAlignment="1">
      <alignment horizontal="left" vertical="top" wrapText="1"/>
    </xf>
    <xf numFmtId="0" fontId="17" fillId="2" borderId="49" xfId="0" applyFont="1" applyFill="1" applyBorder="1" applyAlignment="1">
      <alignment vertical="top"/>
    </xf>
    <xf numFmtId="0" fontId="17" fillId="2" borderId="49" xfId="0" applyFont="1" applyFill="1" applyBorder="1" applyAlignment="1">
      <alignment horizontal="center" vertical="center"/>
    </xf>
    <xf numFmtId="0" fontId="74" fillId="2" borderId="3" xfId="0" applyFont="1" applyFill="1" applyBorder="1" applyAlignment="1">
      <alignment wrapText="1"/>
    </xf>
    <xf numFmtId="0" fontId="17" fillId="2" borderId="49" xfId="0" applyFont="1" applyFill="1" applyBorder="1" applyAlignment="1">
      <alignment horizontal="center" vertical="top"/>
    </xf>
    <xf numFmtId="0" fontId="74" fillId="2" borderId="3" xfId="0" applyFont="1" applyFill="1" applyBorder="1" applyAlignment="1">
      <alignment horizontal="left" vertical="center" wrapText="1"/>
    </xf>
    <xf numFmtId="0" fontId="74" fillId="2" borderId="49" xfId="0" applyFont="1" applyFill="1" applyBorder="1" applyAlignment="1">
      <alignment wrapText="1"/>
    </xf>
    <xf numFmtId="4" fontId="17" fillId="2" borderId="49" xfId="8" applyNumberFormat="1" applyFont="1" applyFill="1" applyBorder="1" applyAlignment="1">
      <alignment horizontal="center" vertical="center" wrapText="1"/>
    </xf>
    <xf numFmtId="0" fontId="17" fillId="2" borderId="49" xfId="0" applyFont="1" applyFill="1" applyBorder="1" applyAlignment="1">
      <alignment horizontal="left" vertical="center" wrapText="1"/>
    </xf>
    <xf numFmtId="0" fontId="17" fillId="2" borderId="48" xfId="0" applyFont="1" applyFill="1" applyBorder="1" applyAlignment="1">
      <alignment vertical="center" wrapText="1"/>
    </xf>
    <xf numFmtId="0" fontId="17" fillId="2" borderId="2" xfId="0" applyFont="1" applyFill="1" applyBorder="1" applyAlignment="1">
      <alignment vertical="center" wrapText="1"/>
    </xf>
    <xf numFmtId="164" fontId="13" fillId="2" borderId="3" xfId="0" applyNumberFormat="1" applyFont="1" applyFill="1" applyBorder="1" applyAlignment="1">
      <alignment horizontal="center" vertical="top"/>
    </xf>
    <xf numFmtId="0" fontId="15" fillId="2" borderId="49" xfId="0" applyFont="1" applyFill="1" applyBorder="1" applyAlignment="1">
      <alignment vertical="center" wrapText="1"/>
    </xf>
    <xf numFmtId="0" fontId="74" fillId="2" borderId="49" xfId="165" applyFont="1" applyFill="1" applyBorder="1" applyAlignment="1">
      <alignment horizontal="left" vertical="top" wrapText="1"/>
    </xf>
    <xf numFmtId="0" fontId="13" fillId="2" borderId="0" xfId="0" applyFont="1" applyFill="1"/>
    <xf numFmtId="0" fontId="13" fillId="2" borderId="4"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8" xfId="0" applyFont="1" applyFill="1" applyBorder="1" applyAlignment="1"/>
    <xf numFmtId="0" fontId="17" fillId="2" borderId="8" xfId="0" applyFont="1" applyFill="1" applyBorder="1" applyAlignment="1"/>
    <xf numFmtId="0" fontId="13" fillId="2" borderId="1" xfId="0" applyFont="1" applyFill="1" applyBorder="1" applyAlignment="1"/>
    <xf numFmtId="0" fontId="74" fillId="2" borderId="0" xfId="0" applyFont="1" applyFill="1" applyAlignment="1">
      <alignment horizontal="center"/>
    </xf>
    <xf numFmtId="0" fontId="74" fillId="2" borderId="3" xfId="0" applyFont="1" applyFill="1" applyBorder="1" applyAlignment="1">
      <alignment horizontal="center" vertical="top" wrapText="1"/>
    </xf>
    <xf numFmtId="0" fontId="17" fillId="2" borderId="2" xfId="0" applyFont="1" applyFill="1" applyBorder="1" applyAlignment="1">
      <alignment horizontal="center" vertical="top" wrapText="1"/>
    </xf>
    <xf numFmtId="164" fontId="17" fillId="58" borderId="1" xfId="6" applyNumberFormat="1" applyFont="1" applyFill="1" applyBorder="1" applyAlignment="1">
      <alignment horizontal="center" vertical="center"/>
    </xf>
    <xf numFmtId="167" fontId="15" fillId="2" borderId="0" xfId="0" applyNumberFormat="1" applyFont="1" applyFill="1" applyAlignment="1">
      <alignment horizontal="left" vertical="top" wrapText="1"/>
    </xf>
    <xf numFmtId="0" fontId="94" fillId="2" borderId="49" xfId="0" applyFont="1" applyFill="1" applyBorder="1" applyAlignment="1">
      <alignment horizontal="left" vertical="center" wrapText="1"/>
    </xf>
    <xf numFmtId="164" fontId="94" fillId="2" borderId="49" xfId="6" applyNumberFormat="1" applyFont="1" applyFill="1" applyBorder="1" applyAlignment="1">
      <alignment horizontal="center" vertical="center"/>
    </xf>
    <xf numFmtId="0" fontId="93" fillId="0" borderId="0" xfId="0" applyFont="1" applyAlignment="1">
      <alignment horizontal="left" vertical="top" wrapText="1"/>
    </xf>
    <xf numFmtId="0" fontId="93" fillId="2" borderId="49" xfId="0" applyFont="1" applyFill="1" applyBorder="1" applyAlignment="1">
      <alignment horizontal="left" vertical="center" wrapText="1"/>
    </xf>
    <xf numFmtId="164" fontId="93" fillId="2" borderId="49" xfId="6" applyNumberFormat="1" applyFont="1" applyFill="1" applyBorder="1" applyAlignment="1">
      <alignment horizontal="center" vertical="center"/>
    </xf>
    <xf numFmtId="164" fontId="17" fillId="2" borderId="49" xfId="6" applyNumberFormat="1" applyFont="1" applyFill="1" applyBorder="1" applyAlignment="1">
      <alignment horizontal="center" vertical="center"/>
    </xf>
    <xf numFmtId="0" fontId="75" fillId="2" borderId="49" xfId="0" applyFont="1" applyFill="1" applyBorder="1" applyAlignment="1">
      <alignment horizontal="left" vertical="center" wrapText="1"/>
    </xf>
    <xf numFmtId="0" fontId="95" fillId="2" borderId="49" xfId="0" applyFont="1" applyFill="1" applyBorder="1" applyAlignment="1">
      <alignment horizontal="left" vertical="center" wrapText="1"/>
    </xf>
    <xf numFmtId="0" fontId="93" fillId="2" borderId="49" xfId="0" applyFont="1" applyFill="1" applyBorder="1" applyAlignment="1">
      <alignment horizontal="left" vertical="top" wrapText="1"/>
    </xf>
    <xf numFmtId="49" fontId="93" fillId="2" borderId="54" xfId="0" applyNumberFormat="1" applyFont="1" applyFill="1" applyBorder="1" applyAlignment="1">
      <alignment horizontal="left" vertical="top" wrapText="1"/>
    </xf>
    <xf numFmtId="0" fontId="93" fillId="2" borderId="0" xfId="0" applyFont="1" applyFill="1" applyAlignment="1">
      <alignment horizontal="left" vertical="top" wrapText="1"/>
    </xf>
    <xf numFmtId="0" fontId="74" fillId="2" borderId="49" xfId="0" applyFont="1" applyFill="1" applyBorder="1" applyAlignment="1">
      <alignment horizontal="left" vertical="center" wrapText="1"/>
    </xf>
    <xf numFmtId="49" fontId="90" fillId="2" borderId="2" xfId="0" applyNumberFormat="1" applyFont="1" applyFill="1" applyBorder="1" applyAlignment="1">
      <alignment horizontal="center" vertical="top" wrapText="1"/>
    </xf>
    <xf numFmtId="0" fontId="75" fillId="2" borderId="5" xfId="0" applyFont="1" applyFill="1" applyBorder="1" applyAlignment="1">
      <alignment horizontal="left" vertical="center" wrapText="1"/>
    </xf>
    <xf numFmtId="167" fontId="90" fillId="2" borderId="1" xfId="7" applyNumberFormat="1" applyFont="1" applyFill="1" applyBorder="1" applyAlignment="1">
      <alignment horizontal="right" vertical="center" wrapText="1"/>
    </xf>
    <xf numFmtId="168" fontId="75" fillId="2" borderId="0" xfId="0" applyNumberFormat="1" applyFont="1" applyFill="1" applyBorder="1" applyAlignment="1">
      <alignment horizontal="left" vertical="top" wrapText="1"/>
    </xf>
    <xf numFmtId="0" fontId="75" fillId="2" borderId="0" xfId="0" applyFont="1" applyFill="1" applyBorder="1" applyAlignment="1">
      <alignment horizontal="left" vertical="top" wrapText="1"/>
    </xf>
    <xf numFmtId="0" fontId="75" fillId="2" borderId="0" xfId="0" applyFont="1" applyFill="1" applyAlignment="1">
      <alignment horizontal="left" vertical="top" wrapText="1"/>
    </xf>
    <xf numFmtId="49" fontId="93" fillId="2" borderId="54" xfId="0" applyNumberFormat="1" applyFont="1" applyFill="1" applyBorder="1" applyAlignment="1">
      <alignment horizontal="left" vertical="center" wrapText="1"/>
    </xf>
    <xf numFmtId="0" fontId="15" fillId="2" borderId="0" xfId="0" applyFont="1" applyFill="1" applyAlignment="1">
      <alignment horizontal="center" wrapText="1"/>
    </xf>
    <xf numFmtId="0" fontId="13" fillId="0" borderId="49" xfId="0" applyFont="1" applyFill="1" applyBorder="1" applyAlignment="1">
      <alignment horizontal="center" vertical="center" wrapText="1"/>
    </xf>
    <xf numFmtId="0" fontId="90" fillId="2" borderId="49" xfId="0" applyFont="1" applyFill="1" applyBorder="1" applyAlignment="1">
      <alignment horizontal="center" vertical="center"/>
    </xf>
    <xf numFmtId="175" fontId="17" fillId="2" borderId="49" xfId="0" applyNumberFormat="1" applyFont="1" applyFill="1" applyBorder="1" applyAlignment="1">
      <alignment horizontal="center" vertical="center"/>
    </xf>
    <xf numFmtId="0" fontId="17" fillId="2" borderId="50" xfId="0" applyFont="1" applyFill="1" applyBorder="1" applyAlignment="1">
      <alignment horizontal="left" vertical="center" wrapText="1"/>
    </xf>
    <xf numFmtId="0" fontId="74" fillId="2" borderId="49" xfId="0" applyFont="1" applyFill="1" applyBorder="1" applyAlignment="1">
      <alignment horizontal="center" vertical="center"/>
    </xf>
    <xf numFmtId="176" fontId="74" fillId="2" borderId="49" xfId="98" applyNumberFormat="1" applyFont="1" applyFill="1" applyBorder="1" applyAlignment="1">
      <alignment horizontal="center" vertical="center" wrapText="1"/>
    </xf>
    <xf numFmtId="175" fontId="74" fillId="2" borderId="49" xfId="0" applyNumberFormat="1" applyFont="1" applyFill="1" applyBorder="1" applyAlignment="1">
      <alignment horizontal="center" vertical="center"/>
    </xf>
    <xf numFmtId="0" fontId="74" fillId="2" borderId="0" xfId="0" applyFont="1" applyFill="1" applyAlignment="1">
      <alignment vertical="center"/>
    </xf>
    <xf numFmtId="176" fontId="74" fillId="2" borderId="49" xfId="98" applyNumberFormat="1" applyFont="1" applyFill="1" applyBorder="1" applyAlignment="1">
      <alignment horizontal="left" vertical="center" wrapText="1"/>
    </xf>
    <xf numFmtId="0" fontId="17" fillId="2" borderId="49" xfId="0" applyFont="1" applyFill="1" applyBorder="1" applyAlignment="1">
      <alignment horizontal="left" vertical="center"/>
    </xf>
    <xf numFmtId="0" fontId="74" fillId="2" borderId="49" xfId="976" applyFont="1" applyFill="1" applyBorder="1" applyAlignment="1">
      <alignment horizontal="left" vertical="center" wrapText="1"/>
    </xf>
    <xf numFmtId="0" fontId="75" fillId="2" borderId="54" xfId="0" applyFont="1" applyFill="1" applyBorder="1" applyAlignment="1">
      <alignment horizontal="left" vertical="center" wrapText="1"/>
    </xf>
    <xf numFmtId="0" fontId="13" fillId="2" borderId="49" xfId="0" applyFont="1" applyFill="1" applyBorder="1" applyAlignment="1">
      <alignment horizontal="center" vertical="center" wrapText="1"/>
    </xf>
    <xf numFmtId="49" fontId="17" fillId="2" borderId="49" xfId="0" applyNumberFormat="1" applyFont="1" applyFill="1" applyBorder="1" applyAlignment="1">
      <alignment horizontal="center" vertical="center" wrapText="1"/>
    </xf>
    <xf numFmtId="0" fontId="75" fillId="2" borderId="49" xfId="2056" applyFont="1" applyFill="1" applyBorder="1" applyAlignment="1">
      <alignment horizontal="left" vertical="center" wrapText="1"/>
    </xf>
    <xf numFmtId="0" fontId="74" fillId="2" borderId="3" xfId="0" applyFont="1" applyFill="1" applyBorder="1" applyAlignment="1">
      <alignment horizontal="center" vertical="center"/>
    </xf>
    <xf numFmtId="0" fontId="17" fillId="2" borderId="3" xfId="0" applyFont="1" applyFill="1" applyBorder="1" applyAlignment="1">
      <alignment horizontal="left" vertical="center"/>
    </xf>
    <xf numFmtId="0" fontId="75" fillId="2" borderId="3" xfId="0" applyFont="1" applyFill="1" applyBorder="1" applyAlignment="1">
      <alignment horizontal="left" vertical="center" wrapText="1"/>
    </xf>
    <xf numFmtId="0" fontId="74" fillId="2" borderId="49" xfId="0" applyFont="1" applyFill="1" applyBorder="1" applyAlignment="1">
      <alignment vertical="center"/>
    </xf>
    <xf numFmtId="9" fontId="74" fillId="2" borderId="49" xfId="2054" applyFont="1" applyFill="1" applyBorder="1" applyAlignment="1">
      <alignment horizontal="center" vertical="center" wrapText="1"/>
    </xf>
    <xf numFmtId="176" fontId="75" fillId="2" borderId="50" xfId="98" applyNumberFormat="1" applyFont="1" applyFill="1" applyBorder="1" applyAlignment="1">
      <alignment vertical="center"/>
    </xf>
    <xf numFmtId="167" fontId="13" fillId="2" borderId="1" xfId="7" applyNumberFormat="1" applyFont="1" applyFill="1" applyBorder="1" applyAlignment="1">
      <alignment horizontal="right" vertical="center" wrapText="1"/>
    </xf>
    <xf numFmtId="0" fontId="15" fillId="0" borderId="49" xfId="0" applyFont="1" applyFill="1" applyBorder="1" applyAlignment="1">
      <alignment horizontal="center" vertical="center"/>
    </xf>
    <xf numFmtId="165" fontId="17" fillId="2" borderId="7" xfId="7" applyNumberFormat="1" applyFont="1" applyFill="1" applyBorder="1" applyAlignment="1">
      <alignment horizontal="right" vertical="center" wrapText="1"/>
    </xf>
    <xf numFmtId="164" fontId="75" fillId="2" borderId="49" xfId="6" applyNumberFormat="1" applyFont="1" applyFill="1" applyBorder="1" applyAlignment="1">
      <alignment horizontal="right" vertical="center"/>
    </xf>
    <xf numFmtId="164" fontId="94" fillId="2" borderId="49" xfId="6" applyNumberFormat="1" applyFont="1" applyFill="1" applyBorder="1" applyAlignment="1">
      <alignment horizontal="right" vertical="center"/>
    </xf>
    <xf numFmtId="165" fontId="75" fillId="2" borderId="7" xfId="7" applyNumberFormat="1" applyFont="1" applyFill="1" applyBorder="1" applyAlignment="1">
      <alignment horizontal="right" vertical="center" wrapText="1"/>
    </xf>
    <xf numFmtId="0" fontId="15" fillId="2" borderId="1" xfId="0" applyFont="1" applyFill="1" applyBorder="1" applyAlignment="1">
      <alignment vertical="center" wrapText="1"/>
    </xf>
    <xf numFmtId="179" fontId="76" fillId="2" borderId="49" xfId="7" applyNumberFormat="1" applyFont="1" applyFill="1" applyBorder="1" applyAlignment="1">
      <alignment vertical="top" wrapText="1"/>
    </xf>
    <xf numFmtId="179" fontId="76" fillId="2" borderId="3" xfId="7" applyNumberFormat="1" applyFont="1" applyFill="1" applyBorder="1" applyAlignment="1">
      <alignment horizontal="center" vertical="top" wrapText="1"/>
    </xf>
    <xf numFmtId="0" fontId="74" fillId="2" borderId="2" xfId="0" applyFont="1" applyFill="1" applyBorder="1" applyAlignment="1">
      <alignment wrapText="1"/>
    </xf>
    <xf numFmtId="0" fontId="15" fillId="2" borderId="0" xfId="0" applyFont="1" applyFill="1" applyAlignment="1">
      <alignment horizontal="right" vertical="top" wrapText="1"/>
    </xf>
    <xf numFmtId="0" fontId="74" fillId="2" borderId="0" xfId="0" applyFont="1" applyFill="1" applyAlignment="1">
      <alignment vertical="top"/>
    </xf>
    <xf numFmtId="0" fontId="74" fillId="2" borderId="0" xfId="0" applyFont="1" applyFill="1" applyAlignment="1">
      <alignment horizontal="center" vertical="top"/>
    </xf>
    <xf numFmtId="0" fontId="74" fillId="2" borderId="0" xfId="0" applyFont="1" applyFill="1" applyAlignment="1">
      <alignment horizontal="right" vertical="top"/>
    </xf>
    <xf numFmtId="0" fontId="15" fillId="2" borderId="0" xfId="0" applyFont="1" applyFill="1" applyAlignment="1">
      <alignment vertical="top"/>
    </xf>
    <xf numFmtId="0" fontId="13" fillId="2" borderId="0" xfId="0" applyFont="1" applyFill="1" applyAlignment="1">
      <alignment vertical="top"/>
    </xf>
    <xf numFmtId="43" fontId="93" fillId="0" borderId="0" xfId="0" applyNumberFormat="1" applyFont="1" applyAlignment="1">
      <alignment horizontal="left" vertical="top" wrapText="1"/>
    </xf>
    <xf numFmtId="43" fontId="74" fillId="2" borderId="0" xfId="0" applyNumberFormat="1" applyFont="1" applyFill="1" applyAlignment="1">
      <alignment horizontal="left" vertical="top" wrapText="1"/>
    </xf>
    <xf numFmtId="167" fontId="74" fillId="2" borderId="0" xfId="0" applyNumberFormat="1" applyFont="1" applyFill="1" applyAlignment="1">
      <alignment horizontal="left" vertical="top"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top" wrapText="1"/>
    </xf>
    <xf numFmtId="0" fontId="17" fillId="2" borderId="1" xfId="0" applyFont="1" applyFill="1" applyBorder="1" applyAlignment="1">
      <alignment horizontal="center" vertical="center" wrapText="1"/>
    </xf>
    <xf numFmtId="0" fontId="17" fillId="2" borderId="56" xfId="0" applyFont="1" applyFill="1" applyBorder="1" applyAlignment="1">
      <alignment horizontal="center" vertical="top"/>
    </xf>
    <xf numFmtId="0" fontId="17" fillId="2" borderId="2" xfId="0" applyFont="1" applyFill="1" applyBorder="1" applyAlignment="1">
      <alignment horizontal="center" vertical="top"/>
    </xf>
    <xf numFmtId="0" fontId="17" fillId="2" borderId="3" xfId="0" applyFont="1" applyFill="1" applyBorder="1" applyAlignment="1">
      <alignment horizontal="center" vertical="top"/>
    </xf>
    <xf numFmtId="0" fontId="17" fillId="2" borderId="8" xfId="0" applyFont="1" applyFill="1" applyBorder="1" applyAlignment="1">
      <alignment horizontal="left" vertical="top" wrapText="1"/>
    </xf>
    <xf numFmtId="0" fontId="17" fillId="2" borderId="36" xfId="0" applyFont="1" applyFill="1" applyBorder="1" applyAlignment="1">
      <alignment wrapText="1"/>
    </xf>
    <xf numFmtId="0" fontId="17" fillId="2" borderId="35" xfId="0" applyFont="1" applyFill="1" applyBorder="1" applyAlignment="1">
      <alignment wrapText="1"/>
    </xf>
    <xf numFmtId="0" fontId="13" fillId="2" borderId="36" xfId="0" applyFont="1" applyFill="1" applyBorder="1" applyAlignment="1">
      <alignment wrapText="1"/>
    </xf>
    <xf numFmtId="0" fontId="13" fillId="2" borderId="35" xfId="0" applyFont="1" applyFill="1" applyBorder="1" applyAlignment="1">
      <alignment wrapText="1"/>
    </xf>
    <xf numFmtId="0" fontId="13" fillId="2" borderId="1" xfId="0" applyFont="1" applyFill="1" applyBorder="1" applyAlignment="1">
      <alignment horizontal="center" vertical="center" wrapText="1"/>
    </xf>
    <xf numFmtId="0" fontId="13" fillId="2" borderId="56"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5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top"/>
    </xf>
    <xf numFmtId="0" fontId="13" fillId="2" borderId="2" xfId="0" applyFont="1" applyFill="1" applyBorder="1" applyAlignment="1">
      <alignment horizontal="center" vertical="top"/>
    </xf>
    <xf numFmtId="0" fontId="13" fillId="2" borderId="3" xfId="0" applyFont="1" applyFill="1" applyBorder="1" applyAlignment="1">
      <alignment horizontal="center" vertical="top"/>
    </xf>
    <xf numFmtId="0" fontId="17" fillId="2" borderId="1" xfId="0" applyFont="1" applyFill="1" applyBorder="1" applyAlignment="1">
      <alignment horizontal="left" vertical="top" wrapText="1"/>
    </xf>
    <xf numFmtId="0" fontId="13" fillId="2" borderId="1" xfId="0" applyFont="1" applyFill="1" applyBorder="1" applyAlignment="1">
      <alignment wrapText="1"/>
    </xf>
    <xf numFmtId="0" fontId="15" fillId="2" borderId="0" xfId="0" applyFont="1" applyFill="1" applyAlignment="1">
      <alignment horizontal="right" vertical="top"/>
    </xf>
    <xf numFmtId="0" fontId="15" fillId="2" borderId="0" xfId="0" applyFont="1" applyFill="1" applyAlignment="1">
      <alignment horizontal="right"/>
    </xf>
    <xf numFmtId="0" fontId="17" fillId="2" borderId="0" xfId="0" applyFont="1" applyFill="1" applyAlignment="1">
      <alignment horizontal="center"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7" fillId="2" borderId="49" xfId="0" applyFont="1" applyFill="1" applyBorder="1" applyAlignment="1">
      <alignment horizontal="left" vertical="center" wrapText="1"/>
    </xf>
    <xf numFmtId="0" fontId="93" fillId="2" borderId="56" xfId="0" applyFont="1" applyFill="1" applyBorder="1" applyAlignment="1">
      <alignment horizontal="center" vertical="center" wrapText="1"/>
    </xf>
    <xf numFmtId="0" fontId="93" fillId="2" borderId="2" xfId="0" applyFont="1" applyFill="1" applyBorder="1" applyAlignment="1">
      <alignment horizontal="center" vertical="center" wrapText="1"/>
    </xf>
    <xf numFmtId="0" fontId="93" fillId="2" borderId="3"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94" fillId="2" borderId="56" xfId="0" applyFont="1" applyFill="1" applyBorder="1" applyAlignment="1">
      <alignment horizontal="center" vertical="center" wrapText="1"/>
    </xf>
    <xf numFmtId="0" fontId="94" fillId="2" borderId="3" xfId="0" applyFont="1" applyFill="1" applyBorder="1" applyAlignment="1">
      <alignment horizontal="center" vertical="center" wrapText="1"/>
    </xf>
    <xf numFmtId="0" fontId="17" fillId="2" borderId="44" xfId="0" applyFont="1" applyFill="1" applyBorder="1" applyAlignment="1">
      <alignment horizontal="left" vertical="top" wrapText="1"/>
    </xf>
    <xf numFmtId="0" fontId="17" fillId="2" borderId="46" xfId="0" applyFont="1" applyFill="1" applyBorder="1" applyAlignment="1">
      <alignment horizontal="left" vertical="top"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left" vertical="top" wrapText="1"/>
    </xf>
    <xf numFmtId="0" fontId="17" fillId="2" borderId="7" xfId="0" applyFont="1" applyFill="1" applyBorder="1" applyAlignment="1">
      <alignment horizontal="center" vertical="center" wrapText="1"/>
    </xf>
    <xf numFmtId="0" fontId="17" fillId="2" borderId="7" xfId="0" applyFont="1" applyFill="1" applyBorder="1" applyAlignment="1">
      <alignment horizontal="center" vertical="top"/>
    </xf>
    <xf numFmtId="0" fontId="94" fillId="2" borderId="2" xfId="0" applyFont="1" applyFill="1" applyBorder="1" applyAlignment="1">
      <alignment horizontal="center" vertical="center" wrapText="1"/>
    </xf>
    <xf numFmtId="0" fontId="17" fillId="2" borderId="44" xfId="0" applyFont="1" applyFill="1" applyBorder="1" applyAlignment="1">
      <alignment horizontal="left" vertical="center" wrapText="1"/>
    </xf>
    <xf numFmtId="0" fontId="17" fillId="2" borderId="46" xfId="0" applyFont="1" applyFill="1" applyBorder="1" applyAlignment="1">
      <alignment horizontal="left" vertical="center" wrapText="1"/>
    </xf>
    <xf numFmtId="49" fontId="94" fillId="2" borderId="56" xfId="0" applyNumberFormat="1" applyFont="1" applyFill="1" applyBorder="1" applyAlignment="1">
      <alignment horizontal="center" vertical="top" wrapText="1"/>
    </xf>
    <xf numFmtId="49" fontId="94" fillId="2" borderId="2" xfId="0" applyNumberFormat="1" applyFont="1" applyFill="1" applyBorder="1" applyAlignment="1">
      <alignment horizontal="center" vertical="top" wrapText="1"/>
    </xf>
    <xf numFmtId="49" fontId="94" fillId="2" borderId="3" xfId="0" applyNumberFormat="1"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49" xfId="0" applyFont="1" applyFill="1" applyBorder="1" applyAlignment="1">
      <alignment horizontal="center" vertical="center" wrapText="1"/>
    </xf>
    <xf numFmtId="49" fontId="17" fillId="2" borderId="55" xfId="0" applyNumberFormat="1" applyFont="1" applyFill="1" applyBorder="1" applyAlignment="1">
      <alignment horizontal="center" vertical="top" wrapText="1"/>
    </xf>
    <xf numFmtId="49" fontId="17" fillId="2" borderId="36" xfId="0" applyNumberFormat="1" applyFont="1" applyFill="1" applyBorder="1" applyAlignment="1">
      <alignment horizontal="center" vertical="top" wrapText="1"/>
    </xf>
    <xf numFmtId="49" fontId="17" fillId="2" borderId="35" xfId="0" applyNumberFormat="1" applyFont="1" applyFill="1" applyBorder="1" applyAlignment="1">
      <alignment horizontal="center" vertical="top" wrapText="1"/>
    </xf>
    <xf numFmtId="0" fontId="74" fillId="2" borderId="7" xfId="0" applyNumberFormat="1" applyFont="1" applyFill="1" applyBorder="1" applyAlignment="1">
      <alignment horizontal="center" vertical="top" wrapText="1"/>
    </xf>
    <xf numFmtId="0" fontId="74" fillId="2" borderId="3" xfId="0" applyNumberFormat="1" applyFont="1" applyFill="1" applyBorder="1" applyAlignment="1">
      <alignment horizontal="center" vertical="top" wrapText="1"/>
    </xf>
    <xf numFmtId="49" fontId="17" fillId="2" borderId="56" xfId="0" applyNumberFormat="1" applyFont="1" applyFill="1" applyBorder="1" applyAlignment="1">
      <alignment horizontal="center" vertical="top" wrapText="1"/>
    </xf>
    <xf numFmtId="49" fontId="17" fillId="2" borderId="2" xfId="0" applyNumberFormat="1" applyFont="1" applyFill="1" applyBorder="1" applyAlignment="1">
      <alignment horizontal="center" vertical="top" wrapText="1"/>
    </xf>
    <xf numFmtId="49" fontId="17" fillId="2" borderId="3" xfId="0" applyNumberFormat="1" applyFont="1" applyFill="1" applyBorder="1" applyAlignment="1">
      <alignment horizontal="center" vertical="top" wrapText="1"/>
    </xf>
    <xf numFmtId="0" fontId="74" fillId="2" borderId="0" xfId="0" applyFont="1" applyFill="1" applyAlignment="1">
      <alignment horizontal="right"/>
    </xf>
    <xf numFmtId="0" fontId="74" fillId="2" borderId="18" xfId="0" applyFont="1" applyFill="1" applyBorder="1" applyAlignment="1">
      <alignment horizontal="center" vertical="top" wrapText="1"/>
    </xf>
    <xf numFmtId="0" fontId="74" fillId="2" borderId="19" xfId="0" applyFont="1" applyFill="1" applyBorder="1" applyAlignment="1">
      <alignment horizontal="center" vertical="top" wrapText="1"/>
    </xf>
    <xf numFmtId="0" fontId="74" fillId="2" borderId="20" xfId="0" applyFont="1" applyFill="1" applyBorder="1" applyAlignment="1">
      <alignment horizontal="center" vertical="top" wrapText="1"/>
    </xf>
    <xf numFmtId="0" fontId="74" fillId="2" borderId="21" xfId="0" applyFont="1" applyFill="1" applyBorder="1" applyAlignment="1">
      <alignment horizontal="center" vertical="center" wrapText="1"/>
    </xf>
    <xf numFmtId="0" fontId="74" fillId="2" borderId="1" xfId="0" applyFont="1" applyFill="1" applyBorder="1" applyAlignment="1">
      <alignment horizontal="center" vertical="center" wrapText="1"/>
    </xf>
    <xf numFmtId="0" fontId="74" fillId="2" borderId="7" xfId="0" applyFont="1" applyFill="1" applyBorder="1" applyAlignment="1">
      <alignment horizontal="center" vertical="top" wrapText="1"/>
    </xf>
    <xf numFmtId="0" fontId="74" fillId="2" borderId="2" xfId="0" applyFont="1" applyFill="1" applyBorder="1" applyAlignment="1">
      <alignment horizontal="center" vertical="top" wrapText="1"/>
    </xf>
    <xf numFmtId="49" fontId="17" fillId="2" borderId="7" xfId="0" applyNumberFormat="1" applyFont="1" applyFill="1" applyBorder="1" applyAlignment="1">
      <alignment horizontal="center" vertical="top" wrapText="1"/>
    </xf>
    <xf numFmtId="0" fontId="17" fillId="2" borderId="2" xfId="0" applyFont="1" applyFill="1" applyBorder="1" applyAlignment="1">
      <alignment horizontal="center" vertical="top" wrapText="1"/>
    </xf>
    <xf numFmtId="0" fontId="74" fillId="2" borderId="1" xfId="0" applyFont="1" applyFill="1" applyBorder="1" applyAlignment="1">
      <alignment horizontal="center" vertical="top" wrapText="1"/>
    </xf>
    <xf numFmtId="49" fontId="17" fillId="2" borderId="8" xfId="0" applyNumberFormat="1" applyFont="1" applyFill="1" applyBorder="1" applyAlignment="1">
      <alignment horizontal="center" vertical="top" wrapText="1"/>
    </xf>
    <xf numFmtId="0" fontId="17" fillId="2" borderId="1" xfId="0" applyFont="1" applyFill="1" applyBorder="1" applyAlignment="1">
      <alignment horizontal="center" vertical="top" wrapText="1"/>
    </xf>
    <xf numFmtId="176" fontId="75" fillId="2" borderId="50" xfId="98" applyNumberFormat="1" applyFont="1" applyFill="1" applyBorder="1" applyAlignment="1">
      <alignment horizontal="left" vertical="center" wrapText="1"/>
    </xf>
    <xf numFmtId="176" fontId="75" fillId="2" borderId="54" xfId="98" applyNumberFormat="1" applyFont="1" applyFill="1" applyBorder="1" applyAlignment="1">
      <alignment horizontal="left" vertical="center" wrapText="1"/>
    </xf>
    <xf numFmtId="49" fontId="17" fillId="2" borderId="50" xfId="0" applyNumberFormat="1" applyFont="1" applyFill="1" applyBorder="1" applyAlignment="1">
      <alignment horizontal="center" vertical="center"/>
    </xf>
    <xf numFmtId="49" fontId="17" fillId="2" borderId="57" xfId="0" applyNumberFormat="1" applyFont="1" applyFill="1" applyBorder="1" applyAlignment="1">
      <alignment horizontal="center" vertical="center"/>
    </xf>
    <xf numFmtId="49" fontId="17" fillId="2" borderId="54" xfId="0" applyNumberFormat="1" applyFont="1" applyFill="1" applyBorder="1" applyAlignment="1">
      <alignment horizontal="center" vertical="center"/>
    </xf>
    <xf numFmtId="0" fontId="17" fillId="2" borderId="50"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7" fillId="2" borderId="54" xfId="0" applyFont="1" applyFill="1" applyBorder="1" applyAlignment="1">
      <alignment horizontal="left" vertical="center" wrapText="1"/>
    </xf>
    <xf numFmtId="0" fontId="17" fillId="58" borderId="4" xfId="0" applyFont="1" applyFill="1" applyBorder="1" applyAlignment="1">
      <alignment horizontal="center" vertical="top" wrapText="1"/>
    </xf>
    <xf numFmtId="0" fontId="17" fillId="58" borderId="6" xfId="0" applyFont="1" applyFill="1" applyBorder="1" applyAlignment="1">
      <alignment horizontal="center" vertical="top" wrapText="1"/>
    </xf>
    <xf numFmtId="0" fontId="17" fillId="58" borderId="5" xfId="0" applyFont="1" applyFill="1" applyBorder="1" applyAlignment="1">
      <alignment horizontal="center" vertical="top" wrapText="1"/>
    </xf>
    <xf numFmtId="0" fontId="17" fillId="2" borderId="6" xfId="0" applyFont="1" applyFill="1" applyBorder="1" applyAlignment="1">
      <alignment horizontal="left" vertical="center" wrapText="1"/>
    </xf>
    <xf numFmtId="0" fontId="17" fillId="2" borderId="50"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4" xfId="0" applyFont="1" applyFill="1" applyBorder="1" applyAlignment="1">
      <alignment horizontal="center" vertical="center" wrapText="1"/>
    </xf>
    <xf numFmtId="176" fontId="75" fillId="2" borderId="50" xfId="98" applyNumberFormat="1" applyFont="1" applyFill="1" applyBorder="1" applyAlignment="1">
      <alignment horizontal="left" vertical="center"/>
    </xf>
    <xf numFmtId="176" fontId="75" fillId="2" borderId="54" xfId="98" applyNumberFormat="1" applyFont="1" applyFill="1" applyBorder="1" applyAlignment="1">
      <alignment horizontal="left" vertical="center"/>
    </xf>
    <xf numFmtId="0" fontId="74" fillId="2" borderId="1" xfId="8" applyFont="1" applyFill="1" applyBorder="1" applyAlignment="1">
      <alignment horizontal="center" vertical="center" wrapText="1"/>
    </xf>
    <xf numFmtId="0" fontId="74" fillId="2" borderId="7" xfId="8" applyFont="1" applyFill="1" applyBorder="1" applyAlignment="1">
      <alignment horizontal="center" vertical="center" wrapText="1"/>
    </xf>
    <xf numFmtId="0" fontId="74" fillId="2" borderId="3" xfId="8" applyFont="1" applyFill="1" applyBorder="1" applyAlignment="1">
      <alignment horizontal="center" vertical="center" wrapText="1"/>
    </xf>
    <xf numFmtId="0" fontId="13" fillId="2" borderId="0" xfId="0" applyFont="1" applyFill="1" applyAlignment="1">
      <alignment horizontal="center" wrapText="1"/>
    </xf>
    <xf numFmtId="0" fontId="15" fillId="2" borderId="0" xfId="0" applyFont="1" applyFill="1" applyAlignment="1">
      <alignment horizontal="right" vertical="center" wrapText="1"/>
    </xf>
    <xf numFmtId="0" fontId="95" fillId="0" borderId="49" xfId="0" applyFont="1" applyBorder="1" applyAlignment="1">
      <alignment horizontal="left" vertical="top" wrapText="1"/>
    </xf>
    <xf numFmtId="0" fontId="15" fillId="2" borderId="4" xfId="0" applyFont="1" applyFill="1" applyBorder="1" applyAlignment="1">
      <alignment horizontal="center" vertical="top" wrapText="1"/>
    </xf>
    <xf numFmtId="0" fontId="15" fillId="2" borderId="5" xfId="0" applyFont="1" applyFill="1" applyBorder="1" applyAlignment="1">
      <alignment horizontal="center" vertical="top" wrapText="1"/>
    </xf>
    <xf numFmtId="0" fontId="13" fillId="0" borderId="4" xfId="260" applyFont="1" applyBorder="1" applyAlignment="1">
      <alignment horizontal="left" vertical="center" wrapText="1"/>
    </xf>
    <xf numFmtId="0" fontId="88" fillId="0" borderId="5" xfId="260" applyFont="1" applyBorder="1" applyAlignment="1">
      <alignment vertical="center" wrapText="1"/>
    </xf>
    <xf numFmtId="0" fontId="95" fillId="2" borderId="49" xfId="0" applyFont="1" applyFill="1" applyBorder="1" applyAlignment="1">
      <alignment horizontal="left" vertical="top" wrapText="1"/>
    </xf>
    <xf numFmtId="0" fontId="15" fillId="2" borderId="4" xfId="260" applyFont="1" applyFill="1" applyBorder="1" applyAlignment="1">
      <alignment horizontal="center" vertical="top" wrapText="1"/>
    </xf>
    <xf numFmtId="0" fontId="15" fillId="2" borderId="5" xfId="260" applyFont="1" applyFill="1" applyBorder="1" applyAlignment="1">
      <alignment horizontal="center" vertical="top" wrapText="1"/>
    </xf>
    <xf numFmtId="0" fontId="15" fillId="0" borderId="0" xfId="0" applyFont="1" applyAlignment="1">
      <alignment horizontal="right" vertical="top"/>
    </xf>
    <xf numFmtId="0" fontId="15" fillId="0" borderId="0" xfId="0" applyFont="1" applyAlignment="1">
      <alignment horizontal="right"/>
    </xf>
    <xf numFmtId="0" fontId="13" fillId="0" borderId="0" xfId="0" applyFont="1" applyAlignment="1">
      <alignment horizontal="center" vertical="center" wrapText="1"/>
    </xf>
    <xf numFmtId="0" fontId="92" fillId="0" borderId="0" xfId="0" applyFont="1" applyBorder="1" applyAlignment="1">
      <alignment horizontal="right" vertical="top" wrapText="1"/>
    </xf>
    <xf numFmtId="0" fontId="17" fillId="2" borderId="4" xfId="0" applyFont="1" applyFill="1" applyBorder="1" applyAlignment="1">
      <alignment horizontal="left"/>
    </xf>
    <xf numFmtId="0" fontId="17" fillId="2" borderId="6" xfId="0" applyFont="1" applyFill="1" applyBorder="1" applyAlignment="1">
      <alignment horizontal="left"/>
    </xf>
    <xf numFmtId="0" fontId="17" fillId="2" borderId="5" xfId="0" applyFont="1" applyFill="1" applyBorder="1" applyAlignment="1">
      <alignment horizontal="left"/>
    </xf>
    <xf numFmtId="0" fontId="15" fillId="2" borderId="7" xfId="260" applyFont="1" applyFill="1" applyBorder="1" applyAlignment="1">
      <alignment horizontal="center" vertical="top" wrapText="1"/>
    </xf>
    <xf numFmtId="0" fontId="15" fillId="2" borderId="2" xfId="260" applyFont="1" applyFill="1" applyBorder="1" applyAlignment="1">
      <alignment horizontal="center" vertical="top" wrapText="1"/>
    </xf>
    <xf numFmtId="0" fontId="15" fillId="2" borderId="3" xfId="260" applyFont="1" applyFill="1" applyBorder="1" applyAlignment="1">
      <alignment horizontal="center" vertical="top" wrapText="1"/>
    </xf>
    <xf numFmtId="0" fontId="15" fillId="2" borderId="49" xfId="974" applyFont="1" applyFill="1" applyBorder="1" applyAlignment="1">
      <alignment horizontal="left" vertical="top" wrapText="1"/>
    </xf>
    <xf numFmtId="0" fontId="15" fillId="0" borderId="50" xfId="1760" applyFont="1" applyFill="1" applyBorder="1" applyAlignment="1">
      <alignment horizontal="left" vertical="center" wrapText="1"/>
    </xf>
    <xf numFmtId="0" fontId="15" fillId="0" borderId="51" xfId="1760" applyFont="1" applyFill="1" applyBorder="1" applyAlignment="1">
      <alignment horizontal="left" vertical="center" wrapText="1"/>
    </xf>
    <xf numFmtId="0" fontId="15" fillId="0" borderId="50" xfId="974" applyFont="1" applyBorder="1" applyAlignment="1">
      <alignment horizontal="left" vertical="top" wrapText="1"/>
    </xf>
    <xf numFmtId="0" fontId="15" fillId="0" borderId="51" xfId="974" applyFont="1" applyBorder="1" applyAlignment="1">
      <alignment horizontal="left" vertical="top" wrapText="1"/>
    </xf>
    <xf numFmtId="0" fontId="15" fillId="0" borderId="52" xfId="974" applyFont="1" applyBorder="1" applyAlignment="1">
      <alignment horizontal="left" vertical="top" wrapText="1"/>
    </xf>
    <xf numFmtId="0" fontId="15" fillId="0" borderId="50" xfId="974" applyFont="1" applyBorder="1" applyAlignment="1">
      <alignment horizontal="center" vertical="top" wrapText="1"/>
    </xf>
    <xf numFmtId="0" fontId="15" fillId="0" borderId="51" xfId="974" applyFont="1" applyBorder="1" applyAlignment="1">
      <alignment horizontal="center" vertical="top" wrapText="1"/>
    </xf>
    <xf numFmtId="0" fontId="15" fillId="0" borderId="52" xfId="974" applyFont="1" applyBorder="1" applyAlignment="1">
      <alignment horizontal="center" vertical="top" wrapText="1"/>
    </xf>
    <xf numFmtId="0" fontId="15" fillId="57" borderId="50" xfId="1760" applyFont="1" applyFill="1" applyBorder="1" applyAlignment="1">
      <alignment horizontal="center" wrapText="1"/>
    </xf>
    <xf numFmtId="0" fontId="15" fillId="57" borderId="51" xfId="1760" applyFont="1" applyFill="1" applyBorder="1" applyAlignment="1">
      <alignment horizontal="center" wrapText="1"/>
    </xf>
    <xf numFmtId="0" fontId="15" fillId="57" borderId="52" xfId="1760" applyFont="1" applyFill="1" applyBorder="1" applyAlignment="1">
      <alignment horizontal="center" wrapText="1"/>
    </xf>
    <xf numFmtId="0" fontId="13" fillId="0" borderId="49" xfId="1760" applyFont="1" applyFill="1" applyBorder="1" applyAlignment="1">
      <alignment horizontal="left" wrapText="1"/>
    </xf>
    <xf numFmtId="0" fontId="15" fillId="0" borderId="0" xfId="1759" applyFont="1" applyAlignment="1">
      <alignment horizontal="right" vertical="top"/>
    </xf>
    <xf numFmtId="0" fontId="15" fillId="0" borderId="0" xfId="1759" applyFont="1" applyAlignment="1">
      <alignment horizontal="right"/>
    </xf>
    <xf numFmtId="0" fontId="13" fillId="0" borderId="0" xfId="1759" applyFont="1" applyAlignment="1">
      <alignment horizontal="center" vertical="center" wrapText="1"/>
    </xf>
    <xf numFmtId="0" fontId="13" fillId="0" borderId="0" xfId="1759" applyFont="1" applyBorder="1" applyAlignment="1">
      <alignment horizontal="center" vertical="center" wrapText="1"/>
    </xf>
    <xf numFmtId="0" fontId="15" fillId="57" borderId="1" xfId="1760" applyFont="1" applyFill="1" applyBorder="1" applyAlignment="1">
      <alignment horizontal="center" vertical="center" wrapText="1"/>
    </xf>
    <xf numFmtId="0" fontId="15" fillId="57" borderId="44" xfId="1760" applyFont="1" applyFill="1" applyBorder="1" applyAlignment="1">
      <alignment horizontal="center" vertical="center" wrapText="1"/>
    </xf>
    <xf numFmtId="0" fontId="15" fillId="57" borderId="45" xfId="1760" applyFont="1" applyFill="1" applyBorder="1" applyAlignment="1">
      <alignment horizontal="center" vertical="center" wrapText="1"/>
    </xf>
    <xf numFmtId="0" fontId="15" fillId="57" borderId="46" xfId="1760" applyFont="1" applyFill="1" applyBorder="1" applyAlignment="1">
      <alignment horizontal="center" vertical="center" wrapText="1"/>
    </xf>
    <xf numFmtId="0" fontId="15" fillId="57" borderId="47" xfId="1760" applyFont="1" applyFill="1" applyBorder="1" applyAlignment="1">
      <alignment horizontal="center" vertical="center" wrapText="1"/>
    </xf>
    <xf numFmtId="0" fontId="15" fillId="57" borderId="38" xfId="1760" applyFont="1" applyFill="1" applyBorder="1" applyAlignment="1">
      <alignment horizontal="center" vertical="center" wrapText="1"/>
    </xf>
    <xf numFmtId="0" fontId="15" fillId="57" borderId="35" xfId="1760" applyFont="1" applyFill="1" applyBorder="1" applyAlignment="1">
      <alignment horizontal="center" vertical="center" wrapText="1"/>
    </xf>
    <xf numFmtId="0" fontId="74" fillId="2" borderId="4" xfId="8" applyFont="1" applyFill="1" applyBorder="1" applyAlignment="1">
      <alignment horizontal="center" vertical="center" wrapText="1"/>
    </xf>
    <xf numFmtId="0" fontId="74" fillId="2" borderId="5" xfId="8" applyFont="1" applyFill="1" applyBorder="1" applyAlignment="1">
      <alignment horizontal="center" vertical="center" wrapText="1"/>
    </xf>
  </cellXfs>
  <cellStyles count="2057">
    <cellStyle name="20% - Accent1" xfId="29" builtinId="30" customBuiltin="1"/>
    <cellStyle name="20% - Accent1 2" xfId="69"/>
    <cellStyle name="20% - Accent1 2 2" xfId="108"/>
    <cellStyle name="20% - Accent1 3" xfId="167"/>
    <cellStyle name="20% - Accent1 3 2" xfId="228"/>
    <cellStyle name="20% - Accent1 4" xfId="191"/>
    <cellStyle name="20% - Accent1 4 2" xfId="248"/>
    <cellStyle name="20% - Accent2" xfId="33" builtinId="34" customBuiltin="1"/>
    <cellStyle name="20% - Accent2 2" xfId="72"/>
    <cellStyle name="20% - Accent2 2 2" xfId="109"/>
    <cellStyle name="20% - Accent2 3" xfId="169"/>
    <cellStyle name="20% - Accent2 3 2" xfId="230"/>
    <cellStyle name="20% - Accent2 4" xfId="193"/>
    <cellStyle name="20% - Accent2 4 2" xfId="250"/>
    <cellStyle name="20% - Accent3" xfId="37" builtinId="38" customBuiltin="1"/>
    <cellStyle name="20% - Accent3 2" xfId="71"/>
    <cellStyle name="20% - Accent3 2 2" xfId="110"/>
    <cellStyle name="20% - Accent3 3" xfId="171"/>
    <cellStyle name="20% - Accent3 3 2" xfId="232"/>
    <cellStyle name="20% - Accent3 4" xfId="195"/>
    <cellStyle name="20% - Accent3 4 2" xfId="252"/>
    <cellStyle name="20% - Accent4" xfId="41" builtinId="42" customBuiltin="1"/>
    <cellStyle name="20% - Accent4 2" xfId="88"/>
    <cellStyle name="20% - Accent4 2 2" xfId="111"/>
    <cellStyle name="20% - Accent4 3" xfId="173"/>
    <cellStyle name="20% - Accent4 3 2" xfId="234"/>
    <cellStyle name="20% - Accent4 4" xfId="197"/>
    <cellStyle name="20% - Accent4 4 2" xfId="254"/>
    <cellStyle name="20% - Accent5" xfId="45" builtinId="46" customBuiltin="1"/>
    <cellStyle name="20% - Accent5 2" xfId="91"/>
    <cellStyle name="20% - Accent5 2 2" xfId="112"/>
    <cellStyle name="20% - Accent5 3" xfId="175"/>
    <cellStyle name="20% - Accent5 3 2" xfId="236"/>
    <cellStyle name="20% - Accent5 4" xfId="199"/>
    <cellStyle name="20% - Accent5 4 2" xfId="256"/>
    <cellStyle name="20% - Accent6" xfId="49" builtinId="50" customBuiltin="1"/>
    <cellStyle name="20% - Accent6 2" xfId="59"/>
    <cellStyle name="20% - Accent6 2 2" xfId="113"/>
    <cellStyle name="20% - Accent6 3" xfId="177"/>
    <cellStyle name="20% - Accent6 3 2" xfId="238"/>
    <cellStyle name="20% - Accent6 4" xfId="201"/>
    <cellStyle name="20% - Accent6 4 2" xfId="258"/>
    <cellStyle name="20% - Акцент1 10" xfId="261"/>
    <cellStyle name="20% - Акцент1 11" xfId="262"/>
    <cellStyle name="20% - Акцент1 12" xfId="263"/>
    <cellStyle name="20% - Акцент1 13" xfId="264"/>
    <cellStyle name="20% - Акцент1 14" xfId="265"/>
    <cellStyle name="20% - Акцент1 15" xfId="266"/>
    <cellStyle name="20% - Акцент1 16" xfId="267"/>
    <cellStyle name="20% - Акцент1 17" xfId="268"/>
    <cellStyle name="20% - Акцент1 18" xfId="269"/>
    <cellStyle name="20% - Акцент1 19" xfId="270"/>
    <cellStyle name="20% - Акцент1 2" xfId="214"/>
    <cellStyle name="20% - Акцент1 20" xfId="271"/>
    <cellStyle name="20% - Акцент1 21" xfId="272"/>
    <cellStyle name="20% - Акцент1 22" xfId="273"/>
    <cellStyle name="20% - Акцент1 23" xfId="274"/>
    <cellStyle name="20% - Акцент1 24" xfId="275"/>
    <cellStyle name="20% - Акцент1 25" xfId="276"/>
    <cellStyle name="20% - Акцент1 26" xfId="277"/>
    <cellStyle name="20% - Акцент1 27" xfId="278"/>
    <cellStyle name="20% - Акцент1 28" xfId="279"/>
    <cellStyle name="20% - Акцент1 29" xfId="280"/>
    <cellStyle name="20% - Акцент1 3" xfId="281"/>
    <cellStyle name="20% - Акцент1 30" xfId="282"/>
    <cellStyle name="20% - Акцент1 31" xfId="283"/>
    <cellStyle name="20% - Акцент1 32" xfId="284"/>
    <cellStyle name="20% - Акцент1 33" xfId="285"/>
    <cellStyle name="20% - Акцент1 34" xfId="286"/>
    <cellStyle name="20% - Акцент1 35" xfId="287"/>
    <cellStyle name="20% - Акцент1 36" xfId="288"/>
    <cellStyle name="20% - Акцент1 4" xfId="289"/>
    <cellStyle name="20% - Акцент1 5" xfId="290"/>
    <cellStyle name="20% - Акцент1 6" xfId="291"/>
    <cellStyle name="20% - Акцент1 7" xfId="292"/>
    <cellStyle name="20% - Акцент1 8" xfId="293"/>
    <cellStyle name="20% - Акцент1 9" xfId="294"/>
    <cellStyle name="20% - Акцент2 10" xfId="295"/>
    <cellStyle name="20% - Акцент2 11" xfId="296"/>
    <cellStyle name="20% - Акцент2 12" xfId="297"/>
    <cellStyle name="20% - Акцент2 13" xfId="298"/>
    <cellStyle name="20% - Акцент2 14" xfId="299"/>
    <cellStyle name="20% - Акцент2 15" xfId="300"/>
    <cellStyle name="20% - Акцент2 16" xfId="301"/>
    <cellStyle name="20% - Акцент2 17" xfId="302"/>
    <cellStyle name="20% - Акцент2 18" xfId="303"/>
    <cellStyle name="20% - Акцент2 19" xfId="304"/>
    <cellStyle name="20% - Акцент2 2" xfId="216"/>
    <cellStyle name="20% - Акцент2 20" xfId="305"/>
    <cellStyle name="20% - Акцент2 21" xfId="306"/>
    <cellStyle name="20% - Акцент2 22" xfId="307"/>
    <cellStyle name="20% - Акцент2 23" xfId="308"/>
    <cellStyle name="20% - Акцент2 24" xfId="309"/>
    <cellStyle name="20% - Акцент2 25" xfId="310"/>
    <cellStyle name="20% - Акцент2 26" xfId="311"/>
    <cellStyle name="20% - Акцент2 27" xfId="312"/>
    <cellStyle name="20% - Акцент2 28" xfId="313"/>
    <cellStyle name="20% - Акцент2 29" xfId="314"/>
    <cellStyle name="20% - Акцент2 3" xfId="315"/>
    <cellStyle name="20% - Акцент2 30" xfId="316"/>
    <cellStyle name="20% - Акцент2 31" xfId="317"/>
    <cellStyle name="20% - Акцент2 32" xfId="318"/>
    <cellStyle name="20% - Акцент2 33" xfId="319"/>
    <cellStyle name="20% - Акцент2 34" xfId="320"/>
    <cellStyle name="20% - Акцент2 35" xfId="321"/>
    <cellStyle name="20% - Акцент2 36" xfId="322"/>
    <cellStyle name="20% - Акцент2 4" xfId="323"/>
    <cellStyle name="20% - Акцент2 5" xfId="324"/>
    <cellStyle name="20% - Акцент2 6" xfId="325"/>
    <cellStyle name="20% - Акцент2 7" xfId="326"/>
    <cellStyle name="20% - Акцент2 8" xfId="327"/>
    <cellStyle name="20% - Акцент2 9" xfId="328"/>
    <cellStyle name="20% - Акцент3 10" xfId="329"/>
    <cellStyle name="20% - Акцент3 11" xfId="330"/>
    <cellStyle name="20% - Акцент3 12" xfId="331"/>
    <cellStyle name="20% - Акцент3 13" xfId="332"/>
    <cellStyle name="20% - Акцент3 14" xfId="333"/>
    <cellStyle name="20% - Акцент3 15" xfId="334"/>
    <cellStyle name="20% - Акцент3 16" xfId="335"/>
    <cellStyle name="20% - Акцент3 17" xfId="336"/>
    <cellStyle name="20% - Акцент3 18" xfId="337"/>
    <cellStyle name="20% - Акцент3 19" xfId="338"/>
    <cellStyle name="20% - Акцент3 2" xfId="218"/>
    <cellStyle name="20% - Акцент3 20" xfId="339"/>
    <cellStyle name="20% - Акцент3 21" xfId="340"/>
    <cellStyle name="20% - Акцент3 22" xfId="341"/>
    <cellStyle name="20% - Акцент3 23" xfId="342"/>
    <cellStyle name="20% - Акцент3 24" xfId="343"/>
    <cellStyle name="20% - Акцент3 25" xfId="344"/>
    <cellStyle name="20% - Акцент3 26" xfId="345"/>
    <cellStyle name="20% - Акцент3 27" xfId="346"/>
    <cellStyle name="20% - Акцент3 28" xfId="347"/>
    <cellStyle name="20% - Акцент3 29" xfId="348"/>
    <cellStyle name="20% - Акцент3 3" xfId="349"/>
    <cellStyle name="20% - Акцент3 30" xfId="350"/>
    <cellStyle name="20% - Акцент3 31" xfId="351"/>
    <cellStyle name="20% - Акцент3 32" xfId="352"/>
    <cellStyle name="20% - Акцент3 33" xfId="353"/>
    <cellStyle name="20% - Акцент3 34" xfId="354"/>
    <cellStyle name="20% - Акцент3 35" xfId="355"/>
    <cellStyle name="20% - Акцент3 36" xfId="356"/>
    <cellStyle name="20% - Акцент3 4" xfId="357"/>
    <cellStyle name="20% - Акцент3 5" xfId="358"/>
    <cellStyle name="20% - Акцент3 6" xfId="359"/>
    <cellStyle name="20% - Акцент3 7" xfId="360"/>
    <cellStyle name="20% - Акцент3 8" xfId="361"/>
    <cellStyle name="20% - Акцент3 9" xfId="362"/>
    <cellStyle name="20% - Акцент4 10" xfId="363"/>
    <cellStyle name="20% - Акцент4 11" xfId="364"/>
    <cellStyle name="20% - Акцент4 12" xfId="365"/>
    <cellStyle name="20% - Акцент4 13" xfId="366"/>
    <cellStyle name="20% - Акцент4 14" xfId="367"/>
    <cellStyle name="20% - Акцент4 15" xfId="368"/>
    <cellStyle name="20% - Акцент4 16" xfId="369"/>
    <cellStyle name="20% - Акцент4 17" xfId="370"/>
    <cellStyle name="20% - Акцент4 18" xfId="371"/>
    <cellStyle name="20% - Акцент4 19" xfId="372"/>
    <cellStyle name="20% - Акцент4 2" xfId="220"/>
    <cellStyle name="20% - Акцент4 20" xfId="373"/>
    <cellStyle name="20% - Акцент4 21" xfId="374"/>
    <cellStyle name="20% - Акцент4 22" xfId="375"/>
    <cellStyle name="20% - Акцент4 23" xfId="376"/>
    <cellStyle name="20% - Акцент4 24" xfId="377"/>
    <cellStyle name="20% - Акцент4 25" xfId="378"/>
    <cellStyle name="20% - Акцент4 26" xfId="379"/>
    <cellStyle name="20% - Акцент4 27" xfId="380"/>
    <cellStyle name="20% - Акцент4 28" xfId="381"/>
    <cellStyle name="20% - Акцент4 29" xfId="382"/>
    <cellStyle name="20% - Акцент4 3" xfId="383"/>
    <cellStyle name="20% - Акцент4 30" xfId="384"/>
    <cellStyle name="20% - Акцент4 31" xfId="385"/>
    <cellStyle name="20% - Акцент4 32" xfId="386"/>
    <cellStyle name="20% - Акцент4 33" xfId="387"/>
    <cellStyle name="20% - Акцент4 34" xfId="388"/>
    <cellStyle name="20% - Акцент4 35" xfId="389"/>
    <cellStyle name="20% - Акцент4 36" xfId="390"/>
    <cellStyle name="20% - Акцент4 4" xfId="391"/>
    <cellStyle name="20% - Акцент4 5" xfId="392"/>
    <cellStyle name="20% - Акцент4 6" xfId="393"/>
    <cellStyle name="20% - Акцент4 7" xfId="394"/>
    <cellStyle name="20% - Акцент4 8" xfId="395"/>
    <cellStyle name="20% - Акцент4 9" xfId="396"/>
    <cellStyle name="20% - Акцент5 10" xfId="397"/>
    <cellStyle name="20% - Акцент5 11" xfId="398"/>
    <cellStyle name="20% - Акцент5 12" xfId="399"/>
    <cellStyle name="20% - Акцент5 13" xfId="400"/>
    <cellStyle name="20% - Акцент5 14" xfId="401"/>
    <cellStyle name="20% - Акцент5 15" xfId="402"/>
    <cellStyle name="20% - Акцент5 16" xfId="403"/>
    <cellStyle name="20% - Акцент5 17" xfId="404"/>
    <cellStyle name="20% - Акцент5 18" xfId="405"/>
    <cellStyle name="20% - Акцент5 19" xfId="406"/>
    <cellStyle name="20% - Акцент5 2" xfId="222"/>
    <cellStyle name="20% - Акцент5 20" xfId="407"/>
    <cellStyle name="20% - Акцент5 21" xfId="408"/>
    <cellStyle name="20% - Акцент5 22" xfId="409"/>
    <cellStyle name="20% - Акцент5 23" xfId="410"/>
    <cellStyle name="20% - Акцент5 24" xfId="411"/>
    <cellStyle name="20% - Акцент5 25" xfId="412"/>
    <cellStyle name="20% - Акцент5 26" xfId="413"/>
    <cellStyle name="20% - Акцент5 27" xfId="414"/>
    <cellStyle name="20% - Акцент5 28" xfId="415"/>
    <cellStyle name="20% - Акцент5 29" xfId="416"/>
    <cellStyle name="20% - Акцент5 3" xfId="417"/>
    <cellStyle name="20% - Акцент5 30" xfId="418"/>
    <cellStyle name="20% - Акцент5 31" xfId="419"/>
    <cellStyle name="20% - Акцент5 32" xfId="420"/>
    <cellStyle name="20% - Акцент5 33" xfId="421"/>
    <cellStyle name="20% - Акцент5 34" xfId="422"/>
    <cellStyle name="20% - Акцент5 35" xfId="423"/>
    <cellStyle name="20% - Акцент5 36" xfId="424"/>
    <cellStyle name="20% - Акцент5 4" xfId="425"/>
    <cellStyle name="20% - Акцент5 5" xfId="426"/>
    <cellStyle name="20% - Акцент5 6" xfId="427"/>
    <cellStyle name="20% - Акцент5 7" xfId="428"/>
    <cellStyle name="20% - Акцент5 8" xfId="429"/>
    <cellStyle name="20% - Акцент5 9" xfId="430"/>
    <cellStyle name="20% - Акцент6 10" xfId="431"/>
    <cellStyle name="20% - Акцент6 11" xfId="432"/>
    <cellStyle name="20% - Акцент6 12" xfId="433"/>
    <cellStyle name="20% - Акцент6 13" xfId="434"/>
    <cellStyle name="20% - Акцент6 14" xfId="435"/>
    <cellStyle name="20% - Акцент6 15" xfId="436"/>
    <cellStyle name="20% - Акцент6 16" xfId="437"/>
    <cellStyle name="20% - Акцент6 17" xfId="438"/>
    <cellStyle name="20% - Акцент6 18" xfId="439"/>
    <cellStyle name="20% - Акцент6 19" xfId="440"/>
    <cellStyle name="20% - Акцент6 2" xfId="224"/>
    <cellStyle name="20% - Акцент6 20" xfId="441"/>
    <cellStyle name="20% - Акцент6 21" xfId="442"/>
    <cellStyle name="20% - Акцент6 22" xfId="443"/>
    <cellStyle name="20% - Акцент6 23" xfId="444"/>
    <cellStyle name="20% - Акцент6 24" xfId="445"/>
    <cellStyle name="20% - Акцент6 25" xfId="446"/>
    <cellStyle name="20% - Акцент6 26" xfId="447"/>
    <cellStyle name="20% - Акцент6 27" xfId="448"/>
    <cellStyle name="20% - Акцент6 28" xfId="449"/>
    <cellStyle name="20% - Акцент6 29" xfId="450"/>
    <cellStyle name="20% - Акцент6 3" xfId="451"/>
    <cellStyle name="20% - Акцент6 30" xfId="452"/>
    <cellStyle name="20% - Акцент6 31" xfId="453"/>
    <cellStyle name="20% - Акцент6 32" xfId="454"/>
    <cellStyle name="20% - Акцент6 33" xfId="455"/>
    <cellStyle name="20% - Акцент6 34" xfId="456"/>
    <cellStyle name="20% - Акцент6 35" xfId="457"/>
    <cellStyle name="20% - Акцент6 36" xfId="458"/>
    <cellStyle name="20% - Акцент6 4" xfId="459"/>
    <cellStyle name="20% - Акцент6 5" xfId="460"/>
    <cellStyle name="20% - Акцент6 6" xfId="461"/>
    <cellStyle name="20% - Акцент6 7" xfId="462"/>
    <cellStyle name="20% - Акцент6 8" xfId="463"/>
    <cellStyle name="20% - Акцент6 9" xfId="464"/>
    <cellStyle name="40% - Accent1" xfId="30" builtinId="31" customBuiltin="1"/>
    <cellStyle name="40% - Accent1 2" xfId="93"/>
    <cellStyle name="40% - Accent1 2 2" xfId="114"/>
    <cellStyle name="40% - Accent1 3" xfId="168"/>
    <cellStyle name="40% - Accent1 3 2" xfId="229"/>
    <cellStyle name="40% - Accent1 4" xfId="192"/>
    <cellStyle name="40% - Accent1 4 2" xfId="249"/>
    <cellStyle name="40% - Accent2" xfId="34" builtinId="35" customBuiltin="1"/>
    <cellStyle name="40% - Accent2 2" xfId="61"/>
    <cellStyle name="40% - Accent2 2 2" xfId="115"/>
    <cellStyle name="40% - Accent2 3" xfId="170"/>
    <cellStyle name="40% - Accent2 3 2" xfId="231"/>
    <cellStyle name="40% - Accent2 4" xfId="194"/>
    <cellStyle name="40% - Accent2 4 2" xfId="251"/>
    <cellStyle name="40% - Accent3" xfId="38" builtinId="39" customBuiltin="1"/>
    <cellStyle name="40% - Accent3 2" xfId="87"/>
    <cellStyle name="40% - Accent3 2 2" xfId="116"/>
    <cellStyle name="40% - Accent3 3" xfId="172"/>
    <cellStyle name="40% - Accent3 3 2" xfId="233"/>
    <cellStyle name="40% - Accent3 4" xfId="196"/>
    <cellStyle name="40% - Accent3 4 2" xfId="253"/>
    <cellStyle name="40% - Accent4" xfId="42" builtinId="43" customBuiltin="1"/>
    <cellStyle name="40% - Accent4 2" xfId="78"/>
    <cellStyle name="40% - Accent4 2 2" xfId="117"/>
    <cellStyle name="40% - Accent4 3" xfId="174"/>
    <cellStyle name="40% - Accent4 3 2" xfId="235"/>
    <cellStyle name="40% - Accent4 4" xfId="198"/>
    <cellStyle name="40% - Accent4 4 2" xfId="255"/>
    <cellStyle name="40% - Accent5" xfId="46" builtinId="47" customBuiltin="1"/>
    <cellStyle name="40% - Accent5 2" xfId="77"/>
    <cellStyle name="40% - Accent5 2 2" xfId="118"/>
    <cellStyle name="40% - Accent5 3" xfId="176"/>
    <cellStyle name="40% - Accent5 3 2" xfId="237"/>
    <cellStyle name="40% - Accent5 4" xfId="200"/>
    <cellStyle name="40% - Accent5 4 2" xfId="257"/>
    <cellStyle name="40% - Accent6" xfId="50" builtinId="51" customBuiltin="1"/>
    <cellStyle name="40% - Accent6 2" xfId="60"/>
    <cellStyle name="40% - Accent6 2 2" xfId="119"/>
    <cellStyle name="40% - Accent6 3" xfId="178"/>
    <cellStyle name="40% - Accent6 3 2" xfId="239"/>
    <cellStyle name="40% - Accent6 4" xfId="202"/>
    <cellStyle name="40% - Accent6 4 2" xfId="259"/>
    <cellStyle name="40% - Акцент1 10" xfId="465"/>
    <cellStyle name="40% - Акцент1 11" xfId="466"/>
    <cellStyle name="40% - Акцент1 12" xfId="467"/>
    <cellStyle name="40% - Акцент1 13" xfId="468"/>
    <cellStyle name="40% - Акцент1 14" xfId="469"/>
    <cellStyle name="40% - Акцент1 15" xfId="470"/>
    <cellStyle name="40% - Акцент1 16" xfId="471"/>
    <cellStyle name="40% - Акцент1 17" xfId="472"/>
    <cellStyle name="40% - Акцент1 18" xfId="473"/>
    <cellStyle name="40% - Акцент1 19" xfId="474"/>
    <cellStyle name="40% - Акцент1 2" xfId="215"/>
    <cellStyle name="40% - Акцент1 20" xfId="475"/>
    <cellStyle name="40% - Акцент1 21" xfId="476"/>
    <cellStyle name="40% - Акцент1 22" xfId="477"/>
    <cellStyle name="40% - Акцент1 23" xfId="478"/>
    <cellStyle name="40% - Акцент1 24" xfId="479"/>
    <cellStyle name="40% - Акцент1 25" xfId="480"/>
    <cellStyle name="40% - Акцент1 26" xfId="481"/>
    <cellStyle name="40% - Акцент1 27" xfId="482"/>
    <cellStyle name="40% - Акцент1 28" xfId="483"/>
    <cellStyle name="40% - Акцент1 29" xfId="484"/>
    <cellStyle name="40% - Акцент1 3" xfId="485"/>
    <cellStyle name="40% - Акцент1 30" xfId="486"/>
    <cellStyle name="40% - Акцент1 31" xfId="487"/>
    <cellStyle name="40% - Акцент1 32" xfId="488"/>
    <cellStyle name="40% - Акцент1 33" xfId="489"/>
    <cellStyle name="40% - Акцент1 34" xfId="490"/>
    <cellStyle name="40% - Акцент1 35" xfId="491"/>
    <cellStyle name="40% - Акцент1 36" xfId="492"/>
    <cellStyle name="40% - Акцент1 4" xfId="493"/>
    <cellStyle name="40% - Акцент1 5" xfId="494"/>
    <cellStyle name="40% - Акцент1 6" xfId="495"/>
    <cellStyle name="40% - Акцент1 7" xfId="496"/>
    <cellStyle name="40% - Акцент1 8" xfId="497"/>
    <cellStyle name="40% - Акцент1 9" xfId="498"/>
    <cellStyle name="40% - Акцент2 10" xfId="499"/>
    <cellStyle name="40% - Акцент2 11" xfId="500"/>
    <cellStyle name="40% - Акцент2 12" xfId="501"/>
    <cellStyle name="40% - Акцент2 13" xfId="502"/>
    <cellStyle name="40% - Акцент2 14" xfId="503"/>
    <cellStyle name="40% - Акцент2 15" xfId="504"/>
    <cellStyle name="40% - Акцент2 16" xfId="505"/>
    <cellStyle name="40% - Акцент2 17" xfId="506"/>
    <cellStyle name="40% - Акцент2 18" xfId="507"/>
    <cellStyle name="40% - Акцент2 19" xfId="508"/>
    <cellStyle name="40% - Акцент2 2" xfId="217"/>
    <cellStyle name="40% - Акцент2 20" xfId="509"/>
    <cellStyle name="40% - Акцент2 21" xfId="510"/>
    <cellStyle name="40% - Акцент2 22" xfId="511"/>
    <cellStyle name="40% - Акцент2 23" xfId="512"/>
    <cellStyle name="40% - Акцент2 24" xfId="513"/>
    <cellStyle name="40% - Акцент2 25" xfId="514"/>
    <cellStyle name="40% - Акцент2 26" xfId="515"/>
    <cellStyle name="40% - Акцент2 27" xfId="516"/>
    <cellStyle name="40% - Акцент2 28" xfId="517"/>
    <cellStyle name="40% - Акцент2 29" xfId="518"/>
    <cellStyle name="40% - Акцент2 3" xfId="519"/>
    <cellStyle name="40% - Акцент2 30" xfId="520"/>
    <cellStyle name="40% - Акцент2 31" xfId="521"/>
    <cellStyle name="40% - Акцент2 32" xfId="522"/>
    <cellStyle name="40% - Акцент2 33" xfId="523"/>
    <cellStyle name="40% - Акцент2 34" xfId="524"/>
    <cellStyle name="40% - Акцент2 35" xfId="525"/>
    <cellStyle name="40% - Акцент2 36" xfId="526"/>
    <cellStyle name="40% - Акцент2 4" xfId="527"/>
    <cellStyle name="40% - Акцент2 5" xfId="528"/>
    <cellStyle name="40% - Акцент2 6" xfId="529"/>
    <cellStyle name="40% - Акцент2 7" xfId="530"/>
    <cellStyle name="40% - Акцент2 8" xfId="531"/>
    <cellStyle name="40% - Акцент2 9" xfId="532"/>
    <cellStyle name="40% - Акцент3 10" xfId="533"/>
    <cellStyle name="40% - Акцент3 11" xfId="534"/>
    <cellStyle name="40% - Акцент3 12" xfId="535"/>
    <cellStyle name="40% - Акцент3 13" xfId="536"/>
    <cellStyle name="40% - Акцент3 14" xfId="537"/>
    <cellStyle name="40% - Акцент3 15" xfId="538"/>
    <cellStyle name="40% - Акцент3 16" xfId="539"/>
    <cellStyle name="40% - Акцент3 17" xfId="540"/>
    <cellStyle name="40% - Акцент3 18" xfId="541"/>
    <cellStyle name="40% - Акцент3 19" xfId="542"/>
    <cellStyle name="40% - Акцент3 2" xfId="219"/>
    <cellStyle name="40% - Акцент3 20" xfId="543"/>
    <cellStyle name="40% - Акцент3 21" xfId="544"/>
    <cellStyle name="40% - Акцент3 22" xfId="545"/>
    <cellStyle name="40% - Акцент3 23" xfId="546"/>
    <cellStyle name="40% - Акцент3 24" xfId="547"/>
    <cellStyle name="40% - Акцент3 25" xfId="548"/>
    <cellStyle name="40% - Акцент3 26" xfId="549"/>
    <cellStyle name="40% - Акцент3 27" xfId="550"/>
    <cellStyle name="40% - Акцент3 28" xfId="551"/>
    <cellStyle name="40% - Акцент3 29" xfId="552"/>
    <cellStyle name="40% - Акцент3 3" xfId="553"/>
    <cellStyle name="40% - Акцент3 30" xfId="554"/>
    <cellStyle name="40% - Акцент3 31" xfId="555"/>
    <cellStyle name="40% - Акцент3 32" xfId="556"/>
    <cellStyle name="40% - Акцент3 33" xfId="557"/>
    <cellStyle name="40% - Акцент3 34" xfId="558"/>
    <cellStyle name="40% - Акцент3 35" xfId="559"/>
    <cellStyle name="40% - Акцент3 36" xfId="560"/>
    <cellStyle name="40% - Акцент3 4" xfId="561"/>
    <cellStyle name="40% - Акцент3 5" xfId="562"/>
    <cellStyle name="40% - Акцент3 6" xfId="563"/>
    <cellStyle name="40% - Акцент3 7" xfId="564"/>
    <cellStyle name="40% - Акцент3 8" xfId="565"/>
    <cellStyle name="40% - Акцент3 9" xfId="566"/>
    <cellStyle name="40% - Акцент4 10" xfId="567"/>
    <cellStyle name="40% - Акцент4 11" xfId="568"/>
    <cellStyle name="40% - Акцент4 12" xfId="569"/>
    <cellStyle name="40% - Акцент4 13" xfId="570"/>
    <cellStyle name="40% - Акцент4 14" xfId="571"/>
    <cellStyle name="40% - Акцент4 15" xfId="572"/>
    <cellStyle name="40% - Акцент4 16" xfId="573"/>
    <cellStyle name="40% - Акцент4 17" xfId="574"/>
    <cellStyle name="40% - Акцент4 18" xfId="575"/>
    <cellStyle name="40% - Акцент4 19" xfId="576"/>
    <cellStyle name="40% - Акцент4 2" xfId="221"/>
    <cellStyle name="40% - Акцент4 20" xfId="577"/>
    <cellStyle name="40% - Акцент4 21" xfId="578"/>
    <cellStyle name="40% - Акцент4 22" xfId="579"/>
    <cellStyle name="40% - Акцент4 23" xfId="580"/>
    <cellStyle name="40% - Акцент4 24" xfId="581"/>
    <cellStyle name="40% - Акцент4 25" xfId="582"/>
    <cellStyle name="40% - Акцент4 26" xfId="583"/>
    <cellStyle name="40% - Акцент4 27" xfId="584"/>
    <cellStyle name="40% - Акцент4 28" xfId="585"/>
    <cellStyle name="40% - Акцент4 29" xfId="586"/>
    <cellStyle name="40% - Акцент4 3" xfId="587"/>
    <cellStyle name="40% - Акцент4 30" xfId="588"/>
    <cellStyle name="40% - Акцент4 31" xfId="589"/>
    <cellStyle name="40% - Акцент4 32" xfId="590"/>
    <cellStyle name="40% - Акцент4 33" xfId="591"/>
    <cellStyle name="40% - Акцент4 34" xfId="592"/>
    <cellStyle name="40% - Акцент4 35" xfId="593"/>
    <cellStyle name="40% - Акцент4 36" xfId="594"/>
    <cellStyle name="40% - Акцент4 4" xfId="595"/>
    <cellStyle name="40% - Акцент4 5" xfId="596"/>
    <cellStyle name="40% - Акцент4 6" xfId="597"/>
    <cellStyle name="40% - Акцент4 7" xfId="598"/>
    <cellStyle name="40% - Акцент4 8" xfId="599"/>
    <cellStyle name="40% - Акцент4 9" xfId="600"/>
    <cellStyle name="40% - Акцент5 10" xfId="601"/>
    <cellStyle name="40% - Акцент5 11" xfId="602"/>
    <cellStyle name="40% - Акцент5 12" xfId="603"/>
    <cellStyle name="40% - Акцент5 13" xfId="604"/>
    <cellStyle name="40% - Акцент5 14" xfId="605"/>
    <cellStyle name="40% - Акцент5 15" xfId="606"/>
    <cellStyle name="40% - Акцент5 16" xfId="607"/>
    <cellStyle name="40% - Акцент5 17" xfId="608"/>
    <cellStyle name="40% - Акцент5 18" xfId="609"/>
    <cellStyle name="40% - Акцент5 19" xfId="610"/>
    <cellStyle name="40% - Акцент5 2" xfId="223"/>
    <cellStyle name="40% - Акцент5 20" xfId="611"/>
    <cellStyle name="40% - Акцент5 21" xfId="612"/>
    <cellStyle name="40% - Акцент5 22" xfId="613"/>
    <cellStyle name="40% - Акцент5 23" xfId="614"/>
    <cellStyle name="40% - Акцент5 24" xfId="615"/>
    <cellStyle name="40% - Акцент5 25" xfId="616"/>
    <cellStyle name="40% - Акцент5 26" xfId="617"/>
    <cellStyle name="40% - Акцент5 27" xfId="618"/>
    <cellStyle name="40% - Акцент5 28" xfId="619"/>
    <cellStyle name="40% - Акцент5 29" xfId="620"/>
    <cellStyle name="40% - Акцент5 3" xfId="621"/>
    <cellStyle name="40% - Акцент5 30" xfId="622"/>
    <cellStyle name="40% - Акцент5 31" xfId="623"/>
    <cellStyle name="40% - Акцент5 32" xfId="624"/>
    <cellStyle name="40% - Акцент5 33" xfId="625"/>
    <cellStyle name="40% - Акцент5 34" xfId="626"/>
    <cellStyle name="40% - Акцент5 35" xfId="627"/>
    <cellStyle name="40% - Акцент5 36" xfId="628"/>
    <cellStyle name="40% - Акцент5 4" xfId="629"/>
    <cellStyle name="40% - Акцент5 5" xfId="630"/>
    <cellStyle name="40% - Акцент5 6" xfId="631"/>
    <cellStyle name="40% - Акцент5 7" xfId="632"/>
    <cellStyle name="40% - Акцент5 8" xfId="633"/>
    <cellStyle name="40% - Акцент5 9" xfId="634"/>
    <cellStyle name="40% - Акцент6 10" xfId="635"/>
    <cellStyle name="40% - Акцент6 11" xfId="636"/>
    <cellStyle name="40% - Акцент6 12" xfId="637"/>
    <cellStyle name="40% - Акцент6 13" xfId="638"/>
    <cellStyle name="40% - Акцент6 14" xfId="639"/>
    <cellStyle name="40% - Акцент6 15" xfId="640"/>
    <cellStyle name="40% - Акцент6 16" xfId="641"/>
    <cellStyle name="40% - Акцент6 17" xfId="642"/>
    <cellStyle name="40% - Акцент6 18" xfId="643"/>
    <cellStyle name="40% - Акцент6 19" xfId="644"/>
    <cellStyle name="40% - Акцент6 2" xfId="225"/>
    <cellStyle name="40% - Акцент6 20" xfId="645"/>
    <cellStyle name="40% - Акцент6 21" xfId="646"/>
    <cellStyle name="40% - Акцент6 22" xfId="647"/>
    <cellStyle name="40% - Акцент6 23" xfId="648"/>
    <cellStyle name="40% - Акцент6 24" xfId="649"/>
    <cellStyle name="40% - Акцент6 25" xfId="650"/>
    <cellStyle name="40% - Акцент6 26" xfId="651"/>
    <cellStyle name="40% - Акцент6 27" xfId="652"/>
    <cellStyle name="40% - Акцент6 28" xfId="653"/>
    <cellStyle name="40% - Акцент6 29" xfId="654"/>
    <cellStyle name="40% - Акцент6 3" xfId="655"/>
    <cellStyle name="40% - Акцент6 30" xfId="656"/>
    <cellStyle name="40% - Акцент6 31" xfId="657"/>
    <cellStyle name="40% - Акцент6 32" xfId="658"/>
    <cellStyle name="40% - Акцент6 33" xfId="659"/>
    <cellStyle name="40% - Акцент6 34" xfId="660"/>
    <cellStyle name="40% - Акцент6 35" xfId="661"/>
    <cellStyle name="40% - Акцент6 36" xfId="662"/>
    <cellStyle name="40% - Акцент6 4" xfId="663"/>
    <cellStyle name="40% - Акцент6 5" xfId="664"/>
    <cellStyle name="40% - Акцент6 6" xfId="665"/>
    <cellStyle name="40% - Акцент6 7" xfId="666"/>
    <cellStyle name="40% - Акцент6 8" xfId="667"/>
    <cellStyle name="40% - Акцент6 9" xfId="668"/>
    <cellStyle name="60% - Accent1" xfId="31" builtinId="32" customBuiltin="1"/>
    <cellStyle name="60% - Accent1 2" xfId="64"/>
    <cellStyle name="60% - Accent1 2 2" xfId="120"/>
    <cellStyle name="60% - Accent2" xfId="35" builtinId="36" customBuiltin="1"/>
    <cellStyle name="60% - Accent2 2" xfId="62"/>
    <cellStyle name="60% - Accent2 2 2" xfId="121"/>
    <cellStyle name="60% - Accent3" xfId="39" builtinId="40" customBuiltin="1"/>
    <cellStyle name="60% - Accent3 2" xfId="56"/>
    <cellStyle name="60% - Accent3 2 2" xfId="122"/>
    <cellStyle name="60% - Accent4" xfId="43" builtinId="44" customBuiltin="1"/>
    <cellStyle name="60% - Accent4 2" xfId="66"/>
    <cellStyle name="60% - Accent4 2 2" xfId="123"/>
    <cellStyle name="60% - Accent5" xfId="47" builtinId="48" customBuiltin="1"/>
    <cellStyle name="60% - Accent5 2" xfId="73"/>
    <cellStyle name="60% - Accent5 2 2" xfId="124"/>
    <cellStyle name="60% - Accent6" xfId="51" builtinId="52" customBuiltin="1"/>
    <cellStyle name="60% - Accent6 2" xfId="55"/>
    <cellStyle name="60% - Accent6 2 2" xfId="125"/>
    <cellStyle name="60% - Акцент1 10" xfId="669"/>
    <cellStyle name="60% - Акцент1 11" xfId="670"/>
    <cellStyle name="60% - Акцент1 12" xfId="671"/>
    <cellStyle name="60% - Акцент1 13" xfId="672"/>
    <cellStyle name="60% - Акцент1 14" xfId="673"/>
    <cellStyle name="60% - Акцент1 15" xfId="674"/>
    <cellStyle name="60% - Акцент1 16" xfId="675"/>
    <cellStyle name="60% - Акцент1 17" xfId="676"/>
    <cellStyle name="60% - Акцент1 18" xfId="677"/>
    <cellStyle name="60% - Акцент1 19" xfId="678"/>
    <cellStyle name="60% - Акцент1 2" xfId="679"/>
    <cellStyle name="60% - Акцент1 20" xfId="680"/>
    <cellStyle name="60% - Акцент1 21" xfId="681"/>
    <cellStyle name="60% - Акцент1 22" xfId="682"/>
    <cellStyle name="60% - Акцент1 23" xfId="683"/>
    <cellStyle name="60% - Акцент1 24" xfId="684"/>
    <cellStyle name="60% - Акцент1 25" xfId="685"/>
    <cellStyle name="60% - Акцент1 26" xfId="686"/>
    <cellStyle name="60% - Акцент1 27" xfId="687"/>
    <cellStyle name="60% - Акцент1 28" xfId="688"/>
    <cellStyle name="60% - Акцент1 29" xfId="689"/>
    <cellStyle name="60% - Акцент1 3" xfId="690"/>
    <cellStyle name="60% - Акцент1 30" xfId="691"/>
    <cellStyle name="60% - Акцент1 31" xfId="692"/>
    <cellStyle name="60% - Акцент1 32" xfId="693"/>
    <cellStyle name="60% - Акцент1 33" xfId="694"/>
    <cellStyle name="60% - Акцент1 34" xfId="695"/>
    <cellStyle name="60% - Акцент1 35" xfId="696"/>
    <cellStyle name="60% - Акцент1 36" xfId="697"/>
    <cellStyle name="60% - Акцент1 4" xfId="698"/>
    <cellStyle name="60% - Акцент1 5" xfId="699"/>
    <cellStyle name="60% - Акцент1 6" xfId="700"/>
    <cellStyle name="60% - Акцент1 7" xfId="701"/>
    <cellStyle name="60% - Акцент1 8" xfId="702"/>
    <cellStyle name="60% - Акцент1 9" xfId="703"/>
    <cellStyle name="60% - Акцент2 10" xfId="704"/>
    <cellStyle name="60% - Акцент2 11" xfId="705"/>
    <cellStyle name="60% - Акцент2 12" xfId="706"/>
    <cellStyle name="60% - Акцент2 13" xfId="707"/>
    <cellStyle name="60% - Акцент2 14" xfId="708"/>
    <cellStyle name="60% - Акцент2 15" xfId="709"/>
    <cellStyle name="60% - Акцент2 16" xfId="710"/>
    <cellStyle name="60% - Акцент2 17" xfId="711"/>
    <cellStyle name="60% - Акцент2 18" xfId="712"/>
    <cellStyle name="60% - Акцент2 19" xfId="713"/>
    <cellStyle name="60% - Акцент2 2" xfId="714"/>
    <cellStyle name="60% - Акцент2 20" xfId="715"/>
    <cellStyle name="60% - Акцент2 21" xfId="716"/>
    <cellStyle name="60% - Акцент2 22" xfId="717"/>
    <cellStyle name="60% - Акцент2 23" xfId="718"/>
    <cellStyle name="60% - Акцент2 24" xfId="719"/>
    <cellStyle name="60% - Акцент2 25" xfId="720"/>
    <cellStyle name="60% - Акцент2 26" xfId="721"/>
    <cellStyle name="60% - Акцент2 27" xfId="722"/>
    <cellStyle name="60% - Акцент2 28" xfId="723"/>
    <cellStyle name="60% - Акцент2 29" xfId="724"/>
    <cellStyle name="60% - Акцент2 3" xfId="725"/>
    <cellStyle name="60% - Акцент2 30" xfId="726"/>
    <cellStyle name="60% - Акцент2 31" xfId="727"/>
    <cellStyle name="60% - Акцент2 32" xfId="728"/>
    <cellStyle name="60% - Акцент2 33" xfId="729"/>
    <cellStyle name="60% - Акцент2 34" xfId="730"/>
    <cellStyle name="60% - Акцент2 35" xfId="731"/>
    <cellStyle name="60% - Акцент2 36" xfId="732"/>
    <cellStyle name="60% - Акцент2 4" xfId="733"/>
    <cellStyle name="60% - Акцент2 5" xfId="734"/>
    <cellStyle name="60% - Акцент2 6" xfId="735"/>
    <cellStyle name="60% - Акцент2 7" xfId="736"/>
    <cellStyle name="60% - Акцент2 8" xfId="737"/>
    <cellStyle name="60% - Акцент2 9" xfId="738"/>
    <cellStyle name="60% - Акцент3 10" xfId="739"/>
    <cellStyle name="60% - Акцент3 11" xfId="740"/>
    <cellStyle name="60% - Акцент3 12" xfId="741"/>
    <cellStyle name="60% - Акцент3 13" xfId="742"/>
    <cellStyle name="60% - Акцент3 14" xfId="743"/>
    <cellStyle name="60% - Акцент3 15" xfId="744"/>
    <cellStyle name="60% - Акцент3 16" xfId="745"/>
    <cellStyle name="60% - Акцент3 17" xfId="746"/>
    <cellStyle name="60% - Акцент3 18" xfId="747"/>
    <cellStyle name="60% - Акцент3 19" xfId="748"/>
    <cellStyle name="60% - Акцент3 2" xfId="749"/>
    <cellStyle name="60% - Акцент3 20" xfId="750"/>
    <cellStyle name="60% - Акцент3 21" xfId="751"/>
    <cellStyle name="60% - Акцент3 22" xfId="752"/>
    <cellStyle name="60% - Акцент3 23" xfId="753"/>
    <cellStyle name="60% - Акцент3 24" xfId="754"/>
    <cellStyle name="60% - Акцент3 25" xfId="755"/>
    <cellStyle name="60% - Акцент3 26" xfId="756"/>
    <cellStyle name="60% - Акцент3 27" xfId="757"/>
    <cellStyle name="60% - Акцент3 28" xfId="758"/>
    <cellStyle name="60% - Акцент3 29" xfId="759"/>
    <cellStyle name="60% - Акцент3 3" xfId="760"/>
    <cellStyle name="60% - Акцент3 30" xfId="761"/>
    <cellStyle name="60% - Акцент3 31" xfId="762"/>
    <cellStyle name="60% - Акцент3 32" xfId="763"/>
    <cellStyle name="60% - Акцент3 33" xfId="764"/>
    <cellStyle name="60% - Акцент3 34" xfId="765"/>
    <cellStyle name="60% - Акцент3 35" xfId="766"/>
    <cellStyle name="60% - Акцент3 36" xfId="767"/>
    <cellStyle name="60% - Акцент3 4" xfId="768"/>
    <cellStyle name="60% - Акцент3 5" xfId="769"/>
    <cellStyle name="60% - Акцент3 6" xfId="770"/>
    <cellStyle name="60% - Акцент3 7" xfId="771"/>
    <cellStyle name="60% - Акцент3 8" xfId="772"/>
    <cellStyle name="60% - Акцент3 9" xfId="773"/>
    <cellStyle name="60% - Акцент4 10" xfId="774"/>
    <cellStyle name="60% - Акцент4 11" xfId="775"/>
    <cellStyle name="60% - Акцент4 12" xfId="776"/>
    <cellStyle name="60% - Акцент4 13" xfId="777"/>
    <cellStyle name="60% - Акцент4 14" xfId="778"/>
    <cellStyle name="60% - Акцент4 15" xfId="779"/>
    <cellStyle name="60% - Акцент4 16" xfId="780"/>
    <cellStyle name="60% - Акцент4 17" xfId="781"/>
    <cellStyle name="60% - Акцент4 18" xfId="782"/>
    <cellStyle name="60% - Акцент4 19" xfId="783"/>
    <cellStyle name="60% - Акцент4 2" xfId="784"/>
    <cellStyle name="60% - Акцент4 20" xfId="785"/>
    <cellStyle name="60% - Акцент4 21" xfId="786"/>
    <cellStyle name="60% - Акцент4 22" xfId="787"/>
    <cellStyle name="60% - Акцент4 23" xfId="788"/>
    <cellStyle name="60% - Акцент4 24" xfId="789"/>
    <cellStyle name="60% - Акцент4 25" xfId="790"/>
    <cellStyle name="60% - Акцент4 26" xfId="791"/>
    <cellStyle name="60% - Акцент4 27" xfId="792"/>
    <cellStyle name="60% - Акцент4 28" xfId="793"/>
    <cellStyle name="60% - Акцент4 29" xfId="794"/>
    <cellStyle name="60% - Акцент4 3" xfId="795"/>
    <cellStyle name="60% - Акцент4 30" xfId="796"/>
    <cellStyle name="60% - Акцент4 31" xfId="797"/>
    <cellStyle name="60% - Акцент4 32" xfId="798"/>
    <cellStyle name="60% - Акцент4 33" xfId="799"/>
    <cellStyle name="60% - Акцент4 34" xfId="800"/>
    <cellStyle name="60% - Акцент4 35" xfId="801"/>
    <cellStyle name="60% - Акцент4 36" xfId="802"/>
    <cellStyle name="60% - Акцент4 4" xfId="803"/>
    <cellStyle name="60% - Акцент4 5" xfId="804"/>
    <cellStyle name="60% - Акцент4 6" xfId="805"/>
    <cellStyle name="60% - Акцент4 7" xfId="806"/>
    <cellStyle name="60% - Акцент4 8" xfId="807"/>
    <cellStyle name="60% - Акцент4 9" xfId="808"/>
    <cellStyle name="60% - Акцент5 10" xfId="809"/>
    <cellStyle name="60% - Акцент5 11" xfId="810"/>
    <cellStyle name="60% - Акцент5 12" xfId="811"/>
    <cellStyle name="60% - Акцент5 13" xfId="812"/>
    <cellStyle name="60% - Акцент5 14" xfId="813"/>
    <cellStyle name="60% - Акцент5 15" xfId="814"/>
    <cellStyle name="60% - Акцент5 16" xfId="815"/>
    <cellStyle name="60% - Акцент5 17" xfId="816"/>
    <cellStyle name="60% - Акцент5 18" xfId="817"/>
    <cellStyle name="60% - Акцент5 19" xfId="818"/>
    <cellStyle name="60% - Акцент5 2" xfId="819"/>
    <cellStyle name="60% - Акцент5 20" xfId="820"/>
    <cellStyle name="60% - Акцент5 21" xfId="821"/>
    <cellStyle name="60% - Акцент5 22" xfId="822"/>
    <cellStyle name="60% - Акцент5 23" xfId="823"/>
    <cellStyle name="60% - Акцент5 24" xfId="824"/>
    <cellStyle name="60% - Акцент5 25" xfId="825"/>
    <cellStyle name="60% - Акцент5 26" xfId="826"/>
    <cellStyle name="60% - Акцент5 27" xfId="827"/>
    <cellStyle name="60% - Акцент5 28" xfId="828"/>
    <cellStyle name="60% - Акцент5 29" xfId="829"/>
    <cellStyle name="60% - Акцент5 3" xfId="830"/>
    <cellStyle name="60% - Акцент5 30" xfId="831"/>
    <cellStyle name="60% - Акцент5 31" xfId="832"/>
    <cellStyle name="60% - Акцент5 32" xfId="833"/>
    <cellStyle name="60% - Акцент5 33" xfId="834"/>
    <cellStyle name="60% - Акцент5 34" xfId="835"/>
    <cellStyle name="60% - Акцент5 35" xfId="836"/>
    <cellStyle name="60% - Акцент5 36" xfId="837"/>
    <cellStyle name="60% - Акцент5 4" xfId="838"/>
    <cellStyle name="60% - Акцент5 5" xfId="839"/>
    <cellStyle name="60% - Акцент5 6" xfId="840"/>
    <cellStyle name="60% - Акцент5 7" xfId="841"/>
    <cellStyle name="60% - Акцент5 8" xfId="842"/>
    <cellStyle name="60% - Акцент5 9" xfId="843"/>
    <cellStyle name="60% - Акцент6 10" xfId="844"/>
    <cellStyle name="60% - Акцент6 11" xfId="845"/>
    <cellStyle name="60% - Акцент6 12" xfId="846"/>
    <cellStyle name="60% - Акцент6 13" xfId="847"/>
    <cellStyle name="60% - Акцент6 14" xfId="848"/>
    <cellStyle name="60% - Акцент6 15" xfId="849"/>
    <cellStyle name="60% - Акцент6 16" xfId="850"/>
    <cellStyle name="60% - Акцент6 17" xfId="851"/>
    <cellStyle name="60% - Акцент6 18" xfId="852"/>
    <cellStyle name="60% - Акцент6 19" xfId="853"/>
    <cellStyle name="60% - Акцент6 2" xfId="854"/>
    <cellStyle name="60% - Акцент6 20" xfId="855"/>
    <cellStyle name="60% - Акцент6 21" xfId="856"/>
    <cellStyle name="60% - Акцент6 22" xfId="857"/>
    <cellStyle name="60% - Акцент6 23" xfId="858"/>
    <cellStyle name="60% - Акцент6 24" xfId="859"/>
    <cellStyle name="60% - Акцент6 25" xfId="860"/>
    <cellStyle name="60% - Акцент6 26" xfId="861"/>
    <cellStyle name="60% - Акцент6 27" xfId="862"/>
    <cellStyle name="60% - Акцент6 28" xfId="863"/>
    <cellStyle name="60% - Акцент6 29" xfId="864"/>
    <cellStyle name="60% - Акцент6 3" xfId="865"/>
    <cellStyle name="60% - Акцент6 30" xfId="866"/>
    <cellStyle name="60% - Акцент6 31" xfId="867"/>
    <cellStyle name="60% - Акцент6 32" xfId="868"/>
    <cellStyle name="60% - Акцент6 33" xfId="869"/>
    <cellStyle name="60% - Акцент6 34" xfId="870"/>
    <cellStyle name="60% - Акцент6 35" xfId="871"/>
    <cellStyle name="60% - Акцент6 36" xfId="872"/>
    <cellStyle name="60% - Акцент6 4" xfId="873"/>
    <cellStyle name="60% - Акцент6 5" xfId="874"/>
    <cellStyle name="60% - Акцент6 6" xfId="875"/>
    <cellStyle name="60% - Акцент6 7" xfId="876"/>
    <cellStyle name="60% - Акцент6 8" xfId="877"/>
    <cellStyle name="60% - Акцент6 9" xfId="878"/>
    <cellStyle name="Accent1" xfId="28" builtinId="29" customBuiltin="1"/>
    <cellStyle name="Accent1 2" xfId="57"/>
    <cellStyle name="Accent1 2 2" xfId="126"/>
    <cellStyle name="Accent2" xfId="32" builtinId="33" customBuiltin="1"/>
    <cellStyle name="Accent2 2" xfId="53"/>
    <cellStyle name="Accent2 2 2" xfId="127"/>
    <cellStyle name="Accent3" xfId="36" builtinId="37" customBuiltin="1"/>
    <cellStyle name="Accent3 2" xfId="90"/>
    <cellStyle name="Accent3 2 2" xfId="128"/>
    <cellStyle name="Accent4" xfId="40" builtinId="41" customBuiltin="1"/>
    <cellStyle name="Accent4 2" xfId="75"/>
    <cellStyle name="Accent4 2 2" xfId="129"/>
    <cellStyle name="Accent5" xfId="44" builtinId="45" customBuiltin="1"/>
    <cellStyle name="Accent5 2" xfId="85"/>
    <cellStyle name="Accent5 2 2" xfId="130"/>
    <cellStyle name="Accent6" xfId="48" builtinId="49" customBuiltin="1"/>
    <cellStyle name="Accent6 2" xfId="58"/>
    <cellStyle name="Accent6 2 2" xfId="131"/>
    <cellStyle name="Bad" xfId="17" builtinId="27" customBuiltin="1"/>
    <cellStyle name="Bad 2" xfId="92"/>
    <cellStyle name="Bad 2 2" xfId="132"/>
    <cellStyle name="Calculation" xfId="21" builtinId="22" customBuiltin="1"/>
    <cellStyle name="Calculation 2" xfId="79"/>
    <cellStyle name="Calculation 2 2" xfId="133"/>
    <cellStyle name="Calculation 2 2 10" xfId="879"/>
    <cellStyle name="Calculation 2 2 11" xfId="880"/>
    <cellStyle name="Calculation 2 2 12" xfId="881"/>
    <cellStyle name="Calculation 2 2 13" xfId="882"/>
    <cellStyle name="Calculation 2 2 14" xfId="883"/>
    <cellStyle name="Calculation 2 2 15" xfId="884"/>
    <cellStyle name="Calculation 2 2 16" xfId="885"/>
    <cellStyle name="Calculation 2 2 17" xfId="886"/>
    <cellStyle name="Calculation 2 2 18" xfId="887"/>
    <cellStyle name="Calculation 2 2 19" xfId="888"/>
    <cellStyle name="Calculation 2 2 2" xfId="889"/>
    <cellStyle name="Calculation 2 2 20" xfId="890"/>
    <cellStyle name="Calculation 2 2 21" xfId="891"/>
    <cellStyle name="Calculation 2 2 22" xfId="892"/>
    <cellStyle name="Calculation 2 2 23" xfId="893"/>
    <cellStyle name="Calculation 2 2 24" xfId="894"/>
    <cellStyle name="Calculation 2 2 25" xfId="895"/>
    <cellStyle name="Calculation 2 2 26" xfId="896"/>
    <cellStyle name="Calculation 2 2 27" xfId="897"/>
    <cellStyle name="Calculation 2 2 28" xfId="898"/>
    <cellStyle name="Calculation 2 2 29" xfId="899"/>
    <cellStyle name="Calculation 2 2 3" xfId="900"/>
    <cellStyle name="Calculation 2 2 30" xfId="901"/>
    <cellStyle name="Calculation 2 2 31" xfId="902"/>
    <cellStyle name="Calculation 2 2 32" xfId="903"/>
    <cellStyle name="Calculation 2 2 33" xfId="904"/>
    <cellStyle name="Calculation 2 2 4" xfId="905"/>
    <cellStyle name="Calculation 2 2 5" xfId="906"/>
    <cellStyle name="Calculation 2 2 6" xfId="907"/>
    <cellStyle name="Calculation 2 2 7" xfId="908"/>
    <cellStyle name="Calculation 2 2 8" xfId="909"/>
    <cellStyle name="Calculation 2 2 9" xfId="910"/>
    <cellStyle name="Check Cell" xfId="23" builtinId="23" customBuiltin="1"/>
    <cellStyle name="Check Cell 2" xfId="86"/>
    <cellStyle name="Check Cell 2 2" xfId="134"/>
    <cellStyle name="Comma" xfId="7" builtinId="3"/>
    <cellStyle name="Comma 10" xfId="911"/>
    <cellStyle name="Comma 11" xfId="2055"/>
    <cellStyle name="Comma 2" xfId="10"/>
    <cellStyle name="Comma 2 2" xfId="100"/>
    <cellStyle name="Comma 2 2 2" xfId="135"/>
    <cellStyle name="Comma 2 2 2 2" xfId="912"/>
    <cellStyle name="Comma 2 2 3" xfId="913"/>
    <cellStyle name="Comma 2 3" xfId="103"/>
    <cellStyle name="Comma 2 3 2" xfId="914"/>
    <cellStyle name="Comma 2 3 3" xfId="915"/>
    <cellStyle name="Comma 2 4" xfId="916"/>
    <cellStyle name="Comma 2 5" xfId="917"/>
    <cellStyle name="Comma 3" xfId="99"/>
    <cellStyle name="Comma 3 2" xfId="136"/>
    <cellStyle name="Comma 3 2 2" xfId="188"/>
    <cellStyle name="Comma 3 2 2 2" xfId="211"/>
    <cellStyle name="Comma 3 2 3" xfId="181"/>
    <cellStyle name="Comma 3 2 3 2" xfId="242"/>
    <cellStyle name="Comma 3 2 4" xfId="205"/>
    <cellStyle name="Comma 3 3" xfId="918"/>
    <cellStyle name="Comma 4" xfId="102"/>
    <cellStyle name="Comma 4 2" xfId="919"/>
    <cellStyle name="Comma 4 3" xfId="920"/>
    <cellStyle name="Comma 5" xfId="95"/>
    <cellStyle name="Comma 5 2" xfId="180"/>
    <cellStyle name="Comma 5 2 2" xfId="241"/>
    <cellStyle name="Comma 5 3" xfId="204"/>
    <cellStyle name="Comma 6" xfId="187"/>
    <cellStyle name="Comma 6 2" xfId="210"/>
    <cellStyle name="Comma 6 3" xfId="921"/>
    <cellStyle name="Comma 7" xfId="922"/>
    <cellStyle name="Comma 7 2" xfId="923"/>
    <cellStyle name="Comma 7 2 2" xfId="924"/>
    <cellStyle name="Comma 7 3" xfId="925"/>
    <cellStyle name="Comma 8" xfId="926"/>
    <cellStyle name="Comma 9" xfId="927"/>
    <cellStyle name="Explanatory Text" xfId="26" builtinId="53" customBuiltin="1"/>
    <cellStyle name="Explanatory Text 2" xfId="74"/>
    <cellStyle name="Explanatory Text 2 2" xfId="137"/>
    <cellStyle name="Good" xfId="16" builtinId="26" customBuiltin="1"/>
    <cellStyle name="Good 2" xfId="80"/>
    <cellStyle name="Good 2 2" xfId="138"/>
    <cellStyle name="Heading 1" xfId="12" builtinId="16" customBuiltin="1"/>
    <cellStyle name="Heading 1 2" xfId="65"/>
    <cellStyle name="Heading 1 2 2" xfId="139"/>
    <cellStyle name="Heading 2" xfId="13" builtinId="17" customBuiltin="1"/>
    <cellStyle name="Heading 2 2" xfId="83"/>
    <cellStyle name="Heading 2 2 2" xfId="140"/>
    <cellStyle name="Heading 3" xfId="14" builtinId="18" customBuiltin="1"/>
    <cellStyle name="Heading 3 2" xfId="67"/>
    <cellStyle name="Heading 3 2 2" xfId="141"/>
    <cellStyle name="Heading 4" xfId="15" builtinId="19" customBuiltin="1"/>
    <cellStyle name="Heading 4 2" xfId="63"/>
    <cellStyle name="Heading 4 2 2" xfId="142"/>
    <cellStyle name="Input" xfId="19" builtinId="20" customBuiltin="1"/>
    <cellStyle name="Input 2" xfId="82"/>
    <cellStyle name="Input 2 2" xfId="143"/>
    <cellStyle name="Input 2 2 10" xfId="928"/>
    <cellStyle name="Input 2 2 11" xfId="929"/>
    <cellStyle name="Input 2 2 12" xfId="930"/>
    <cellStyle name="Input 2 2 13" xfId="931"/>
    <cellStyle name="Input 2 2 14" xfId="932"/>
    <cellStyle name="Input 2 2 15" xfId="933"/>
    <cellStyle name="Input 2 2 16" xfId="934"/>
    <cellStyle name="Input 2 2 17" xfId="935"/>
    <cellStyle name="Input 2 2 18" xfId="936"/>
    <cellStyle name="Input 2 2 19" xfId="937"/>
    <cellStyle name="Input 2 2 2" xfId="938"/>
    <cellStyle name="Input 2 2 20" xfId="939"/>
    <cellStyle name="Input 2 2 21" xfId="940"/>
    <cellStyle name="Input 2 2 22" xfId="941"/>
    <cellStyle name="Input 2 2 23" xfId="942"/>
    <cellStyle name="Input 2 2 24" xfId="943"/>
    <cellStyle name="Input 2 2 25" xfId="944"/>
    <cellStyle name="Input 2 2 26" xfId="945"/>
    <cellStyle name="Input 2 2 27" xfId="946"/>
    <cellStyle name="Input 2 2 28" xfId="947"/>
    <cellStyle name="Input 2 2 29" xfId="948"/>
    <cellStyle name="Input 2 2 3" xfId="949"/>
    <cellStyle name="Input 2 2 30" xfId="950"/>
    <cellStyle name="Input 2 2 31" xfId="951"/>
    <cellStyle name="Input 2 2 32" xfId="952"/>
    <cellStyle name="Input 2 2 33" xfId="953"/>
    <cellStyle name="Input 2 2 4" xfId="954"/>
    <cellStyle name="Input 2 2 5" xfId="955"/>
    <cellStyle name="Input 2 2 6" xfId="956"/>
    <cellStyle name="Input 2 2 7" xfId="957"/>
    <cellStyle name="Input 2 2 8" xfId="958"/>
    <cellStyle name="Input 2 2 9" xfId="959"/>
    <cellStyle name="KPMG Heading 1" xfId="960"/>
    <cellStyle name="KPMG Heading 2" xfId="961"/>
    <cellStyle name="KPMG Heading 3" xfId="962"/>
    <cellStyle name="KPMG Heading 4" xfId="963"/>
    <cellStyle name="KPMG Normal" xfId="964"/>
    <cellStyle name="KPMG Normal Text" xfId="965"/>
    <cellStyle name="KPMG Normal_123" xfId="966"/>
    <cellStyle name="Linked Cell" xfId="22" builtinId="24" customBuiltin="1"/>
    <cellStyle name="Linked Cell 2" xfId="70"/>
    <cellStyle name="Linked Cell 2 2" xfId="144"/>
    <cellStyle name="Neutral" xfId="18" builtinId="28" customBuiltin="1"/>
    <cellStyle name="Neutral 2" xfId="76"/>
    <cellStyle name="Neutral 2 2" xfId="105"/>
    <cellStyle name="Neutral 3" xfId="145"/>
    <cellStyle name="Normal" xfId="0" builtinId="0"/>
    <cellStyle name="Normal 10" xfId="4"/>
    <cellStyle name="Normal 10 2" xfId="185"/>
    <cellStyle name="Normal 10 2 2" xfId="245"/>
    <cellStyle name="Normal 10 3" xfId="208"/>
    <cellStyle name="Normal 11" xfId="164"/>
    <cellStyle name="Normal 11 2" xfId="186"/>
    <cellStyle name="Normal 11 2 2" xfId="246"/>
    <cellStyle name="Normal 11 3" xfId="209"/>
    <cellStyle name="Normal 12" xfId="165"/>
    <cellStyle name="Normal 12 2" xfId="967"/>
    <cellStyle name="Normal 13" xfId="968"/>
    <cellStyle name="Normal 14" xfId="969"/>
    <cellStyle name="Normal 14 2" xfId="970"/>
    <cellStyle name="Normal 15" xfId="971"/>
    <cellStyle name="Normal 16" xfId="972"/>
    <cellStyle name="Normal 17" xfId="973"/>
    <cellStyle name="Normal 18" xfId="974"/>
    <cellStyle name="Normal 2" xfId="1"/>
    <cellStyle name="Normal 2 2" xfId="146"/>
    <cellStyle name="Normal 2 2 2" xfId="163"/>
    <cellStyle name="Normal 2 2 3" xfId="975"/>
    <cellStyle name="Normal 2 3" xfId="147"/>
    <cellStyle name="Normal 2 3 2" xfId="976"/>
    <cellStyle name="Normal 2 3 3" xfId="977"/>
    <cellStyle name="Normal 2 4" xfId="96"/>
    <cellStyle name="Normal 2 4 2" xfId="978"/>
    <cellStyle name="Normal 2 5" xfId="260"/>
    <cellStyle name="Normal 2 6" xfId="979"/>
    <cellStyle name="Normal 3" xfId="3"/>
    <cellStyle name="Normal 3 2" xfId="104"/>
    <cellStyle name="Normal 3 2 2" xfId="148"/>
    <cellStyle name="Normal 3 2 3" xfId="980"/>
    <cellStyle name="Normal 3 3" xfId="98"/>
    <cellStyle name="Normal 3 4" xfId="981"/>
    <cellStyle name="Normal 3 5" xfId="982"/>
    <cellStyle name="Normal 3_HavelvacN2axjusakN3" xfId="106"/>
    <cellStyle name="Normal 4" xfId="5"/>
    <cellStyle name="Normal 4 2" xfId="9"/>
    <cellStyle name="Normal 4 3" xfId="101"/>
    <cellStyle name="Normal 5" xfId="107"/>
    <cellStyle name="Normal 5 2" xfId="149"/>
    <cellStyle name="Normal 5 2 2" xfId="189"/>
    <cellStyle name="Normal 5 2 2 2" xfId="212"/>
    <cellStyle name="Normal 5 2 3" xfId="182"/>
    <cellStyle name="Normal 5 2 3 2" xfId="243"/>
    <cellStyle name="Normal 5 2 4" xfId="206"/>
    <cellStyle name="Normal 5 3" xfId="983"/>
    <cellStyle name="Normal 6" xfId="150"/>
    <cellStyle name="Normal 6 2" xfId="984"/>
    <cellStyle name="Normal 6 3" xfId="985"/>
    <cellStyle name="Normal 7" xfId="151"/>
    <cellStyle name="Normal 7 2" xfId="986"/>
    <cellStyle name="Normal 8" xfId="8"/>
    <cellStyle name="Normal 8 2" xfId="162"/>
    <cellStyle name="Normal 8 3" xfId="179"/>
    <cellStyle name="Normal 8 3 2" xfId="240"/>
    <cellStyle name="Normal 8 4" xfId="203"/>
    <cellStyle name="Normal 9" xfId="94"/>
    <cellStyle name="Normal 9 2" xfId="184"/>
    <cellStyle name="Normal 9 2 2" xfId="244"/>
    <cellStyle name="Normal 9 3" xfId="207"/>
    <cellStyle name="Normal_2014petpatveramenavejin" xfId="2056"/>
    <cellStyle name="Note" xfId="25" builtinId="10" customBuiltin="1"/>
    <cellStyle name="Note 2" xfId="54"/>
    <cellStyle name="Note 2 2" xfId="152"/>
    <cellStyle name="Note 2 2 10" xfId="987"/>
    <cellStyle name="Note 2 2 11" xfId="988"/>
    <cellStyle name="Note 2 2 12" xfId="989"/>
    <cellStyle name="Note 2 2 13" xfId="990"/>
    <cellStyle name="Note 2 2 14" xfId="991"/>
    <cellStyle name="Note 2 2 15" xfId="992"/>
    <cellStyle name="Note 2 2 16" xfId="993"/>
    <cellStyle name="Note 2 2 17" xfId="994"/>
    <cellStyle name="Note 2 2 18" xfId="995"/>
    <cellStyle name="Note 2 2 19" xfId="996"/>
    <cellStyle name="Note 2 2 2" xfId="997"/>
    <cellStyle name="Note 2 2 20" xfId="998"/>
    <cellStyle name="Note 2 2 21" xfId="999"/>
    <cellStyle name="Note 2 2 22" xfId="1000"/>
    <cellStyle name="Note 2 2 23" xfId="1001"/>
    <cellStyle name="Note 2 2 24" xfId="1002"/>
    <cellStyle name="Note 2 2 25" xfId="1003"/>
    <cellStyle name="Note 2 2 26" xfId="1004"/>
    <cellStyle name="Note 2 2 27" xfId="1005"/>
    <cellStyle name="Note 2 2 28" xfId="1006"/>
    <cellStyle name="Note 2 2 29" xfId="1007"/>
    <cellStyle name="Note 2 2 3" xfId="1008"/>
    <cellStyle name="Note 2 2 30" xfId="1009"/>
    <cellStyle name="Note 2 2 31" xfId="1010"/>
    <cellStyle name="Note 2 2 32" xfId="1011"/>
    <cellStyle name="Note 2 2 33" xfId="1012"/>
    <cellStyle name="Note 2 2 34" xfId="1013"/>
    <cellStyle name="Note 2 2 4" xfId="1014"/>
    <cellStyle name="Note 2 2 5" xfId="1015"/>
    <cellStyle name="Note 2 2 6" xfId="1016"/>
    <cellStyle name="Note 2 2 7" xfId="1017"/>
    <cellStyle name="Note 2 2 8" xfId="1018"/>
    <cellStyle name="Note 2 2 9" xfId="1019"/>
    <cellStyle name="Note 2 3" xfId="226"/>
    <cellStyle name="Note 3" xfId="166"/>
    <cellStyle name="Note 3 2" xfId="227"/>
    <cellStyle name="Note 4" xfId="190"/>
    <cellStyle name="Note 4 2" xfId="247"/>
    <cellStyle name="Output" xfId="20" builtinId="21" customBuiltin="1"/>
    <cellStyle name="Output 2" xfId="81"/>
    <cellStyle name="Output 2 2" xfId="153"/>
    <cellStyle name="Output 2 2 10" xfId="1020"/>
    <cellStyle name="Output 2 2 11" xfId="1021"/>
    <cellStyle name="Output 2 2 12" xfId="1022"/>
    <cellStyle name="Output 2 2 13" xfId="1023"/>
    <cellStyle name="Output 2 2 14" xfId="1024"/>
    <cellStyle name="Output 2 2 15" xfId="1025"/>
    <cellStyle name="Output 2 2 16" xfId="1026"/>
    <cellStyle name="Output 2 2 17" xfId="1027"/>
    <cellStyle name="Output 2 2 18" xfId="1028"/>
    <cellStyle name="Output 2 2 19" xfId="1029"/>
    <cellStyle name="Output 2 2 2" xfId="1030"/>
    <cellStyle name="Output 2 2 20" xfId="1031"/>
    <cellStyle name="Output 2 2 21" xfId="1032"/>
    <cellStyle name="Output 2 2 22" xfId="1033"/>
    <cellStyle name="Output 2 2 23" xfId="1034"/>
    <cellStyle name="Output 2 2 24" xfId="1035"/>
    <cellStyle name="Output 2 2 25" xfId="1036"/>
    <cellStyle name="Output 2 2 26" xfId="1037"/>
    <cellStyle name="Output 2 2 27" xfId="1038"/>
    <cellStyle name="Output 2 2 28" xfId="1039"/>
    <cellStyle name="Output 2 2 29" xfId="1040"/>
    <cellStyle name="Output 2 2 3" xfId="1041"/>
    <cellStyle name="Output 2 2 30" xfId="1042"/>
    <cellStyle name="Output 2 2 31" xfId="1043"/>
    <cellStyle name="Output 2 2 32" xfId="1044"/>
    <cellStyle name="Output 2 2 33" xfId="1045"/>
    <cellStyle name="Output 2 2 34" xfId="1046"/>
    <cellStyle name="Output 2 2 4" xfId="1047"/>
    <cellStyle name="Output 2 2 5" xfId="1048"/>
    <cellStyle name="Output 2 2 6" xfId="1049"/>
    <cellStyle name="Output 2 2 7" xfId="1050"/>
    <cellStyle name="Output 2 2 8" xfId="1051"/>
    <cellStyle name="Output 2 2 9" xfId="1052"/>
    <cellStyle name="Percent" xfId="2054" builtinId="5"/>
    <cellStyle name="Percent 2" xfId="2"/>
    <cellStyle name="Percent 2 2" xfId="97"/>
    <cellStyle name="Percent 2 2 2" xfId="1053"/>
    <cellStyle name="Percent 2 3" xfId="213"/>
    <cellStyle name="Percent 2 4" xfId="1054"/>
    <cellStyle name="Percent 3" xfId="1055"/>
    <cellStyle name="Percent 3 2" xfId="1056"/>
    <cellStyle name="Percent 4" xfId="1057"/>
    <cellStyle name="Percent 4 2" xfId="1058"/>
    <cellStyle name="Percent 5" xfId="1059"/>
    <cellStyle name="Percent 5 2" xfId="1060"/>
    <cellStyle name="Percent 5 2 2" xfId="1061"/>
    <cellStyle name="Percent 5 3" xfId="1062"/>
    <cellStyle name="SN_241" xfId="6"/>
    <cellStyle name="Style 1" xfId="154"/>
    <cellStyle name="Style 1 2" xfId="155"/>
    <cellStyle name="Style 1 2 2" xfId="183"/>
    <cellStyle name="Style 1_verchnakan_ax21-25_2018" xfId="156"/>
    <cellStyle name="Title 2" xfId="52"/>
    <cellStyle name="Title 2 2" xfId="157"/>
    <cellStyle name="Title 3" xfId="84"/>
    <cellStyle name="Total" xfId="27" builtinId="25" customBuiltin="1"/>
    <cellStyle name="Total 2" xfId="89"/>
    <cellStyle name="Total 2 2" xfId="158"/>
    <cellStyle name="Total 2 2 10" xfId="1063"/>
    <cellStyle name="Total 2 2 11" xfId="1064"/>
    <cellStyle name="Total 2 2 12" xfId="1065"/>
    <cellStyle name="Total 2 2 13" xfId="1066"/>
    <cellStyle name="Total 2 2 14" xfId="1067"/>
    <cellStyle name="Total 2 2 15" xfId="1068"/>
    <cellStyle name="Total 2 2 16" xfId="1069"/>
    <cellStyle name="Total 2 2 17" xfId="1070"/>
    <cellStyle name="Total 2 2 18" xfId="1071"/>
    <cellStyle name="Total 2 2 19" xfId="1072"/>
    <cellStyle name="Total 2 2 2" xfId="1073"/>
    <cellStyle name="Total 2 2 20" xfId="1074"/>
    <cellStyle name="Total 2 2 21" xfId="1075"/>
    <cellStyle name="Total 2 2 22" xfId="1076"/>
    <cellStyle name="Total 2 2 23" xfId="1077"/>
    <cellStyle name="Total 2 2 24" xfId="1078"/>
    <cellStyle name="Total 2 2 25" xfId="1079"/>
    <cellStyle name="Total 2 2 26" xfId="1080"/>
    <cellStyle name="Total 2 2 27" xfId="1081"/>
    <cellStyle name="Total 2 2 28" xfId="1082"/>
    <cellStyle name="Total 2 2 29" xfId="1083"/>
    <cellStyle name="Total 2 2 3" xfId="1084"/>
    <cellStyle name="Total 2 2 30" xfId="1085"/>
    <cellStyle name="Total 2 2 31" xfId="1086"/>
    <cellStyle name="Total 2 2 32" xfId="1087"/>
    <cellStyle name="Total 2 2 33" xfId="1088"/>
    <cellStyle name="Total 2 2 34" xfId="1089"/>
    <cellStyle name="Total 2 2 4" xfId="1090"/>
    <cellStyle name="Total 2 2 5" xfId="1091"/>
    <cellStyle name="Total 2 2 6" xfId="1092"/>
    <cellStyle name="Total 2 2 7" xfId="1093"/>
    <cellStyle name="Total 2 2 8" xfId="1094"/>
    <cellStyle name="Total 2 2 9" xfId="1095"/>
    <cellStyle name="Warning Text" xfId="24" builtinId="11" customBuiltin="1"/>
    <cellStyle name="Warning Text 2" xfId="68"/>
    <cellStyle name="Warning Text 2 2" xfId="159"/>
    <cellStyle name="Акцент1 10" xfId="1096"/>
    <cellStyle name="Акцент1 11" xfId="1097"/>
    <cellStyle name="Акцент1 12" xfId="1098"/>
    <cellStyle name="Акцент1 13" xfId="1099"/>
    <cellStyle name="Акцент1 14" xfId="1100"/>
    <cellStyle name="Акцент1 15" xfId="1101"/>
    <cellStyle name="Акцент1 16" xfId="1102"/>
    <cellStyle name="Акцент1 17" xfId="1103"/>
    <cellStyle name="Акцент1 18" xfId="1104"/>
    <cellStyle name="Акцент1 19" xfId="1105"/>
    <cellStyle name="Акцент1 2" xfId="1106"/>
    <cellStyle name="Акцент1 20" xfId="1107"/>
    <cellStyle name="Акцент1 21" xfId="1108"/>
    <cellStyle name="Акцент1 22" xfId="1109"/>
    <cellStyle name="Акцент1 23" xfId="1110"/>
    <cellStyle name="Акцент1 24" xfId="1111"/>
    <cellStyle name="Акцент1 25" xfId="1112"/>
    <cellStyle name="Акцент1 26" xfId="1113"/>
    <cellStyle name="Акцент1 27" xfId="1114"/>
    <cellStyle name="Акцент1 28" xfId="1115"/>
    <cellStyle name="Акцент1 29" xfId="1116"/>
    <cellStyle name="Акцент1 3" xfId="1117"/>
    <cellStyle name="Акцент1 30" xfId="1118"/>
    <cellStyle name="Акцент1 31" xfId="1119"/>
    <cellStyle name="Акцент1 32" xfId="1120"/>
    <cellStyle name="Акцент1 33" xfId="1121"/>
    <cellStyle name="Акцент1 34" xfId="1122"/>
    <cellStyle name="Акцент1 35" xfId="1123"/>
    <cellStyle name="Акцент1 36" xfId="1124"/>
    <cellStyle name="Акцент1 4" xfId="1125"/>
    <cellStyle name="Акцент1 5" xfId="1126"/>
    <cellStyle name="Акцент1 6" xfId="1127"/>
    <cellStyle name="Акцент1 7" xfId="1128"/>
    <cellStyle name="Акцент1 8" xfId="1129"/>
    <cellStyle name="Акцент1 9" xfId="1130"/>
    <cellStyle name="Акцент2 10" xfId="1131"/>
    <cellStyle name="Акцент2 11" xfId="1132"/>
    <cellStyle name="Акцент2 12" xfId="1133"/>
    <cellStyle name="Акцент2 13" xfId="1134"/>
    <cellStyle name="Акцент2 14" xfId="1135"/>
    <cellStyle name="Акцент2 15" xfId="1136"/>
    <cellStyle name="Акцент2 16" xfId="1137"/>
    <cellStyle name="Акцент2 17" xfId="1138"/>
    <cellStyle name="Акцент2 18" xfId="1139"/>
    <cellStyle name="Акцент2 19" xfId="1140"/>
    <cellStyle name="Акцент2 2" xfId="1141"/>
    <cellStyle name="Акцент2 20" xfId="1142"/>
    <cellStyle name="Акцент2 21" xfId="1143"/>
    <cellStyle name="Акцент2 22" xfId="1144"/>
    <cellStyle name="Акцент2 23" xfId="1145"/>
    <cellStyle name="Акцент2 24" xfId="1146"/>
    <cellStyle name="Акцент2 25" xfId="1147"/>
    <cellStyle name="Акцент2 26" xfId="1148"/>
    <cellStyle name="Акцент2 27" xfId="1149"/>
    <cellStyle name="Акцент2 28" xfId="1150"/>
    <cellStyle name="Акцент2 29" xfId="1151"/>
    <cellStyle name="Акцент2 3" xfId="1152"/>
    <cellStyle name="Акцент2 30" xfId="1153"/>
    <cellStyle name="Акцент2 31" xfId="1154"/>
    <cellStyle name="Акцент2 32" xfId="1155"/>
    <cellStyle name="Акцент2 33" xfId="1156"/>
    <cellStyle name="Акцент2 34" xfId="1157"/>
    <cellStyle name="Акцент2 35" xfId="1158"/>
    <cellStyle name="Акцент2 36" xfId="1159"/>
    <cellStyle name="Акцент2 4" xfId="1160"/>
    <cellStyle name="Акцент2 5" xfId="1161"/>
    <cellStyle name="Акцент2 6" xfId="1162"/>
    <cellStyle name="Акцент2 7" xfId="1163"/>
    <cellStyle name="Акцент2 8" xfId="1164"/>
    <cellStyle name="Акцент2 9" xfId="1165"/>
    <cellStyle name="Акцент3 10" xfId="1166"/>
    <cellStyle name="Акцент3 11" xfId="1167"/>
    <cellStyle name="Акцент3 12" xfId="1168"/>
    <cellStyle name="Акцент3 13" xfId="1169"/>
    <cellStyle name="Акцент3 14" xfId="1170"/>
    <cellStyle name="Акцент3 15" xfId="1171"/>
    <cellStyle name="Акцент3 16" xfId="1172"/>
    <cellStyle name="Акцент3 17" xfId="1173"/>
    <cellStyle name="Акцент3 18" xfId="1174"/>
    <cellStyle name="Акцент3 19" xfId="1175"/>
    <cellStyle name="Акцент3 2" xfId="1176"/>
    <cellStyle name="Акцент3 20" xfId="1177"/>
    <cellStyle name="Акцент3 21" xfId="1178"/>
    <cellStyle name="Акцент3 22" xfId="1179"/>
    <cellStyle name="Акцент3 23" xfId="1180"/>
    <cellStyle name="Акцент3 24" xfId="1181"/>
    <cellStyle name="Акцент3 25" xfId="1182"/>
    <cellStyle name="Акцент3 26" xfId="1183"/>
    <cellStyle name="Акцент3 27" xfId="1184"/>
    <cellStyle name="Акцент3 28" xfId="1185"/>
    <cellStyle name="Акцент3 29" xfId="1186"/>
    <cellStyle name="Акцент3 3" xfId="1187"/>
    <cellStyle name="Акцент3 30" xfId="1188"/>
    <cellStyle name="Акцент3 31" xfId="1189"/>
    <cellStyle name="Акцент3 32" xfId="1190"/>
    <cellStyle name="Акцент3 33" xfId="1191"/>
    <cellStyle name="Акцент3 34" xfId="1192"/>
    <cellStyle name="Акцент3 35" xfId="1193"/>
    <cellStyle name="Акцент3 36" xfId="1194"/>
    <cellStyle name="Акцент3 4" xfId="1195"/>
    <cellStyle name="Акцент3 5" xfId="1196"/>
    <cellStyle name="Акцент3 6" xfId="1197"/>
    <cellStyle name="Акцент3 7" xfId="1198"/>
    <cellStyle name="Акцент3 8" xfId="1199"/>
    <cellStyle name="Акцент3 9" xfId="1200"/>
    <cellStyle name="Акцент4 10" xfId="1201"/>
    <cellStyle name="Акцент4 11" xfId="1202"/>
    <cellStyle name="Акцент4 12" xfId="1203"/>
    <cellStyle name="Акцент4 13" xfId="1204"/>
    <cellStyle name="Акцент4 14" xfId="1205"/>
    <cellStyle name="Акцент4 15" xfId="1206"/>
    <cellStyle name="Акцент4 16" xfId="1207"/>
    <cellStyle name="Акцент4 17" xfId="1208"/>
    <cellStyle name="Акцент4 18" xfId="1209"/>
    <cellStyle name="Акцент4 19" xfId="1210"/>
    <cellStyle name="Акцент4 2" xfId="1211"/>
    <cellStyle name="Акцент4 20" xfId="1212"/>
    <cellStyle name="Акцент4 21" xfId="1213"/>
    <cellStyle name="Акцент4 22" xfId="1214"/>
    <cellStyle name="Акцент4 23" xfId="1215"/>
    <cellStyle name="Акцент4 24" xfId="1216"/>
    <cellStyle name="Акцент4 25" xfId="1217"/>
    <cellStyle name="Акцент4 26" xfId="1218"/>
    <cellStyle name="Акцент4 27" xfId="1219"/>
    <cellStyle name="Акцент4 28" xfId="1220"/>
    <cellStyle name="Акцент4 29" xfId="1221"/>
    <cellStyle name="Акцент4 3" xfId="1222"/>
    <cellStyle name="Акцент4 30" xfId="1223"/>
    <cellStyle name="Акцент4 31" xfId="1224"/>
    <cellStyle name="Акцент4 32" xfId="1225"/>
    <cellStyle name="Акцент4 33" xfId="1226"/>
    <cellStyle name="Акцент4 34" xfId="1227"/>
    <cellStyle name="Акцент4 35" xfId="1228"/>
    <cellStyle name="Акцент4 36" xfId="1229"/>
    <cellStyle name="Акцент4 4" xfId="1230"/>
    <cellStyle name="Акцент4 5" xfId="1231"/>
    <cellStyle name="Акцент4 6" xfId="1232"/>
    <cellStyle name="Акцент4 7" xfId="1233"/>
    <cellStyle name="Акцент4 8" xfId="1234"/>
    <cellStyle name="Акцент4 9" xfId="1235"/>
    <cellStyle name="Акцент5 10" xfId="1236"/>
    <cellStyle name="Акцент5 11" xfId="1237"/>
    <cellStyle name="Акцент5 12" xfId="1238"/>
    <cellStyle name="Акцент5 13" xfId="1239"/>
    <cellStyle name="Акцент5 14" xfId="1240"/>
    <cellStyle name="Акцент5 15" xfId="1241"/>
    <cellStyle name="Акцент5 16" xfId="1242"/>
    <cellStyle name="Акцент5 17" xfId="1243"/>
    <cellStyle name="Акцент5 18" xfId="1244"/>
    <cellStyle name="Акцент5 19" xfId="1245"/>
    <cellStyle name="Акцент5 2" xfId="1246"/>
    <cellStyle name="Акцент5 20" xfId="1247"/>
    <cellStyle name="Акцент5 21" xfId="1248"/>
    <cellStyle name="Акцент5 22" xfId="1249"/>
    <cellStyle name="Акцент5 23" xfId="1250"/>
    <cellStyle name="Акцент5 24" xfId="1251"/>
    <cellStyle name="Акцент5 25" xfId="1252"/>
    <cellStyle name="Акцент5 26" xfId="1253"/>
    <cellStyle name="Акцент5 27" xfId="1254"/>
    <cellStyle name="Акцент5 28" xfId="1255"/>
    <cellStyle name="Акцент5 29" xfId="1256"/>
    <cellStyle name="Акцент5 3" xfId="1257"/>
    <cellStyle name="Акцент5 30" xfId="1258"/>
    <cellStyle name="Акцент5 31" xfId="1259"/>
    <cellStyle name="Акцент5 32" xfId="1260"/>
    <cellStyle name="Акцент5 33" xfId="1261"/>
    <cellStyle name="Акцент5 34" xfId="1262"/>
    <cellStyle name="Акцент5 35" xfId="1263"/>
    <cellStyle name="Акцент5 36" xfId="1264"/>
    <cellStyle name="Акцент5 4" xfId="1265"/>
    <cellStyle name="Акцент5 5" xfId="1266"/>
    <cellStyle name="Акцент5 6" xfId="1267"/>
    <cellStyle name="Акцент5 7" xfId="1268"/>
    <cellStyle name="Акцент5 8" xfId="1269"/>
    <cellStyle name="Акцент5 9" xfId="1270"/>
    <cellStyle name="Акцент6 10" xfId="1271"/>
    <cellStyle name="Акцент6 11" xfId="1272"/>
    <cellStyle name="Акцент6 12" xfId="1273"/>
    <cellStyle name="Акцент6 13" xfId="1274"/>
    <cellStyle name="Акцент6 14" xfId="1275"/>
    <cellStyle name="Акцент6 15" xfId="1276"/>
    <cellStyle name="Акцент6 16" xfId="1277"/>
    <cellStyle name="Акцент6 17" xfId="1278"/>
    <cellStyle name="Акцент6 18" xfId="1279"/>
    <cellStyle name="Акцент6 19" xfId="1280"/>
    <cellStyle name="Акцент6 2" xfId="1281"/>
    <cellStyle name="Акцент6 20" xfId="1282"/>
    <cellStyle name="Акцент6 21" xfId="1283"/>
    <cellStyle name="Акцент6 22" xfId="1284"/>
    <cellStyle name="Акцент6 23" xfId="1285"/>
    <cellStyle name="Акцент6 24" xfId="1286"/>
    <cellStyle name="Акцент6 25" xfId="1287"/>
    <cellStyle name="Акцент6 26" xfId="1288"/>
    <cellStyle name="Акцент6 27" xfId="1289"/>
    <cellStyle name="Акцент6 28" xfId="1290"/>
    <cellStyle name="Акцент6 29" xfId="1291"/>
    <cellStyle name="Акцент6 3" xfId="1292"/>
    <cellStyle name="Акцент6 30" xfId="1293"/>
    <cellStyle name="Акцент6 31" xfId="1294"/>
    <cellStyle name="Акцент6 32" xfId="1295"/>
    <cellStyle name="Акцент6 33" xfId="1296"/>
    <cellStyle name="Акцент6 34" xfId="1297"/>
    <cellStyle name="Акцент6 35" xfId="1298"/>
    <cellStyle name="Акцент6 36" xfId="1299"/>
    <cellStyle name="Акцент6 4" xfId="1300"/>
    <cellStyle name="Акцент6 5" xfId="1301"/>
    <cellStyle name="Акцент6 6" xfId="1302"/>
    <cellStyle name="Акцент6 7" xfId="1303"/>
    <cellStyle name="Акцент6 8" xfId="1304"/>
    <cellStyle name="Акцент6 9" xfId="1305"/>
    <cellStyle name="Беззащитный" xfId="1306"/>
    <cellStyle name="Ввод  10" xfId="1307"/>
    <cellStyle name="Ввод  11" xfId="1308"/>
    <cellStyle name="Ввод  12" xfId="1309"/>
    <cellStyle name="Ввод  13" xfId="1310"/>
    <cellStyle name="Ввод  14" xfId="1311"/>
    <cellStyle name="Ввод  15" xfId="1312"/>
    <cellStyle name="Ввод  16" xfId="1313"/>
    <cellStyle name="Ввод  17" xfId="1314"/>
    <cellStyle name="Ввод  18" xfId="1315"/>
    <cellStyle name="Ввод  19" xfId="1316"/>
    <cellStyle name="Ввод  2" xfId="1317"/>
    <cellStyle name="Ввод  20" xfId="1318"/>
    <cellStyle name="Ввод  21" xfId="1319"/>
    <cellStyle name="Ввод  22" xfId="1320"/>
    <cellStyle name="Ввод  23" xfId="1321"/>
    <cellStyle name="Ввод  24" xfId="1322"/>
    <cellStyle name="Ввод  25" xfId="1323"/>
    <cellStyle name="Ввод  26" xfId="1324"/>
    <cellStyle name="Ввод  27" xfId="1325"/>
    <cellStyle name="Ввод  28" xfId="1326"/>
    <cellStyle name="Ввод  29" xfId="1327"/>
    <cellStyle name="Ввод  3" xfId="1328"/>
    <cellStyle name="Ввод  30" xfId="1329"/>
    <cellStyle name="Ввод  31" xfId="1330"/>
    <cellStyle name="Ввод  32" xfId="1331"/>
    <cellStyle name="Ввод  33" xfId="1332"/>
    <cellStyle name="Ввод  34" xfId="1333"/>
    <cellStyle name="Ввод  35" xfId="1334"/>
    <cellStyle name="Ввод  36" xfId="1335"/>
    <cellStyle name="Ввод  4" xfId="1336"/>
    <cellStyle name="Ввод  5" xfId="1337"/>
    <cellStyle name="Ввод  6" xfId="1338"/>
    <cellStyle name="Ввод  7" xfId="1339"/>
    <cellStyle name="Ввод  8" xfId="1340"/>
    <cellStyle name="Ввод  9" xfId="1341"/>
    <cellStyle name="Вывод 10" xfId="1342"/>
    <cellStyle name="Вывод 11" xfId="1343"/>
    <cellStyle name="Вывод 12" xfId="1344"/>
    <cellStyle name="Вывод 13" xfId="1345"/>
    <cellStyle name="Вывод 14" xfId="1346"/>
    <cellStyle name="Вывод 15" xfId="1347"/>
    <cellStyle name="Вывод 16" xfId="1348"/>
    <cellStyle name="Вывод 17" xfId="1349"/>
    <cellStyle name="Вывод 18" xfId="1350"/>
    <cellStyle name="Вывод 19" xfId="1351"/>
    <cellStyle name="Вывод 2" xfId="1352"/>
    <cellStyle name="Вывод 20" xfId="1353"/>
    <cellStyle name="Вывод 21" xfId="1354"/>
    <cellStyle name="Вывод 22" xfId="1355"/>
    <cellStyle name="Вывод 23" xfId="1356"/>
    <cellStyle name="Вывод 24" xfId="1357"/>
    <cellStyle name="Вывод 25" xfId="1358"/>
    <cellStyle name="Вывод 26" xfId="1359"/>
    <cellStyle name="Вывод 27" xfId="1360"/>
    <cellStyle name="Вывод 28" xfId="1361"/>
    <cellStyle name="Вывод 29" xfId="1362"/>
    <cellStyle name="Вывод 3" xfId="1363"/>
    <cellStyle name="Вывод 30" xfId="1364"/>
    <cellStyle name="Вывод 31" xfId="1365"/>
    <cellStyle name="Вывод 32" xfId="1366"/>
    <cellStyle name="Вывод 33" xfId="1367"/>
    <cellStyle name="Вывод 34" xfId="1368"/>
    <cellStyle name="Вывод 35" xfId="1369"/>
    <cellStyle name="Вывод 36" xfId="1370"/>
    <cellStyle name="Вывод 4" xfId="1371"/>
    <cellStyle name="Вывод 5" xfId="1372"/>
    <cellStyle name="Вывод 6" xfId="1373"/>
    <cellStyle name="Вывод 7" xfId="1374"/>
    <cellStyle name="Вывод 8" xfId="1375"/>
    <cellStyle name="Вывод 9" xfId="1376"/>
    <cellStyle name="Вычисление 10" xfId="1377"/>
    <cellStyle name="Вычисление 11" xfId="1378"/>
    <cellStyle name="Вычисление 12" xfId="1379"/>
    <cellStyle name="Вычисление 13" xfId="1380"/>
    <cellStyle name="Вычисление 14" xfId="1381"/>
    <cellStyle name="Вычисление 15" xfId="1382"/>
    <cellStyle name="Вычисление 16" xfId="1383"/>
    <cellStyle name="Вычисление 17" xfId="1384"/>
    <cellStyle name="Вычисление 18" xfId="1385"/>
    <cellStyle name="Вычисление 19" xfId="1386"/>
    <cellStyle name="Вычисление 2" xfId="1387"/>
    <cellStyle name="Вычисление 20" xfId="1388"/>
    <cellStyle name="Вычисление 21" xfId="1389"/>
    <cellStyle name="Вычисление 22" xfId="1390"/>
    <cellStyle name="Вычисление 23" xfId="1391"/>
    <cellStyle name="Вычисление 24" xfId="1392"/>
    <cellStyle name="Вычисление 25" xfId="1393"/>
    <cellStyle name="Вычисление 26" xfId="1394"/>
    <cellStyle name="Вычисление 27" xfId="1395"/>
    <cellStyle name="Вычисление 28" xfId="1396"/>
    <cellStyle name="Вычисление 29" xfId="1397"/>
    <cellStyle name="Вычисление 3" xfId="1398"/>
    <cellStyle name="Вычисление 30" xfId="1399"/>
    <cellStyle name="Вычисление 31" xfId="1400"/>
    <cellStyle name="Вычисление 32" xfId="1401"/>
    <cellStyle name="Вычисление 33" xfId="1402"/>
    <cellStyle name="Вычисление 34" xfId="1403"/>
    <cellStyle name="Вычисление 35" xfId="1404"/>
    <cellStyle name="Вычисление 36" xfId="1405"/>
    <cellStyle name="Вычисление 4" xfId="1406"/>
    <cellStyle name="Вычисление 5" xfId="1407"/>
    <cellStyle name="Вычисление 6" xfId="1408"/>
    <cellStyle name="Вычисление 7" xfId="1409"/>
    <cellStyle name="Вычисление 8" xfId="1410"/>
    <cellStyle name="Вычисление 9" xfId="1411"/>
    <cellStyle name="Заголовок 1 10" xfId="1412"/>
    <cellStyle name="Заголовок 1 11" xfId="1413"/>
    <cellStyle name="Заголовок 1 12" xfId="1414"/>
    <cellStyle name="Заголовок 1 13" xfId="1415"/>
    <cellStyle name="Заголовок 1 14" xfId="1416"/>
    <cellStyle name="Заголовок 1 15" xfId="1417"/>
    <cellStyle name="Заголовок 1 16" xfId="1418"/>
    <cellStyle name="Заголовок 1 17" xfId="1419"/>
    <cellStyle name="Заголовок 1 18" xfId="1420"/>
    <cellStyle name="Заголовок 1 19" xfId="1421"/>
    <cellStyle name="Заголовок 1 2" xfId="1422"/>
    <cellStyle name="Заголовок 1 20" xfId="1423"/>
    <cellStyle name="Заголовок 1 21" xfId="1424"/>
    <cellStyle name="Заголовок 1 22" xfId="1425"/>
    <cellStyle name="Заголовок 1 23" xfId="1426"/>
    <cellStyle name="Заголовок 1 24" xfId="1427"/>
    <cellStyle name="Заголовок 1 25" xfId="1428"/>
    <cellStyle name="Заголовок 1 26" xfId="1429"/>
    <cellStyle name="Заголовок 1 27" xfId="1430"/>
    <cellStyle name="Заголовок 1 28" xfId="1431"/>
    <cellStyle name="Заголовок 1 29" xfId="1432"/>
    <cellStyle name="Заголовок 1 3" xfId="1433"/>
    <cellStyle name="Заголовок 1 30" xfId="1434"/>
    <cellStyle name="Заголовок 1 31" xfId="1435"/>
    <cellStyle name="Заголовок 1 32" xfId="1436"/>
    <cellStyle name="Заголовок 1 33" xfId="1437"/>
    <cellStyle name="Заголовок 1 34" xfId="1438"/>
    <cellStyle name="Заголовок 1 35" xfId="1439"/>
    <cellStyle name="Заголовок 1 36" xfId="1440"/>
    <cellStyle name="Заголовок 1 4" xfId="1441"/>
    <cellStyle name="Заголовок 1 5" xfId="1442"/>
    <cellStyle name="Заголовок 1 6" xfId="1443"/>
    <cellStyle name="Заголовок 1 7" xfId="1444"/>
    <cellStyle name="Заголовок 1 8" xfId="1445"/>
    <cellStyle name="Заголовок 1 9" xfId="1446"/>
    <cellStyle name="Заголовок 2 10" xfId="1447"/>
    <cellStyle name="Заголовок 2 11" xfId="1448"/>
    <cellStyle name="Заголовок 2 12" xfId="1449"/>
    <cellStyle name="Заголовок 2 13" xfId="1450"/>
    <cellStyle name="Заголовок 2 14" xfId="1451"/>
    <cellStyle name="Заголовок 2 15" xfId="1452"/>
    <cellStyle name="Заголовок 2 16" xfId="1453"/>
    <cellStyle name="Заголовок 2 17" xfId="1454"/>
    <cellStyle name="Заголовок 2 18" xfId="1455"/>
    <cellStyle name="Заголовок 2 19" xfId="1456"/>
    <cellStyle name="Заголовок 2 2" xfId="1457"/>
    <cellStyle name="Заголовок 2 20" xfId="1458"/>
    <cellStyle name="Заголовок 2 21" xfId="1459"/>
    <cellStyle name="Заголовок 2 22" xfId="1460"/>
    <cellStyle name="Заголовок 2 23" xfId="1461"/>
    <cellStyle name="Заголовок 2 24" xfId="1462"/>
    <cellStyle name="Заголовок 2 25" xfId="1463"/>
    <cellStyle name="Заголовок 2 26" xfId="1464"/>
    <cellStyle name="Заголовок 2 27" xfId="1465"/>
    <cellStyle name="Заголовок 2 28" xfId="1466"/>
    <cellStyle name="Заголовок 2 29" xfId="1467"/>
    <cellStyle name="Заголовок 2 3" xfId="1468"/>
    <cellStyle name="Заголовок 2 30" xfId="1469"/>
    <cellStyle name="Заголовок 2 31" xfId="1470"/>
    <cellStyle name="Заголовок 2 32" xfId="1471"/>
    <cellStyle name="Заголовок 2 33" xfId="1472"/>
    <cellStyle name="Заголовок 2 34" xfId="1473"/>
    <cellStyle name="Заголовок 2 35" xfId="1474"/>
    <cellStyle name="Заголовок 2 36" xfId="1475"/>
    <cellStyle name="Заголовок 2 4" xfId="1476"/>
    <cellStyle name="Заголовок 2 5" xfId="1477"/>
    <cellStyle name="Заголовок 2 6" xfId="1478"/>
    <cellStyle name="Заголовок 2 7" xfId="1479"/>
    <cellStyle name="Заголовок 2 8" xfId="1480"/>
    <cellStyle name="Заголовок 2 9" xfId="1481"/>
    <cellStyle name="Заголовок 3 10" xfId="1482"/>
    <cellStyle name="Заголовок 3 11" xfId="1483"/>
    <cellStyle name="Заголовок 3 12" xfId="1484"/>
    <cellStyle name="Заголовок 3 13" xfId="1485"/>
    <cellStyle name="Заголовок 3 14" xfId="1486"/>
    <cellStyle name="Заголовок 3 15" xfId="1487"/>
    <cellStyle name="Заголовок 3 16" xfId="1488"/>
    <cellStyle name="Заголовок 3 17" xfId="1489"/>
    <cellStyle name="Заголовок 3 18" xfId="1490"/>
    <cellStyle name="Заголовок 3 19" xfId="1491"/>
    <cellStyle name="Заголовок 3 2" xfId="1492"/>
    <cellStyle name="Заголовок 3 20" xfId="1493"/>
    <cellStyle name="Заголовок 3 21" xfId="1494"/>
    <cellStyle name="Заголовок 3 22" xfId="1495"/>
    <cellStyle name="Заголовок 3 23" xfId="1496"/>
    <cellStyle name="Заголовок 3 24" xfId="1497"/>
    <cellStyle name="Заголовок 3 25" xfId="1498"/>
    <cellStyle name="Заголовок 3 26" xfId="1499"/>
    <cellStyle name="Заголовок 3 27" xfId="1500"/>
    <cellStyle name="Заголовок 3 28" xfId="1501"/>
    <cellStyle name="Заголовок 3 29" xfId="1502"/>
    <cellStyle name="Заголовок 3 3" xfId="1503"/>
    <cellStyle name="Заголовок 3 30" xfId="1504"/>
    <cellStyle name="Заголовок 3 31" xfId="1505"/>
    <cellStyle name="Заголовок 3 32" xfId="1506"/>
    <cellStyle name="Заголовок 3 33" xfId="1507"/>
    <cellStyle name="Заголовок 3 34" xfId="1508"/>
    <cellStyle name="Заголовок 3 35" xfId="1509"/>
    <cellStyle name="Заголовок 3 36" xfId="1510"/>
    <cellStyle name="Заголовок 3 4" xfId="1511"/>
    <cellStyle name="Заголовок 3 5" xfId="1512"/>
    <cellStyle name="Заголовок 3 6" xfId="1513"/>
    <cellStyle name="Заголовок 3 7" xfId="1514"/>
    <cellStyle name="Заголовок 3 8" xfId="1515"/>
    <cellStyle name="Заголовок 3 9" xfId="1516"/>
    <cellStyle name="Заголовок 4 10" xfId="1517"/>
    <cellStyle name="Заголовок 4 11" xfId="1518"/>
    <cellStyle name="Заголовок 4 12" xfId="1519"/>
    <cellStyle name="Заголовок 4 13" xfId="1520"/>
    <cellStyle name="Заголовок 4 14" xfId="1521"/>
    <cellStyle name="Заголовок 4 15" xfId="1522"/>
    <cellStyle name="Заголовок 4 16" xfId="1523"/>
    <cellStyle name="Заголовок 4 17" xfId="1524"/>
    <cellStyle name="Заголовок 4 18" xfId="1525"/>
    <cellStyle name="Заголовок 4 19" xfId="1526"/>
    <cellStyle name="Заголовок 4 2" xfId="1527"/>
    <cellStyle name="Заголовок 4 20" xfId="1528"/>
    <cellStyle name="Заголовок 4 21" xfId="1529"/>
    <cellStyle name="Заголовок 4 22" xfId="1530"/>
    <cellStyle name="Заголовок 4 23" xfId="1531"/>
    <cellStyle name="Заголовок 4 24" xfId="1532"/>
    <cellStyle name="Заголовок 4 25" xfId="1533"/>
    <cellStyle name="Заголовок 4 26" xfId="1534"/>
    <cellStyle name="Заголовок 4 27" xfId="1535"/>
    <cellStyle name="Заголовок 4 28" xfId="1536"/>
    <cellStyle name="Заголовок 4 29" xfId="1537"/>
    <cellStyle name="Заголовок 4 3" xfId="1538"/>
    <cellStyle name="Заголовок 4 30" xfId="1539"/>
    <cellStyle name="Заголовок 4 31" xfId="1540"/>
    <cellStyle name="Заголовок 4 32" xfId="1541"/>
    <cellStyle name="Заголовок 4 33" xfId="1542"/>
    <cellStyle name="Заголовок 4 34" xfId="1543"/>
    <cellStyle name="Заголовок 4 35" xfId="1544"/>
    <cellStyle name="Заголовок 4 36" xfId="1545"/>
    <cellStyle name="Заголовок 4 4" xfId="1546"/>
    <cellStyle name="Заголовок 4 5" xfId="1547"/>
    <cellStyle name="Заголовок 4 6" xfId="1548"/>
    <cellStyle name="Заголовок 4 7" xfId="1549"/>
    <cellStyle name="Заголовок 4 8" xfId="1550"/>
    <cellStyle name="Заголовок 4 9" xfId="1551"/>
    <cellStyle name="Защитный" xfId="1552"/>
    <cellStyle name="Итог 10" xfId="1553"/>
    <cellStyle name="Итог 11" xfId="1554"/>
    <cellStyle name="Итог 12" xfId="1555"/>
    <cellStyle name="Итог 13" xfId="1556"/>
    <cellStyle name="Итог 14" xfId="1557"/>
    <cellStyle name="Итог 15" xfId="1558"/>
    <cellStyle name="Итог 16" xfId="1559"/>
    <cellStyle name="Итог 17" xfId="1560"/>
    <cellStyle name="Итог 18" xfId="1561"/>
    <cellStyle name="Итог 19" xfId="1562"/>
    <cellStyle name="Итог 2" xfId="1563"/>
    <cellStyle name="Итог 20" xfId="1564"/>
    <cellStyle name="Итог 21" xfId="1565"/>
    <cellStyle name="Итог 22" xfId="1566"/>
    <cellStyle name="Итог 23" xfId="1567"/>
    <cellStyle name="Итог 24" xfId="1568"/>
    <cellStyle name="Итог 25" xfId="1569"/>
    <cellStyle name="Итог 26" xfId="1570"/>
    <cellStyle name="Итог 27" xfId="1571"/>
    <cellStyle name="Итог 28" xfId="1572"/>
    <cellStyle name="Итог 29" xfId="1573"/>
    <cellStyle name="Итог 3" xfId="1574"/>
    <cellStyle name="Итог 30" xfId="1575"/>
    <cellStyle name="Итог 31" xfId="1576"/>
    <cellStyle name="Итог 32" xfId="1577"/>
    <cellStyle name="Итог 33" xfId="1578"/>
    <cellStyle name="Итог 34" xfId="1579"/>
    <cellStyle name="Итог 35" xfId="1580"/>
    <cellStyle name="Итог 36" xfId="1581"/>
    <cellStyle name="Итог 4" xfId="1582"/>
    <cellStyle name="Итог 5" xfId="1583"/>
    <cellStyle name="Итог 6" xfId="1584"/>
    <cellStyle name="Итог 7" xfId="1585"/>
    <cellStyle name="Итог 8" xfId="1586"/>
    <cellStyle name="Итог 9" xfId="1587"/>
    <cellStyle name="Контрольная ячейка 10" xfId="1588"/>
    <cellStyle name="Контрольная ячейка 11" xfId="1589"/>
    <cellStyle name="Контрольная ячейка 12" xfId="1590"/>
    <cellStyle name="Контрольная ячейка 13" xfId="1591"/>
    <cellStyle name="Контрольная ячейка 14" xfId="1592"/>
    <cellStyle name="Контрольная ячейка 15" xfId="1593"/>
    <cellStyle name="Контрольная ячейка 16" xfId="1594"/>
    <cellStyle name="Контрольная ячейка 17" xfId="1595"/>
    <cellStyle name="Контрольная ячейка 18" xfId="1596"/>
    <cellStyle name="Контрольная ячейка 19" xfId="1597"/>
    <cellStyle name="Контрольная ячейка 2" xfId="1598"/>
    <cellStyle name="Контрольная ячейка 20" xfId="1599"/>
    <cellStyle name="Контрольная ячейка 21" xfId="1600"/>
    <cellStyle name="Контрольная ячейка 22" xfId="1601"/>
    <cellStyle name="Контрольная ячейка 23" xfId="1602"/>
    <cellStyle name="Контрольная ячейка 24" xfId="1603"/>
    <cellStyle name="Контрольная ячейка 25" xfId="1604"/>
    <cellStyle name="Контрольная ячейка 26" xfId="1605"/>
    <cellStyle name="Контрольная ячейка 27" xfId="1606"/>
    <cellStyle name="Контрольная ячейка 28" xfId="1607"/>
    <cellStyle name="Контрольная ячейка 29" xfId="1608"/>
    <cellStyle name="Контрольная ячейка 3" xfId="1609"/>
    <cellStyle name="Контрольная ячейка 30" xfId="1610"/>
    <cellStyle name="Контрольная ячейка 31" xfId="1611"/>
    <cellStyle name="Контрольная ячейка 32" xfId="1612"/>
    <cellStyle name="Контрольная ячейка 33" xfId="1613"/>
    <cellStyle name="Контрольная ячейка 34" xfId="1614"/>
    <cellStyle name="Контрольная ячейка 35" xfId="1615"/>
    <cellStyle name="Контрольная ячейка 36" xfId="1616"/>
    <cellStyle name="Контрольная ячейка 4" xfId="1617"/>
    <cellStyle name="Контрольная ячейка 5" xfId="1618"/>
    <cellStyle name="Контрольная ячейка 6" xfId="1619"/>
    <cellStyle name="Контрольная ячейка 7" xfId="1620"/>
    <cellStyle name="Контрольная ячейка 8" xfId="1621"/>
    <cellStyle name="Контрольная ячейка 9" xfId="1622"/>
    <cellStyle name="Нейтральный 10" xfId="1623"/>
    <cellStyle name="Нейтральный 11" xfId="1624"/>
    <cellStyle name="Нейтральный 12" xfId="1625"/>
    <cellStyle name="Нейтральный 13" xfId="1626"/>
    <cellStyle name="Нейтральный 14" xfId="1627"/>
    <cellStyle name="Нейтральный 15" xfId="1628"/>
    <cellStyle name="Нейтральный 16" xfId="1629"/>
    <cellStyle name="Нейтральный 17" xfId="1630"/>
    <cellStyle name="Нейтральный 18" xfId="1631"/>
    <cellStyle name="Нейтральный 19" xfId="1632"/>
    <cellStyle name="Нейтральный 2" xfId="1633"/>
    <cellStyle name="Нейтральный 20" xfId="1634"/>
    <cellStyle name="Нейтральный 21" xfId="1635"/>
    <cellStyle name="Нейтральный 22" xfId="1636"/>
    <cellStyle name="Нейтральный 23" xfId="1637"/>
    <cellStyle name="Нейтральный 24" xfId="1638"/>
    <cellStyle name="Нейтральный 25" xfId="1639"/>
    <cellStyle name="Нейтральный 26" xfId="1640"/>
    <cellStyle name="Нейтральный 27" xfId="1641"/>
    <cellStyle name="Нейтральный 28" xfId="1642"/>
    <cellStyle name="Нейтральный 29" xfId="1643"/>
    <cellStyle name="Нейтральный 3" xfId="1644"/>
    <cellStyle name="Нейтральный 30" xfId="1645"/>
    <cellStyle name="Нейтральный 31" xfId="1646"/>
    <cellStyle name="Нейтральный 32" xfId="1647"/>
    <cellStyle name="Нейтральный 33" xfId="1648"/>
    <cellStyle name="Нейтральный 34" xfId="1649"/>
    <cellStyle name="Нейтральный 35" xfId="1650"/>
    <cellStyle name="Нейтральный 36" xfId="1651"/>
    <cellStyle name="Нейтральный 4" xfId="1652"/>
    <cellStyle name="Нейтральный 5" xfId="1653"/>
    <cellStyle name="Нейтральный 6" xfId="1654"/>
    <cellStyle name="Нейтральный 7" xfId="1655"/>
    <cellStyle name="Нейтральный 8" xfId="1656"/>
    <cellStyle name="Нейтральный 9" xfId="1657"/>
    <cellStyle name="Обычный 13" xfId="1658"/>
    <cellStyle name="Обычный 14" xfId="1659"/>
    <cellStyle name="Обычный 15" xfId="1660"/>
    <cellStyle name="Обычный 16" xfId="1661"/>
    <cellStyle name="Обычный 17" xfId="1662"/>
    <cellStyle name="Обычный 18" xfId="1663"/>
    <cellStyle name="Обычный 19" xfId="1664"/>
    <cellStyle name="Обычный 2" xfId="11"/>
    <cellStyle name="Обычный 2 10" xfId="1665"/>
    <cellStyle name="Обычный 2 10 2" xfId="1666"/>
    <cellStyle name="Обычный 2 11" xfId="1667"/>
    <cellStyle name="Обычный 2 11 2" xfId="1668"/>
    <cellStyle name="Обычный 2 12" xfId="1669"/>
    <cellStyle name="Обычный 2 12 2" xfId="1670"/>
    <cellStyle name="Обычный 2 13" xfId="1671"/>
    <cellStyle name="Обычный 2 13 2" xfId="1672"/>
    <cellStyle name="Обычный 2 14" xfId="1673"/>
    <cellStyle name="Обычный 2 14 2" xfId="1674"/>
    <cellStyle name="Обычный 2 15" xfId="1675"/>
    <cellStyle name="Обычный 2 16" xfId="1676"/>
    <cellStyle name="Обычный 2 17" xfId="1677"/>
    <cellStyle name="Обычный 2 18" xfId="1678"/>
    <cellStyle name="Обычный 2 19" xfId="1679"/>
    <cellStyle name="Обычный 2 2" xfId="161"/>
    <cellStyle name="Обычный 2 2 10" xfId="1680"/>
    <cellStyle name="Обычный 2 2 11" xfId="1681"/>
    <cellStyle name="Обычный 2 2 12" xfId="1682"/>
    <cellStyle name="Обычный 2 2 13" xfId="1683"/>
    <cellStyle name="Обычный 2 2 14" xfId="1684"/>
    <cellStyle name="Обычный 2 2 15" xfId="1685"/>
    <cellStyle name="Обычный 2 2 16" xfId="1686"/>
    <cellStyle name="Обычный 2 2 17" xfId="1687"/>
    <cellStyle name="Обычный 2 2 18" xfId="1688"/>
    <cellStyle name="Обычный 2 2 19" xfId="1689"/>
    <cellStyle name="Обычный 2 2 2" xfId="1690"/>
    <cellStyle name="Обычный 2 2 2 2" xfId="1691"/>
    <cellStyle name="Обычный 2 2 20" xfId="1692"/>
    <cellStyle name="Обычный 2 2 21" xfId="1693"/>
    <cellStyle name="Обычный 2 2 22" xfId="1694"/>
    <cellStyle name="Обычный 2 2 23" xfId="1695"/>
    <cellStyle name="Обычный 2 2 24" xfId="1696"/>
    <cellStyle name="Обычный 2 2 25" xfId="1697"/>
    <cellStyle name="Обычный 2 2 26" xfId="1698"/>
    <cellStyle name="Обычный 2 2 27" xfId="1699"/>
    <cellStyle name="Обычный 2 2 28" xfId="1700"/>
    <cellStyle name="Обычный 2 2 29" xfId="1701"/>
    <cellStyle name="Обычный 2 2 3" xfId="1702"/>
    <cellStyle name="Обычный 2 2 3 2" xfId="1703"/>
    <cellStyle name="Обычный 2 2 30" xfId="1704"/>
    <cellStyle name="Обычный 2 2 31" xfId="1705"/>
    <cellStyle name="Обычный 2 2 32" xfId="1706"/>
    <cellStyle name="Обычный 2 2 33" xfId="1707"/>
    <cellStyle name="Обычный 2 2 34" xfId="1708"/>
    <cellStyle name="Обычный 2 2 35" xfId="1709"/>
    <cellStyle name="Обычный 2 2 36" xfId="1710"/>
    <cellStyle name="Обычный 2 2 4" xfId="1711"/>
    <cellStyle name="Обычный 2 2 5" xfId="1712"/>
    <cellStyle name="Обычный 2 2 6" xfId="1713"/>
    <cellStyle name="Обычный 2 2 7" xfId="1714"/>
    <cellStyle name="Обычный 2 2 8" xfId="1715"/>
    <cellStyle name="Обычный 2 2 9" xfId="1716"/>
    <cellStyle name="Обычный 2 20" xfId="1717"/>
    <cellStyle name="Обычный 2 21" xfId="1718"/>
    <cellStyle name="Обычный 2 22" xfId="1719"/>
    <cellStyle name="Обычный 2 23" xfId="1720"/>
    <cellStyle name="Обычный 2 24" xfId="1721"/>
    <cellStyle name="Обычный 2 25" xfId="1722"/>
    <cellStyle name="Обычный 2 26" xfId="1723"/>
    <cellStyle name="Обычный 2 27" xfId="1724"/>
    <cellStyle name="Обычный 2 28" xfId="1725"/>
    <cellStyle name="Обычный 2 29" xfId="1726"/>
    <cellStyle name="Обычный 2 3" xfId="160"/>
    <cellStyle name="Обычный 2 30" xfId="1727"/>
    <cellStyle name="Обычный 2 31" xfId="1728"/>
    <cellStyle name="Обычный 2 32" xfId="1729"/>
    <cellStyle name="Обычный 2 33" xfId="1730"/>
    <cellStyle name="Обычный 2 34" xfId="1731"/>
    <cellStyle name="Обычный 2 35" xfId="1732"/>
    <cellStyle name="Обычный 2 36" xfId="1733"/>
    <cellStyle name="Обычный 2 37" xfId="1734"/>
    <cellStyle name="Обычный 2 4" xfId="1735"/>
    <cellStyle name="Обычный 2 4 2" xfId="1736"/>
    <cellStyle name="Обычный 2 5" xfId="1737"/>
    <cellStyle name="Обычный 2 5 2" xfId="1738"/>
    <cellStyle name="Обычный 2 6" xfId="1739"/>
    <cellStyle name="Обычный 2 6 2" xfId="1740"/>
    <cellStyle name="Обычный 2 7" xfId="1741"/>
    <cellStyle name="Обычный 2 7 2" xfId="1742"/>
    <cellStyle name="Обычный 2 8" xfId="1743"/>
    <cellStyle name="Обычный 2 8 2" xfId="1744"/>
    <cellStyle name="Обычный 2 9" xfId="1745"/>
    <cellStyle name="Обычный 2 9 2" xfId="1746"/>
    <cellStyle name="Обычный 2_900005052015" xfId="1747"/>
    <cellStyle name="Обычный 23" xfId="1748"/>
    <cellStyle name="Обычный 24" xfId="1749"/>
    <cellStyle name="Обычный 25" xfId="1750"/>
    <cellStyle name="Обычный 27" xfId="1751"/>
    <cellStyle name="Обычный 28" xfId="1752"/>
    <cellStyle name="Обычный 29" xfId="1753"/>
    <cellStyle name="Обычный 3" xfId="1754"/>
    <cellStyle name="Обычный 3 2" xfId="1755"/>
    <cellStyle name="Обычный 3 2 2" xfId="1756"/>
    <cellStyle name="Обычный 30" xfId="1757"/>
    <cellStyle name="Обычный 31" xfId="1758"/>
    <cellStyle name="Обычный 32" xfId="1759"/>
    <cellStyle name="Обычный 34" xfId="1760"/>
    <cellStyle name="Обычный 35" xfId="1761"/>
    <cellStyle name="Обычный 36" xfId="1762"/>
    <cellStyle name="Обычный 4" xfId="1763"/>
    <cellStyle name="Обычный 4 2" xfId="1764"/>
    <cellStyle name="Обычный 5" xfId="1765"/>
    <cellStyle name="Обычный 6" xfId="1766"/>
    <cellStyle name="Обычный 7" xfId="1767"/>
    <cellStyle name="Плохой 10" xfId="1768"/>
    <cellStyle name="Плохой 11" xfId="1769"/>
    <cellStyle name="Плохой 12" xfId="1770"/>
    <cellStyle name="Плохой 13" xfId="1771"/>
    <cellStyle name="Плохой 14" xfId="1772"/>
    <cellStyle name="Плохой 15" xfId="1773"/>
    <cellStyle name="Плохой 16" xfId="1774"/>
    <cellStyle name="Плохой 17" xfId="1775"/>
    <cellStyle name="Плохой 18" xfId="1776"/>
    <cellStyle name="Плохой 19" xfId="1777"/>
    <cellStyle name="Плохой 2" xfId="1778"/>
    <cellStyle name="Плохой 20" xfId="1779"/>
    <cellStyle name="Плохой 21" xfId="1780"/>
    <cellStyle name="Плохой 22" xfId="1781"/>
    <cellStyle name="Плохой 23" xfId="1782"/>
    <cellStyle name="Плохой 24" xfId="1783"/>
    <cellStyle name="Плохой 25" xfId="1784"/>
    <cellStyle name="Плохой 26" xfId="1785"/>
    <cellStyle name="Плохой 27" xfId="1786"/>
    <cellStyle name="Плохой 28" xfId="1787"/>
    <cellStyle name="Плохой 29" xfId="1788"/>
    <cellStyle name="Плохой 3" xfId="1789"/>
    <cellStyle name="Плохой 30" xfId="1790"/>
    <cellStyle name="Плохой 31" xfId="1791"/>
    <cellStyle name="Плохой 32" xfId="1792"/>
    <cellStyle name="Плохой 33" xfId="1793"/>
    <cellStyle name="Плохой 34" xfId="1794"/>
    <cellStyle name="Плохой 35" xfId="1795"/>
    <cellStyle name="Плохой 36" xfId="1796"/>
    <cellStyle name="Плохой 4" xfId="1797"/>
    <cellStyle name="Плохой 5" xfId="1798"/>
    <cellStyle name="Плохой 6" xfId="1799"/>
    <cellStyle name="Плохой 7" xfId="1800"/>
    <cellStyle name="Плохой 8" xfId="1801"/>
    <cellStyle name="Плохой 9" xfId="1802"/>
    <cellStyle name="Пояснение 10" xfId="1803"/>
    <cellStyle name="Пояснение 11" xfId="1804"/>
    <cellStyle name="Пояснение 12" xfId="1805"/>
    <cellStyle name="Пояснение 13" xfId="1806"/>
    <cellStyle name="Пояснение 14" xfId="1807"/>
    <cellStyle name="Пояснение 15" xfId="1808"/>
    <cellStyle name="Пояснение 16" xfId="1809"/>
    <cellStyle name="Пояснение 17" xfId="1810"/>
    <cellStyle name="Пояснение 18" xfId="1811"/>
    <cellStyle name="Пояснение 19" xfId="1812"/>
    <cellStyle name="Пояснение 2" xfId="1813"/>
    <cellStyle name="Пояснение 20" xfId="1814"/>
    <cellStyle name="Пояснение 21" xfId="1815"/>
    <cellStyle name="Пояснение 22" xfId="1816"/>
    <cellStyle name="Пояснение 23" xfId="1817"/>
    <cellStyle name="Пояснение 24" xfId="1818"/>
    <cellStyle name="Пояснение 25" xfId="1819"/>
    <cellStyle name="Пояснение 26" xfId="1820"/>
    <cellStyle name="Пояснение 27" xfId="1821"/>
    <cellStyle name="Пояснение 28" xfId="1822"/>
    <cellStyle name="Пояснение 29" xfId="1823"/>
    <cellStyle name="Пояснение 3" xfId="1824"/>
    <cellStyle name="Пояснение 30" xfId="1825"/>
    <cellStyle name="Пояснение 31" xfId="1826"/>
    <cellStyle name="Пояснение 32" xfId="1827"/>
    <cellStyle name="Пояснение 33" xfId="1828"/>
    <cellStyle name="Пояснение 34" xfId="1829"/>
    <cellStyle name="Пояснение 35" xfId="1830"/>
    <cellStyle name="Пояснение 36" xfId="1831"/>
    <cellStyle name="Пояснение 4" xfId="1832"/>
    <cellStyle name="Пояснение 5" xfId="1833"/>
    <cellStyle name="Пояснение 6" xfId="1834"/>
    <cellStyle name="Пояснение 7" xfId="1835"/>
    <cellStyle name="Пояснение 8" xfId="1836"/>
    <cellStyle name="Пояснение 9" xfId="1837"/>
    <cellStyle name="Примечание 10" xfId="1838"/>
    <cellStyle name="Примечание 11" xfId="1839"/>
    <cellStyle name="Примечание 12" xfId="1840"/>
    <cellStyle name="Примечание 13" xfId="1841"/>
    <cellStyle name="Примечание 14" xfId="1842"/>
    <cellStyle name="Примечание 15" xfId="1843"/>
    <cellStyle name="Примечание 16" xfId="1844"/>
    <cellStyle name="Примечание 17" xfId="1845"/>
    <cellStyle name="Примечание 18" xfId="1846"/>
    <cellStyle name="Примечание 19" xfId="1847"/>
    <cellStyle name="Примечание 2" xfId="1848"/>
    <cellStyle name="Примечание 20" xfId="1849"/>
    <cellStyle name="Примечание 21" xfId="1850"/>
    <cellStyle name="Примечание 22" xfId="1851"/>
    <cellStyle name="Примечание 23" xfId="1852"/>
    <cellStyle name="Примечание 24" xfId="1853"/>
    <cellStyle name="Примечание 25" xfId="1854"/>
    <cellStyle name="Примечание 26" xfId="1855"/>
    <cellStyle name="Примечание 27" xfId="1856"/>
    <cellStyle name="Примечание 28" xfId="1857"/>
    <cellStyle name="Примечание 29" xfId="1858"/>
    <cellStyle name="Примечание 3" xfId="1859"/>
    <cellStyle name="Примечание 30" xfId="1860"/>
    <cellStyle name="Примечание 31" xfId="1861"/>
    <cellStyle name="Примечание 32" xfId="1862"/>
    <cellStyle name="Примечание 33" xfId="1863"/>
    <cellStyle name="Примечание 34" xfId="1864"/>
    <cellStyle name="Примечание 35" xfId="1865"/>
    <cellStyle name="Примечание 36" xfId="1866"/>
    <cellStyle name="Примечание 4" xfId="1867"/>
    <cellStyle name="Примечание 5" xfId="1868"/>
    <cellStyle name="Примечание 6" xfId="1869"/>
    <cellStyle name="Примечание 7" xfId="1870"/>
    <cellStyle name="Примечание 8" xfId="1871"/>
    <cellStyle name="Примечание 9" xfId="1872"/>
    <cellStyle name="Связанная ячейка 10" xfId="1873"/>
    <cellStyle name="Связанная ячейка 11" xfId="1874"/>
    <cellStyle name="Связанная ячейка 12" xfId="1875"/>
    <cellStyle name="Связанная ячейка 13" xfId="1876"/>
    <cellStyle name="Связанная ячейка 14" xfId="1877"/>
    <cellStyle name="Связанная ячейка 15" xfId="1878"/>
    <cellStyle name="Связанная ячейка 16" xfId="1879"/>
    <cellStyle name="Связанная ячейка 17" xfId="1880"/>
    <cellStyle name="Связанная ячейка 18" xfId="1881"/>
    <cellStyle name="Связанная ячейка 19" xfId="1882"/>
    <cellStyle name="Связанная ячейка 2" xfId="1883"/>
    <cellStyle name="Связанная ячейка 20" xfId="1884"/>
    <cellStyle name="Связанная ячейка 21" xfId="1885"/>
    <cellStyle name="Связанная ячейка 22" xfId="1886"/>
    <cellStyle name="Связанная ячейка 23" xfId="1887"/>
    <cellStyle name="Связанная ячейка 24" xfId="1888"/>
    <cellStyle name="Связанная ячейка 25" xfId="1889"/>
    <cellStyle name="Связанная ячейка 26" xfId="1890"/>
    <cellStyle name="Связанная ячейка 27" xfId="1891"/>
    <cellStyle name="Связанная ячейка 28" xfId="1892"/>
    <cellStyle name="Связанная ячейка 29" xfId="1893"/>
    <cellStyle name="Связанная ячейка 3" xfId="1894"/>
    <cellStyle name="Связанная ячейка 30" xfId="1895"/>
    <cellStyle name="Связанная ячейка 31" xfId="1896"/>
    <cellStyle name="Связанная ячейка 32" xfId="1897"/>
    <cellStyle name="Связанная ячейка 33" xfId="1898"/>
    <cellStyle name="Связанная ячейка 34" xfId="1899"/>
    <cellStyle name="Связанная ячейка 35" xfId="1900"/>
    <cellStyle name="Связанная ячейка 36" xfId="1901"/>
    <cellStyle name="Связанная ячейка 4" xfId="1902"/>
    <cellStyle name="Связанная ячейка 5" xfId="1903"/>
    <cellStyle name="Связанная ячейка 6" xfId="1904"/>
    <cellStyle name="Связанная ячейка 7" xfId="1905"/>
    <cellStyle name="Связанная ячейка 8" xfId="1906"/>
    <cellStyle name="Связанная ячейка 9" xfId="1907"/>
    <cellStyle name="Стиль 1" xfId="1908"/>
    <cellStyle name="Текст предупреждения 10" xfId="1909"/>
    <cellStyle name="Текст предупреждения 11" xfId="1910"/>
    <cellStyle name="Текст предупреждения 12" xfId="1911"/>
    <cellStyle name="Текст предупреждения 13" xfId="1912"/>
    <cellStyle name="Текст предупреждения 14" xfId="1913"/>
    <cellStyle name="Текст предупреждения 15" xfId="1914"/>
    <cellStyle name="Текст предупреждения 16" xfId="1915"/>
    <cellStyle name="Текст предупреждения 17" xfId="1916"/>
    <cellStyle name="Текст предупреждения 18" xfId="1917"/>
    <cellStyle name="Текст предупреждения 19" xfId="1918"/>
    <cellStyle name="Текст предупреждения 2" xfId="1919"/>
    <cellStyle name="Текст предупреждения 20" xfId="1920"/>
    <cellStyle name="Текст предупреждения 21" xfId="1921"/>
    <cellStyle name="Текст предупреждения 22" xfId="1922"/>
    <cellStyle name="Текст предупреждения 23" xfId="1923"/>
    <cellStyle name="Текст предупреждения 24" xfId="1924"/>
    <cellStyle name="Текст предупреждения 25" xfId="1925"/>
    <cellStyle name="Текст предупреждения 26" xfId="1926"/>
    <cellStyle name="Текст предупреждения 27" xfId="1927"/>
    <cellStyle name="Текст предупреждения 28" xfId="1928"/>
    <cellStyle name="Текст предупреждения 29" xfId="1929"/>
    <cellStyle name="Текст предупреждения 3" xfId="1930"/>
    <cellStyle name="Текст предупреждения 30" xfId="1931"/>
    <cellStyle name="Текст предупреждения 31" xfId="1932"/>
    <cellStyle name="Текст предупреждения 32" xfId="1933"/>
    <cellStyle name="Текст предупреждения 33" xfId="1934"/>
    <cellStyle name="Текст предупреждения 34" xfId="1935"/>
    <cellStyle name="Текст предупреждения 35" xfId="1936"/>
    <cellStyle name="Текст предупреждения 36" xfId="1937"/>
    <cellStyle name="Текст предупреждения 4" xfId="1938"/>
    <cellStyle name="Текст предупреждения 5" xfId="1939"/>
    <cellStyle name="Текст предупреждения 6" xfId="1940"/>
    <cellStyle name="Текст предупреждения 7" xfId="1941"/>
    <cellStyle name="Текст предупреждения 8" xfId="1942"/>
    <cellStyle name="Текст предупреждения 9" xfId="1943"/>
    <cellStyle name="Финансовый 16" xfId="1944"/>
    <cellStyle name="Финансовый 2" xfId="1945"/>
    <cellStyle name="Финансовый 2 10" xfId="1946"/>
    <cellStyle name="Финансовый 2 11" xfId="1947"/>
    <cellStyle name="Финансовый 2 12" xfId="1948"/>
    <cellStyle name="Финансовый 2 13" xfId="1949"/>
    <cellStyle name="Финансовый 2 14" xfId="1950"/>
    <cellStyle name="Финансовый 2 15" xfId="1951"/>
    <cellStyle name="Финансовый 2 16" xfId="1952"/>
    <cellStyle name="Финансовый 2 17" xfId="1953"/>
    <cellStyle name="Финансовый 2 18" xfId="1954"/>
    <cellStyle name="Финансовый 2 19" xfId="1955"/>
    <cellStyle name="Финансовый 2 2" xfId="1956"/>
    <cellStyle name="Финансовый 2 2 10" xfId="1957"/>
    <cellStyle name="Финансовый 2 2 11" xfId="1958"/>
    <cellStyle name="Финансовый 2 2 12" xfId="1959"/>
    <cellStyle name="Финансовый 2 2 13" xfId="1960"/>
    <cellStyle name="Финансовый 2 2 14" xfId="1961"/>
    <cellStyle name="Финансовый 2 2 15" xfId="1962"/>
    <cellStyle name="Финансовый 2 2 16" xfId="1963"/>
    <cellStyle name="Финансовый 2 2 17" xfId="1964"/>
    <cellStyle name="Финансовый 2 2 18" xfId="1965"/>
    <cellStyle name="Финансовый 2 2 19" xfId="1966"/>
    <cellStyle name="Финансовый 2 2 2" xfId="1967"/>
    <cellStyle name="Финансовый 2 2 20" xfId="1968"/>
    <cellStyle name="Финансовый 2 2 21" xfId="1969"/>
    <cellStyle name="Финансовый 2 2 22" xfId="1970"/>
    <cellStyle name="Финансовый 2 2 23" xfId="1971"/>
    <cellStyle name="Финансовый 2 2 24" xfId="1972"/>
    <cellStyle name="Финансовый 2 2 25" xfId="1973"/>
    <cellStyle name="Финансовый 2 2 26" xfId="1974"/>
    <cellStyle name="Финансовый 2 2 27" xfId="1975"/>
    <cellStyle name="Финансовый 2 2 28" xfId="1976"/>
    <cellStyle name="Финансовый 2 2 29" xfId="1977"/>
    <cellStyle name="Финансовый 2 2 3" xfId="1978"/>
    <cellStyle name="Финансовый 2 2 30" xfId="1979"/>
    <cellStyle name="Финансовый 2 2 31" xfId="1980"/>
    <cellStyle name="Финансовый 2 2 32" xfId="1981"/>
    <cellStyle name="Финансовый 2 2 33" xfId="1982"/>
    <cellStyle name="Финансовый 2 2 34" xfId="1983"/>
    <cellStyle name="Финансовый 2 2 35" xfId="1984"/>
    <cellStyle name="Финансовый 2 2 36" xfId="1985"/>
    <cellStyle name="Финансовый 2 2 4" xfId="1986"/>
    <cellStyle name="Финансовый 2 2 5" xfId="1987"/>
    <cellStyle name="Финансовый 2 2 6" xfId="1988"/>
    <cellStyle name="Финансовый 2 2 7" xfId="1989"/>
    <cellStyle name="Финансовый 2 2 8" xfId="1990"/>
    <cellStyle name="Финансовый 2 2 9" xfId="1991"/>
    <cellStyle name="Финансовый 2 20" xfId="1992"/>
    <cellStyle name="Финансовый 2 21" xfId="1993"/>
    <cellStyle name="Финансовый 2 22" xfId="1994"/>
    <cellStyle name="Финансовый 2 23" xfId="1995"/>
    <cellStyle name="Финансовый 2 24" xfId="1996"/>
    <cellStyle name="Финансовый 2 25" xfId="1997"/>
    <cellStyle name="Финансовый 2 26" xfId="1998"/>
    <cellStyle name="Финансовый 2 27" xfId="1999"/>
    <cellStyle name="Финансовый 2 28" xfId="2000"/>
    <cellStyle name="Финансовый 2 29" xfId="2001"/>
    <cellStyle name="Финансовый 2 3" xfId="2002"/>
    <cellStyle name="Финансовый 2 30" xfId="2003"/>
    <cellStyle name="Финансовый 2 31" xfId="2004"/>
    <cellStyle name="Финансовый 2 32" xfId="2005"/>
    <cellStyle name="Финансовый 2 33" xfId="2006"/>
    <cellStyle name="Финансовый 2 34" xfId="2007"/>
    <cellStyle name="Финансовый 2 35" xfId="2008"/>
    <cellStyle name="Финансовый 2 36" xfId="2009"/>
    <cellStyle name="Финансовый 2 4" xfId="2010"/>
    <cellStyle name="Финансовый 2 5" xfId="2011"/>
    <cellStyle name="Финансовый 2 6" xfId="2012"/>
    <cellStyle name="Финансовый 2 7" xfId="2013"/>
    <cellStyle name="Финансовый 2 8" xfId="2014"/>
    <cellStyle name="Финансовый 2 9" xfId="2015"/>
    <cellStyle name="Финансовый 3" xfId="2016"/>
    <cellStyle name="Финансовый 4" xfId="2017"/>
    <cellStyle name="Финансовый 4 2" xfId="2018"/>
    <cellStyle name="Хороший 10" xfId="2019"/>
    <cellStyle name="Хороший 11" xfId="2020"/>
    <cellStyle name="Хороший 12" xfId="2021"/>
    <cellStyle name="Хороший 13" xfId="2022"/>
    <cellStyle name="Хороший 14" xfId="2023"/>
    <cellStyle name="Хороший 15" xfId="2024"/>
    <cellStyle name="Хороший 16" xfId="2025"/>
    <cellStyle name="Хороший 17" xfId="2026"/>
    <cellStyle name="Хороший 18" xfId="2027"/>
    <cellStyle name="Хороший 19" xfId="2028"/>
    <cellStyle name="Хороший 2" xfId="2029"/>
    <cellStyle name="Хороший 20" xfId="2030"/>
    <cellStyle name="Хороший 21" xfId="2031"/>
    <cellStyle name="Хороший 22" xfId="2032"/>
    <cellStyle name="Хороший 23" xfId="2033"/>
    <cellStyle name="Хороший 24" xfId="2034"/>
    <cellStyle name="Хороший 25" xfId="2035"/>
    <cellStyle name="Хороший 26" xfId="2036"/>
    <cellStyle name="Хороший 27" xfId="2037"/>
    <cellStyle name="Хороший 28" xfId="2038"/>
    <cellStyle name="Хороший 29" xfId="2039"/>
    <cellStyle name="Хороший 3" xfId="2040"/>
    <cellStyle name="Хороший 30" xfId="2041"/>
    <cellStyle name="Хороший 31" xfId="2042"/>
    <cellStyle name="Хороший 32" xfId="2043"/>
    <cellStyle name="Хороший 33" xfId="2044"/>
    <cellStyle name="Хороший 34" xfId="2045"/>
    <cellStyle name="Хороший 35" xfId="2046"/>
    <cellStyle name="Хороший 36" xfId="2047"/>
    <cellStyle name="Хороший 4" xfId="2048"/>
    <cellStyle name="Хороший 5" xfId="2049"/>
    <cellStyle name="Хороший 6" xfId="2050"/>
    <cellStyle name="Хороший 7" xfId="2051"/>
    <cellStyle name="Хороший 8" xfId="2052"/>
    <cellStyle name="Хороший 9" xfId="20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261"/>
  <sheetViews>
    <sheetView tabSelected="1" topLeftCell="A7" zoomScale="80" zoomScaleNormal="80" zoomScaleSheetLayoutView="100" workbookViewId="0">
      <selection activeCell="C254" sqref="C254"/>
    </sheetView>
  </sheetViews>
  <sheetFormatPr defaultColWidth="9.15234375" defaultRowHeight="17.25"/>
  <cols>
    <col min="1" max="1" width="11.3046875" style="14" customWidth="1"/>
    <col min="2" max="2" width="24.69140625" style="200" customWidth="1"/>
    <col min="3" max="3" width="62.15234375" style="14" customWidth="1"/>
    <col min="4" max="4" width="23.4609375" style="14" customWidth="1"/>
    <col min="5" max="5" width="12.4609375" style="14" bestFit="1" customWidth="1"/>
    <col min="6" max="6" width="12.15234375" style="14" bestFit="1" customWidth="1"/>
    <col min="7" max="16384" width="9.15234375" style="14"/>
  </cols>
  <sheetData>
    <row r="1" spans="1:5" s="266" customFormat="1" ht="38.450000000000003" customHeight="1">
      <c r="B1" s="267"/>
      <c r="C1" s="294" t="s">
        <v>13</v>
      </c>
      <c r="D1" s="294"/>
    </row>
    <row r="2" spans="1:5" ht="15.05" customHeight="1">
      <c r="C2" s="295" t="s">
        <v>94</v>
      </c>
      <c r="D2" s="295"/>
    </row>
    <row r="3" spans="1:5" ht="15.05" customHeight="1">
      <c r="C3" s="295" t="s">
        <v>9</v>
      </c>
      <c r="D3" s="295"/>
    </row>
    <row r="6" spans="1:5" ht="102.05" customHeight="1">
      <c r="A6" s="296" t="s">
        <v>167</v>
      </c>
      <c r="B6" s="296"/>
      <c r="C6" s="296"/>
      <c r="D6" s="296"/>
    </row>
    <row r="8" spans="1:5">
      <c r="D8" s="70" t="s">
        <v>22</v>
      </c>
    </row>
    <row r="9" spans="1:5" s="72" customFormat="1" ht="100.75">
      <c r="A9" s="297" t="s">
        <v>14</v>
      </c>
      <c r="B9" s="298"/>
      <c r="C9" s="299" t="s">
        <v>15</v>
      </c>
      <c r="D9" s="71" t="s">
        <v>24</v>
      </c>
    </row>
    <row r="10" spans="1:5" s="72" customFormat="1">
      <c r="A10" s="21" t="s">
        <v>17</v>
      </c>
      <c r="B10" s="201" t="s">
        <v>18</v>
      </c>
      <c r="C10" s="300"/>
      <c r="D10" s="73" t="s">
        <v>16</v>
      </c>
    </row>
    <row r="11" spans="1:5" s="72" customFormat="1" ht="34.9" customHeight="1">
      <c r="A11" s="198" t="s">
        <v>42</v>
      </c>
      <c r="B11" s="202"/>
      <c r="C11" s="54" t="s">
        <v>21</v>
      </c>
      <c r="D11" s="74">
        <f>+D12+D248</f>
        <v>0</v>
      </c>
      <c r="E11" s="210"/>
    </row>
    <row r="12" spans="1:5" s="72" customFormat="1" ht="34.450000000000003">
      <c r="A12" s="198"/>
      <c r="B12" s="15"/>
      <c r="C12" s="54" t="s">
        <v>145</v>
      </c>
      <c r="D12" s="75">
        <f>+D14+D33+D64+D77+D96+D109+D164+D177+D190+D203+D216+D229</f>
        <v>-432784.60000000003</v>
      </c>
    </row>
    <row r="13" spans="1:5" s="72" customFormat="1">
      <c r="A13" s="283">
        <v>1041</v>
      </c>
      <c r="B13" s="277"/>
      <c r="C13" s="27" t="s">
        <v>27</v>
      </c>
      <c r="D13" s="76"/>
    </row>
    <row r="14" spans="1:5" s="72" customFormat="1" ht="16.45" customHeight="1">
      <c r="A14" s="284"/>
      <c r="B14" s="280"/>
      <c r="C14" s="54" t="s">
        <v>277</v>
      </c>
      <c r="D14" s="75">
        <f>+D21+D27</f>
        <v>-64768.2</v>
      </c>
    </row>
    <row r="15" spans="1:5" s="72" customFormat="1">
      <c r="A15" s="284"/>
      <c r="B15" s="280"/>
      <c r="C15" s="78" t="s">
        <v>28</v>
      </c>
      <c r="D15" s="76"/>
    </row>
    <row r="16" spans="1:5" s="72" customFormat="1" ht="15.05" customHeight="1">
      <c r="A16" s="284"/>
      <c r="B16" s="280"/>
      <c r="C16" s="79" t="s">
        <v>278</v>
      </c>
      <c r="D16" s="80"/>
    </row>
    <row r="17" spans="1:4" s="72" customFormat="1" ht="16.45" customHeight="1">
      <c r="A17" s="284"/>
      <c r="B17" s="280"/>
      <c r="C17" s="78" t="s">
        <v>29</v>
      </c>
      <c r="D17" s="80"/>
    </row>
    <row r="18" spans="1:4" s="72" customFormat="1" ht="50.35">
      <c r="A18" s="284"/>
      <c r="B18" s="281"/>
      <c r="C18" s="23" t="s">
        <v>279</v>
      </c>
      <c r="D18" s="80"/>
    </row>
    <row r="19" spans="1:4" s="72" customFormat="1" ht="15.8" customHeight="1">
      <c r="A19" s="284"/>
      <c r="B19" s="203"/>
      <c r="C19" s="81" t="s">
        <v>41</v>
      </c>
      <c r="D19" s="81"/>
    </row>
    <row r="20" spans="1:4" s="72" customFormat="1" ht="16.8">
      <c r="A20" s="284"/>
      <c r="B20" s="282">
        <v>11032</v>
      </c>
      <c r="C20" s="78" t="s">
        <v>30</v>
      </c>
      <c r="D20" s="80"/>
    </row>
    <row r="21" spans="1:4" s="72" customFormat="1" ht="34.450000000000003">
      <c r="A21" s="284"/>
      <c r="B21" s="282"/>
      <c r="C21" s="7" t="s">
        <v>280</v>
      </c>
      <c r="D21" s="77">
        <f>+'հավելված 2'!G24</f>
        <v>-7168.2</v>
      </c>
    </row>
    <row r="22" spans="1:4" s="72" customFormat="1" ht="16.8">
      <c r="A22" s="284"/>
      <c r="B22" s="282"/>
      <c r="C22" s="78" t="s">
        <v>31</v>
      </c>
      <c r="D22" s="80"/>
    </row>
    <row r="23" spans="1:4" s="72" customFormat="1" ht="67.150000000000006">
      <c r="A23" s="284"/>
      <c r="B23" s="282"/>
      <c r="C23" s="79" t="s">
        <v>281</v>
      </c>
      <c r="D23" s="80"/>
    </row>
    <row r="24" spans="1:4" s="72" customFormat="1" ht="16.8">
      <c r="A24" s="284"/>
      <c r="B24" s="282"/>
      <c r="C24" s="78" t="s">
        <v>32</v>
      </c>
      <c r="D24" s="80"/>
    </row>
    <row r="25" spans="1:4" s="72" customFormat="1" ht="16.8">
      <c r="A25" s="284"/>
      <c r="B25" s="282"/>
      <c r="C25" s="79" t="s">
        <v>55</v>
      </c>
      <c r="D25" s="80"/>
    </row>
    <row r="26" spans="1:4" s="72" customFormat="1" ht="16.8">
      <c r="A26" s="284"/>
      <c r="B26" s="282">
        <v>12001</v>
      </c>
      <c r="C26" s="78" t="s">
        <v>30</v>
      </c>
      <c r="D26" s="80"/>
    </row>
    <row r="27" spans="1:4" s="72" customFormat="1" ht="51.7">
      <c r="A27" s="284"/>
      <c r="B27" s="282"/>
      <c r="C27" s="7" t="s">
        <v>247</v>
      </c>
      <c r="D27" s="77">
        <f>+'հավելված 2'!G33</f>
        <v>-57600</v>
      </c>
    </row>
    <row r="28" spans="1:4" s="72" customFormat="1" ht="16.8">
      <c r="A28" s="284"/>
      <c r="B28" s="282"/>
      <c r="C28" s="78" t="s">
        <v>31</v>
      </c>
      <c r="D28" s="80"/>
    </row>
    <row r="29" spans="1:4" s="72" customFormat="1" ht="33.6">
      <c r="A29" s="284"/>
      <c r="B29" s="282"/>
      <c r="C29" s="79" t="s">
        <v>247</v>
      </c>
      <c r="D29" s="80"/>
    </row>
    <row r="30" spans="1:4" s="72" customFormat="1" ht="16.8">
      <c r="A30" s="284"/>
      <c r="B30" s="282"/>
      <c r="C30" s="78" t="s">
        <v>32</v>
      </c>
      <c r="D30" s="80"/>
    </row>
    <row r="31" spans="1:4" s="72" customFormat="1" ht="16.8">
      <c r="A31" s="285"/>
      <c r="B31" s="282"/>
      <c r="C31" s="79" t="s">
        <v>102</v>
      </c>
      <c r="D31" s="80"/>
    </row>
    <row r="32" spans="1:4" s="72" customFormat="1">
      <c r="A32" s="283">
        <v>1045</v>
      </c>
      <c r="B32" s="277"/>
      <c r="C32" s="27" t="s">
        <v>27</v>
      </c>
      <c r="D32" s="76"/>
    </row>
    <row r="33" spans="1:4" s="72" customFormat="1" ht="16.45" customHeight="1">
      <c r="A33" s="284"/>
      <c r="B33" s="280"/>
      <c r="C33" s="54" t="s">
        <v>254</v>
      </c>
      <c r="D33" s="75">
        <f>+D40+D46+D52+D58</f>
        <v>-61893.5</v>
      </c>
    </row>
    <row r="34" spans="1:4" s="72" customFormat="1">
      <c r="A34" s="284"/>
      <c r="B34" s="280"/>
      <c r="C34" s="78" t="s">
        <v>28</v>
      </c>
      <c r="D34" s="76"/>
    </row>
    <row r="35" spans="1:4" s="72" customFormat="1" ht="15.05" customHeight="1">
      <c r="A35" s="284"/>
      <c r="B35" s="280"/>
      <c r="C35" s="79" t="s">
        <v>282</v>
      </c>
      <c r="D35" s="80"/>
    </row>
    <row r="36" spans="1:4" s="72" customFormat="1" ht="16.45" customHeight="1">
      <c r="A36" s="284"/>
      <c r="B36" s="280"/>
      <c r="C36" s="78" t="s">
        <v>29</v>
      </c>
      <c r="D36" s="80"/>
    </row>
    <row r="37" spans="1:4" s="72" customFormat="1" ht="67.150000000000006">
      <c r="A37" s="284"/>
      <c r="B37" s="281"/>
      <c r="C37" s="23" t="s">
        <v>283</v>
      </c>
      <c r="D37" s="80"/>
    </row>
    <row r="38" spans="1:4" s="72" customFormat="1" ht="15.8" customHeight="1">
      <c r="A38" s="284"/>
      <c r="B38" s="203"/>
      <c r="C38" s="81" t="s">
        <v>41</v>
      </c>
      <c r="D38" s="81"/>
    </row>
    <row r="39" spans="1:4" s="72" customFormat="1" ht="17.25" customHeight="1">
      <c r="A39" s="284"/>
      <c r="B39" s="282">
        <v>12001</v>
      </c>
      <c r="C39" s="78" t="s">
        <v>30</v>
      </c>
      <c r="D39" s="80"/>
    </row>
    <row r="40" spans="1:4" s="72" customFormat="1" ht="34.450000000000003">
      <c r="A40" s="284"/>
      <c r="B40" s="282"/>
      <c r="C40" s="7" t="s">
        <v>284</v>
      </c>
      <c r="D40" s="77">
        <f>+'հավելված 2'!G165</f>
        <v>-9426.4</v>
      </c>
    </row>
    <row r="41" spans="1:4" s="72" customFormat="1" ht="17.25" customHeight="1">
      <c r="A41" s="284"/>
      <c r="B41" s="282"/>
      <c r="C41" s="78" t="s">
        <v>31</v>
      </c>
      <c r="D41" s="80"/>
    </row>
    <row r="42" spans="1:4" s="72" customFormat="1" ht="34.450000000000003" customHeight="1">
      <c r="A42" s="284"/>
      <c r="B42" s="282"/>
      <c r="C42" s="79" t="s">
        <v>285</v>
      </c>
      <c r="D42" s="80"/>
    </row>
    <row r="43" spans="1:4" s="72" customFormat="1" ht="17.25" customHeight="1">
      <c r="A43" s="284"/>
      <c r="B43" s="282"/>
      <c r="C43" s="78" t="s">
        <v>32</v>
      </c>
      <c r="D43" s="80"/>
    </row>
    <row r="44" spans="1:4" s="72" customFormat="1" ht="17.25" customHeight="1">
      <c r="A44" s="284"/>
      <c r="B44" s="282"/>
      <c r="C44" s="79" t="s">
        <v>102</v>
      </c>
      <c r="D44" s="80"/>
    </row>
    <row r="45" spans="1:4" s="72" customFormat="1" ht="17.25" customHeight="1">
      <c r="A45" s="284"/>
      <c r="B45" s="282">
        <v>12002</v>
      </c>
      <c r="C45" s="78" t="s">
        <v>30</v>
      </c>
      <c r="D45" s="80"/>
    </row>
    <row r="46" spans="1:4" s="72" customFormat="1" ht="34.450000000000003">
      <c r="A46" s="284"/>
      <c r="B46" s="282"/>
      <c r="C46" s="7" t="s">
        <v>286</v>
      </c>
      <c r="D46" s="77">
        <f>+'հավելված 2'!G189</f>
        <v>-13376.5</v>
      </c>
    </row>
    <row r="47" spans="1:4" s="72" customFormat="1" ht="17.25" customHeight="1">
      <c r="A47" s="284"/>
      <c r="B47" s="282"/>
      <c r="C47" s="78" t="s">
        <v>31</v>
      </c>
      <c r="D47" s="80"/>
    </row>
    <row r="48" spans="1:4" s="72" customFormat="1" ht="33.6">
      <c r="A48" s="284"/>
      <c r="B48" s="282"/>
      <c r="C48" s="79" t="s">
        <v>287</v>
      </c>
      <c r="D48" s="80"/>
    </row>
    <row r="49" spans="1:4" s="72" customFormat="1" ht="17.25" customHeight="1">
      <c r="A49" s="284"/>
      <c r="B49" s="282"/>
      <c r="C49" s="78" t="s">
        <v>32</v>
      </c>
      <c r="D49" s="80"/>
    </row>
    <row r="50" spans="1:4" s="72" customFormat="1" ht="17.25" customHeight="1">
      <c r="A50" s="284"/>
      <c r="B50" s="282"/>
      <c r="C50" s="79" t="s">
        <v>102</v>
      </c>
      <c r="D50" s="80"/>
    </row>
    <row r="51" spans="1:4" s="72" customFormat="1" ht="17.25" customHeight="1">
      <c r="A51" s="284"/>
      <c r="B51" s="282">
        <v>12003</v>
      </c>
      <c r="C51" s="78" t="s">
        <v>30</v>
      </c>
      <c r="D51" s="80"/>
    </row>
    <row r="52" spans="1:4" s="72" customFormat="1" ht="34.450000000000003">
      <c r="A52" s="284"/>
      <c r="B52" s="282"/>
      <c r="C52" s="7" t="s">
        <v>256</v>
      </c>
      <c r="D52" s="77">
        <f>+'հավելված 2'!G174</f>
        <v>-23630.5</v>
      </c>
    </row>
    <row r="53" spans="1:4" s="72" customFormat="1" ht="17.25" customHeight="1">
      <c r="A53" s="284"/>
      <c r="B53" s="282"/>
      <c r="C53" s="78" t="s">
        <v>31</v>
      </c>
      <c r="D53" s="80"/>
    </row>
    <row r="54" spans="1:4" s="72" customFormat="1" ht="33.6">
      <c r="A54" s="284"/>
      <c r="B54" s="282"/>
      <c r="C54" s="79" t="s">
        <v>256</v>
      </c>
      <c r="D54" s="80"/>
    </row>
    <row r="55" spans="1:4" s="72" customFormat="1" ht="17.25" customHeight="1">
      <c r="A55" s="284"/>
      <c r="B55" s="282"/>
      <c r="C55" s="78" t="s">
        <v>32</v>
      </c>
      <c r="D55" s="80"/>
    </row>
    <row r="56" spans="1:4" s="72" customFormat="1" ht="17.25" customHeight="1">
      <c r="A56" s="284"/>
      <c r="B56" s="282"/>
      <c r="C56" s="79" t="s">
        <v>102</v>
      </c>
      <c r="D56" s="80"/>
    </row>
    <row r="57" spans="1:4" s="72" customFormat="1" ht="17.25" customHeight="1">
      <c r="A57" s="284"/>
      <c r="B57" s="286">
        <v>12004</v>
      </c>
      <c r="C57" s="78" t="s">
        <v>30</v>
      </c>
      <c r="D57" s="80"/>
    </row>
    <row r="58" spans="1:4" s="72" customFormat="1" ht="34.450000000000003">
      <c r="A58" s="284"/>
      <c r="B58" s="287"/>
      <c r="C58" s="7" t="s">
        <v>259</v>
      </c>
      <c r="D58" s="77">
        <f>+'հավելված 2'!G198</f>
        <v>-15460.1</v>
      </c>
    </row>
    <row r="59" spans="1:4" s="72" customFormat="1" ht="17.25" customHeight="1">
      <c r="A59" s="284"/>
      <c r="B59" s="287"/>
      <c r="C59" s="78" t="s">
        <v>31</v>
      </c>
      <c r="D59" s="80"/>
    </row>
    <row r="60" spans="1:4" s="72" customFormat="1" ht="33.6" customHeight="1">
      <c r="A60" s="284"/>
      <c r="B60" s="287"/>
      <c r="C60" s="79" t="s">
        <v>259</v>
      </c>
      <c r="D60" s="80"/>
    </row>
    <row r="61" spans="1:4" s="72" customFormat="1" ht="17.25" customHeight="1">
      <c r="A61" s="284"/>
      <c r="B61" s="287"/>
      <c r="C61" s="78" t="s">
        <v>32</v>
      </c>
      <c r="D61" s="80"/>
    </row>
    <row r="62" spans="1:4" s="72" customFormat="1" ht="17.25" customHeight="1">
      <c r="A62" s="285"/>
      <c r="B62" s="288"/>
      <c r="C62" s="79" t="s">
        <v>102</v>
      </c>
      <c r="D62" s="80"/>
    </row>
    <row r="63" spans="1:4" s="72" customFormat="1">
      <c r="A63" s="283">
        <v>1075</v>
      </c>
      <c r="B63" s="277"/>
      <c r="C63" s="27" t="s">
        <v>27</v>
      </c>
      <c r="D63" s="76"/>
    </row>
    <row r="64" spans="1:4" s="72" customFormat="1" ht="16.45" customHeight="1">
      <c r="A64" s="284"/>
      <c r="B64" s="280"/>
      <c r="C64" s="54" t="s">
        <v>313</v>
      </c>
      <c r="D64" s="75">
        <f>+D71</f>
        <v>-21273.599999999999</v>
      </c>
    </row>
    <row r="65" spans="1:4" s="72" customFormat="1">
      <c r="A65" s="284"/>
      <c r="B65" s="280"/>
      <c r="C65" s="78" t="s">
        <v>28</v>
      </c>
      <c r="D65" s="76"/>
    </row>
    <row r="66" spans="1:4" s="72" customFormat="1" ht="15.05" customHeight="1">
      <c r="A66" s="284"/>
      <c r="B66" s="280"/>
      <c r="C66" s="79" t="s">
        <v>337</v>
      </c>
      <c r="D66" s="80"/>
    </row>
    <row r="67" spans="1:4" s="72" customFormat="1" ht="16.45" customHeight="1">
      <c r="A67" s="284"/>
      <c r="B67" s="280"/>
      <c r="C67" s="78" t="s">
        <v>29</v>
      </c>
      <c r="D67" s="80"/>
    </row>
    <row r="68" spans="1:4" s="72" customFormat="1" ht="33.6">
      <c r="A68" s="284"/>
      <c r="B68" s="281"/>
      <c r="C68" s="23" t="s">
        <v>338</v>
      </c>
      <c r="D68" s="80"/>
    </row>
    <row r="69" spans="1:4" s="72" customFormat="1" ht="15.8" customHeight="1">
      <c r="A69" s="284"/>
      <c r="B69" s="203"/>
      <c r="C69" s="81" t="s">
        <v>41</v>
      </c>
      <c r="D69" s="81"/>
    </row>
    <row r="70" spans="1:4" s="72" customFormat="1" ht="17.25" customHeight="1">
      <c r="A70" s="284"/>
      <c r="B70" s="282">
        <v>11004</v>
      </c>
      <c r="C70" s="78" t="s">
        <v>30</v>
      </c>
      <c r="D70" s="80"/>
    </row>
    <row r="71" spans="1:4" s="72" customFormat="1">
      <c r="A71" s="284"/>
      <c r="B71" s="282"/>
      <c r="C71" s="7" t="s">
        <v>339</v>
      </c>
      <c r="D71" s="77">
        <f>+'հավելված 2'!G61</f>
        <v>-21273.599999999999</v>
      </c>
    </row>
    <row r="72" spans="1:4" s="72" customFormat="1" ht="17.25" customHeight="1">
      <c r="A72" s="284"/>
      <c r="B72" s="282"/>
      <c r="C72" s="78" t="s">
        <v>31</v>
      </c>
      <c r="D72" s="80"/>
    </row>
    <row r="73" spans="1:4" s="72" customFormat="1" ht="34.450000000000003" customHeight="1">
      <c r="A73" s="284"/>
      <c r="B73" s="282"/>
      <c r="C73" s="79" t="s">
        <v>340</v>
      </c>
      <c r="D73" s="80"/>
    </row>
    <row r="74" spans="1:4" s="72" customFormat="1" ht="17.25" customHeight="1">
      <c r="A74" s="284"/>
      <c r="B74" s="282"/>
      <c r="C74" s="78" t="s">
        <v>32</v>
      </c>
      <c r="D74" s="80"/>
    </row>
    <row r="75" spans="1:4" s="72" customFormat="1" ht="17.25" customHeight="1">
      <c r="A75" s="285"/>
      <c r="B75" s="282"/>
      <c r="C75" s="79" t="s">
        <v>55</v>
      </c>
      <c r="D75" s="80"/>
    </row>
    <row r="76" spans="1:4" s="72" customFormat="1">
      <c r="A76" s="283">
        <v>1111</v>
      </c>
      <c r="B76" s="277"/>
      <c r="C76" s="27" t="s">
        <v>27</v>
      </c>
      <c r="D76" s="76"/>
    </row>
    <row r="77" spans="1:4" s="72" customFormat="1" ht="16.45" customHeight="1">
      <c r="A77" s="284"/>
      <c r="B77" s="280"/>
      <c r="C77" s="54" t="s">
        <v>272</v>
      </c>
      <c r="D77" s="75">
        <f>+D84+D90</f>
        <v>-32304.3</v>
      </c>
    </row>
    <row r="78" spans="1:4" s="72" customFormat="1">
      <c r="A78" s="284"/>
      <c r="B78" s="280"/>
      <c r="C78" s="78" t="s">
        <v>28</v>
      </c>
      <c r="D78" s="76"/>
    </row>
    <row r="79" spans="1:4" s="72" customFormat="1" ht="15.05" customHeight="1">
      <c r="A79" s="284"/>
      <c r="B79" s="280"/>
      <c r="C79" s="79" t="s">
        <v>288</v>
      </c>
      <c r="D79" s="80"/>
    </row>
    <row r="80" spans="1:4" s="72" customFormat="1" ht="16.45" customHeight="1">
      <c r="A80" s="284"/>
      <c r="B80" s="280"/>
      <c r="C80" s="78" t="s">
        <v>29</v>
      </c>
      <c r="D80" s="80"/>
    </row>
    <row r="81" spans="1:4" s="72" customFormat="1" ht="67.150000000000006">
      <c r="A81" s="284"/>
      <c r="B81" s="281"/>
      <c r="C81" s="23" t="s">
        <v>289</v>
      </c>
      <c r="D81" s="80"/>
    </row>
    <row r="82" spans="1:4" s="72" customFormat="1" ht="15.8" customHeight="1">
      <c r="A82" s="284"/>
      <c r="B82" s="203"/>
      <c r="C82" s="81" t="s">
        <v>41</v>
      </c>
      <c r="D82" s="81"/>
    </row>
    <row r="83" spans="1:4" s="72" customFormat="1" ht="17.25" customHeight="1">
      <c r="A83" s="284"/>
      <c r="B83" s="282">
        <v>12005</v>
      </c>
      <c r="C83" s="78" t="s">
        <v>30</v>
      </c>
      <c r="D83" s="80"/>
    </row>
    <row r="84" spans="1:4" s="72" customFormat="1" ht="51.7">
      <c r="A84" s="284"/>
      <c r="B84" s="282"/>
      <c r="C84" s="7" t="s">
        <v>273</v>
      </c>
      <c r="D84" s="77">
        <f>+'հավելված 2'!G215</f>
        <v>-29378.5</v>
      </c>
    </row>
    <row r="85" spans="1:4" s="72" customFormat="1" ht="17.25" customHeight="1">
      <c r="A85" s="284"/>
      <c r="B85" s="282"/>
      <c r="C85" s="78" t="s">
        <v>31</v>
      </c>
      <c r="D85" s="80"/>
    </row>
    <row r="86" spans="1:4" s="72" customFormat="1" ht="34.450000000000003" customHeight="1">
      <c r="A86" s="284"/>
      <c r="B86" s="282"/>
      <c r="C86" s="79" t="s">
        <v>290</v>
      </c>
      <c r="D86" s="80"/>
    </row>
    <row r="87" spans="1:4" s="72" customFormat="1" ht="17.25" customHeight="1">
      <c r="A87" s="284"/>
      <c r="B87" s="282"/>
      <c r="C87" s="78" t="s">
        <v>32</v>
      </c>
      <c r="D87" s="80"/>
    </row>
    <row r="88" spans="1:4" s="72" customFormat="1" ht="17.25" customHeight="1">
      <c r="A88" s="284"/>
      <c r="B88" s="282"/>
      <c r="C88" s="79" t="s">
        <v>102</v>
      </c>
      <c r="D88" s="80"/>
    </row>
    <row r="89" spans="1:4" s="72" customFormat="1" ht="17.25" customHeight="1">
      <c r="A89" s="284"/>
      <c r="B89" s="282">
        <v>12007</v>
      </c>
      <c r="C89" s="78" t="s">
        <v>30</v>
      </c>
      <c r="D89" s="80"/>
    </row>
    <row r="90" spans="1:4" s="72" customFormat="1" ht="34.450000000000003">
      <c r="A90" s="284"/>
      <c r="B90" s="282"/>
      <c r="C90" s="7" t="s">
        <v>275</v>
      </c>
      <c r="D90" s="77">
        <f>+'հավելված 2'!G232</f>
        <v>-2925.8</v>
      </c>
    </row>
    <row r="91" spans="1:4" s="72" customFormat="1" ht="17.25" customHeight="1">
      <c r="A91" s="284"/>
      <c r="B91" s="282"/>
      <c r="C91" s="78" t="s">
        <v>31</v>
      </c>
      <c r="D91" s="80"/>
    </row>
    <row r="92" spans="1:4" s="72" customFormat="1" ht="34.450000000000003" customHeight="1">
      <c r="A92" s="284"/>
      <c r="B92" s="282"/>
      <c r="C92" s="79" t="s">
        <v>291</v>
      </c>
      <c r="D92" s="80"/>
    </row>
    <row r="93" spans="1:4" s="72" customFormat="1" ht="17.25" customHeight="1">
      <c r="A93" s="284"/>
      <c r="B93" s="282"/>
      <c r="C93" s="78" t="s">
        <v>32</v>
      </c>
      <c r="D93" s="80"/>
    </row>
    <row r="94" spans="1:4" s="72" customFormat="1" ht="17.25" customHeight="1">
      <c r="A94" s="285"/>
      <c r="B94" s="282"/>
      <c r="C94" s="79" t="s">
        <v>102</v>
      </c>
      <c r="D94" s="80"/>
    </row>
    <row r="95" spans="1:4" s="72" customFormat="1">
      <c r="A95" s="283">
        <v>1124</v>
      </c>
      <c r="B95" s="277"/>
      <c r="C95" s="27" t="s">
        <v>27</v>
      </c>
      <c r="D95" s="76"/>
    </row>
    <row r="96" spans="1:4" s="72" customFormat="1" ht="16.45" customHeight="1">
      <c r="A96" s="284"/>
      <c r="B96" s="280"/>
      <c r="C96" s="54" t="s">
        <v>341</v>
      </c>
      <c r="D96" s="75">
        <f>+D103</f>
        <v>-14813.4</v>
      </c>
    </row>
    <row r="97" spans="1:4" s="72" customFormat="1">
      <c r="A97" s="284"/>
      <c r="B97" s="280"/>
      <c r="C97" s="78" t="s">
        <v>28</v>
      </c>
      <c r="D97" s="76"/>
    </row>
    <row r="98" spans="1:4" s="72" customFormat="1" ht="15.05" customHeight="1">
      <c r="A98" s="284"/>
      <c r="B98" s="280"/>
      <c r="C98" s="79" t="s">
        <v>342</v>
      </c>
      <c r="D98" s="80"/>
    </row>
    <row r="99" spans="1:4" s="72" customFormat="1" ht="16.45" customHeight="1">
      <c r="A99" s="284"/>
      <c r="B99" s="280"/>
      <c r="C99" s="78" t="s">
        <v>29</v>
      </c>
      <c r="D99" s="80"/>
    </row>
    <row r="100" spans="1:4" s="72" customFormat="1" ht="50.35">
      <c r="A100" s="284"/>
      <c r="B100" s="281"/>
      <c r="C100" s="23" t="s">
        <v>343</v>
      </c>
      <c r="D100" s="80"/>
    </row>
    <row r="101" spans="1:4" s="72" customFormat="1" ht="15.8" customHeight="1">
      <c r="A101" s="284"/>
      <c r="B101" s="203"/>
      <c r="C101" s="81" t="s">
        <v>41</v>
      </c>
      <c r="D101" s="81"/>
    </row>
    <row r="102" spans="1:4" s="72" customFormat="1" ht="17.25" customHeight="1">
      <c r="A102" s="284"/>
      <c r="B102" s="282">
        <v>11005</v>
      </c>
      <c r="C102" s="78" t="s">
        <v>30</v>
      </c>
      <c r="D102" s="80"/>
    </row>
    <row r="103" spans="1:4" s="72" customFormat="1" ht="51.7">
      <c r="A103" s="284"/>
      <c r="B103" s="282"/>
      <c r="C103" s="7" t="s">
        <v>311</v>
      </c>
      <c r="D103" s="77">
        <f>+'հավելված 2'!G76</f>
        <v>-14813.4</v>
      </c>
    </row>
    <row r="104" spans="1:4" s="72" customFormat="1" ht="17.25" customHeight="1">
      <c r="A104" s="284"/>
      <c r="B104" s="282"/>
      <c r="C104" s="78" t="s">
        <v>31</v>
      </c>
      <c r="D104" s="80"/>
    </row>
    <row r="105" spans="1:4" s="72" customFormat="1" ht="34.450000000000003" customHeight="1">
      <c r="A105" s="284"/>
      <c r="B105" s="282"/>
      <c r="C105" s="79" t="s">
        <v>344</v>
      </c>
      <c r="D105" s="80"/>
    </row>
    <row r="106" spans="1:4" s="72" customFormat="1" ht="17.25" customHeight="1">
      <c r="A106" s="284"/>
      <c r="B106" s="282"/>
      <c r="C106" s="78" t="s">
        <v>32</v>
      </c>
      <c r="D106" s="80"/>
    </row>
    <row r="107" spans="1:4" s="72" customFormat="1" ht="17.25" customHeight="1">
      <c r="A107" s="285"/>
      <c r="B107" s="282"/>
      <c r="C107" s="79" t="s">
        <v>55</v>
      </c>
      <c r="D107" s="80"/>
    </row>
    <row r="108" spans="1:4" s="72" customFormat="1">
      <c r="A108" s="289">
        <v>1146</v>
      </c>
      <c r="B108" s="277"/>
      <c r="C108" s="27" t="s">
        <v>27</v>
      </c>
      <c r="D108" s="76"/>
    </row>
    <row r="109" spans="1:4" s="72" customFormat="1" ht="16.45" customHeight="1">
      <c r="A109" s="290"/>
      <c r="B109" s="280"/>
      <c r="C109" s="54" t="s">
        <v>45</v>
      </c>
      <c r="D109" s="75">
        <f>+D116+D122+D128+D134+D140+D146+D152+D158</f>
        <v>-75750.3</v>
      </c>
    </row>
    <row r="110" spans="1:4" s="72" customFormat="1">
      <c r="A110" s="290"/>
      <c r="B110" s="280"/>
      <c r="C110" s="78" t="s">
        <v>28</v>
      </c>
      <c r="D110" s="76"/>
    </row>
    <row r="111" spans="1:4" s="72" customFormat="1" ht="15.05" customHeight="1">
      <c r="A111" s="290"/>
      <c r="B111" s="280"/>
      <c r="C111" s="79" t="s">
        <v>47</v>
      </c>
      <c r="D111" s="80"/>
    </row>
    <row r="112" spans="1:4" s="72" customFormat="1" ht="16.45" customHeight="1">
      <c r="A112" s="290"/>
      <c r="B112" s="280"/>
      <c r="C112" s="78" t="s">
        <v>29</v>
      </c>
      <c r="D112" s="80"/>
    </row>
    <row r="113" spans="1:4" s="72" customFormat="1" ht="83.95">
      <c r="A113" s="290"/>
      <c r="B113" s="281"/>
      <c r="C113" s="23" t="s">
        <v>48</v>
      </c>
      <c r="D113" s="80"/>
    </row>
    <row r="114" spans="1:4" s="72" customFormat="1" ht="15.8" customHeight="1">
      <c r="A114" s="290"/>
      <c r="B114" s="203"/>
      <c r="C114" s="81" t="s">
        <v>41</v>
      </c>
      <c r="D114" s="81"/>
    </row>
    <row r="115" spans="1:4" s="72" customFormat="1" ht="16.8">
      <c r="A115" s="290"/>
      <c r="B115" s="282">
        <v>11004</v>
      </c>
      <c r="C115" s="78" t="s">
        <v>30</v>
      </c>
      <c r="D115" s="80"/>
    </row>
    <row r="116" spans="1:4" s="72" customFormat="1">
      <c r="A116" s="290"/>
      <c r="B116" s="282"/>
      <c r="C116" s="7" t="s">
        <v>90</v>
      </c>
      <c r="D116" s="77">
        <f>+'հավելված 2'!G107</f>
        <v>-4756.6000000000004</v>
      </c>
    </row>
    <row r="117" spans="1:4" s="72" customFormat="1" ht="16.8">
      <c r="A117" s="290"/>
      <c r="B117" s="282"/>
      <c r="C117" s="78" t="s">
        <v>31</v>
      </c>
      <c r="D117" s="80"/>
    </row>
    <row r="118" spans="1:4" s="72" customFormat="1" ht="33.6">
      <c r="A118" s="290"/>
      <c r="B118" s="282"/>
      <c r="C118" s="79" t="s">
        <v>98</v>
      </c>
      <c r="D118" s="80"/>
    </row>
    <row r="119" spans="1:4" s="72" customFormat="1" ht="16.8">
      <c r="A119" s="290"/>
      <c r="B119" s="282"/>
      <c r="C119" s="78" t="s">
        <v>32</v>
      </c>
      <c r="D119" s="80"/>
    </row>
    <row r="120" spans="1:4" s="72" customFormat="1" ht="16.8">
      <c r="A120" s="290"/>
      <c r="B120" s="282"/>
      <c r="C120" s="79" t="s">
        <v>55</v>
      </c>
      <c r="D120" s="80"/>
    </row>
    <row r="121" spans="1:4" s="72" customFormat="1" ht="16.8">
      <c r="A121" s="290"/>
      <c r="B121" s="282">
        <v>11005</v>
      </c>
      <c r="C121" s="78" t="s">
        <v>30</v>
      </c>
      <c r="D121" s="80"/>
    </row>
    <row r="122" spans="1:4" s="72" customFormat="1">
      <c r="A122" s="290"/>
      <c r="B122" s="282"/>
      <c r="C122" s="7" t="s">
        <v>91</v>
      </c>
      <c r="D122" s="77">
        <f>+'հավելված 2'!G124</f>
        <v>-3050.6</v>
      </c>
    </row>
    <row r="123" spans="1:4" s="72" customFormat="1" ht="16.8">
      <c r="A123" s="290"/>
      <c r="B123" s="282"/>
      <c r="C123" s="78" t="s">
        <v>31</v>
      </c>
      <c r="D123" s="80"/>
    </row>
    <row r="124" spans="1:4" s="72" customFormat="1" ht="33.6">
      <c r="A124" s="290"/>
      <c r="B124" s="282"/>
      <c r="C124" s="79" t="s">
        <v>99</v>
      </c>
      <c r="D124" s="80"/>
    </row>
    <row r="125" spans="1:4" s="72" customFormat="1" ht="16.8">
      <c r="A125" s="290"/>
      <c r="B125" s="282"/>
      <c r="C125" s="78" t="s">
        <v>32</v>
      </c>
      <c r="D125" s="80"/>
    </row>
    <row r="126" spans="1:4" s="72" customFormat="1" ht="16.8">
      <c r="A126" s="290"/>
      <c r="B126" s="282"/>
      <c r="C126" s="79" t="s">
        <v>55</v>
      </c>
      <c r="D126" s="80"/>
    </row>
    <row r="127" spans="1:4" s="72" customFormat="1" ht="16.8">
      <c r="A127" s="290"/>
      <c r="B127" s="282">
        <v>11006</v>
      </c>
      <c r="C127" s="78" t="s">
        <v>30</v>
      </c>
      <c r="D127" s="80"/>
    </row>
    <row r="128" spans="1:4" s="72" customFormat="1">
      <c r="A128" s="290"/>
      <c r="B128" s="282"/>
      <c r="C128" s="7" t="s">
        <v>92</v>
      </c>
      <c r="D128" s="77">
        <f>+'հավելված 2'!G148</f>
        <v>-9336.4</v>
      </c>
    </row>
    <row r="129" spans="1:4" s="72" customFormat="1" ht="16.8">
      <c r="A129" s="290"/>
      <c r="B129" s="282"/>
      <c r="C129" s="78" t="s">
        <v>31</v>
      </c>
      <c r="D129" s="80"/>
    </row>
    <row r="130" spans="1:4" s="72" customFormat="1" ht="50.35">
      <c r="A130" s="290"/>
      <c r="B130" s="282"/>
      <c r="C130" s="79" t="s">
        <v>100</v>
      </c>
      <c r="D130" s="80"/>
    </row>
    <row r="131" spans="1:4" s="72" customFormat="1" ht="16.8">
      <c r="A131" s="290"/>
      <c r="B131" s="282"/>
      <c r="C131" s="78" t="s">
        <v>32</v>
      </c>
      <c r="D131" s="80"/>
    </row>
    <row r="132" spans="1:4" s="72" customFormat="1" ht="16.8">
      <c r="A132" s="290"/>
      <c r="B132" s="282"/>
      <c r="C132" s="79" t="s">
        <v>55</v>
      </c>
      <c r="D132" s="80"/>
    </row>
    <row r="133" spans="1:4" s="72" customFormat="1" ht="16.8">
      <c r="A133" s="290"/>
      <c r="B133" s="282">
        <v>11011</v>
      </c>
      <c r="C133" s="78" t="s">
        <v>30</v>
      </c>
      <c r="D133" s="80"/>
    </row>
    <row r="134" spans="1:4" s="72" customFormat="1">
      <c r="A134" s="290"/>
      <c r="B134" s="282"/>
      <c r="C134" s="7" t="s">
        <v>93</v>
      </c>
      <c r="D134" s="77">
        <f>+'հավելված 2'!G133</f>
        <v>-5823.4</v>
      </c>
    </row>
    <row r="135" spans="1:4" s="72" customFormat="1" ht="16.8">
      <c r="A135" s="290"/>
      <c r="B135" s="282"/>
      <c r="C135" s="78" t="s">
        <v>31</v>
      </c>
      <c r="D135" s="80"/>
    </row>
    <row r="136" spans="1:4" s="72" customFormat="1" ht="57" customHeight="1">
      <c r="A136" s="290"/>
      <c r="B136" s="282"/>
      <c r="C136" s="79" t="s">
        <v>101</v>
      </c>
      <c r="D136" s="80"/>
    </row>
    <row r="137" spans="1:4" s="72" customFormat="1" ht="16.8">
      <c r="A137" s="290"/>
      <c r="B137" s="282"/>
      <c r="C137" s="78" t="s">
        <v>32</v>
      </c>
      <c r="D137" s="80"/>
    </row>
    <row r="138" spans="1:4" s="72" customFormat="1" ht="16.8">
      <c r="A138" s="290"/>
      <c r="B138" s="282"/>
      <c r="C138" s="79" t="s">
        <v>55</v>
      </c>
      <c r="D138" s="80"/>
    </row>
    <row r="139" spans="1:4" s="72" customFormat="1" ht="16.8">
      <c r="A139" s="290"/>
      <c r="B139" s="282">
        <v>11015</v>
      </c>
      <c r="C139" s="78" t="s">
        <v>30</v>
      </c>
      <c r="D139" s="80"/>
    </row>
    <row r="140" spans="1:4" s="72" customFormat="1">
      <c r="A140" s="290"/>
      <c r="B140" s="282"/>
      <c r="C140" s="7" t="s">
        <v>146</v>
      </c>
      <c r="D140" s="77">
        <f>+'հավելված 2'!G243</f>
        <v>-11314.5</v>
      </c>
    </row>
    <row r="141" spans="1:4" s="72" customFormat="1" ht="16.8">
      <c r="A141" s="290"/>
      <c r="B141" s="282"/>
      <c r="C141" s="78" t="s">
        <v>31</v>
      </c>
      <c r="D141" s="80"/>
    </row>
    <row r="142" spans="1:4" s="72" customFormat="1" ht="50.35">
      <c r="A142" s="290"/>
      <c r="B142" s="282"/>
      <c r="C142" s="79" t="s">
        <v>159</v>
      </c>
      <c r="D142" s="80"/>
    </row>
    <row r="143" spans="1:4" s="72" customFormat="1" ht="16.8">
      <c r="A143" s="290"/>
      <c r="B143" s="282"/>
      <c r="C143" s="78" t="s">
        <v>32</v>
      </c>
      <c r="D143" s="80"/>
    </row>
    <row r="144" spans="1:4" s="72" customFormat="1" ht="16.8">
      <c r="A144" s="290"/>
      <c r="B144" s="282"/>
      <c r="C144" s="79" t="s">
        <v>55</v>
      </c>
      <c r="D144" s="80"/>
    </row>
    <row r="145" spans="1:4" s="72" customFormat="1" ht="16.8">
      <c r="A145" s="290"/>
      <c r="B145" s="282">
        <v>11017</v>
      </c>
      <c r="C145" s="78" t="s">
        <v>30</v>
      </c>
      <c r="D145" s="80"/>
    </row>
    <row r="146" spans="1:4" s="72" customFormat="1" ht="34.450000000000003">
      <c r="A146" s="290"/>
      <c r="B146" s="282"/>
      <c r="C146" s="7" t="s">
        <v>150</v>
      </c>
      <c r="D146" s="143">
        <f>+'հավելված 2'!G252</f>
        <v>-2822.3</v>
      </c>
    </row>
    <row r="147" spans="1:4" s="72" customFormat="1" ht="16.8">
      <c r="A147" s="290"/>
      <c r="B147" s="282"/>
      <c r="C147" s="78" t="s">
        <v>31</v>
      </c>
      <c r="D147" s="80"/>
    </row>
    <row r="148" spans="1:4" s="72" customFormat="1" ht="83.95">
      <c r="A148" s="290"/>
      <c r="B148" s="282"/>
      <c r="C148" s="79" t="s">
        <v>160</v>
      </c>
      <c r="D148" s="80"/>
    </row>
    <row r="149" spans="1:4" s="72" customFormat="1" ht="16.8">
      <c r="A149" s="290"/>
      <c r="B149" s="282"/>
      <c r="C149" s="78" t="s">
        <v>32</v>
      </c>
      <c r="D149" s="80"/>
    </row>
    <row r="150" spans="1:4" s="72" customFormat="1" ht="16.8">
      <c r="A150" s="290"/>
      <c r="B150" s="282"/>
      <c r="C150" s="79" t="s">
        <v>55</v>
      </c>
      <c r="D150" s="80"/>
    </row>
    <row r="151" spans="1:4" s="72" customFormat="1" ht="16.8">
      <c r="A151" s="290"/>
      <c r="B151" s="282">
        <v>12001</v>
      </c>
      <c r="C151" s="78" t="s">
        <v>30</v>
      </c>
      <c r="D151" s="80"/>
    </row>
    <row r="152" spans="1:4" s="72" customFormat="1" ht="51.7">
      <c r="A152" s="290"/>
      <c r="B152" s="282"/>
      <c r="C152" s="7" t="s">
        <v>153</v>
      </c>
      <c r="D152" s="77">
        <f>+'հավելված 2'!G263</f>
        <v>-24450.7</v>
      </c>
    </row>
    <row r="153" spans="1:4" s="72" customFormat="1" ht="16.8">
      <c r="A153" s="290"/>
      <c r="B153" s="282"/>
      <c r="C153" s="78" t="s">
        <v>31</v>
      </c>
      <c r="D153" s="80"/>
    </row>
    <row r="154" spans="1:4" s="72" customFormat="1" ht="50.35">
      <c r="A154" s="290"/>
      <c r="B154" s="282"/>
      <c r="C154" s="79" t="s">
        <v>161</v>
      </c>
      <c r="D154" s="80"/>
    </row>
    <row r="155" spans="1:4" s="72" customFormat="1" ht="16.8">
      <c r="A155" s="290"/>
      <c r="B155" s="282"/>
      <c r="C155" s="78" t="s">
        <v>32</v>
      </c>
      <c r="D155" s="80"/>
    </row>
    <row r="156" spans="1:4" s="72" customFormat="1" ht="16.8">
      <c r="A156" s="290"/>
      <c r="B156" s="282"/>
      <c r="C156" s="79" t="s">
        <v>102</v>
      </c>
      <c r="D156" s="80"/>
    </row>
    <row r="157" spans="1:4" s="72" customFormat="1" ht="16.8">
      <c r="A157" s="290"/>
      <c r="B157" s="282">
        <v>12004</v>
      </c>
      <c r="C157" s="78" t="s">
        <v>30</v>
      </c>
      <c r="D157" s="80"/>
    </row>
    <row r="158" spans="1:4" s="72" customFormat="1" ht="34.450000000000003">
      <c r="A158" s="290"/>
      <c r="B158" s="282"/>
      <c r="C158" s="7" t="s">
        <v>50</v>
      </c>
      <c r="D158" s="77">
        <f>+'հավելված 2'!G272</f>
        <v>-14195.8</v>
      </c>
    </row>
    <row r="159" spans="1:4" s="72" customFormat="1" ht="16.8">
      <c r="A159" s="290"/>
      <c r="B159" s="282"/>
      <c r="C159" s="78" t="s">
        <v>31</v>
      </c>
      <c r="D159" s="80"/>
    </row>
    <row r="160" spans="1:4" s="72" customFormat="1" ht="50.35">
      <c r="A160" s="290"/>
      <c r="B160" s="282"/>
      <c r="C160" s="79" t="s">
        <v>162</v>
      </c>
      <c r="D160" s="80"/>
    </row>
    <row r="161" spans="1:4" s="72" customFormat="1" ht="16.8">
      <c r="A161" s="290"/>
      <c r="B161" s="282"/>
      <c r="C161" s="78" t="s">
        <v>32</v>
      </c>
      <c r="D161" s="80"/>
    </row>
    <row r="162" spans="1:4" s="72" customFormat="1" ht="16.8">
      <c r="A162" s="290"/>
      <c r="B162" s="282"/>
      <c r="C162" s="79" t="s">
        <v>102</v>
      </c>
      <c r="D162" s="80"/>
    </row>
    <row r="163" spans="1:4" s="72" customFormat="1">
      <c r="A163" s="274">
        <v>1163</v>
      </c>
      <c r="B163" s="277"/>
      <c r="C163" s="27" t="s">
        <v>27</v>
      </c>
      <c r="D163" s="76"/>
    </row>
    <row r="164" spans="1:4" s="72" customFormat="1" ht="16.45" customHeight="1">
      <c r="A164" s="275"/>
      <c r="B164" s="278"/>
      <c r="C164" s="54" t="s">
        <v>260</v>
      </c>
      <c r="D164" s="75">
        <f>+D171</f>
        <v>-3301.3</v>
      </c>
    </row>
    <row r="165" spans="1:4" s="72" customFormat="1">
      <c r="A165" s="275"/>
      <c r="B165" s="278"/>
      <c r="C165" s="78" t="s">
        <v>28</v>
      </c>
      <c r="D165" s="76"/>
    </row>
    <row r="166" spans="1:4" s="72" customFormat="1" ht="15.05" customHeight="1">
      <c r="A166" s="275"/>
      <c r="B166" s="278"/>
      <c r="C166" s="79" t="s">
        <v>292</v>
      </c>
      <c r="D166" s="82"/>
    </row>
    <row r="167" spans="1:4" s="72" customFormat="1" ht="16.45" customHeight="1">
      <c r="A167" s="275"/>
      <c r="B167" s="278"/>
      <c r="C167" s="78" t="s">
        <v>29</v>
      </c>
      <c r="D167" s="82"/>
    </row>
    <row r="168" spans="1:4" s="72" customFormat="1" ht="33.6">
      <c r="A168" s="275"/>
      <c r="B168" s="279"/>
      <c r="C168" s="19" t="s">
        <v>293</v>
      </c>
      <c r="D168" s="82"/>
    </row>
    <row r="169" spans="1:4" s="72" customFormat="1">
      <c r="A169" s="275"/>
      <c r="B169" s="204"/>
      <c r="C169" s="81" t="s">
        <v>41</v>
      </c>
      <c r="D169" s="81"/>
    </row>
    <row r="170" spans="1:4" s="72" customFormat="1" ht="16.8" customHeight="1">
      <c r="A170" s="275"/>
      <c r="B170" s="273">
        <v>11007</v>
      </c>
      <c r="C170" s="78" t="s">
        <v>30</v>
      </c>
      <c r="D170" s="82"/>
    </row>
    <row r="171" spans="1:4" s="72" customFormat="1" ht="34.450000000000003">
      <c r="A171" s="275"/>
      <c r="B171" s="273"/>
      <c r="C171" s="7" t="s">
        <v>261</v>
      </c>
      <c r="D171" s="77">
        <f>+'հավելված 2'!G44</f>
        <v>-3301.3</v>
      </c>
    </row>
    <row r="172" spans="1:4" s="72" customFormat="1" ht="16.8" customHeight="1">
      <c r="A172" s="275"/>
      <c r="B172" s="273"/>
      <c r="C172" s="78" t="s">
        <v>31</v>
      </c>
      <c r="D172" s="82"/>
    </row>
    <row r="173" spans="1:4" s="72" customFormat="1" ht="33.6">
      <c r="A173" s="275"/>
      <c r="B173" s="273"/>
      <c r="C173" s="79" t="s">
        <v>294</v>
      </c>
      <c r="D173" s="82"/>
    </row>
    <row r="174" spans="1:4" s="72" customFormat="1" ht="16.8" customHeight="1">
      <c r="A174" s="275"/>
      <c r="B174" s="273"/>
      <c r="C174" s="78" t="s">
        <v>32</v>
      </c>
      <c r="D174" s="82"/>
    </row>
    <row r="175" spans="1:4" s="72" customFormat="1" ht="16.8" customHeight="1">
      <c r="A175" s="276"/>
      <c r="B175" s="273"/>
      <c r="C175" s="79" t="s">
        <v>55</v>
      </c>
      <c r="D175" s="82"/>
    </row>
    <row r="176" spans="1:4" s="72" customFormat="1">
      <c r="A176" s="283">
        <v>1168</v>
      </c>
      <c r="B176" s="277"/>
      <c r="C176" s="27" t="s">
        <v>27</v>
      </c>
      <c r="D176" s="76"/>
    </row>
    <row r="177" spans="1:4" s="72" customFormat="1" ht="16.45" customHeight="1">
      <c r="A177" s="284"/>
      <c r="B177" s="280"/>
      <c r="C177" s="54" t="s">
        <v>345</v>
      </c>
      <c r="D177" s="75">
        <f>+D184</f>
        <v>-8056</v>
      </c>
    </row>
    <row r="178" spans="1:4" s="72" customFormat="1">
      <c r="A178" s="284"/>
      <c r="B178" s="280"/>
      <c r="C178" s="78" t="s">
        <v>28</v>
      </c>
      <c r="D178" s="76"/>
    </row>
    <row r="179" spans="1:4" s="72" customFormat="1" ht="15.05" customHeight="1">
      <c r="A179" s="284"/>
      <c r="B179" s="280"/>
      <c r="C179" s="79" t="s">
        <v>346</v>
      </c>
      <c r="D179" s="80"/>
    </row>
    <row r="180" spans="1:4" s="72" customFormat="1" ht="16.45" customHeight="1">
      <c r="A180" s="284"/>
      <c r="B180" s="280"/>
      <c r="C180" s="78" t="s">
        <v>29</v>
      </c>
      <c r="D180" s="80"/>
    </row>
    <row r="181" spans="1:4" s="72" customFormat="1" ht="67.150000000000006">
      <c r="A181" s="284"/>
      <c r="B181" s="281"/>
      <c r="C181" s="23" t="s">
        <v>347</v>
      </c>
      <c r="D181" s="80"/>
    </row>
    <row r="182" spans="1:4" s="72" customFormat="1" ht="15.8" customHeight="1">
      <c r="A182" s="284"/>
      <c r="B182" s="203"/>
      <c r="C182" s="81" t="s">
        <v>41</v>
      </c>
      <c r="D182" s="81"/>
    </row>
    <row r="183" spans="1:4" s="72" customFormat="1" ht="17.25" customHeight="1">
      <c r="A183" s="284"/>
      <c r="B183" s="282">
        <v>11005</v>
      </c>
      <c r="C183" s="78" t="s">
        <v>30</v>
      </c>
      <c r="D183" s="80"/>
    </row>
    <row r="184" spans="1:4" s="72" customFormat="1">
      <c r="A184" s="284"/>
      <c r="B184" s="282"/>
      <c r="C184" s="7" t="s">
        <v>348</v>
      </c>
      <c r="D184" s="77">
        <f>+'հավելված 2'!G88</f>
        <v>-8056</v>
      </c>
    </row>
    <row r="185" spans="1:4" s="72" customFormat="1" ht="17.25" customHeight="1">
      <c r="A185" s="284"/>
      <c r="B185" s="282"/>
      <c r="C185" s="78" t="s">
        <v>31</v>
      </c>
      <c r="D185" s="80"/>
    </row>
    <row r="186" spans="1:4" s="72" customFormat="1" ht="34.450000000000003" customHeight="1">
      <c r="A186" s="284"/>
      <c r="B186" s="282"/>
      <c r="C186" s="79" t="s">
        <v>349</v>
      </c>
      <c r="D186" s="80"/>
    </row>
    <row r="187" spans="1:4" s="72" customFormat="1" ht="17.25" customHeight="1">
      <c r="A187" s="284"/>
      <c r="B187" s="282"/>
      <c r="C187" s="78" t="s">
        <v>32</v>
      </c>
      <c r="D187" s="80"/>
    </row>
    <row r="188" spans="1:4" s="72" customFormat="1" ht="17.25" customHeight="1">
      <c r="A188" s="285"/>
      <c r="B188" s="282"/>
      <c r="C188" s="79" t="s">
        <v>55</v>
      </c>
      <c r="D188" s="80"/>
    </row>
    <row r="189" spans="1:4" s="72" customFormat="1">
      <c r="A189" s="274">
        <v>1183</v>
      </c>
      <c r="B189" s="277"/>
      <c r="C189" s="27" t="s">
        <v>27</v>
      </c>
      <c r="D189" s="76"/>
    </row>
    <row r="190" spans="1:4" s="72" customFormat="1" ht="16.45" customHeight="1">
      <c r="A190" s="275"/>
      <c r="B190" s="278"/>
      <c r="C190" s="54" t="s">
        <v>141</v>
      </c>
      <c r="D190" s="75">
        <f>+D197</f>
        <v>-2681</v>
      </c>
    </row>
    <row r="191" spans="1:4" s="72" customFormat="1">
      <c r="A191" s="275"/>
      <c r="B191" s="278"/>
      <c r="C191" s="78" t="s">
        <v>28</v>
      </c>
      <c r="D191" s="76"/>
    </row>
    <row r="192" spans="1:4" s="72" customFormat="1" ht="15.05" customHeight="1">
      <c r="A192" s="275"/>
      <c r="B192" s="278"/>
      <c r="C192" s="79" t="s">
        <v>142</v>
      </c>
      <c r="D192" s="82"/>
    </row>
    <row r="193" spans="1:4" s="72" customFormat="1" ht="16.45" customHeight="1">
      <c r="A193" s="275"/>
      <c r="B193" s="278"/>
      <c r="C193" s="78" t="s">
        <v>29</v>
      </c>
      <c r="D193" s="82"/>
    </row>
    <row r="194" spans="1:4" s="72" customFormat="1" ht="16.8">
      <c r="A194" s="275"/>
      <c r="B194" s="279"/>
      <c r="C194" s="19" t="s">
        <v>143</v>
      </c>
      <c r="D194" s="82"/>
    </row>
    <row r="195" spans="1:4" s="72" customFormat="1">
      <c r="A195" s="275"/>
      <c r="B195" s="204"/>
      <c r="C195" s="81" t="s">
        <v>41</v>
      </c>
      <c r="D195" s="81"/>
    </row>
    <row r="196" spans="1:4" s="72" customFormat="1" ht="16.8" customHeight="1">
      <c r="A196" s="275"/>
      <c r="B196" s="273">
        <v>11001</v>
      </c>
      <c r="C196" s="78" t="s">
        <v>30</v>
      </c>
      <c r="D196" s="82"/>
    </row>
    <row r="197" spans="1:4" s="72" customFormat="1">
      <c r="A197" s="275"/>
      <c r="B197" s="273"/>
      <c r="C197" s="7" t="s">
        <v>295</v>
      </c>
      <c r="D197" s="77">
        <f>+'հավելված 2'!G283</f>
        <v>-2681</v>
      </c>
    </row>
    <row r="198" spans="1:4" s="72" customFormat="1" ht="16.8" customHeight="1">
      <c r="A198" s="275"/>
      <c r="B198" s="273"/>
      <c r="C198" s="78" t="s">
        <v>31</v>
      </c>
      <c r="D198" s="82"/>
    </row>
    <row r="199" spans="1:4" s="72" customFormat="1" ht="33.6">
      <c r="A199" s="275"/>
      <c r="B199" s="273"/>
      <c r="C199" s="79" t="s">
        <v>296</v>
      </c>
      <c r="D199" s="82"/>
    </row>
    <row r="200" spans="1:4" s="72" customFormat="1" ht="16.8" customHeight="1">
      <c r="A200" s="275"/>
      <c r="B200" s="273"/>
      <c r="C200" s="78" t="s">
        <v>32</v>
      </c>
      <c r="D200" s="82"/>
    </row>
    <row r="201" spans="1:4" s="72" customFormat="1" ht="16.8" customHeight="1">
      <c r="A201" s="276"/>
      <c r="B201" s="273"/>
      <c r="C201" s="79" t="s">
        <v>55</v>
      </c>
      <c r="D201" s="82"/>
    </row>
    <row r="202" spans="1:4" s="72" customFormat="1">
      <c r="A202" s="274">
        <v>1192</v>
      </c>
      <c r="B202" s="277"/>
      <c r="C202" s="27" t="s">
        <v>27</v>
      </c>
      <c r="D202" s="76"/>
    </row>
    <row r="203" spans="1:4" s="72" customFormat="1" ht="16.45" customHeight="1">
      <c r="A203" s="275"/>
      <c r="B203" s="278"/>
      <c r="C203" s="54" t="s">
        <v>129</v>
      </c>
      <c r="D203" s="75">
        <f>+D210</f>
        <v>-1683.4</v>
      </c>
    </row>
    <row r="204" spans="1:4" s="72" customFormat="1">
      <c r="A204" s="275"/>
      <c r="B204" s="278"/>
      <c r="C204" s="78" t="s">
        <v>28</v>
      </c>
      <c r="D204" s="76"/>
    </row>
    <row r="205" spans="1:4" s="72" customFormat="1" ht="15.05" customHeight="1">
      <c r="A205" s="275"/>
      <c r="B205" s="278"/>
      <c r="C205" s="79" t="s">
        <v>130</v>
      </c>
      <c r="D205" s="82"/>
    </row>
    <row r="206" spans="1:4" s="72" customFormat="1" ht="16.45" customHeight="1">
      <c r="A206" s="275"/>
      <c r="B206" s="278"/>
      <c r="C206" s="78" t="s">
        <v>29</v>
      </c>
      <c r="D206" s="82"/>
    </row>
    <row r="207" spans="1:4" s="72" customFormat="1" ht="83.95">
      <c r="A207" s="275"/>
      <c r="B207" s="279"/>
      <c r="C207" s="19" t="s">
        <v>131</v>
      </c>
      <c r="D207" s="82"/>
    </row>
    <row r="208" spans="1:4" s="72" customFormat="1">
      <c r="A208" s="275"/>
      <c r="B208" s="204"/>
      <c r="C208" s="81" t="s">
        <v>41</v>
      </c>
      <c r="D208" s="81"/>
    </row>
    <row r="209" spans="1:4" s="72" customFormat="1" ht="16.8" customHeight="1">
      <c r="A209" s="275"/>
      <c r="B209" s="273">
        <v>11010</v>
      </c>
      <c r="C209" s="78" t="s">
        <v>30</v>
      </c>
      <c r="D209" s="82"/>
    </row>
    <row r="210" spans="1:4" s="72" customFormat="1" ht="34.450000000000003">
      <c r="A210" s="275"/>
      <c r="B210" s="273"/>
      <c r="C210" s="7" t="s">
        <v>132</v>
      </c>
      <c r="D210" s="77">
        <f>+'հավելված 2'!G294</f>
        <v>-1683.4</v>
      </c>
    </row>
    <row r="211" spans="1:4" s="72" customFormat="1" ht="16.8" customHeight="1">
      <c r="A211" s="275"/>
      <c r="B211" s="273"/>
      <c r="C211" s="78" t="s">
        <v>31</v>
      </c>
      <c r="D211" s="82"/>
    </row>
    <row r="212" spans="1:4" s="72" customFormat="1" ht="33.6">
      <c r="A212" s="275"/>
      <c r="B212" s="273"/>
      <c r="C212" s="79" t="s">
        <v>133</v>
      </c>
      <c r="D212" s="82"/>
    </row>
    <row r="213" spans="1:4" s="72" customFormat="1" ht="16.8" customHeight="1">
      <c r="A213" s="275"/>
      <c r="B213" s="273"/>
      <c r="C213" s="78" t="s">
        <v>32</v>
      </c>
      <c r="D213" s="82"/>
    </row>
    <row r="214" spans="1:4" s="72" customFormat="1" ht="16.8" customHeight="1">
      <c r="A214" s="276"/>
      <c r="B214" s="273"/>
      <c r="C214" s="79" t="s">
        <v>55</v>
      </c>
      <c r="D214" s="82"/>
    </row>
    <row r="215" spans="1:4" s="72" customFormat="1">
      <c r="A215" s="274">
        <v>1193</v>
      </c>
      <c r="B215" s="277"/>
      <c r="C215" s="27" t="s">
        <v>27</v>
      </c>
      <c r="D215" s="76"/>
    </row>
    <row r="216" spans="1:4" s="72" customFormat="1" ht="16.45" customHeight="1">
      <c r="A216" s="275"/>
      <c r="B216" s="278"/>
      <c r="C216" s="54" t="s">
        <v>156</v>
      </c>
      <c r="D216" s="75">
        <f>+D223</f>
        <v>-82974.2</v>
      </c>
    </row>
    <row r="217" spans="1:4" s="72" customFormat="1">
      <c r="A217" s="275"/>
      <c r="B217" s="278"/>
      <c r="C217" s="78" t="s">
        <v>28</v>
      </c>
      <c r="D217" s="76"/>
    </row>
    <row r="218" spans="1:4" s="72" customFormat="1" ht="15.05" customHeight="1">
      <c r="A218" s="275"/>
      <c r="B218" s="278"/>
      <c r="C218" s="79" t="s">
        <v>163</v>
      </c>
      <c r="D218" s="82"/>
    </row>
    <row r="219" spans="1:4" s="72" customFormat="1" ht="16.45" customHeight="1">
      <c r="A219" s="275"/>
      <c r="B219" s="278"/>
      <c r="C219" s="78" t="s">
        <v>29</v>
      </c>
      <c r="D219" s="82"/>
    </row>
    <row r="220" spans="1:4" s="72" customFormat="1" ht="33.6">
      <c r="A220" s="275"/>
      <c r="B220" s="279"/>
      <c r="C220" s="19" t="s">
        <v>164</v>
      </c>
      <c r="D220" s="82"/>
    </row>
    <row r="221" spans="1:4" s="72" customFormat="1">
      <c r="A221" s="275"/>
      <c r="B221" s="204"/>
      <c r="C221" s="81" t="s">
        <v>41</v>
      </c>
      <c r="D221" s="81"/>
    </row>
    <row r="222" spans="1:4" s="72" customFormat="1" ht="16.8" customHeight="1">
      <c r="A222" s="275"/>
      <c r="B222" s="273">
        <v>11001</v>
      </c>
      <c r="C222" s="78" t="s">
        <v>30</v>
      </c>
      <c r="D222" s="82"/>
    </row>
    <row r="223" spans="1:4" s="72" customFormat="1" ht="68.95">
      <c r="A223" s="275"/>
      <c r="B223" s="273"/>
      <c r="C223" s="7" t="s">
        <v>157</v>
      </c>
      <c r="D223" s="77">
        <f>+'հավելված 2'!G305</f>
        <v>-82974.2</v>
      </c>
    </row>
    <row r="224" spans="1:4" s="72" customFormat="1" ht="16.8" customHeight="1">
      <c r="A224" s="275"/>
      <c r="B224" s="273"/>
      <c r="C224" s="78" t="s">
        <v>31</v>
      </c>
      <c r="D224" s="82"/>
    </row>
    <row r="225" spans="1:4" s="72" customFormat="1" ht="100.75">
      <c r="A225" s="275"/>
      <c r="B225" s="273"/>
      <c r="C225" s="79" t="s">
        <v>165</v>
      </c>
      <c r="D225" s="82"/>
    </row>
    <row r="226" spans="1:4" s="72" customFormat="1" ht="16.8" customHeight="1">
      <c r="A226" s="275"/>
      <c r="B226" s="273"/>
      <c r="C226" s="78" t="s">
        <v>32</v>
      </c>
      <c r="D226" s="82"/>
    </row>
    <row r="227" spans="1:4" s="72" customFormat="1" ht="16.8" customHeight="1">
      <c r="A227" s="276"/>
      <c r="B227" s="273"/>
      <c r="C227" s="79" t="s">
        <v>55</v>
      </c>
      <c r="D227" s="82"/>
    </row>
    <row r="228" spans="1:4" s="72" customFormat="1">
      <c r="A228" s="274">
        <v>1215</v>
      </c>
      <c r="B228" s="277"/>
      <c r="C228" s="27" t="s">
        <v>27</v>
      </c>
      <c r="D228" s="76"/>
    </row>
    <row r="229" spans="1:4" s="72" customFormat="1" ht="16.45" customHeight="1">
      <c r="A229" s="275"/>
      <c r="B229" s="278"/>
      <c r="C229" s="54" t="s">
        <v>238</v>
      </c>
      <c r="D229" s="75">
        <f>+D236+D242</f>
        <v>-63285.4</v>
      </c>
    </row>
    <row r="230" spans="1:4" s="72" customFormat="1">
      <c r="A230" s="275"/>
      <c r="B230" s="278"/>
      <c r="C230" s="78" t="s">
        <v>28</v>
      </c>
      <c r="D230" s="76"/>
    </row>
    <row r="231" spans="1:4" s="72" customFormat="1" ht="15.05" customHeight="1">
      <c r="A231" s="275"/>
      <c r="B231" s="278"/>
      <c r="C231" s="79" t="s">
        <v>297</v>
      </c>
      <c r="D231" s="82"/>
    </row>
    <row r="232" spans="1:4" s="72" customFormat="1" ht="16.45" customHeight="1">
      <c r="A232" s="275"/>
      <c r="B232" s="278"/>
      <c r="C232" s="78" t="s">
        <v>29</v>
      </c>
      <c r="D232" s="82"/>
    </row>
    <row r="233" spans="1:4" s="72" customFormat="1" ht="100.75">
      <c r="A233" s="275"/>
      <c r="B233" s="279"/>
      <c r="C233" s="19" t="s">
        <v>298</v>
      </c>
      <c r="D233" s="82"/>
    </row>
    <row r="234" spans="1:4" s="72" customFormat="1">
      <c r="A234" s="275"/>
      <c r="B234" s="204"/>
      <c r="C234" s="81" t="s">
        <v>41</v>
      </c>
      <c r="D234" s="81"/>
    </row>
    <row r="235" spans="1:4" s="72" customFormat="1" ht="16.8" customHeight="1">
      <c r="A235" s="275"/>
      <c r="B235" s="273">
        <v>12003</v>
      </c>
      <c r="C235" s="78" t="s">
        <v>30</v>
      </c>
      <c r="D235" s="82"/>
    </row>
    <row r="236" spans="1:4" s="72" customFormat="1" ht="34.450000000000003">
      <c r="A236" s="275"/>
      <c r="B236" s="273"/>
      <c r="C236" s="7" t="s">
        <v>239</v>
      </c>
      <c r="D236" s="77">
        <f>+'հավելված 2'!G317</f>
        <v>-40527</v>
      </c>
    </row>
    <row r="237" spans="1:4" s="72" customFormat="1" ht="16.8" customHeight="1">
      <c r="A237" s="275"/>
      <c r="B237" s="273"/>
      <c r="C237" s="78" t="s">
        <v>31</v>
      </c>
      <c r="D237" s="82"/>
    </row>
    <row r="238" spans="1:4" s="72" customFormat="1" ht="16.8" customHeight="1">
      <c r="A238" s="275"/>
      <c r="B238" s="273"/>
      <c r="C238" s="79" t="s">
        <v>299</v>
      </c>
      <c r="D238" s="82"/>
    </row>
    <row r="239" spans="1:4" s="72" customFormat="1" ht="16.8" customHeight="1">
      <c r="A239" s="275"/>
      <c r="B239" s="273"/>
      <c r="C239" s="78" t="s">
        <v>32</v>
      </c>
      <c r="D239" s="82"/>
    </row>
    <row r="240" spans="1:4" s="72" customFormat="1" ht="16.8" customHeight="1">
      <c r="A240" s="275"/>
      <c r="B240" s="273"/>
      <c r="C240" s="79" t="s">
        <v>102</v>
      </c>
      <c r="D240" s="82"/>
    </row>
    <row r="241" spans="1:4" s="72" customFormat="1" ht="16.8" customHeight="1">
      <c r="A241" s="275"/>
      <c r="B241" s="273">
        <v>12005</v>
      </c>
      <c r="C241" s="78" t="s">
        <v>30</v>
      </c>
      <c r="D241" s="82"/>
    </row>
    <row r="242" spans="1:4" s="72" customFormat="1">
      <c r="A242" s="275"/>
      <c r="B242" s="273"/>
      <c r="C242" s="7" t="s">
        <v>334</v>
      </c>
      <c r="D242" s="77">
        <f>+'հավելված 2'!G326</f>
        <v>-22758.400000000001</v>
      </c>
    </row>
    <row r="243" spans="1:4" s="72" customFormat="1" ht="16.8" customHeight="1">
      <c r="A243" s="275"/>
      <c r="B243" s="273"/>
      <c r="C243" s="78" t="s">
        <v>31</v>
      </c>
      <c r="D243" s="82"/>
    </row>
    <row r="244" spans="1:4" s="72" customFormat="1" ht="50.35">
      <c r="A244" s="275"/>
      <c r="B244" s="273"/>
      <c r="C244" s="79" t="s">
        <v>350</v>
      </c>
      <c r="D244" s="82"/>
    </row>
    <row r="245" spans="1:4" s="72" customFormat="1" ht="16.8" customHeight="1">
      <c r="A245" s="275"/>
      <c r="B245" s="273"/>
      <c r="C245" s="78" t="s">
        <v>32</v>
      </c>
      <c r="D245" s="82"/>
    </row>
    <row r="246" spans="1:4" s="72" customFormat="1" ht="16.8" customHeight="1">
      <c r="A246" s="276"/>
      <c r="B246" s="273"/>
      <c r="C246" s="79" t="s">
        <v>102</v>
      </c>
      <c r="D246" s="82"/>
    </row>
    <row r="247" spans="1:4" s="72" customFormat="1" ht="9.75" customHeight="1">
      <c r="A247" s="57"/>
      <c r="B247" s="184"/>
      <c r="C247" s="199"/>
      <c r="D247" s="119"/>
    </row>
    <row r="248" spans="1:4" s="72" customFormat="1" ht="34.9" customHeight="1">
      <c r="A248" s="84"/>
      <c r="B248" s="15"/>
      <c r="C248" s="15" t="s">
        <v>144</v>
      </c>
      <c r="D248" s="197">
        <f>+D250</f>
        <v>432784.6</v>
      </c>
    </row>
    <row r="249" spans="1:4" s="72" customFormat="1">
      <c r="A249" s="289">
        <v>1139</v>
      </c>
      <c r="B249" s="292"/>
      <c r="C249" s="27" t="s">
        <v>27</v>
      </c>
      <c r="D249" s="76"/>
    </row>
    <row r="250" spans="1:4" s="72" customFormat="1">
      <c r="A250" s="290"/>
      <c r="B250" s="293"/>
      <c r="C250" s="54" t="s">
        <v>72</v>
      </c>
      <c r="D250" s="77">
        <f>D257</f>
        <v>432784.6</v>
      </c>
    </row>
    <row r="251" spans="1:4" s="72" customFormat="1">
      <c r="A251" s="290"/>
      <c r="B251" s="293"/>
      <c r="C251" s="78" t="s">
        <v>28</v>
      </c>
      <c r="D251" s="76"/>
    </row>
    <row r="252" spans="1:4" s="72" customFormat="1" ht="67.150000000000006">
      <c r="A252" s="290"/>
      <c r="B252" s="293"/>
      <c r="C252" s="79" t="s">
        <v>73</v>
      </c>
      <c r="D252" s="80"/>
    </row>
    <row r="253" spans="1:4" s="72" customFormat="1" ht="16.8">
      <c r="A253" s="290"/>
      <c r="B253" s="293"/>
      <c r="C253" s="78" t="s">
        <v>29</v>
      </c>
      <c r="D253" s="80"/>
    </row>
    <row r="254" spans="1:4" s="72" customFormat="1" ht="50.35">
      <c r="A254" s="290"/>
      <c r="B254" s="293"/>
      <c r="C254" s="23" t="s">
        <v>74</v>
      </c>
      <c r="D254" s="80"/>
    </row>
    <row r="255" spans="1:4" s="72" customFormat="1">
      <c r="A255" s="290"/>
      <c r="B255" s="205"/>
      <c r="C255" s="83" t="s">
        <v>41</v>
      </c>
      <c r="D255" s="81"/>
    </row>
    <row r="256" spans="1:4" s="72" customFormat="1" ht="16.8">
      <c r="A256" s="290"/>
      <c r="B256" s="282">
        <v>11001</v>
      </c>
      <c r="C256" s="78" t="s">
        <v>30</v>
      </c>
      <c r="D256" s="80"/>
    </row>
    <row r="257" spans="1:6" s="72" customFormat="1">
      <c r="A257" s="290"/>
      <c r="B257" s="282"/>
      <c r="C257" s="7" t="s">
        <v>72</v>
      </c>
      <c r="D257" s="77">
        <f>'հավելված 2'!G351</f>
        <v>432784.6</v>
      </c>
      <c r="F257" s="85"/>
    </row>
    <row r="258" spans="1:6" s="72" customFormat="1" ht="16.8">
      <c r="A258" s="290"/>
      <c r="B258" s="282"/>
      <c r="C258" s="78" t="s">
        <v>31</v>
      </c>
      <c r="D258" s="80"/>
    </row>
    <row r="259" spans="1:6" s="72" customFormat="1" ht="67.150000000000006">
      <c r="A259" s="290"/>
      <c r="B259" s="282"/>
      <c r="C259" s="79" t="s">
        <v>75</v>
      </c>
      <c r="D259" s="80"/>
    </row>
    <row r="260" spans="1:6" s="72" customFormat="1" ht="16.8">
      <c r="A260" s="290"/>
      <c r="B260" s="282"/>
      <c r="C260" s="78" t="s">
        <v>32</v>
      </c>
      <c r="D260" s="80"/>
    </row>
    <row r="261" spans="1:6" s="72" customFormat="1" ht="16.8">
      <c r="A261" s="291"/>
      <c r="B261" s="282"/>
      <c r="C261" s="79" t="s">
        <v>55</v>
      </c>
      <c r="D261" s="80"/>
    </row>
  </sheetData>
  <mergeCells count="58">
    <mergeCell ref="B157:B162"/>
    <mergeCell ref="C1:D1"/>
    <mergeCell ref="C2:D2"/>
    <mergeCell ref="C3:D3"/>
    <mergeCell ref="A6:D6"/>
    <mergeCell ref="A9:B9"/>
    <mergeCell ref="C9:C10"/>
    <mergeCell ref="B13:B18"/>
    <mergeCell ref="B20:B25"/>
    <mergeCell ref="B26:B31"/>
    <mergeCell ref="A13:A31"/>
    <mergeCell ref="B32:B37"/>
    <mergeCell ref="B76:B81"/>
    <mergeCell ref="B83:B88"/>
    <mergeCell ref="B89:B94"/>
    <mergeCell ref="A76:A94"/>
    <mergeCell ref="B215:B220"/>
    <mergeCell ref="B222:B227"/>
    <mergeCell ref="A108:A162"/>
    <mergeCell ref="A249:A261"/>
    <mergeCell ref="B249:B254"/>
    <mergeCell ref="B256:B261"/>
    <mergeCell ref="B202:B207"/>
    <mergeCell ref="B209:B214"/>
    <mergeCell ref="B108:B113"/>
    <mergeCell ref="B127:B132"/>
    <mergeCell ref="B121:B126"/>
    <mergeCell ref="B115:B120"/>
    <mergeCell ref="B133:B138"/>
    <mergeCell ref="B139:B144"/>
    <mergeCell ref="B145:B150"/>
    <mergeCell ref="B151:B156"/>
    <mergeCell ref="B39:B44"/>
    <mergeCell ref="B45:B50"/>
    <mergeCell ref="B51:B56"/>
    <mergeCell ref="B57:B62"/>
    <mergeCell ref="A32:A62"/>
    <mergeCell ref="B189:B194"/>
    <mergeCell ref="B196:B201"/>
    <mergeCell ref="B163:B168"/>
    <mergeCell ref="B170:B175"/>
    <mergeCell ref="A163:A175"/>
    <mergeCell ref="B241:B246"/>
    <mergeCell ref="A228:A246"/>
    <mergeCell ref="B228:B233"/>
    <mergeCell ref="B235:B240"/>
    <mergeCell ref="B63:B68"/>
    <mergeCell ref="B70:B75"/>
    <mergeCell ref="A63:A75"/>
    <mergeCell ref="A95:A107"/>
    <mergeCell ref="B95:B100"/>
    <mergeCell ref="B102:B107"/>
    <mergeCell ref="A176:A188"/>
    <mergeCell ref="B176:B181"/>
    <mergeCell ref="B183:B188"/>
    <mergeCell ref="A202:A214"/>
    <mergeCell ref="A215:A227"/>
    <mergeCell ref="A189:A201"/>
  </mergeCells>
  <pageMargins left="0" right="0" top="0" bottom="0" header="0.3" footer="0.3"/>
  <pageSetup paperSize="9" scale="68"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352"/>
  <sheetViews>
    <sheetView zoomScale="70" zoomScaleNormal="70" zoomScaleSheetLayoutView="100" workbookViewId="0">
      <selection activeCell="F183" sqref="F183"/>
    </sheetView>
  </sheetViews>
  <sheetFormatPr defaultColWidth="9.15234375" defaultRowHeight="16.8"/>
  <cols>
    <col min="1" max="1" width="7.84375" style="86" customWidth="1"/>
    <col min="2" max="2" width="7.53515625" style="206" customWidth="1"/>
    <col min="3" max="3" width="8" style="206" customWidth="1"/>
    <col min="4" max="4" width="10.3828125" style="86" customWidth="1"/>
    <col min="5" max="5" width="13.84375" style="86" customWidth="1"/>
    <col min="6" max="6" width="60.15234375" style="86" customWidth="1"/>
    <col min="7" max="7" width="24.4609375" style="87" customWidth="1"/>
    <col min="8" max="8" width="19.3828125" style="86" customWidth="1"/>
    <col min="9" max="9" width="16.69140625" style="86" customWidth="1"/>
    <col min="10" max="16384" width="9.15234375" style="86"/>
  </cols>
  <sheetData>
    <row r="1" spans="1:13" s="263" customFormat="1" ht="38" customHeight="1">
      <c r="B1" s="264"/>
      <c r="C1" s="264"/>
      <c r="G1" s="265" t="s">
        <v>63</v>
      </c>
    </row>
    <row r="2" spans="1:13" ht="15.8" customHeight="1">
      <c r="F2" s="333" t="s">
        <v>94</v>
      </c>
      <c r="G2" s="333"/>
    </row>
    <row r="3" spans="1:13" ht="17.25" customHeight="1">
      <c r="F3" s="333" t="s">
        <v>9</v>
      </c>
      <c r="G3" s="333"/>
    </row>
    <row r="6" spans="1:13" ht="52.45" customHeight="1">
      <c r="A6" s="296" t="s">
        <v>166</v>
      </c>
      <c r="B6" s="296"/>
      <c r="C6" s="296"/>
      <c r="D6" s="296"/>
      <c r="E6" s="296"/>
      <c r="F6" s="296"/>
      <c r="G6" s="296"/>
    </row>
    <row r="7" spans="1:13">
      <c r="G7" s="86"/>
    </row>
    <row r="8" spans="1:13" ht="17.25" thickBot="1">
      <c r="G8" s="87" t="s">
        <v>22</v>
      </c>
    </row>
    <row r="9" spans="1:13" s="51" customFormat="1" ht="100.75">
      <c r="A9" s="334" t="s">
        <v>23</v>
      </c>
      <c r="B9" s="335"/>
      <c r="C9" s="336"/>
      <c r="D9" s="337" t="s">
        <v>14</v>
      </c>
      <c r="E9" s="337"/>
      <c r="F9" s="337" t="s">
        <v>19</v>
      </c>
      <c r="G9" s="88" t="s">
        <v>24</v>
      </c>
    </row>
    <row r="10" spans="1:13" s="51" customFormat="1" ht="17.25">
      <c r="A10" s="89" t="s">
        <v>301</v>
      </c>
      <c r="B10" s="63" t="s">
        <v>300</v>
      </c>
      <c r="C10" s="63" t="s">
        <v>25</v>
      </c>
      <c r="D10" s="63" t="s">
        <v>17</v>
      </c>
      <c r="E10" s="90" t="s">
        <v>177</v>
      </c>
      <c r="F10" s="338"/>
      <c r="G10" s="91" t="s">
        <v>16</v>
      </c>
      <c r="H10" s="92"/>
      <c r="I10" s="92"/>
      <c r="K10" s="93"/>
      <c r="L10" s="93"/>
      <c r="M10" s="93"/>
    </row>
    <row r="11" spans="1:13" s="51" customFormat="1" ht="32.25" customHeight="1">
      <c r="A11" s="94"/>
      <c r="B11" s="29"/>
      <c r="C11" s="29"/>
      <c r="D11" s="88"/>
      <c r="E11" s="95"/>
      <c r="F11" s="54" t="s">
        <v>21</v>
      </c>
      <c r="G11" s="120">
        <f>G13+G335</f>
        <v>0</v>
      </c>
      <c r="J11" s="93"/>
      <c r="K11" s="93"/>
      <c r="L11" s="93"/>
      <c r="M11" s="93"/>
    </row>
    <row r="12" spans="1:13" s="51" customFormat="1" ht="17.25">
      <c r="A12" s="96"/>
      <c r="B12" s="63"/>
      <c r="C12" s="63"/>
      <c r="D12" s="95"/>
      <c r="E12" s="95"/>
      <c r="F12" s="67" t="s">
        <v>20</v>
      </c>
      <c r="G12" s="74"/>
      <c r="J12" s="93"/>
      <c r="K12" s="93"/>
      <c r="L12" s="93"/>
      <c r="M12" s="93"/>
    </row>
    <row r="13" spans="1:13" s="51" customFormat="1" ht="34.450000000000003">
      <c r="A13" s="96"/>
      <c r="B13" s="63"/>
      <c r="C13" s="63"/>
      <c r="D13" s="95"/>
      <c r="E13" s="95"/>
      <c r="F13" s="54" t="s">
        <v>145</v>
      </c>
      <c r="G13" s="120">
        <f>+G14+G97</f>
        <v>-432784.6</v>
      </c>
      <c r="J13" s="93"/>
      <c r="K13" s="93"/>
      <c r="L13" s="93"/>
      <c r="M13" s="93"/>
    </row>
    <row r="14" spans="1:13" s="51" customFormat="1" ht="17.25">
      <c r="A14" s="325" t="s">
        <v>240</v>
      </c>
      <c r="B14" s="328"/>
      <c r="C14" s="63"/>
      <c r="D14" s="314"/>
      <c r="E14" s="339" t="s">
        <v>40</v>
      </c>
      <c r="F14" s="12" t="s">
        <v>241</v>
      </c>
      <c r="G14" s="97">
        <f>+G16+G53</f>
        <v>-112212.5</v>
      </c>
      <c r="H14" s="98"/>
      <c r="I14" s="98"/>
      <c r="J14" s="93"/>
      <c r="K14" s="93"/>
      <c r="L14" s="93"/>
      <c r="M14" s="93"/>
    </row>
    <row r="15" spans="1:13" s="51" customFormat="1" ht="17.25">
      <c r="A15" s="326"/>
      <c r="B15" s="329"/>
      <c r="C15" s="64"/>
      <c r="D15" s="306"/>
      <c r="E15" s="340"/>
      <c r="F15" s="67" t="s">
        <v>20</v>
      </c>
      <c r="G15" s="97"/>
      <c r="H15" s="93"/>
      <c r="J15" s="93"/>
      <c r="K15" s="93"/>
      <c r="L15" s="93"/>
      <c r="M15" s="93"/>
    </row>
    <row r="16" spans="1:13" s="51" customFormat="1" ht="17.25">
      <c r="A16" s="326"/>
      <c r="B16" s="341" t="s">
        <v>64</v>
      </c>
      <c r="C16" s="64"/>
      <c r="D16" s="306"/>
      <c r="E16" s="340"/>
      <c r="F16" s="99" t="s">
        <v>242</v>
      </c>
      <c r="G16" s="97">
        <f>+G18</f>
        <v>-68069.5</v>
      </c>
      <c r="H16" s="93"/>
      <c r="J16" s="93"/>
      <c r="K16" s="93"/>
      <c r="L16" s="93"/>
      <c r="M16" s="93"/>
    </row>
    <row r="17" spans="1:14" s="51" customFormat="1" ht="17.25">
      <c r="A17" s="326"/>
      <c r="B17" s="331"/>
      <c r="C17" s="207"/>
      <c r="D17" s="306"/>
      <c r="E17" s="340"/>
      <c r="F17" s="96" t="s">
        <v>20</v>
      </c>
      <c r="G17" s="100"/>
      <c r="H17" s="93"/>
      <c r="J17" s="93"/>
      <c r="K17" s="93"/>
      <c r="L17" s="93"/>
      <c r="M17" s="93"/>
    </row>
    <row r="18" spans="1:14" s="51" customFormat="1" ht="17.25">
      <c r="A18" s="326"/>
      <c r="B18" s="59"/>
      <c r="C18" s="341" t="s">
        <v>64</v>
      </c>
      <c r="D18" s="314"/>
      <c r="E18" s="315"/>
      <c r="F18" s="54" t="s">
        <v>242</v>
      </c>
      <c r="G18" s="100">
        <f>+G20</f>
        <v>-68069.5</v>
      </c>
    </row>
    <row r="19" spans="1:14" s="51" customFormat="1" ht="17.25">
      <c r="A19" s="326"/>
      <c r="B19" s="59"/>
      <c r="C19" s="331"/>
      <c r="D19" s="306"/>
      <c r="E19" s="275"/>
      <c r="F19" s="67" t="s">
        <v>20</v>
      </c>
      <c r="G19" s="100"/>
    </row>
    <row r="20" spans="1:14" s="51" customFormat="1" ht="33.6">
      <c r="A20" s="326"/>
      <c r="B20" s="59"/>
      <c r="C20" s="331"/>
      <c r="D20" s="306"/>
      <c r="E20" s="275"/>
      <c r="F20" s="101" t="s">
        <v>33</v>
      </c>
      <c r="G20" s="97">
        <f>+G22+G42</f>
        <v>-68069.5</v>
      </c>
      <c r="H20" s="93"/>
      <c r="I20" s="50"/>
      <c r="J20" s="50"/>
      <c r="K20" s="50"/>
      <c r="L20" s="50"/>
      <c r="M20" s="50"/>
      <c r="N20" s="50"/>
    </row>
    <row r="21" spans="1:14" s="51" customFormat="1" ht="17.25">
      <c r="A21" s="326"/>
      <c r="B21" s="59"/>
      <c r="C21" s="331"/>
      <c r="D21" s="307"/>
      <c r="E21" s="276"/>
      <c r="F21" s="96" t="s">
        <v>20</v>
      </c>
      <c r="G21" s="102"/>
      <c r="H21" s="50"/>
      <c r="I21" s="50"/>
      <c r="J21" s="50"/>
      <c r="K21" s="50"/>
      <c r="L21" s="50"/>
      <c r="M21" s="50"/>
      <c r="N21" s="50"/>
    </row>
    <row r="22" spans="1:14" s="51" customFormat="1" ht="17.25">
      <c r="A22" s="326"/>
      <c r="B22" s="59"/>
      <c r="C22" s="331"/>
      <c r="D22" s="314">
        <v>1041</v>
      </c>
      <c r="E22" s="301" t="s">
        <v>244</v>
      </c>
      <c r="F22" s="301"/>
      <c r="G22" s="97">
        <f>+G24+G33</f>
        <v>-64768.2</v>
      </c>
      <c r="H22" s="93"/>
      <c r="I22" s="50"/>
      <c r="J22" s="93"/>
      <c r="K22" s="93"/>
      <c r="L22" s="93"/>
      <c r="M22" s="93"/>
      <c r="N22" s="50"/>
    </row>
    <row r="23" spans="1:14" s="51" customFormat="1" ht="17.25">
      <c r="A23" s="326"/>
      <c r="B23" s="59"/>
      <c r="C23" s="331"/>
      <c r="D23" s="307"/>
      <c r="E23" s="189"/>
      <c r="F23" s="191" t="s">
        <v>49</v>
      </c>
      <c r="G23" s="104"/>
      <c r="H23" s="93"/>
      <c r="I23" s="50"/>
      <c r="J23" s="93"/>
      <c r="K23" s="93"/>
      <c r="L23" s="93"/>
      <c r="M23" s="93"/>
      <c r="N23" s="50"/>
    </row>
    <row r="24" spans="1:14" s="51" customFormat="1" ht="35.799999999999997" customHeight="1">
      <c r="A24" s="326"/>
      <c r="B24" s="59"/>
      <c r="C24" s="331"/>
      <c r="D24" s="306"/>
      <c r="E24" s="190">
        <v>11032</v>
      </c>
      <c r="F24" s="54" t="s">
        <v>243</v>
      </c>
      <c r="G24" s="100">
        <f>+G26</f>
        <v>-7168.2</v>
      </c>
      <c r="H24" s="98"/>
    </row>
    <row r="25" spans="1:14" s="51" customFormat="1" ht="17.25">
      <c r="A25" s="326"/>
      <c r="B25" s="59"/>
      <c r="C25" s="331"/>
      <c r="D25" s="306"/>
      <c r="E25" s="52"/>
      <c r="F25" s="53" t="s">
        <v>43</v>
      </c>
      <c r="G25" s="105"/>
    </row>
    <row r="26" spans="1:14" s="51" customFormat="1" ht="33.6">
      <c r="A26" s="326"/>
      <c r="B26" s="59"/>
      <c r="C26" s="331"/>
      <c r="D26" s="306"/>
      <c r="E26" s="52"/>
      <c r="F26" s="27" t="s">
        <v>62</v>
      </c>
      <c r="G26" s="106">
        <f>G28</f>
        <v>-7168.2</v>
      </c>
      <c r="H26" s="107"/>
    </row>
    <row r="27" spans="1:14" s="51" customFormat="1" ht="33.6">
      <c r="A27" s="326"/>
      <c r="B27" s="59"/>
      <c r="C27" s="331"/>
      <c r="D27" s="306"/>
      <c r="E27" s="52"/>
      <c r="F27" s="53" t="s">
        <v>56</v>
      </c>
      <c r="G27" s="106"/>
    </row>
    <row r="28" spans="1:14" s="51" customFormat="1" ht="17.25">
      <c r="A28" s="326"/>
      <c r="B28" s="59"/>
      <c r="C28" s="331"/>
      <c r="D28" s="306"/>
      <c r="E28" s="52"/>
      <c r="F28" s="67" t="s">
        <v>57</v>
      </c>
      <c r="G28" s="106">
        <f t="shared" ref="G28:G29" si="0">G29</f>
        <v>-7168.2</v>
      </c>
    </row>
    <row r="29" spans="1:14" s="51" customFormat="1" ht="17.25">
      <c r="A29" s="326"/>
      <c r="B29" s="59"/>
      <c r="C29" s="331"/>
      <c r="D29" s="306"/>
      <c r="E29" s="52"/>
      <c r="F29" s="67" t="s">
        <v>58</v>
      </c>
      <c r="G29" s="106">
        <f t="shared" si="0"/>
        <v>-7168.2</v>
      </c>
    </row>
    <row r="30" spans="1:14" s="51" customFormat="1" ht="17.25">
      <c r="A30" s="326"/>
      <c r="B30" s="59"/>
      <c r="C30" s="331"/>
      <c r="D30" s="306"/>
      <c r="E30" s="52"/>
      <c r="F30" s="67" t="s">
        <v>104</v>
      </c>
      <c r="G30" s="106">
        <f>G31</f>
        <v>-7168.2</v>
      </c>
      <c r="H30" s="98"/>
      <c r="I30" s="98"/>
    </row>
    <row r="31" spans="1:14" s="51" customFormat="1" ht="33.6">
      <c r="A31" s="326"/>
      <c r="B31" s="59"/>
      <c r="C31" s="331"/>
      <c r="D31" s="306"/>
      <c r="E31" s="52"/>
      <c r="F31" s="67" t="s">
        <v>105</v>
      </c>
      <c r="G31" s="106">
        <f>G32</f>
        <v>-7168.2</v>
      </c>
      <c r="I31" s="98"/>
    </row>
    <row r="32" spans="1:14" s="51" customFormat="1" ht="17.25">
      <c r="A32" s="326"/>
      <c r="B32" s="59"/>
      <c r="C32" s="331"/>
      <c r="D32" s="306"/>
      <c r="E32" s="185"/>
      <c r="F32" s="114" t="s">
        <v>158</v>
      </c>
      <c r="G32" s="108">
        <f>+'հավելված 3'!G12</f>
        <v>-7168.2</v>
      </c>
      <c r="H32" s="269"/>
      <c r="I32" s="98"/>
    </row>
    <row r="33" spans="1:14" s="51" customFormat="1" ht="35.799999999999997" customHeight="1">
      <c r="A33" s="326"/>
      <c r="B33" s="59"/>
      <c r="C33" s="59"/>
      <c r="D33" s="306"/>
      <c r="E33" s="190">
        <v>12001</v>
      </c>
      <c r="F33" s="54" t="s">
        <v>247</v>
      </c>
      <c r="G33" s="100">
        <f>+G35</f>
        <v>-57600</v>
      </c>
      <c r="H33" s="98"/>
    </row>
    <row r="34" spans="1:14" s="51" customFormat="1" ht="17.25">
      <c r="A34" s="326"/>
      <c r="B34" s="59"/>
      <c r="C34" s="59"/>
      <c r="D34" s="306"/>
      <c r="E34" s="52"/>
      <c r="F34" s="53" t="s">
        <v>43</v>
      </c>
      <c r="G34" s="105"/>
    </row>
    <row r="35" spans="1:14" s="51" customFormat="1" ht="33.6">
      <c r="A35" s="326"/>
      <c r="B35" s="59"/>
      <c r="C35" s="59"/>
      <c r="D35" s="306"/>
      <c r="E35" s="52"/>
      <c r="F35" s="27" t="s">
        <v>62</v>
      </c>
      <c r="G35" s="106">
        <f>G37</f>
        <v>-57600</v>
      </c>
      <c r="H35" s="107"/>
    </row>
    <row r="36" spans="1:14" s="51" customFormat="1" ht="33.6">
      <c r="A36" s="326"/>
      <c r="B36" s="59"/>
      <c r="C36" s="59"/>
      <c r="D36" s="306"/>
      <c r="E36" s="52"/>
      <c r="F36" s="53" t="s">
        <v>56</v>
      </c>
      <c r="G36" s="106"/>
    </row>
    <row r="37" spans="1:14" s="51" customFormat="1" ht="17.25">
      <c r="A37" s="326"/>
      <c r="B37" s="59"/>
      <c r="C37" s="59"/>
      <c r="D37" s="306"/>
      <c r="E37" s="52"/>
      <c r="F37" s="67" t="s">
        <v>57</v>
      </c>
      <c r="G37" s="106">
        <f t="shared" ref="G37:G38" si="1">G38</f>
        <v>-57600</v>
      </c>
    </row>
    <row r="38" spans="1:14" s="51" customFormat="1" ht="17.25">
      <c r="A38" s="326"/>
      <c r="B38" s="59"/>
      <c r="C38" s="59"/>
      <c r="D38" s="306"/>
      <c r="E38" s="52"/>
      <c r="F38" s="67" t="s">
        <v>58</v>
      </c>
      <c r="G38" s="106">
        <f t="shared" si="1"/>
        <v>-57600</v>
      </c>
    </row>
    <row r="39" spans="1:14" s="51" customFormat="1" ht="17.25">
      <c r="A39" s="326"/>
      <c r="B39" s="59"/>
      <c r="C39" s="59"/>
      <c r="D39" s="306"/>
      <c r="E39" s="52"/>
      <c r="F39" s="67" t="s">
        <v>248</v>
      </c>
      <c r="G39" s="106">
        <f>G40</f>
        <v>-57600</v>
      </c>
      <c r="H39" s="98"/>
      <c r="I39" s="98"/>
    </row>
    <row r="40" spans="1:14" s="51" customFormat="1" ht="33.6">
      <c r="A40" s="326"/>
      <c r="B40" s="59"/>
      <c r="C40" s="59"/>
      <c r="D40" s="306"/>
      <c r="E40" s="52"/>
      <c r="F40" s="67" t="s">
        <v>249</v>
      </c>
      <c r="G40" s="106">
        <f>G41</f>
        <v>-57600</v>
      </c>
      <c r="I40" s="98"/>
    </row>
    <row r="41" spans="1:14" s="51" customFormat="1" ht="33.6">
      <c r="A41" s="326"/>
      <c r="B41" s="59"/>
      <c r="C41" s="59"/>
      <c r="D41" s="306"/>
      <c r="E41" s="185"/>
      <c r="F41" s="114" t="s">
        <v>250</v>
      </c>
      <c r="G41" s="108">
        <v>-57600</v>
      </c>
      <c r="H41" s="269"/>
      <c r="I41" s="98"/>
    </row>
    <row r="42" spans="1:14" s="51" customFormat="1" ht="17.25">
      <c r="A42" s="326"/>
      <c r="B42" s="59"/>
      <c r="C42" s="59"/>
      <c r="D42" s="314">
        <v>1163</v>
      </c>
      <c r="E42" s="301" t="s">
        <v>260</v>
      </c>
      <c r="F42" s="301"/>
      <c r="G42" s="97">
        <f>+G44</f>
        <v>-3301.3</v>
      </c>
      <c r="H42" s="93"/>
      <c r="I42" s="50"/>
      <c r="J42" s="93"/>
      <c r="K42" s="93"/>
      <c r="L42" s="93"/>
      <c r="M42" s="93"/>
      <c r="N42" s="50"/>
    </row>
    <row r="43" spans="1:14" s="51" customFormat="1" ht="17.25">
      <c r="A43" s="326"/>
      <c r="B43" s="59"/>
      <c r="C43" s="59"/>
      <c r="D43" s="307"/>
      <c r="E43" s="189"/>
      <c r="F43" s="191" t="s">
        <v>49</v>
      </c>
      <c r="G43" s="104"/>
      <c r="H43" s="93"/>
      <c r="I43" s="50"/>
      <c r="J43" s="93"/>
      <c r="K43" s="93"/>
      <c r="L43" s="93"/>
      <c r="M43" s="93"/>
      <c r="N43" s="50"/>
    </row>
    <row r="44" spans="1:14" s="51" customFormat="1" ht="35.799999999999997" customHeight="1">
      <c r="A44" s="326"/>
      <c r="B44" s="59"/>
      <c r="C44" s="59"/>
      <c r="D44" s="306"/>
      <c r="E44" s="190">
        <v>11007</v>
      </c>
      <c r="F44" s="54" t="s">
        <v>261</v>
      </c>
      <c r="G44" s="100">
        <f>+G46</f>
        <v>-3301.3</v>
      </c>
      <c r="H44" s="98"/>
    </row>
    <row r="45" spans="1:14" s="51" customFormat="1" ht="17.25">
      <c r="A45" s="326"/>
      <c r="B45" s="59"/>
      <c r="C45" s="59"/>
      <c r="D45" s="306"/>
      <c r="E45" s="52"/>
      <c r="F45" s="53" t="s">
        <v>43</v>
      </c>
      <c r="G45" s="105"/>
    </row>
    <row r="46" spans="1:14" s="51" customFormat="1" ht="33.6">
      <c r="A46" s="326"/>
      <c r="B46" s="59"/>
      <c r="C46" s="59"/>
      <c r="D46" s="306"/>
      <c r="E46" s="52"/>
      <c r="F46" s="27" t="s">
        <v>62</v>
      </c>
      <c r="G46" s="106">
        <f>G48</f>
        <v>-3301.3</v>
      </c>
      <c r="H46" s="107"/>
    </row>
    <row r="47" spans="1:14" s="51" customFormat="1" ht="33.6">
      <c r="A47" s="326"/>
      <c r="B47" s="59"/>
      <c r="C47" s="59"/>
      <c r="D47" s="306"/>
      <c r="E47" s="52"/>
      <c r="F47" s="53" t="s">
        <v>56</v>
      </c>
      <c r="G47" s="106"/>
    </row>
    <row r="48" spans="1:14" s="51" customFormat="1" ht="17.25">
      <c r="A48" s="326"/>
      <c r="B48" s="59"/>
      <c r="C48" s="59"/>
      <c r="D48" s="306"/>
      <c r="E48" s="52"/>
      <c r="F48" s="67" t="s">
        <v>57</v>
      </c>
      <c r="G48" s="106">
        <f t="shared" ref="G48:G49" si="2">G49</f>
        <v>-3301.3</v>
      </c>
    </row>
    <row r="49" spans="1:14" s="51" customFormat="1" ht="17.25">
      <c r="A49" s="326"/>
      <c r="B49" s="59"/>
      <c r="C49" s="59"/>
      <c r="D49" s="306"/>
      <c r="E49" s="52"/>
      <c r="F49" s="67" t="s">
        <v>58</v>
      </c>
      <c r="G49" s="106">
        <f t="shared" si="2"/>
        <v>-3301.3</v>
      </c>
    </row>
    <row r="50" spans="1:14" s="51" customFormat="1" ht="33.6">
      <c r="A50" s="326"/>
      <c r="B50" s="59"/>
      <c r="C50" s="59"/>
      <c r="D50" s="306"/>
      <c r="E50" s="52"/>
      <c r="F50" s="67" t="s">
        <v>147</v>
      </c>
      <c r="G50" s="106">
        <f>G51</f>
        <v>-3301.3</v>
      </c>
      <c r="H50" s="98"/>
      <c r="I50" s="98"/>
    </row>
    <row r="51" spans="1:14" s="51" customFormat="1" ht="17.25">
      <c r="A51" s="326"/>
      <c r="B51" s="59"/>
      <c r="C51" s="59"/>
      <c r="D51" s="306"/>
      <c r="E51" s="52"/>
      <c r="F51" s="67" t="s">
        <v>148</v>
      </c>
      <c r="G51" s="106">
        <f>G52</f>
        <v>-3301.3</v>
      </c>
      <c r="I51" s="98"/>
    </row>
    <row r="52" spans="1:14" s="51" customFormat="1" ht="17.25">
      <c r="A52" s="326"/>
      <c r="B52" s="59"/>
      <c r="C52" s="59"/>
      <c r="D52" s="306"/>
      <c r="E52" s="185"/>
      <c r="F52" s="114" t="s">
        <v>149</v>
      </c>
      <c r="G52" s="108">
        <f>+'Havelvats 6'!I13</f>
        <v>-3301.3</v>
      </c>
      <c r="H52" s="270"/>
      <c r="I52" s="98"/>
    </row>
    <row r="53" spans="1:14" s="213" customFormat="1" ht="17.25">
      <c r="A53" s="326"/>
      <c r="B53" s="319" t="s">
        <v>66</v>
      </c>
      <c r="C53" s="308"/>
      <c r="D53" s="302"/>
      <c r="E53" s="302"/>
      <c r="F53" s="211" t="s">
        <v>303</v>
      </c>
      <c r="G53" s="212">
        <f>+G55+G70</f>
        <v>-44143</v>
      </c>
    </row>
    <row r="54" spans="1:14" s="213" customFormat="1" ht="17.25" customHeight="1">
      <c r="A54" s="326"/>
      <c r="B54" s="320"/>
      <c r="C54" s="309"/>
      <c r="D54" s="303"/>
      <c r="E54" s="303"/>
      <c r="F54" s="214" t="s">
        <v>20</v>
      </c>
      <c r="G54" s="215"/>
    </row>
    <row r="55" spans="1:14" s="213" customFormat="1" ht="17.25">
      <c r="A55" s="326"/>
      <c r="B55" s="320"/>
      <c r="C55" s="319" t="s">
        <v>66</v>
      </c>
      <c r="D55" s="303"/>
      <c r="E55" s="303"/>
      <c r="F55" s="211" t="s">
        <v>304</v>
      </c>
      <c r="G55" s="216">
        <f>G61</f>
        <v>-21273.599999999999</v>
      </c>
    </row>
    <row r="56" spans="1:14" s="213" customFormat="1" ht="21.75" customHeight="1">
      <c r="A56" s="326"/>
      <c r="B56" s="320"/>
      <c r="C56" s="320"/>
      <c r="D56" s="303"/>
      <c r="E56" s="303"/>
      <c r="F56" s="214" t="s">
        <v>20</v>
      </c>
      <c r="G56" s="215"/>
    </row>
    <row r="57" spans="1:14" s="51" customFormat="1" ht="33.6">
      <c r="A57" s="326"/>
      <c r="B57" s="320"/>
      <c r="C57" s="320"/>
      <c r="D57" s="303"/>
      <c r="E57" s="303"/>
      <c r="F57" s="101" t="s">
        <v>33</v>
      </c>
      <c r="G57" s="97">
        <f>+G59</f>
        <v>-21273.599999999999</v>
      </c>
      <c r="H57" s="93"/>
      <c r="I57" s="50"/>
      <c r="J57" s="50"/>
      <c r="K57" s="50"/>
      <c r="L57" s="50"/>
      <c r="M57" s="50"/>
      <c r="N57" s="50"/>
    </row>
    <row r="58" spans="1:14" s="51" customFormat="1" ht="17.25">
      <c r="A58" s="326"/>
      <c r="B58" s="320"/>
      <c r="C58" s="320"/>
      <c r="D58" s="304"/>
      <c r="E58" s="304"/>
      <c r="F58" s="96" t="s">
        <v>20</v>
      </c>
      <c r="G58" s="102"/>
      <c r="H58" s="50"/>
      <c r="I58" s="50"/>
      <c r="J58" s="50"/>
      <c r="K58" s="50"/>
      <c r="L58" s="50"/>
      <c r="M58" s="50"/>
      <c r="N58" s="50"/>
    </row>
    <row r="59" spans="1:14" s="51" customFormat="1" ht="17.25">
      <c r="A59" s="326"/>
      <c r="B59" s="320"/>
      <c r="C59" s="320"/>
      <c r="D59" s="305">
        <v>1075</v>
      </c>
      <c r="E59" s="301" t="s">
        <v>313</v>
      </c>
      <c r="F59" s="301"/>
      <c r="G59" s="74">
        <f>+G61</f>
        <v>-21273.599999999999</v>
      </c>
      <c r="H59" s="93"/>
      <c r="I59" s="50"/>
      <c r="J59" s="93"/>
      <c r="K59" s="93"/>
      <c r="L59" s="93"/>
      <c r="M59" s="93"/>
      <c r="N59" s="50"/>
    </row>
    <row r="60" spans="1:14" s="51" customFormat="1" ht="17.25" customHeight="1">
      <c r="A60" s="326"/>
      <c r="B60" s="320"/>
      <c r="C60" s="320"/>
      <c r="D60" s="307"/>
      <c r="E60" s="189"/>
      <c r="F60" s="191" t="s">
        <v>49</v>
      </c>
      <c r="G60" s="104"/>
      <c r="H60" s="93"/>
      <c r="I60" s="50"/>
      <c r="J60" s="93"/>
      <c r="K60" s="93"/>
      <c r="L60" s="93"/>
      <c r="M60" s="93"/>
      <c r="N60" s="50"/>
    </row>
    <row r="61" spans="1:14" s="213" customFormat="1" ht="21.75" customHeight="1">
      <c r="A61" s="326"/>
      <c r="B61" s="320"/>
      <c r="C61" s="320"/>
      <c r="D61" s="305"/>
      <c r="E61" s="184">
        <v>11004</v>
      </c>
      <c r="F61" s="211" t="s">
        <v>305</v>
      </c>
      <c r="G61" s="254">
        <f>+G63</f>
        <v>-21273.599999999999</v>
      </c>
    </row>
    <row r="62" spans="1:14" s="213" customFormat="1" ht="21.75" customHeight="1">
      <c r="A62" s="326"/>
      <c r="B62" s="320"/>
      <c r="C62" s="320"/>
      <c r="D62" s="306"/>
      <c r="E62" s="302"/>
      <c r="F62" s="222" t="s">
        <v>43</v>
      </c>
      <c r="G62" s="108"/>
    </row>
    <row r="63" spans="1:14" s="213" customFormat="1" ht="33.6" customHeight="1">
      <c r="A63" s="326"/>
      <c r="B63" s="320"/>
      <c r="C63" s="320"/>
      <c r="D63" s="306"/>
      <c r="E63" s="303"/>
      <c r="F63" s="218" t="s">
        <v>33</v>
      </c>
      <c r="G63" s="108">
        <f>+G65</f>
        <v>-21273.599999999999</v>
      </c>
    </row>
    <row r="64" spans="1:14" s="213" customFormat="1" ht="18" customHeight="1">
      <c r="A64" s="326"/>
      <c r="B64" s="320"/>
      <c r="C64" s="320"/>
      <c r="D64" s="306"/>
      <c r="E64" s="303"/>
      <c r="F64" s="214" t="s">
        <v>56</v>
      </c>
      <c r="G64" s="108"/>
    </row>
    <row r="65" spans="1:14" s="213" customFormat="1" ht="18" customHeight="1">
      <c r="A65" s="326"/>
      <c r="B65" s="320"/>
      <c r="C65" s="320"/>
      <c r="D65" s="306"/>
      <c r="E65" s="303"/>
      <c r="F65" s="214" t="s">
        <v>57</v>
      </c>
      <c r="G65" s="108">
        <f>G66</f>
        <v>-21273.599999999999</v>
      </c>
    </row>
    <row r="66" spans="1:14" s="213" customFormat="1" ht="18" customHeight="1">
      <c r="A66" s="326"/>
      <c r="B66" s="320"/>
      <c r="C66" s="320"/>
      <c r="D66" s="306"/>
      <c r="E66" s="303"/>
      <c r="F66" s="214" t="s">
        <v>58</v>
      </c>
      <c r="G66" s="108">
        <f>G67</f>
        <v>-21273.599999999999</v>
      </c>
    </row>
    <row r="67" spans="1:14" s="213" customFormat="1" ht="18" customHeight="1">
      <c r="A67" s="326"/>
      <c r="B67" s="320"/>
      <c r="C67" s="320"/>
      <c r="D67" s="306"/>
      <c r="E67" s="303"/>
      <c r="F67" s="214" t="s">
        <v>104</v>
      </c>
      <c r="G67" s="108">
        <f>G68</f>
        <v>-21273.599999999999</v>
      </c>
    </row>
    <row r="68" spans="1:14" s="213" customFormat="1" ht="33.6">
      <c r="A68" s="326"/>
      <c r="B68" s="320"/>
      <c r="C68" s="320"/>
      <c r="D68" s="306"/>
      <c r="E68" s="303"/>
      <c r="F68" s="219" t="s">
        <v>105</v>
      </c>
      <c r="G68" s="108">
        <f>G69</f>
        <v>-21273.599999999999</v>
      </c>
    </row>
    <row r="69" spans="1:14" s="213" customFormat="1" ht="40.549999999999997" customHeight="1">
      <c r="A69" s="326"/>
      <c r="B69" s="320"/>
      <c r="C69" s="321"/>
      <c r="D69" s="307"/>
      <c r="E69" s="304"/>
      <c r="F69" s="229" t="s">
        <v>106</v>
      </c>
      <c r="G69" s="108">
        <f>+'հավելված 3'!G17</f>
        <v>-21273.599999999999</v>
      </c>
      <c r="H69" s="268"/>
    </row>
    <row r="70" spans="1:14" s="213" customFormat="1" ht="17.25">
      <c r="A70" s="326"/>
      <c r="B70" s="320"/>
      <c r="C70" s="319" t="s">
        <v>309</v>
      </c>
      <c r="D70" s="302"/>
      <c r="E70" s="302"/>
      <c r="F70" s="211" t="s">
        <v>310</v>
      </c>
      <c r="G70" s="212">
        <f>G76+G88</f>
        <v>-22869.4</v>
      </c>
    </row>
    <row r="71" spans="1:14" s="213" customFormat="1" ht="22.55" customHeight="1">
      <c r="A71" s="326"/>
      <c r="B71" s="320"/>
      <c r="C71" s="320"/>
      <c r="D71" s="303"/>
      <c r="E71" s="303"/>
      <c r="F71" s="214" t="s">
        <v>20</v>
      </c>
      <c r="G71" s="212"/>
    </row>
    <row r="72" spans="1:14" s="51" customFormat="1" ht="33.6">
      <c r="A72" s="326"/>
      <c r="B72" s="320"/>
      <c r="C72" s="320"/>
      <c r="D72" s="303"/>
      <c r="E72" s="303"/>
      <c r="F72" s="101" t="s">
        <v>33</v>
      </c>
      <c r="G72" s="104">
        <f>+G74+G86</f>
        <v>-22869.4</v>
      </c>
      <c r="H72" s="93"/>
      <c r="I72" s="50"/>
      <c r="J72" s="50"/>
      <c r="K72" s="50"/>
      <c r="L72" s="50"/>
      <c r="M72" s="50"/>
      <c r="N72" s="50"/>
    </row>
    <row r="73" spans="1:14" s="51" customFormat="1" ht="17.25">
      <c r="A73" s="326"/>
      <c r="B73" s="320"/>
      <c r="C73" s="320"/>
      <c r="D73" s="304"/>
      <c r="E73" s="304"/>
      <c r="F73" s="96" t="s">
        <v>20</v>
      </c>
      <c r="G73" s="102"/>
      <c r="H73" s="50"/>
      <c r="I73" s="50"/>
      <c r="J73" s="50"/>
      <c r="K73" s="50"/>
      <c r="L73" s="50"/>
      <c r="M73" s="50"/>
      <c r="N73" s="50"/>
    </row>
    <row r="74" spans="1:14" s="51" customFormat="1" ht="17.25">
      <c r="A74" s="326"/>
      <c r="B74" s="320"/>
      <c r="C74" s="320"/>
      <c r="D74" s="324">
        <v>1124</v>
      </c>
      <c r="E74" s="301" t="s">
        <v>318</v>
      </c>
      <c r="F74" s="301"/>
      <c r="G74" s="74">
        <f>+G76</f>
        <v>-14813.4</v>
      </c>
      <c r="H74" s="93"/>
      <c r="I74" s="50"/>
      <c r="J74" s="93"/>
      <c r="K74" s="93"/>
      <c r="L74" s="93"/>
      <c r="M74" s="93"/>
      <c r="N74" s="50"/>
    </row>
    <row r="75" spans="1:14" s="51" customFormat="1" ht="17.25" customHeight="1">
      <c r="A75" s="326"/>
      <c r="B75" s="320"/>
      <c r="C75" s="320"/>
      <c r="D75" s="324"/>
      <c r="E75" s="192"/>
      <c r="F75" s="191" t="s">
        <v>49</v>
      </c>
      <c r="G75" s="104"/>
      <c r="H75" s="93"/>
      <c r="I75" s="50"/>
      <c r="J75" s="93"/>
      <c r="K75" s="93"/>
      <c r="L75" s="93"/>
      <c r="M75" s="93"/>
      <c r="N75" s="50"/>
    </row>
    <row r="76" spans="1:14" s="213" customFormat="1" ht="51.7">
      <c r="A76" s="326"/>
      <c r="B76" s="320"/>
      <c r="C76" s="320"/>
      <c r="D76" s="305"/>
      <c r="E76" s="184">
        <v>11005</v>
      </c>
      <c r="F76" s="234" t="s">
        <v>311</v>
      </c>
      <c r="G76" s="256">
        <f>+G78</f>
        <v>-14813.4</v>
      </c>
    </row>
    <row r="77" spans="1:14" s="213" customFormat="1" ht="17.25">
      <c r="A77" s="326"/>
      <c r="B77" s="320"/>
      <c r="C77" s="320"/>
      <c r="D77" s="306"/>
      <c r="E77" s="302"/>
      <c r="F77" s="222" t="s">
        <v>43</v>
      </c>
      <c r="G77" s="212"/>
    </row>
    <row r="78" spans="1:14" s="213" customFormat="1" ht="33.6">
      <c r="A78" s="326"/>
      <c r="B78" s="320"/>
      <c r="C78" s="320"/>
      <c r="D78" s="306"/>
      <c r="E78" s="303"/>
      <c r="F78" s="218" t="s">
        <v>33</v>
      </c>
      <c r="G78" s="255">
        <f>+G80</f>
        <v>-14813.4</v>
      </c>
    </row>
    <row r="79" spans="1:14" s="213" customFormat="1" ht="36" customHeight="1">
      <c r="A79" s="326"/>
      <c r="B79" s="320"/>
      <c r="C79" s="320"/>
      <c r="D79" s="306"/>
      <c r="E79" s="303"/>
      <c r="F79" s="214" t="s">
        <v>56</v>
      </c>
      <c r="G79" s="212"/>
    </row>
    <row r="80" spans="1:14" s="213" customFormat="1" ht="23.3" customHeight="1">
      <c r="A80" s="326"/>
      <c r="B80" s="320"/>
      <c r="C80" s="320"/>
      <c r="D80" s="306"/>
      <c r="E80" s="303"/>
      <c r="F80" s="214" t="s">
        <v>57</v>
      </c>
      <c r="G80" s="108">
        <f>G81</f>
        <v>-14813.4</v>
      </c>
    </row>
    <row r="81" spans="1:14" s="213" customFormat="1" ht="23.3" customHeight="1">
      <c r="A81" s="326"/>
      <c r="B81" s="320"/>
      <c r="C81" s="320"/>
      <c r="D81" s="306"/>
      <c r="E81" s="303"/>
      <c r="F81" s="214" t="s">
        <v>58</v>
      </c>
      <c r="G81" s="108">
        <f>G82</f>
        <v>-14813.4</v>
      </c>
    </row>
    <row r="82" spans="1:14" s="213" customFormat="1" ht="23.3" customHeight="1">
      <c r="A82" s="326"/>
      <c r="B82" s="320"/>
      <c r="C82" s="320"/>
      <c r="D82" s="306"/>
      <c r="E82" s="303"/>
      <c r="F82" s="214" t="s">
        <v>104</v>
      </c>
      <c r="G82" s="108">
        <f>G83</f>
        <v>-14813.4</v>
      </c>
    </row>
    <row r="83" spans="1:14" s="213" customFormat="1" ht="33.6">
      <c r="A83" s="326"/>
      <c r="B83" s="320"/>
      <c r="C83" s="320"/>
      <c r="D83" s="306"/>
      <c r="E83" s="303"/>
      <c r="F83" s="219" t="s">
        <v>105</v>
      </c>
      <c r="G83" s="108">
        <f>G84+G85</f>
        <v>-14813.4</v>
      </c>
    </row>
    <row r="84" spans="1:14" s="213" customFormat="1" ht="36" customHeight="1">
      <c r="A84" s="326"/>
      <c r="B84" s="320"/>
      <c r="C84" s="320"/>
      <c r="D84" s="306"/>
      <c r="E84" s="303"/>
      <c r="F84" s="220" t="s">
        <v>106</v>
      </c>
      <c r="G84" s="108">
        <f>+'հավելված 3'!G26</f>
        <v>-13600.6</v>
      </c>
    </row>
    <row r="85" spans="1:14" s="213" customFormat="1" ht="23.3" customHeight="1">
      <c r="A85" s="326"/>
      <c r="B85" s="320"/>
      <c r="C85" s="320"/>
      <c r="D85" s="307"/>
      <c r="E85" s="304"/>
      <c r="F85" s="214" t="s">
        <v>158</v>
      </c>
      <c r="G85" s="108">
        <f>+'հավելված 3'!G27</f>
        <v>-1212.8</v>
      </c>
    </row>
    <row r="86" spans="1:14" s="51" customFormat="1" ht="17.25">
      <c r="A86" s="326"/>
      <c r="B86" s="320"/>
      <c r="C86" s="320"/>
      <c r="D86" s="308">
        <v>1168</v>
      </c>
      <c r="E86" s="301" t="s">
        <v>332</v>
      </c>
      <c r="F86" s="301"/>
      <c r="G86" s="74">
        <f>+G88</f>
        <v>-8056</v>
      </c>
      <c r="H86" s="93"/>
      <c r="I86" s="50"/>
      <c r="J86" s="93"/>
      <c r="K86" s="93"/>
      <c r="L86" s="93"/>
      <c r="M86" s="93"/>
      <c r="N86" s="50"/>
    </row>
    <row r="87" spans="1:14" s="51" customFormat="1" ht="17.25" customHeight="1">
      <c r="A87" s="326"/>
      <c r="B87" s="320"/>
      <c r="C87" s="320"/>
      <c r="D87" s="309"/>
      <c r="E87" s="192"/>
      <c r="F87" s="191" t="s">
        <v>49</v>
      </c>
      <c r="G87" s="104"/>
      <c r="H87" s="93"/>
      <c r="I87" s="50"/>
      <c r="J87" s="93"/>
      <c r="K87" s="93"/>
      <c r="L87" s="93"/>
      <c r="M87" s="93"/>
      <c r="N87" s="50"/>
    </row>
    <row r="88" spans="1:14" s="213" customFormat="1" ht="21.75" customHeight="1">
      <c r="A88" s="326"/>
      <c r="B88" s="320"/>
      <c r="C88" s="320"/>
      <c r="D88" s="308"/>
      <c r="E88" s="184">
        <v>11005</v>
      </c>
      <c r="F88" s="214" t="s">
        <v>312</v>
      </c>
      <c r="G88" s="254">
        <f>G90</f>
        <v>-8056</v>
      </c>
    </row>
    <row r="89" spans="1:14" s="213" customFormat="1" ht="23.3" customHeight="1">
      <c r="A89" s="326"/>
      <c r="B89" s="320"/>
      <c r="C89" s="320"/>
      <c r="D89" s="316"/>
      <c r="E89" s="308"/>
      <c r="F89" s="222" t="s">
        <v>43</v>
      </c>
      <c r="G89" s="108"/>
    </row>
    <row r="90" spans="1:14" s="213" customFormat="1" ht="33.6">
      <c r="A90" s="326"/>
      <c r="B90" s="320"/>
      <c r="C90" s="320"/>
      <c r="D90" s="316"/>
      <c r="E90" s="316"/>
      <c r="F90" s="218" t="s">
        <v>33</v>
      </c>
      <c r="G90" s="257">
        <f>G92</f>
        <v>-8056</v>
      </c>
    </row>
    <row r="91" spans="1:14" s="213" customFormat="1" ht="36" customHeight="1">
      <c r="A91" s="326"/>
      <c r="B91" s="320"/>
      <c r="C91" s="320"/>
      <c r="D91" s="316"/>
      <c r="E91" s="316"/>
      <c r="F91" s="214" t="s">
        <v>56</v>
      </c>
      <c r="G91" s="108"/>
    </row>
    <row r="92" spans="1:14" s="213" customFormat="1" ht="26.3" customHeight="1">
      <c r="A92" s="326"/>
      <c r="B92" s="320"/>
      <c r="C92" s="320"/>
      <c r="D92" s="316"/>
      <c r="E92" s="316"/>
      <c r="F92" s="214" t="s">
        <v>57</v>
      </c>
      <c r="G92" s="108">
        <f>G93</f>
        <v>-8056</v>
      </c>
    </row>
    <row r="93" spans="1:14" s="213" customFormat="1" ht="28.5" customHeight="1">
      <c r="A93" s="326"/>
      <c r="B93" s="320"/>
      <c r="C93" s="320"/>
      <c r="D93" s="316"/>
      <c r="E93" s="316"/>
      <c r="F93" s="214" t="s">
        <v>58</v>
      </c>
      <c r="G93" s="108">
        <f>G94</f>
        <v>-8056</v>
      </c>
    </row>
    <row r="94" spans="1:14" s="213" customFormat="1" ht="20.25" customHeight="1">
      <c r="A94" s="326"/>
      <c r="B94" s="320"/>
      <c r="C94" s="320"/>
      <c r="D94" s="316"/>
      <c r="E94" s="316"/>
      <c r="F94" s="214" t="s">
        <v>306</v>
      </c>
      <c r="G94" s="108">
        <f>G95</f>
        <v>-8056</v>
      </c>
    </row>
    <row r="95" spans="1:14" s="221" customFormat="1" ht="33.6">
      <c r="A95" s="326"/>
      <c r="B95" s="320"/>
      <c r="C95" s="320"/>
      <c r="D95" s="316"/>
      <c r="E95" s="316"/>
      <c r="F95" s="219" t="s">
        <v>307</v>
      </c>
      <c r="G95" s="108">
        <f>G96</f>
        <v>-8056</v>
      </c>
    </row>
    <row r="96" spans="1:14" s="221" customFormat="1" ht="33.6">
      <c r="A96" s="327"/>
      <c r="B96" s="321"/>
      <c r="C96" s="321"/>
      <c r="D96" s="309"/>
      <c r="E96" s="309"/>
      <c r="F96" s="220" t="s">
        <v>308</v>
      </c>
      <c r="G96" s="108">
        <f>+'հավելված 3'!G35</f>
        <v>-8056</v>
      </c>
    </row>
    <row r="97" spans="1:14" s="51" customFormat="1" ht="17.25">
      <c r="A97" s="344" t="s">
        <v>37</v>
      </c>
      <c r="B97" s="328"/>
      <c r="C97" s="63"/>
      <c r="D97" s="314"/>
      <c r="E97" s="339" t="s">
        <v>40</v>
      </c>
      <c r="F97" s="12" t="s">
        <v>34</v>
      </c>
      <c r="G97" s="97">
        <f>+G99+G116+G157+G207+G224</f>
        <v>-320572.09999999998</v>
      </c>
      <c r="H97" s="98"/>
      <c r="I97" s="98"/>
      <c r="J97" s="93"/>
      <c r="K97" s="93"/>
      <c r="L97" s="93"/>
      <c r="M97" s="93"/>
    </row>
    <row r="98" spans="1:14" s="51" customFormat="1" ht="17.25">
      <c r="A98" s="326"/>
      <c r="B98" s="329"/>
      <c r="C98" s="64"/>
      <c r="D98" s="306"/>
      <c r="E98" s="340"/>
      <c r="F98" s="67" t="s">
        <v>20</v>
      </c>
      <c r="G98" s="97"/>
      <c r="H98" s="93"/>
      <c r="J98" s="93"/>
      <c r="K98" s="93"/>
      <c r="L98" s="93"/>
      <c r="M98" s="93"/>
    </row>
    <row r="99" spans="1:14" s="51" customFormat="1" ht="16.8" customHeight="1">
      <c r="A99" s="326"/>
      <c r="B99" s="341" t="s">
        <v>64</v>
      </c>
      <c r="C99" s="64"/>
      <c r="D99" s="306"/>
      <c r="E99" s="340"/>
      <c r="F99" s="99" t="s">
        <v>65</v>
      </c>
      <c r="G99" s="97">
        <f>+G101</f>
        <v>-4756.6000000000004</v>
      </c>
      <c r="H99" s="93"/>
      <c r="J99" s="93"/>
      <c r="K99" s="93"/>
      <c r="L99" s="93"/>
      <c r="M99" s="93"/>
    </row>
    <row r="100" spans="1:14" s="51" customFormat="1" ht="17.25">
      <c r="A100" s="326"/>
      <c r="B100" s="331"/>
      <c r="C100" s="207"/>
      <c r="D100" s="306"/>
      <c r="E100" s="340"/>
      <c r="F100" s="96" t="s">
        <v>20</v>
      </c>
      <c r="G100" s="100"/>
      <c r="H100" s="93"/>
      <c r="J100" s="93"/>
      <c r="K100" s="93"/>
      <c r="L100" s="93"/>
      <c r="M100" s="93"/>
    </row>
    <row r="101" spans="1:14" s="51" customFormat="1" ht="17.25">
      <c r="A101" s="326"/>
      <c r="B101" s="59"/>
      <c r="C101" s="341" t="s">
        <v>66</v>
      </c>
      <c r="D101" s="314"/>
      <c r="E101" s="315"/>
      <c r="F101" s="54" t="s">
        <v>67</v>
      </c>
      <c r="G101" s="100">
        <f>+G103</f>
        <v>-4756.6000000000004</v>
      </c>
    </row>
    <row r="102" spans="1:14" s="51" customFormat="1" ht="17.25">
      <c r="A102" s="326"/>
      <c r="B102" s="59"/>
      <c r="C102" s="331"/>
      <c r="D102" s="306"/>
      <c r="E102" s="275"/>
      <c r="F102" s="67" t="s">
        <v>20</v>
      </c>
      <c r="G102" s="100"/>
    </row>
    <row r="103" spans="1:14" s="228" customFormat="1" ht="33.6">
      <c r="A103" s="326"/>
      <c r="B103" s="223"/>
      <c r="C103" s="331"/>
      <c r="D103" s="306"/>
      <c r="E103" s="275"/>
      <c r="F103" s="224" t="s">
        <v>33</v>
      </c>
      <c r="G103" s="225">
        <f>+G105</f>
        <v>-4756.6000000000004</v>
      </c>
      <c r="H103" s="226"/>
      <c r="I103" s="227"/>
      <c r="J103" s="227"/>
      <c r="K103" s="227"/>
      <c r="L103" s="227"/>
      <c r="M103" s="227"/>
      <c r="N103" s="227"/>
    </row>
    <row r="104" spans="1:14" s="51" customFormat="1" ht="17.25">
      <c r="A104" s="326"/>
      <c r="B104" s="59"/>
      <c r="C104" s="331"/>
      <c r="D104" s="307"/>
      <c r="E104" s="276"/>
      <c r="F104" s="96" t="s">
        <v>20</v>
      </c>
      <c r="G104" s="102"/>
      <c r="H104" s="50"/>
      <c r="I104" s="50"/>
      <c r="J104" s="50"/>
      <c r="K104" s="50"/>
      <c r="L104" s="50"/>
      <c r="M104" s="50"/>
      <c r="N104" s="50"/>
    </row>
    <row r="105" spans="1:14" s="51" customFormat="1" ht="17.25">
      <c r="A105" s="326"/>
      <c r="B105" s="59"/>
      <c r="C105" s="331"/>
      <c r="D105" s="314">
        <v>1146</v>
      </c>
      <c r="E105" s="301" t="s">
        <v>45</v>
      </c>
      <c r="F105" s="301"/>
      <c r="G105" s="97">
        <f>+G107</f>
        <v>-4756.6000000000004</v>
      </c>
      <c r="H105" s="93"/>
      <c r="I105" s="50"/>
      <c r="J105" s="93"/>
      <c r="K105" s="93"/>
      <c r="L105" s="93"/>
      <c r="M105" s="93"/>
      <c r="N105" s="50"/>
    </row>
    <row r="106" spans="1:14" s="51" customFormat="1" ht="17.25">
      <c r="A106" s="326"/>
      <c r="B106" s="59"/>
      <c r="C106" s="331"/>
      <c r="D106" s="307"/>
      <c r="E106" s="189"/>
      <c r="F106" s="191" t="s">
        <v>49</v>
      </c>
      <c r="G106" s="104"/>
      <c r="H106" s="93"/>
      <c r="I106" s="50"/>
      <c r="J106" s="93"/>
      <c r="K106" s="93"/>
      <c r="L106" s="93"/>
      <c r="M106" s="93"/>
      <c r="N106" s="50"/>
    </row>
    <row r="107" spans="1:14" s="51" customFormat="1" ht="17.25">
      <c r="A107" s="326"/>
      <c r="B107" s="59"/>
      <c r="C107" s="331"/>
      <c r="D107" s="306"/>
      <c r="E107" s="190">
        <v>11004</v>
      </c>
      <c r="F107" s="54" t="s">
        <v>90</v>
      </c>
      <c r="G107" s="100">
        <f>+G109</f>
        <v>-4756.6000000000004</v>
      </c>
      <c r="H107" s="98"/>
    </row>
    <row r="108" spans="1:14" s="51" customFormat="1" ht="17.25">
      <c r="A108" s="326"/>
      <c r="B108" s="59"/>
      <c r="C108" s="331"/>
      <c r="D108" s="306"/>
      <c r="E108" s="52"/>
      <c r="F108" s="53" t="s">
        <v>43</v>
      </c>
      <c r="G108" s="105"/>
    </row>
    <row r="109" spans="1:14" s="51" customFormat="1" ht="33.6">
      <c r="A109" s="326"/>
      <c r="B109" s="59"/>
      <c r="C109" s="331"/>
      <c r="D109" s="306"/>
      <c r="E109" s="52"/>
      <c r="F109" s="27" t="s">
        <v>62</v>
      </c>
      <c r="G109" s="106">
        <f>G111</f>
        <v>-4756.6000000000004</v>
      </c>
      <c r="H109" s="107"/>
    </row>
    <row r="110" spans="1:14" s="51" customFormat="1" ht="33.6">
      <c r="A110" s="326"/>
      <c r="B110" s="59"/>
      <c r="C110" s="331"/>
      <c r="D110" s="306"/>
      <c r="E110" s="52"/>
      <c r="F110" s="53" t="s">
        <v>56</v>
      </c>
      <c r="G110" s="106"/>
    </row>
    <row r="111" spans="1:14" s="51" customFormat="1" ht="17.25">
      <c r="A111" s="326"/>
      <c r="B111" s="59"/>
      <c r="C111" s="331"/>
      <c r="D111" s="306"/>
      <c r="E111" s="52"/>
      <c r="F111" s="53" t="s">
        <v>57</v>
      </c>
      <c r="G111" s="106">
        <f t="shared" ref="G111:G112" si="3">G112</f>
        <v>-4756.6000000000004</v>
      </c>
    </row>
    <row r="112" spans="1:14" s="51" customFormat="1" ht="17.25">
      <c r="A112" s="326"/>
      <c r="B112" s="59"/>
      <c r="C112" s="331"/>
      <c r="D112" s="306"/>
      <c r="E112" s="52"/>
      <c r="F112" s="53" t="s">
        <v>58</v>
      </c>
      <c r="G112" s="106">
        <f t="shared" si="3"/>
        <v>-4756.6000000000004</v>
      </c>
    </row>
    <row r="113" spans="1:14" s="51" customFormat="1" ht="17.25">
      <c r="A113" s="326"/>
      <c r="B113" s="59"/>
      <c r="C113" s="331"/>
      <c r="D113" s="306"/>
      <c r="E113" s="52"/>
      <c r="F113" s="53" t="s">
        <v>59</v>
      </c>
      <c r="G113" s="106">
        <f>G114</f>
        <v>-4756.6000000000004</v>
      </c>
      <c r="H113" s="98"/>
      <c r="I113" s="98"/>
    </row>
    <row r="114" spans="1:14" s="51" customFormat="1" ht="17.25">
      <c r="A114" s="326"/>
      <c r="B114" s="59"/>
      <c r="C114" s="331"/>
      <c r="D114" s="306"/>
      <c r="E114" s="52"/>
      <c r="F114" s="53" t="s">
        <v>60</v>
      </c>
      <c r="G114" s="106">
        <f>G115</f>
        <v>-4756.6000000000004</v>
      </c>
      <c r="I114" s="98"/>
    </row>
    <row r="115" spans="1:14" s="51" customFormat="1" ht="33.6">
      <c r="A115" s="326"/>
      <c r="B115" s="59"/>
      <c r="C115" s="331"/>
      <c r="D115" s="306"/>
      <c r="E115" s="185"/>
      <c r="F115" s="53" t="s">
        <v>61</v>
      </c>
      <c r="G115" s="108">
        <v>-4756.6000000000004</v>
      </c>
      <c r="H115" s="269"/>
      <c r="I115" s="98"/>
    </row>
    <row r="116" spans="1:14" s="51" customFormat="1" ht="17.25">
      <c r="A116" s="326"/>
      <c r="B116" s="330" t="s">
        <v>66</v>
      </c>
      <c r="C116" s="322"/>
      <c r="D116" s="314"/>
      <c r="E116" s="52"/>
      <c r="F116" s="54" t="s">
        <v>68</v>
      </c>
      <c r="G116" s="109">
        <f>+G118+G142</f>
        <v>-18210.400000000001</v>
      </c>
    </row>
    <row r="117" spans="1:14" s="51" customFormat="1" ht="17.25">
      <c r="A117" s="326"/>
      <c r="B117" s="331"/>
      <c r="C117" s="323"/>
      <c r="D117" s="306"/>
      <c r="E117" s="52"/>
      <c r="F117" s="101" t="s">
        <v>20</v>
      </c>
      <c r="G117" s="110"/>
    </row>
    <row r="118" spans="1:14" s="51" customFormat="1" ht="17.25">
      <c r="A118" s="326"/>
      <c r="B118" s="331"/>
      <c r="C118" s="58" t="s">
        <v>64</v>
      </c>
      <c r="D118" s="306"/>
      <c r="E118" s="52"/>
      <c r="F118" s="54" t="s">
        <v>69</v>
      </c>
      <c r="G118" s="109">
        <f>+G120</f>
        <v>-8874</v>
      </c>
    </row>
    <row r="119" spans="1:14" s="51" customFormat="1" ht="17.25">
      <c r="A119" s="326"/>
      <c r="B119" s="331"/>
      <c r="C119" s="208"/>
      <c r="D119" s="306"/>
      <c r="E119" s="52"/>
      <c r="F119" s="101" t="s">
        <v>20</v>
      </c>
      <c r="G119" s="109"/>
    </row>
    <row r="120" spans="1:14" s="51" customFormat="1" ht="33.6">
      <c r="A120" s="326"/>
      <c r="B120" s="331"/>
      <c r="C120" s="208"/>
      <c r="D120" s="306"/>
      <c r="E120" s="56"/>
      <c r="F120" s="101" t="s">
        <v>33</v>
      </c>
      <c r="G120" s="104">
        <f>+G122</f>
        <v>-8874</v>
      </c>
      <c r="H120" s="93"/>
      <c r="I120" s="50"/>
      <c r="J120" s="50"/>
      <c r="K120" s="50"/>
      <c r="L120" s="50"/>
      <c r="M120" s="50"/>
      <c r="N120" s="50"/>
    </row>
    <row r="121" spans="1:14" s="51" customFormat="1" ht="17.25">
      <c r="A121" s="326"/>
      <c r="B121" s="331"/>
      <c r="C121" s="208"/>
      <c r="D121" s="307"/>
      <c r="E121" s="56"/>
      <c r="F121" s="96" t="s">
        <v>20</v>
      </c>
      <c r="G121" s="111"/>
      <c r="H121" s="50"/>
      <c r="I121" s="50"/>
      <c r="J121" s="50"/>
      <c r="K121" s="50"/>
      <c r="L121" s="50"/>
      <c r="M121" s="50"/>
      <c r="N121" s="50"/>
    </row>
    <row r="122" spans="1:14" s="51" customFormat="1" ht="17.25">
      <c r="A122" s="326"/>
      <c r="B122" s="331"/>
      <c r="C122" s="208"/>
      <c r="D122" s="314">
        <v>1146</v>
      </c>
      <c r="E122" s="317" t="s">
        <v>45</v>
      </c>
      <c r="F122" s="318"/>
      <c r="G122" s="97">
        <f>+G124+G133</f>
        <v>-8874</v>
      </c>
      <c r="H122" s="93"/>
      <c r="I122" s="50"/>
      <c r="J122" s="93"/>
      <c r="K122" s="93"/>
      <c r="L122" s="93"/>
      <c r="M122" s="93"/>
      <c r="N122" s="50"/>
    </row>
    <row r="123" spans="1:14" s="51" customFormat="1" ht="17.25">
      <c r="A123" s="326"/>
      <c r="B123" s="331"/>
      <c r="C123" s="208"/>
      <c r="D123" s="307"/>
      <c r="E123" s="192"/>
      <c r="F123" s="103" t="s">
        <v>49</v>
      </c>
      <c r="G123" s="104"/>
      <c r="H123" s="93"/>
      <c r="I123" s="50"/>
      <c r="J123" s="93"/>
      <c r="K123" s="93"/>
      <c r="L123" s="93"/>
      <c r="M123" s="93"/>
      <c r="N123" s="50"/>
    </row>
    <row r="124" spans="1:14" s="51" customFormat="1" ht="17.25">
      <c r="A124" s="326"/>
      <c r="B124" s="331"/>
      <c r="C124" s="208"/>
      <c r="D124" s="306"/>
      <c r="E124" s="190">
        <v>11005</v>
      </c>
      <c r="F124" s="54" t="s">
        <v>91</v>
      </c>
      <c r="G124" s="100">
        <f>+G126</f>
        <v>-3050.6</v>
      </c>
      <c r="H124" s="98"/>
    </row>
    <row r="125" spans="1:14" s="51" customFormat="1" ht="17.25">
      <c r="A125" s="326"/>
      <c r="B125" s="331"/>
      <c r="C125" s="208"/>
      <c r="D125" s="306"/>
      <c r="E125" s="52"/>
      <c r="F125" s="53" t="s">
        <v>43</v>
      </c>
      <c r="G125" s="105"/>
    </row>
    <row r="126" spans="1:14" s="51" customFormat="1" ht="33.6">
      <c r="A126" s="326"/>
      <c r="B126" s="331"/>
      <c r="C126" s="208"/>
      <c r="D126" s="306"/>
      <c r="E126" s="52"/>
      <c r="F126" s="27" t="s">
        <v>62</v>
      </c>
      <c r="G126" s="106">
        <f>G128</f>
        <v>-3050.6</v>
      </c>
      <c r="H126" s="107"/>
    </row>
    <row r="127" spans="1:14" s="51" customFormat="1" ht="33.6">
      <c r="A127" s="326"/>
      <c r="B127" s="331"/>
      <c r="C127" s="208"/>
      <c r="D127" s="306"/>
      <c r="E127" s="52"/>
      <c r="F127" s="53" t="s">
        <v>56</v>
      </c>
      <c r="G127" s="106"/>
    </row>
    <row r="128" spans="1:14" s="51" customFormat="1" ht="17.25">
      <c r="A128" s="326"/>
      <c r="B128" s="331"/>
      <c r="C128" s="208"/>
      <c r="D128" s="306"/>
      <c r="E128" s="52"/>
      <c r="F128" s="53" t="s">
        <v>57</v>
      </c>
      <c r="G128" s="106">
        <f>G129</f>
        <v>-3050.6</v>
      </c>
    </row>
    <row r="129" spans="1:14" s="51" customFormat="1" ht="17.25">
      <c r="A129" s="326"/>
      <c r="B129" s="331"/>
      <c r="C129" s="208"/>
      <c r="D129" s="306"/>
      <c r="E129" s="52"/>
      <c r="F129" s="53" t="s">
        <v>58</v>
      </c>
      <c r="G129" s="106">
        <f>G130</f>
        <v>-3050.6</v>
      </c>
    </row>
    <row r="130" spans="1:14" s="51" customFormat="1" ht="17.25">
      <c r="A130" s="326"/>
      <c r="B130" s="331"/>
      <c r="C130" s="208"/>
      <c r="D130" s="306"/>
      <c r="E130" s="52"/>
      <c r="F130" s="53" t="s">
        <v>59</v>
      </c>
      <c r="G130" s="106">
        <f>G131</f>
        <v>-3050.6</v>
      </c>
      <c r="H130" s="98"/>
      <c r="I130" s="98"/>
    </row>
    <row r="131" spans="1:14" s="51" customFormat="1" ht="17.25">
      <c r="A131" s="326"/>
      <c r="B131" s="331"/>
      <c r="C131" s="208"/>
      <c r="D131" s="306"/>
      <c r="E131" s="52"/>
      <c r="F131" s="53" t="s">
        <v>60</v>
      </c>
      <c r="G131" s="106">
        <f>G132</f>
        <v>-3050.6</v>
      </c>
      <c r="I131" s="98"/>
    </row>
    <row r="132" spans="1:14" s="51" customFormat="1" ht="33.6">
      <c r="A132" s="326"/>
      <c r="B132" s="331"/>
      <c r="C132" s="208"/>
      <c r="D132" s="306"/>
      <c r="E132" s="185"/>
      <c r="F132" s="53" t="s">
        <v>61</v>
      </c>
      <c r="G132" s="108">
        <v>-3050.6</v>
      </c>
      <c r="I132" s="98"/>
    </row>
    <row r="133" spans="1:14" s="51" customFormat="1" ht="17.25">
      <c r="A133" s="326"/>
      <c r="B133" s="331"/>
      <c r="C133" s="208"/>
      <c r="D133" s="306"/>
      <c r="E133" s="190">
        <v>11011</v>
      </c>
      <c r="F133" s="54" t="s">
        <v>93</v>
      </c>
      <c r="G133" s="100">
        <f>+G135</f>
        <v>-5823.4</v>
      </c>
      <c r="H133" s="98"/>
    </row>
    <row r="134" spans="1:14" s="51" customFormat="1" ht="17.25">
      <c r="A134" s="326"/>
      <c r="B134" s="331"/>
      <c r="C134" s="208"/>
      <c r="D134" s="306"/>
      <c r="E134" s="52"/>
      <c r="F134" s="53" t="s">
        <v>43</v>
      </c>
      <c r="G134" s="105"/>
    </row>
    <row r="135" spans="1:14" s="51" customFormat="1" ht="33.6">
      <c r="A135" s="326"/>
      <c r="B135" s="331"/>
      <c r="C135" s="208"/>
      <c r="D135" s="306"/>
      <c r="E135" s="52"/>
      <c r="F135" s="27" t="s">
        <v>62</v>
      </c>
      <c r="G135" s="106">
        <f>G137</f>
        <v>-5823.4</v>
      </c>
      <c r="H135" s="107"/>
    </row>
    <row r="136" spans="1:14" s="51" customFormat="1" ht="33.6">
      <c r="A136" s="326"/>
      <c r="B136" s="331"/>
      <c r="C136" s="208"/>
      <c r="D136" s="306"/>
      <c r="E136" s="52"/>
      <c r="F136" s="53" t="s">
        <v>56</v>
      </c>
      <c r="G136" s="106"/>
    </row>
    <row r="137" spans="1:14" s="51" customFormat="1" ht="17.25">
      <c r="A137" s="326"/>
      <c r="B137" s="331"/>
      <c r="C137" s="208"/>
      <c r="D137" s="306"/>
      <c r="E137" s="52"/>
      <c r="F137" s="53" t="s">
        <v>57</v>
      </c>
      <c r="G137" s="106">
        <f>G138</f>
        <v>-5823.4</v>
      </c>
    </row>
    <row r="138" spans="1:14" s="51" customFormat="1" ht="17.25">
      <c r="A138" s="326"/>
      <c r="B138" s="331"/>
      <c r="C138" s="208"/>
      <c r="D138" s="306"/>
      <c r="E138" s="52"/>
      <c r="F138" s="53" t="s">
        <v>58</v>
      </c>
      <c r="G138" s="106">
        <f>G139</f>
        <v>-5823.4</v>
      </c>
    </row>
    <row r="139" spans="1:14" s="51" customFormat="1" ht="17.25">
      <c r="A139" s="326"/>
      <c r="B139" s="331"/>
      <c r="C139" s="208"/>
      <c r="D139" s="306"/>
      <c r="E139" s="52"/>
      <c r="F139" s="53" t="s">
        <v>59</v>
      </c>
      <c r="G139" s="106">
        <f>G140</f>
        <v>-5823.4</v>
      </c>
      <c r="H139" s="98"/>
      <c r="I139" s="98"/>
    </row>
    <row r="140" spans="1:14" s="51" customFormat="1" ht="17.25">
      <c r="A140" s="326"/>
      <c r="B140" s="331"/>
      <c r="C140" s="208"/>
      <c r="D140" s="306"/>
      <c r="E140" s="52"/>
      <c r="F140" s="53" t="s">
        <v>60</v>
      </c>
      <c r="G140" s="106">
        <f>G141</f>
        <v>-5823.4</v>
      </c>
      <c r="I140" s="98"/>
    </row>
    <row r="141" spans="1:14" s="51" customFormat="1" ht="33.6">
      <c r="A141" s="326"/>
      <c r="B141" s="331"/>
      <c r="C141" s="208"/>
      <c r="D141" s="307"/>
      <c r="E141" s="185"/>
      <c r="F141" s="53" t="s">
        <v>61</v>
      </c>
      <c r="G141" s="108">
        <v>-5823.4</v>
      </c>
      <c r="I141" s="98"/>
    </row>
    <row r="142" spans="1:14" s="51" customFormat="1" ht="17.25">
      <c r="A142" s="326"/>
      <c r="B142" s="331"/>
      <c r="C142" s="330" t="s">
        <v>66</v>
      </c>
      <c r="D142" s="314"/>
      <c r="E142" s="315"/>
      <c r="F142" s="54" t="s">
        <v>70</v>
      </c>
      <c r="G142" s="109">
        <f>+G144</f>
        <v>-9336.4</v>
      </c>
      <c r="H142" s="98"/>
      <c r="I142" s="98"/>
    </row>
    <row r="143" spans="1:14" s="51" customFormat="1" ht="17.25">
      <c r="A143" s="326"/>
      <c r="B143" s="331"/>
      <c r="C143" s="331"/>
      <c r="D143" s="306"/>
      <c r="E143" s="275"/>
      <c r="F143" s="101" t="s">
        <v>20</v>
      </c>
      <c r="G143" s="109"/>
      <c r="H143" s="98"/>
      <c r="I143" s="98"/>
    </row>
    <row r="144" spans="1:14" s="51" customFormat="1" ht="33.6">
      <c r="A144" s="326"/>
      <c r="B144" s="331"/>
      <c r="C144" s="331"/>
      <c r="D144" s="306"/>
      <c r="E144" s="275"/>
      <c r="F144" s="101" t="s">
        <v>33</v>
      </c>
      <c r="G144" s="97">
        <f>+G146</f>
        <v>-9336.4</v>
      </c>
      <c r="H144" s="93"/>
      <c r="I144" s="50"/>
      <c r="J144" s="50"/>
      <c r="K144" s="50"/>
      <c r="L144" s="50"/>
      <c r="M144" s="50"/>
      <c r="N144" s="50"/>
    </row>
    <row r="145" spans="1:14" s="51" customFormat="1" ht="17.25" customHeight="1">
      <c r="A145" s="326"/>
      <c r="B145" s="331"/>
      <c r="C145" s="331"/>
      <c r="D145" s="307"/>
      <c r="E145" s="276"/>
      <c r="F145" s="96" t="s">
        <v>20</v>
      </c>
      <c r="G145" s="111"/>
      <c r="H145" s="50"/>
      <c r="I145" s="50"/>
      <c r="J145" s="50"/>
      <c r="K145" s="50"/>
      <c r="L145" s="50"/>
      <c r="M145" s="50"/>
      <c r="N145" s="50"/>
    </row>
    <row r="146" spans="1:14" s="51" customFormat="1" ht="17.25">
      <c r="A146" s="326"/>
      <c r="B146" s="331"/>
      <c r="C146" s="331"/>
      <c r="D146" s="314">
        <v>1146</v>
      </c>
      <c r="E146" s="301" t="s">
        <v>45</v>
      </c>
      <c r="F146" s="301"/>
      <c r="G146" s="97">
        <f>+G148</f>
        <v>-9336.4</v>
      </c>
      <c r="H146" s="93"/>
      <c r="I146" s="50"/>
      <c r="J146" s="93"/>
      <c r="K146" s="93"/>
      <c r="L146" s="93"/>
      <c r="M146" s="93"/>
      <c r="N146" s="50"/>
    </row>
    <row r="147" spans="1:14" s="51" customFormat="1" ht="17.25" customHeight="1">
      <c r="A147" s="326"/>
      <c r="B147" s="331"/>
      <c r="C147" s="331"/>
      <c r="D147" s="306"/>
      <c r="E147" s="261"/>
      <c r="F147" s="191" t="s">
        <v>49</v>
      </c>
      <c r="G147" s="104"/>
      <c r="H147" s="93"/>
      <c r="I147" s="50"/>
      <c r="J147" s="93"/>
      <c r="K147" s="93"/>
      <c r="L147" s="93"/>
      <c r="M147" s="93"/>
      <c r="N147" s="50"/>
    </row>
    <row r="148" spans="1:14" s="51" customFormat="1" ht="17.25">
      <c r="A148" s="326"/>
      <c r="B148" s="331"/>
      <c r="C148" s="331"/>
      <c r="D148" s="324"/>
      <c r="E148" s="190">
        <v>11006</v>
      </c>
      <c r="F148" s="54" t="s">
        <v>92</v>
      </c>
      <c r="G148" s="100">
        <f>+G150</f>
        <v>-9336.4</v>
      </c>
      <c r="H148" s="112"/>
      <c r="I148" s="112"/>
    </row>
    <row r="149" spans="1:14" s="51" customFormat="1" ht="17.25" customHeight="1">
      <c r="A149" s="326"/>
      <c r="B149" s="331"/>
      <c r="C149" s="331"/>
      <c r="D149" s="324"/>
      <c r="E149" s="274"/>
      <c r="F149" s="53" t="s">
        <v>43</v>
      </c>
      <c r="G149" s="105"/>
      <c r="H149" s="112"/>
      <c r="I149" s="112"/>
    </row>
    <row r="150" spans="1:14" s="51" customFormat="1" ht="33.6">
      <c r="A150" s="326"/>
      <c r="B150" s="331"/>
      <c r="C150" s="331"/>
      <c r="D150" s="324"/>
      <c r="E150" s="275"/>
      <c r="F150" s="27" t="s">
        <v>62</v>
      </c>
      <c r="G150" s="104">
        <f>G152</f>
        <v>-9336.4</v>
      </c>
    </row>
    <row r="151" spans="1:14" s="51" customFormat="1" ht="33.6">
      <c r="A151" s="326"/>
      <c r="B151" s="331"/>
      <c r="C151" s="331"/>
      <c r="D151" s="324"/>
      <c r="E151" s="275"/>
      <c r="F151" s="53" t="s">
        <v>56</v>
      </c>
      <c r="G151" s="105"/>
    </row>
    <row r="152" spans="1:14" s="51" customFormat="1" ht="17.25" customHeight="1">
      <c r="A152" s="326"/>
      <c r="B152" s="331"/>
      <c r="C152" s="331"/>
      <c r="D152" s="324"/>
      <c r="E152" s="275"/>
      <c r="F152" s="53" t="s">
        <v>57</v>
      </c>
      <c r="G152" s="105">
        <f>G153</f>
        <v>-9336.4</v>
      </c>
    </row>
    <row r="153" spans="1:14" s="51" customFormat="1" ht="17.25" customHeight="1">
      <c r="A153" s="326"/>
      <c r="B153" s="331"/>
      <c r="C153" s="331"/>
      <c r="D153" s="324"/>
      <c r="E153" s="275"/>
      <c r="F153" s="53" t="s">
        <v>58</v>
      </c>
      <c r="G153" s="105">
        <f>G154</f>
        <v>-9336.4</v>
      </c>
    </row>
    <row r="154" spans="1:14" s="51" customFormat="1" ht="17.25" customHeight="1">
      <c r="A154" s="326"/>
      <c r="B154" s="331"/>
      <c r="C154" s="331"/>
      <c r="D154" s="324"/>
      <c r="E154" s="275"/>
      <c r="F154" s="53" t="s">
        <v>59</v>
      </c>
      <c r="G154" s="105">
        <f>G155</f>
        <v>-9336.4</v>
      </c>
    </row>
    <row r="155" spans="1:14" s="51" customFormat="1" ht="17.25" customHeight="1">
      <c r="A155" s="326"/>
      <c r="B155" s="331"/>
      <c r="C155" s="331"/>
      <c r="D155" s="324"/>
      <c r="E155" s="275"/>
      <c r="F155" s="53" t="s">
        <v>60</v>
      </c>
      <c r="G155" s="105">
        <f>G156</f>
        <v>-9336.4</v>
      </c>
      <c r="H155" s="112"/>
      <c r="I155" s="112"/>
    </row>
    <row r="156" spans="1:14" s="51" customFormat="1" ht="33.6">
      <c r="A156" s="326"/>
      <c r="B156" s="332"/>
      <c r="C156" s="332"/>
      <c r="D156" s="324"/>
      <c r="E156" s="276"/>
      <c r="F156" s="53" t="s">
        <v>61</v>
      </c>
      <c r="G156" s="105">
        <v>-9336.4</v>
      </c>
      <c r="H156" s="112"/>
      <c r="I156" s="112"/>
    </row>
    <row r="157" spans="1:14" s="51" customFormat="1" ht="34.450000000000003">
      <c r="A157" s="326"/>
      <c r="B157" s="58" t="s">
        <v>251</v>
      </c>
      <c r="C157" s="322"/>
      <c r="D157" s="314"/>
      <c r="E157" s="52"/>
      <c r="F157" s="54" t="s">
        <v>252</v>
      </c>
      <c r="G157" s="109">
        <f>+G159+G183</f>
        <v>-61893.5</v>
      </c>
    </row>
    <row r="158" spans="1:14" s="51" customFormat="1" ht="17.25">
      <c r="A158" s="326"/>
      <c r="B158" s="59"/>
      <c r="C158" s="323"/>
      <c r="D158" s="306"/>
      <c r="E158" s="52"/>
      <c r="F158" s="101" t="s">
        <v>20</v>
      </c>
      <c r="G158" s="110"/>
    </row>
    <row r="159" spans="1:14" s="51" customFormat="1" ht="34.450000000000003">
      <c r="A159" s="326"/>
      <c r="B159" s="59"/>
      <c r="C159" s="58" t="s">
        <v>64</v>
      </c>
      <c r="D159" s="306"/>
      <c r="E159" s="52"/>
      <c r="F159" s="54" t="s">
        <v>253</v>
      </c>
      <c r="G159" s="109">
        <f>+G161</f>
        <v>-33056.9</v>
      </c>
    </row>
    <row r="160" spans="1:14" s="51" customFormat="1" ht="17.25">
      <c r="A160" s="326"/>
      <c r="B160" s="59"/>
      <c r="C160" s="208"/>
      <c r="D160" s="306"/>
      <c r="E160" s="52"/>
      <c r="F160" s="101" t="s">
        <v>20</v>
      </c>
      <c r="G160" s="109"/>
    </row>
    <row r="161" spans="1:14" s="51" customFormat="1" ht="33.6">
      <c r="A161" s="326"/>
      <c r="B161" s="59"/>
      <c r="C161" s="208"/>
      <c r="D161" s="306"/>
      <c r="E161" s="56"/>
      <c r="F161" s="101" t="s">
        <v>33</v>
      </c>
      <c r="G161" s="104">
        <f>+G163</f>
        <v>-33056.9</v>
      </c>
      <c r="H161" s="93"/>
      <c r="I161" s="50"/>
      <c r="J161" s="50"/>
      <c r="K161" s="50"/>
      <c r="L161" s="50"/>
      <c r="M161" s="50"/>
      <c r="N161" s="50"/>
    </row>
    <row r="162" spans="1:14" s="51" customFormat="1" ht="17.25">
      <c r="A162" s="326"/>
      <c r="B162" s="59"/>
      <c r="C162" s="208"/>
      <c r="D162" s="307"/>
      <c r="E162" s="56"/>
      <c r="F162" s="96" t="s">
        <v>20</v>
      </c>
      <c r="G162" s="111"/>
      <c r="H162" s="50"/>
      <c r="I162" s="50"/>
      <c r="J162" s="50"/>
      <c r="K162" s="50"/>
      <c r="L162" s="50"/>
      <c r="M162" s="50"/>
      <c r="N162" s="50"/>
    </row>
    <row r="163" spans="1:14" s="51" customFormat="1" ht="35.35" customHeight="1">
      <c r="A163" s="326"/>
      <c r="B163" s="59"/>
      <c r="C163" s="208"/>
      <c r="D163" s="314">
        <v>1045</v>
      </c>
      <c r="E163" s="317" t="s">
        <v>254</v>
      </c>
      <c r="F163" s="318"/>
      <c r="G163" s="97">
        <f>+G165+G174</f>
        <v>-33056.9</v>
      </c>
      <c r="H163" s="93"/>
      <c r="I163" s="50"/>
      <c r="J163" s="93"/>
      <c r="K163" s="93"/>
      <c r="L163" s="93"/>
      <c r="M163" s="93"/>
      <c r="N163" s="50"/>
    </row>
    <row r="164" spans="1:14" s="51" customFormat="1" ht="17.25">
      <c r="A164" s="326"/>
      <c r="B164" s="59"/>
      <c r="C164" s="208"/>
      <c r="D164" s="307"/>
      <c r="E164" s="192"/>
      <c r="F164" s="103" t="s">
        <v>49</v>
      </c>
      <c r="G164" s="104"/>
      <c r="H164" s="93"/>
      <c r="I164" s="50"/>
      <c r="J164" s="93"/>
      <c r="K164" s="93"/>
      <c r="L164" s="93"/>
      <c r="M164" s="93"/>
      <c r="N164" s="50"/>
    </row>
    <row r="165" spans="1:14" s="51" customFormat="1" ht="34.450000000000003">
      <c r="A165" s="326"/>
      <c r="B165" s="59"/>
      <c r="C165" s="208"/>
      <c r="D165" s="306"/>
      <c r="E165" s="190">
        <v>12001</v>
      </c>
      <c r="F165" s="54" t="s">
        <v>255</v>
      </c>
      <c r="G165" s="100">
        <f>+G167</f>
        <v>-9426.4</v>
      </c>
      <c r="H165" s="98"/>
    </row>
    <row r="166" spans="1:14" s="51" customFormat="1" ht="17.25">
      <c r="A166" s="326"/>
      <c r="B166" s="59"/>
      <c r="C166" s="208"/>
      <c r="D166" s="306"/>
      <c r="E166" s="52"/>
      <c r="F166" s="53" t="s">
        <v>43</v>
      </c>
      <c r="G166" s="105"/>
    </row>
    <row r="167" spans="1:14" s="51" customFormat="1" ht="33.6">
      <c r="A167" s="326"/>
      <c r="B167" s="59"/>
      <c r="C167" s="208"/>
      <c r="D167" s="306"/>
      <c r="E167" s="52"/>
      <c r="F167" s="27" t="s">
        <v>62</v>
      </c>
      <c r="G167" s="106">
        <f>G169</f>
        <v>-9426.4</v>
      </c>
      <c r="H167" s="107"/>
    </row>
    <row r="168" spans="1:14" s="51" customFormat="1" ht="33.6">
      <c r="A168" s="326"/>
      <c r="B168" s="59"/>
      <c r="C168" s="208"/>
      <c r="D168" s="306"/>
      <c r="E168" s="52"/>
      <c r="F168" s="53" t="s">
        <v>56</v>
      </c>
      <c r="G168" s="106"/>
    </row>
    <row r="169" spans="1:14" s="51" customFormat="1" ht="17.25">
      <c r="A169" s="326"/>
      <c r="B169" s="59"/>
      <c r="C169" s="208"/>
      <c r="D169" s="306"/>
      <c r="E169" s="52"/>
      <c r="F169" s="53" t="s">
        <v>57</v>
      </c>
      <c r="G169" s="106">
        <f>G170</f>
        <v>-9426.4</v>
      </c>
    </row>
    <row r="170" spans="1:14" s="51" customFormat="1" ht="17.25">
      <c r="A170" s="326"/>
      <c r="B170" s="59"/>
      <c r="C170" s="208"/>
      <c r="D170" s="306"/>
      <c r="E170" s="52"/>
      <c r="F170" s="53" t="s">
        <v>58</v>
      </c>
      <c r="G170" s="106">
        <f>G171</f>
        <v>-9426.4</v>
      </c>
    </row>
    <row r="171" spans="1:14" s="51" customFormat="1" ht="17.25">
      <c r="A171" s="326"/>
      <c r="B171" s="59"/>
      <c r="C171" s="208"/>
      <c r="D171" s="306"/>
      <c r="E171" s="52"/>
      <c r="F171" s="53" t="s">
        <v>248</v>
      </c>
      <c r="G171" s="106">
        <f>G172</f>
        <v>-9426.4</v>
      </c>
      <c r="H171" s="98"/>
      <c r="I171" s="98"/>
    </row>
    <row r="172" spans="1:14" s="51" customFormat="1" ht="33.6">
      <c r="A172" s="326"/>
      <c r="B172" s="59"/>
      <c r="C172" s="208"/>
      <c r="D172" s="306"/>
      <c r="E172" s="52"/>
      <c r="F172" s="53" t="s">
        <v>249</v>
      </c>
      <c r="G172" s="106">
        <f>G173</f>
        <v>-9426.4</v>
      </c>
      <c r="I172" s="98"/>
    </row>
    <row r="173" spans="1:14" s="51" customFormat="1" ht="33.6">
      <c r="A173" s="326"/>
      <c r="B173" s="59"/>
      <c r="C173" s="208"/>
      <c r="D173" s="306"/>
      <c r="E173" s="185"/>
      <c r="F173" s="53" t="s">
        <v>250</v>
      </c>
      <c r="G173" s="108">
        <v>-9426.4</v>
      </c>
      <c r="I173" s="98"/>
    </row>
    <row r="174" spans="1:14" s="51" customFormat="1" ht="34.450000000000003" customHeight="1">
      <c r="A174" s="326"/>
      <c r="B174" s="59"/>
      <c r="C174" s="208"/>
      <c r="D174" s="306"/>
      <c r="E174" s="190">
        <v>12003</v>
      </c>
      <c r="F174" s="54" t="s">
        <v>256</v>
      </c>
      <c r="G174" s="100">
        <f>+G176</f>
        <v>-23630.5</v>
      </c>
      <c r="H174" s="98"/>
    </row>
    <row r="175" spans="1:14" s="51" customFormat="1" ht="17.25">
      <c r="A175" s="326"/>
      <c r="B175" s="59"/>
      <c r="C175" s="208"/>
      <c r="D175" s="306"/>
      <c r="E175" s="52"/>
      <c r="F175" s="53" t="s">
        <v>43</v>
      </c>
      <c r="G175" s="105"/>
    </row>
    <row r="176" spans="1:14" s="51" customFormat="1" ht="33.6">
      <c r="A176" s="326"/>
      <c r="B176" s="59"/>
      <c r="C176" s="208"/>
      <c r="D176" s="306"/>
      <c r="E176" s="52"/>
      <c r="F176" s="27" t="s">
        <v>62</v>
      </c>
      <c r="G176" s="106">
        <f>G178</f>
        <v>-23630.5</v>
      </c>
      <c r="H176" s="107"/>
    </row>
    <row r="177" spans="1:14" s="51" customFormat="1" ht="33.6">
      <c r="A177" s="326"/>
      <c r="B177" s="59"/>
      <c r="C177" s="208"/>
      <c r="D177" s="306"/>
      <c r="E177" s="52"/>
      <c r="F177" s="53" t="s">
        <v>56</v>
      </c>
      <c r="G177" s="106"/>
    </row>
    <row r="178" spans="1:14" s="51" customFormat="1" ht="17.25">
      <c r="A178" s="326"/>
      <c r="B178" s="59"/>
      <c r="C178" s="208"/>
      <c r="D178" s="306"/>
      <c r="E178" s="52"/>
      <c r="F178" s="53" t="s">
        <v>57</v>
      </c>
      <c r="G178" s="106">
        <f>G179</f>
        <v>-23630.5</v>
      </c>
    </row>
    <row r="179" spans="1:14" s="51" customFormat="1" ht="17.25">
      <c r="A179" s="326"/>
      <c r="B179" s="59"/>
      <c r="C179" s="208"/>
      <c r="D179" s="306"/>
      <c r="E179" s="52"/>
      <c r="F179" s="53" t="s">
        <v>58</v>
      </c>
      <c r="G179" s="106">
        <f>G180</f>
        <v>-23630.5</v>
      </c>
    </row>
    <row r="180" spans="1:14" s="51" customFormat="1" ht="17.25">
      <c r="A180" s="326"/>
      <c r="B180" s="59"/>
      <c r="C180" s="208"/>
      <c r="D180" s="306"/>
      <c r="E180" s="52"/>
      <c r="F180" s="53" t="s">
        <v>248</v>
      </c>
      <c r="G180" s="106">
        <f>G181</f>
        <v>-23630.5</v>
      </c>
      <c r="H180" s="98"/>
      <c r="I180" s="98"/>
    </row>
    <row r="181" spans="1:14" s="51" customFormat="1" ht="33.6">
      <c r="A181" s="326"/>
      <c r="B181" s="59"/>
      <c r="C181" s="208"/>
      <c r="D181" s="306"/>
      <c r="E181" s="52"/>
      <c r="F181" s="53" t="s">
        <v>249</v>
      </c>
      <c r="G181" s="106">
        <f>G182</f>
        <v>-23630.5</v>
      </c>
      <c r="I181" s="98"/>
    </row>
    <row r="182" spans="1:14" s="51" customFormat="1" ht="17.25">
      <c r="A182" s="326"/>
      <c r="B182" s="59"/>
      <c r="C182" s="208"/>
      <c r="D182" s="307"/>
      <c r="E182" s="185"/>
      <c r="F182" s="53" t="s">
        <v>257</v>
      </c>
      <c r="G182" s="108">
        <v>-23630.5</v>
      </c>
      <c r="I182" s="98"/>
    </row>
    <row r="183" spans="1:14" s="51" customFormat="1" ht="17.25">
      <c r="A183" s="326"/>
      <c r="B183" s="59"/>
      <c r="C183" s="58" t="s">
        <v>66</v>
      </c>
      <c r="D183" s="314"/>
      <c r="E183" s="315"/>
      <c r="F183" s="272" t="s">
        <v>411</v>
      </c>
      <c r="G183" s="109">
        <f>+G185</f>
        <v>-28836.6</v>
      </c>
      <c r="H183" s="98"/>
      <c r="I183" s="98"/>
    </row>
    <row r="184" spans="1:14" s="51" customFormat="1" ht="17.25">
      <c r="A184" s="326"/>
      <c r="B184" s="59"/>
      <c r="C184" s="208"/>
      <c r="D184" s="306"/>
      <c r="E184" s="275"/>
      <c r="F184" s="101" t="s">
        <v>20</v>
      </c>
      <c r="G184" s="109"/>
      <c r="H184" s="98"/>
      <c r="I184" s="98"/>
    </row>
    <row r="185" spans="1:14" s="51" customFormat="1" ht="33.6">
      <c r="A185" s="326"/>
      <c r="B185" s="59"/>
      <c r="C185" s="208"/>
      <c r="D185" s="306"/>
      <c r="E185" s="275"/>
      <c r="F185" s="101" t="s">
        <v>33</v>
      </c>
      <c r="G185" s="97">
        <f>+G187</f>
        <v>-28836.6</v>
      </c>
      <c r="H185" s="93"/>
      <c r="I185" s="50"/>
      <c r="J185" s="50"/>
      <c r="K185" s="50"/>
      <c r="L185" s="50"/>
      <c r="M185" s="50"/>
      <c r="N185" s="50"/>
    </row>
    <row r="186" spans="1:14" s="51" customFormat="1" ht="17.25">
      <c r="A186" s="326"/>
      <c r="B186" s="59"/>
      <c r="C186" s="208"/>
      <c r="D186" s="307"/>
      <c r="E186" s="276"/>
      <c r="F186" s="96" t="s">
        <v>20</v>
      </c>
      <c r="G186" s="111"/>
      <c r="H186" s="50"/>
      <c r="I186" s="50"/>
      <c r="J186" s="50"/>
      <c r="K186" s="50"/>
      <c r="L186" s="50"/>
      <c r="M186" s="50"/>
      <c r="N186" s="50"/>
    </row>
    <row r="187" spans="1:14" s="51" customFormat="1" ht="34.9" customHeight="1">
      <c r="A187" s="326"/>
      <c r="B187" s="59"/>
      <c r="C187" s="208"/>
      <c r="D187" s="314">
        <v>1045</v>
      </c>
      <c r="E187" s="301" t="s">
        <v>254</v>
      </c>
      <c r="F187" s="301"/>
      <c r="G187" s="97">
        <f>+G189+G198</f>
        <v>-28836.6</v>
      </c>
      <c r="H187" s="93"/>
      <c r="I187" s="50"/>
      <c r="J187" s="93"/>
      <c r="K187" s="93"/>
      <c r="L187" s="93"/>
      <c r="M187" s="93"/>
      <c r="N187" s="50"/>
    </row>
    <row r="188" spans="1:14" s="51" customFormat="1" ht="17.25">
      <c r="A188" s="326"/>
      <c r="B188" s="59"/>
      <c r="C188" s="208"/>
      <c r="D188" s="307"/>
      <c r="E188" s="189"/>
      <c r="F188" s="191" t="s">
        <v>49</v>
      </c>
      <c r="G188" s="104"/>
      <c r="H188" s="93"/>
      <c r="I188" s="50"/>
      <c r="J188" s="93"/>
      <c r="K188" s="93"/>
      <c r="L188" s="93"/>
      <c r="M188" s="93"/>
      <c r="N188" s="50"/>
    </row>
    <row r="189" spans="1:14" s="51" customFormat="1" ht="34.450000000000003">
      <c r="A189" s="326"/>
      <c r="B189" s="59"/>
      <c r="C189" s="208"/>
      <c r="D189" s="195"/>
      <c r="E189" s="190">
        <v>12002</v>
      </c>
      <c r="F189" s="54" t="s">
        <v>258</v>
      </c>
      <c r="G189" s="100">
        <f>+G191</f>
        <v>-13376.5</v>
      </c>
      <c r="H189" s="112"/>
      <c r="I189" s="112"/>
    </row>
    <row r="190" spans="1:14" s="51" customFormat="1" ht="17.25">
      <c r="A190" s="326"/>
      <c r="B190" s="59"/>
      <c r="C190" s="208"/>
      <c r="D190" s="196"/>
      <c r="E190" s="56"/>
      <c r="F190" s="53" t="s">
        <v>43</v>
      </c>
      <c r="G190" s="105"/>
      <c r="H190" s="112"/>
      <c r="I190" s="112"/>
    </row>
    <row r="191" spans="1:14" s="51" customFormat="1" ht="33.6">
      <c r="A191" s="326"/>
      <c r="B191" s="59"/>
      <c r="C191" s="208"/>
      <c r="D191" s="196"/>
      <c r="E191" s="56"/>
      <c r="F191" s="27" t="s">
        <v>62</v>
      </c>
      <c r="G191" s="104">
        <f>G193</f>
        <v>-13376.5</v>
      </c>
    </row>
    <row r="192" spans="1:14" s="51" customFormat="1" ht="33.6">
      <c r="A192" s="326"/>
      <c r="B192" s="59"/>
      <c r="C192" s="208"/>
      <c r="D192" s="196"/>
      <c r="E192" s="56"/>
      <c r="F192" s="53" t="s">
        <v>56</v>
      </c>
      <c r="G192" s="105"/>
    </row>
    <row r="193" spans="1:9" s="51" customFormat="1" ht="17.25">
      <c r="A193" s="326"/>
      <c r="B193" s="59"/>
      <c r="C193" s="208"/>
      <c r="D193" s="196"/>
      <c r="E193" s="56"/>
      <c r="F193" s="53" t="s">
        <v>57</v>
      </c>
      <c r="G193" s="105">
        <f>G194</f>
        <v>-13376.5</v>
      </c>
    </row>
    <row r="194" spans="1:9" s="51" customFormat="1" ht="17.25">
      <c r="A194" s="326"/>
      <c r="B194" s="59"/>
      <c r="C194" s="208"/>
      <c r="D194" s="196"/>
      <c r="E194" s="56"/>
      <c r="F194" s="53" t="s">
        <v>58</v>
      </c>
      <c r="G194" s="105">
        <f>G195</f>
        <v>-13376.5</v>
      </c>
    </row>
    <row r="195" spans="1:9" s="51" customFormat="1" ht="17.25">
      <c r="A195" s="326"/>
      <c r="B195" s="59"/>
      <c r="C195" s="208"/>
      <c r="D195" s="196"/>
      <c r="E195" s="56"/>
      <c r="F195" s="53" t="s">
        <v>248</v>
      </c>
      <c r="G195" s="105">
        <f>G196</f>
        <v>-13376.5</v>
      </c>
    </row>
    <row r="196" spans="1:9" s="51" customFormat="1" ht="33.6">
      <c r="A196" s="326"/>
      <c r="B196" s="59"/>
      <c r="C196" s="208"/>
      <c r="D196" s="196"/>
      <c r="E196" s="56"/>
      <c r="F196" s="53" t="s">
        <v>249</v>
      </c>
      <c r="G196" s="105">
        <f>G197</f>
        <v>-13376.5</v>
      </c>
      <c r="H196" s="112"/>
      <c r="I196" s="112"/>
    </row>
    <row r="197" spans="1:9" s="51" customFormat="1" ht="33.6">
      <c r="A197" s="326"/>
      <c r="B197" s="59"/>
      <c r="C197" s="208"/>
      <c r="D197" s="196"/>
      <c r="E197" s="57"/>
      <c r="F197" s="53" t="s">
        <v>250</v>
      </c>
      <c r="G197" s="105">
        <v>-13376.5</v>
      </c>
      <c r="H197" s="112"/>
      <c r="I197" s="112"/>
    </row>
    <row r="198" spans="1:9" s="51" customFormat="1" ht="34.450000000000003">
      <c r="A198" s="326"/>
      <c r="B198" s="59"/>
      <c r="C198" s="208"/>
      <c r="D198" s="196"/>
      <c r="E198" s="190">
        <v>12004</v>
      </c>
      <c r="F198" s="54" t="s">
        <v>259</v>
      </c>
      <c r="G198" s="100">
        <f>+G200</f>
        <v>-15460.1</v>
      </c>
      <c r="H198" s="112"/>
      <c r="I198" s="112"/>
    </row>
    <row r="199" spans="1:9" s="51" customFormat="1" ht="17.25">
      <c r="A199" s="326"/>
      <c r="B199" s="59"/>
      <c r="C199" s="208"/>
      <c r="D199" s="196"/>
      <c r="E199" s="56"/>
      <c r="F199" s="53" t="s">
        <v>43</v>
      </c>
      <c r="G199" s="105"/>
      <c r="H199" s="112"/>
      <c r="I199" s="112"/>
    </row>
    <row r="200" spans="1:9" s="51" customFormat="1" ht="33.6">
      <c r="A200" s="326"/>
      <c r="B200" s="59"/>
      <c r="C200" s="208"/>
      <c r="D200" s="196"/>
      <c r="E200" s="56"/>
      <c r="F200" s="27" t="s">
        <v>62</v>
      </c>
      <c r="G200" s="104">
        <f>G202</f>
        <v>-15460.1</v>
      </c>
    </row>
    <row r="201" spans="1:9" s="51" customFormat="1" ht="33.6">
      <c r="A201" s="326"/>
      <c r="B201" s="59"/>
      <c r="C201" s="208"/>
      <c r="D201" s="196"/>
      <c r="E201" s="56"/>
      <c r="F201" s="53" t="s">
        <v>56</v>
      </c>
      <c r="G201" s="105"/>
    </row>
    <row r="202" spans="1:9" s="51" customFormat="1" ht="17.25">
      <c r="A202" s="326"/>
      <c r="B202" s="59"/>
      <c r="C202" s="208"/>
      <c r="D202" s="196"/>
      <c r="E202" s="56"/>
      <c r="F202" s="53" t="s">
        <v>57</v>
      </c>
      <c r="G202" s="105">
        <f>G203</f>
        <v>-15460.1</v>
      </c>
    </row>
    <row r="203" spans="1:9" s="51" customFormat="1" ht="17.25">
      <c r="A203" s="326"/>
      <c r="B203" s="59"/>
      <c r="C203" s="208"/>
      <c r="D203" s="196"/>
      <c r="E203" s="56"/>
      <c r="F203" s="53" t="s">
        <v>58</v>
      </c>
      <c r="G203" s="105">
        <f>G204</f>
        <v>-15460.1</v>
      </c>
    </row>
    <row r="204" spans="1:9" s="51" customFormat="1" ht="17.25">
      <c r="A204" s="326"/>
      <c r="B204" s="59"/>
      <c r="C204" s="208"/>
      <c r="D204" s="196"/>
      <c r="E204" s="56"/>
      <c r="F204" s="53" t="s">
        <v>248</v>
      </c>
      <c r="G204" s="105">
        <f>G205</f>
        <v>-15460.1</v>
      </c>
    </row>
    <row r="205" spans="1:9" s="51" customFormat="1" ht="33.6">
      <c r="A205" s="326"/>
      <c r="B205" s="59"/>
      <c r="C205" s="208"/>
      <c r="D205" s="196"/>
      <c r="E205" s="56"/>
      <c r="F205" s="53" t="s">
        <v>249</v>
      </c>
      <c r="G205" s="105">
        <f>G206</f>
        <v>-15460.1</v>
      </c>
      <c r="H205" s="112"/>
      <c r="I205" s="112"/>
    </row>
    <row r="206" spans="1:9" s="51" customFormat="1" ht="17.25">
      <c r="A206" s="326"/>
      <c r="B206" s="59"/>
      <c r="C206" s="208"/>
      <c r="D206" s="183"/>
      <c r="E206" s="57"/>
      <c r="F206" s="53" t="s">
        <v>257</v>
      </c>
      <c r="G206" s="105">
        <v>-15460.1</v>
      </c>
      <c r="H206" s="112"/>
      <c r="I206" s="112"/>
    </row>
    <row r="207" spans="1:9" s="51" customFormat="1" ht="17.25">
      <c r="A207" s="326"/>
      <c r="B207" s="58" t="s">
        <v>269</v>
      </c>
      <c r="C207" s="322"/>
      <c r="D207" s="314"/>
      <c r="E207" s="52"/>
      <c r="F207" s="54" t="s">
        <v>270</v>
      </c>
      <c r="G207" s="109">
        <f>+G209+G244</f>
        <v>-29378.5</v>
      </c>
    </row>
    <row r="208" spans="1:9" s="51" customFormat="1" ht="17.25">
      <c r="A208" s="326"/>
      <c r="B208" s="59"/>
      <c r="C208" s="323"/>
      <c r="D208" s="306"/>
      <c r="E208" s="52"/>
      <c r="F208" s="101" t="s">
        <v>20</v>
      </c>
      <c r="G208" s="110"/>
    </row>
    <row r="209" spans="1:14" s="51" customFormat="1" ht="17.25">
      <c r="A209" s="326"/>
      <c r="B209" s="59"/>
      <c r="C209" s="58" t="s">
        <v>66</v>
      </c>
      <c r="D209" s="306"/>
      <c r="E209" s="52"/>
      <c r="F209" s="54" t="s">
        <v>271</v>
      </c>
      <c r="G209" s="109">
        <f>+G211</f>
        <v>-29378.5</v>
      </c>
    </row>
    <row r="210" spans="1:14" s="51" customFormat="1" ht="17.25">
      <c r="A210" s="326"/>
      <c r="B210" s="59"/>
      <c r="C210" s="208"/>
      <c r="D210" s="306"/>
      <c r="E210" s="52"/>
      <c r="F210" s="101" t="s">
        <v>20</v>
      </c>
      <c r="G210" s="109"/>
    </row>
    <row r="211" spans="1:14" s="51" customFormat="1" ht="33.6">
      <c r="A211" s="326"/>
      <c r="B211" s="59"/>
      <c r="C211" s="208"/>
      <c r="D211" s="306"/>
      <c r="E211" s="56"/>
      <c r="F211" s="101" t="s">
        <v>33</v>
      </c>
      <c r="G211" s="104">
        <f>+G213</f>
        <v>-29378.5</v>
      </c>
      <c r="H211" s="93"/>
      <c r="I211" s="50"/>
      <c r="J211" s="50"/>
      <c r="K211" s="50"/>
      <c r="L211" s="50"/>
      <c r="M211" s="50"/>
      <c r="N211" s="50"/>
    </row>
    <row r="212" spans="1:14" s="51" customFormat="1" ht="17.25">
      <c r="A212" s="326"/>
      <c r="B212" s="59"/>
      <c r="C212" s="208"/>
      <c r="D212" s="307"/>
      <c r="E212" s="56"/>
      <c r="F212" s="96" t="s">
        <v>20</v>
      </c>
      <c r="G212" s="111"/>
      <c r="H212" s="50"/>
      <c r="I212" s="50"/>
      <c r="J212" s="50"/>
      <c r="K212" s="50"/>
      <c r="L212" s="50"/>
      <c r="M212" s="50"/>
      <c r="N212" s="50"/>
    </row>
    <row r="213" spans="1:14" s="51" customFormat="1" ht="35.35" customHeight="1">
      <c r="A213" s="326"/>
      <c r="B213" s="59"/>
      <c r="C213" s="208"/>
      <c r="D213" s="314">
        <v>1111</v>
      </c>
      <c r="E213" s="317" t="s">
        <v>272</v>
      </c>
      <c r="F213" s="318"/>
      <c r="G213" s="97">
        <f>+G215</f>
        <v>-29378.5</v>
      </c>
      <c r="H213" s="93"/>
      <c r="I213" s="50"/>
      <c r="J213" s="93"/>
      <c r="K213" s="93"/>
      <c r="L213" s="93"/>
      <c r="M213" s="93"/>
      <c r="N213" s="50"/>
    </row>
    <row r="214" spans="1:14" s="51" customFormat="1" ht="17.25">
      <c r="A214" s="326"/>
      <c r="B214" s="59"/>
      <c r="C214" s="208"/>
      <c r="D214" s="307"/>
      <c r="E214" s="192"/>
      <c r="F214" s="103" t="s">
        <v>49</v>
      </c>
      <c r="G214" s="104"/>
      <c r="H214" s="93"/>
      <c r="I214" s="50"/>
      <c r="J214" s="93"/>
      <c r="K214" s="93"/>
      <c r="L214" s="93"/>
      <c r="M214" s="93"/>
      <c r="N214" s="50"/>
    </row>
    <row r="215" spans="1:14" s="51" customFormat="1" ht="51.7">
      <c r="A215" s="326"/>
      <c r="B215" s="59"/>
      <c r="C215" s="208"/>
      <c r="D215" s="196"/>
      <c r="E215" s="190">
        <v>12005</v>
      </c>
      <c r="F215" s="54" t="s">
        <v>274</v>
      </c>
      <c r="G215" s="100">
        <f>+G217</f>
        <v>-29378.5</v>
      </c>
      <c r="H215" s="98"/>
    </row>
    <row r="216" spans="1:14" s="51" customFormat="1" ht="17.25">
      <c r="A216" s="326"/>
      <c r="B216" s="59"/>
      <c r="C216" s="208"/>
      <c r="D216" s="196"/>
      <c r="E216" s="52"/>
      <c r="F216" s="53" t="s">
        <v>43</v>
      </c>
      <c r="G216" s="105"/>
    </row>
    <row r="217" spans="1:14" s="51" customFormat="1" ht="33.6">
      <c r="A217" s="326"/>
      <c r="B217" s="59"/>
      <c r="C217" s="208"/>
      <c r="D217" s="196"/>
      <c r="E217" s="52"/>
      <c r="F217" s="27" t="s">
        <v>62</v>
      </c>
      <c r="G217" s="106">
        <f>G219</f>
        <v>-29378.5</v>
      </c>
      <c r="H217" s="107"/>
    </row>
    <row r="218" spans="1:14" s="51" customFormat="1" ht="33.6">
      <c r="A218" s="326"/>
      <c r="B218" s="59"/>
      <c r="C218" s="208"/>
      <c r="D218" s="196"/>
      <c r="E218" s="52"/>
      <c r="F218" s="53" t="s">
        <v>56</v>
      </c>
      <c r="G218" s="106"/>
    </row>
    <row r="219" spans="1:14" s="51" customFormat="1" ht="17.25">
      <c r="A219" s="326"/>
      <c r="B219" s="59"/>
      <c r="C219" s="208"/>
      <c r="D219" s="196"/>
      <c r="E219" s="52"/>
      <c r="F219" s="53" t="s">
        <v>57</v>
      </c>
      <c r="G219" s="106">
        <f>G220</f>
        <v>-29378.5</v>
      </c>
    </row>
    <row r="220" spans="1:14" s="51" customFormat="1" ht="17.25">
      <c r="A220" s="326"/>
      <c r="B220" s="59"/>
      <c r="C220" s="208"/>
      <c r="D220" s="196"/>
      <c r="E220" s="52"/>
      <c r="F220" s="53" t="s">
        <v>58</v>
      </c>
      <c r="G220" s="106">
        <f>G221</f>
        <v>-29378.5</v>
      </c>
    </row>
    <row r="221" spans="1:14" s="51" customFormat="1" ht="17.25">
      <c r="A221" s="326"/>
      <c r="B221" s="59"/>
      <c r="C221" s="208"/>
      <c r="D221" s="196"/>
      <c r="E221" s="52"/>
      <c r="F221" s="53" t="s">
        <v>248</v>
      </c>
      <c r="G221" s="106">
        <f>G222</f>
        <v>-29378.5</v>
      </c>
      <c r="H221" s="98"/>
      <c r="I221" s="98"/>
    </row>
    <row r="222" spans="1:14" s="51" customFormat="1" ht="33.6">
      <c r="A222" s="326"/>
      <c r="B222" s="59"/>
      <c r="C222" s="208"/>
      <c r="D222" s="196"/>
      <c r="E222" s="52"/>
      <c r="F222" s="53" t="s">
        <v>249</v>
      </c>
      <c r="G222" s="106">
        <f>G223</f>
        <v>-29378.5</v>
      </c>
      <c r="I222" s="98"/>
    </row>
    <row r="223" spans="1:14" s="51" customFormat="1" ht="17.25">
      <c r="A223" s="326"/>
      <c r="B223" s="59"/>
      <c r="C223" s="208"/>
      <c r="D223" s="196"/>
      <c r="E223" s="185"/>
      <c r="F223" s="53" t="s">
        <v>257</v>
      </c>
      <c r="G223" s="108">
        <v>-29378.5</v>
      </c>
      <c r="I223" s="98"/>
    </row>
    <row r="224" spans="1:14" s="51" customFormat="1" ht="17.25">
      <c r="A224" s="326"/>
      <c r="B224" s="341" t="s">
        <v>38</v>
      </c>
      <c r="C224" s="345"/>
      <c r="D224" s="314"/>
      <c r="E224" s="55"/>
      <c r="F224" s="13" t="s">
        <v>71</v>
      </c>
      <c r="G224" s="97">
        <f>+G226</f>
        <v>-206333.1</v>
      </c>
      <c r="H224" s="112"/>
      <c r="I224" s="112"/>
    </row>
    <row r="225" spans="1:14" s="51" customFormat="1" ht="17.25">
      <c r="A225" s="326"/>
      <c r="B225" s="331"/>
      <c r="C225" s="345"/>
      <c r="D225" s="306"/>
      <c r="E225" s="52"/>
      <c r="F225" s="53" t="s">
        <v>20</v>
      </c>
      <c r="G225" s="97"/>
      <c r="H225" s="112"/>
      <c r="I225" s="112"/>
    </row>
    <row r="226" spans="1:14" s="51" customFormat="1" ht="17.25">
      <c r="A226" s="326"/>
      <c r="B226" s="331"/>
      <c r="C226" s="341" t="s">
        <v>64</v>
      </c>
      <c r="D226" s="306"/>
      <c r="E226" s="52"/>
      <c r="F226" s="13" t="s">
        <v>71</v>
      </c>
      <c r="G226" s="97">
        <f>+G228</f>
        <v>-206333.1</v>
      </c>
      <c r="H226" s="112"/>
      <c r="I226" s="112"/>
    </row>
    <row r="227" spans="1:14" s="51" customFormat="1" ht="17.25">
      <c r="A227" s="326"/>
      <c r="B227" s="331"/>
      <c r="C227" s="331"/>
      <c r="D227" s="306"/>
      <c r="E227" s="52"/>
      <c r="F227" s="53" t="s">
        <v>20</v>
      </c>
      <c r="G227" s="97"/>
      <c r="H227" s="112"/>
      <c r="I227" s="112"/>
    </row>
    <row r="228" spans="1:14" s="51" customFormat="1" ht="33.6">
      <c r="A228" s="326"/>
      <c r="B228" s="331"/>
      <c r="C228" s="331"/>
      <c r="D228" s="306"/>
      <c r="E228" s="52"/>
      <c r="F228" s="101" t="s">
        <v>33</v>
      </c>
      <c r="G228" s="97">
        <f>+G230+G241+G281+G292+G303+G315</f>
        <v>-206333.1</v>
      </c>
      <c r="H228" s="93"/>
      <c r="I228" s="50"/>
      <c r="J228" s="50"/>
      <c r="K228" s="50"/>
      <c r="L228" s="50"/>
      <c r="M228" s="50"/>
      <c r="N228" s="50"/>
    </row>
    <row r="229" spans="1:14" s="51" customFormat="1" ht="17.25">
      <c r="A229" s="326"/>
      <c r="B229" s="331"/>
      <c r="C229" s="331"/>
      <c r="D229" s="307"/>
      <c r="E229" s="52"/>
      <c r="F229" s="96" t="s">
        <v>20</v>
      </c>
      <c r="G229" s="111"/>
      <c r="H229" s="50"/>
      <c r="I229" s="50"/>
      <c r="J229" s="50"/>
      <c r="K229" s="50"/>
      <c r="L229" s="50"/>
      <c r="M229" s="50"/>
      <c r="N229" s="50"/>
    </row>
    <row r="230" spans="1:14" s="51" customFormat="1" ht="17.25">
      <c r="A230" s="326"/>
      <c r="B230" s="331"/>
      <c r="C230" s="331"/>
      <c r="D230" s="314">
        <v>1111</v>
      </c>
      <c r="E230" s="313" t="s">
        <v>272</v>
      </c>
      <c r="F230" s="313"/>
      <c r="G230" s="97">
        <f>+G232</f>
        <v>-2925.8</v>
      </c>
      <c r="H230" s="112"/>
      <c r="I230" s="112"/>
    </row>
    <row r="231" spans="1:14" s="51" customFormat="1" ht="17.25">
      <c r="A231" s="326"/>
      <c r="B231" s="331"/>
      <c r="C231" s="331"/>
      <c r="D231" s="307"/>
      <c r="E231" s="185"/>
      <c r="F231" s="186" t="s">
        <v>20</v>
      </c>
      <c r="G231" s="97"/>
      <c r="H231" s="112"/>
      <c r="I231" s="112"/>
    </row>
    <row r="232" spans="1:14" s="51" customFormat="1" ht="34.450000000000003">
      <c r="A232" s="326"/>
      <c r="B232" s="331"/>
      <c r="C232" s="331"/>
      <c r="D232" s="65"/>
      <c r="E232" s="190">
        <v>12007</v>
      </c>
      <c r="F232" s="13" t="s">
        <v>275</v>
      </c>
      <c r="G232" s="97">
        <f>+G234</f>
        <v>-2925.8</v>
      </c>
      <c r="H232" s="98"/>
    </row>
    <row r="233" spans="1:14" s="51" customFormat="1" ht="16.8" customHeight="1">
      <c r="A233" s="326"/>
      <c r="B233" s="331"/>
      <c r="C233" s="331"/>
      <c r="D233" s="65"/>
      <c r="E233" s="52"/>
      <c r="F233" s="53" t="s">
        <v>43</v>
      </c>
      <c r="G233" s="105"/>
    </row>
    <row r="234" spans="1:14" s="51" customFormat="1" ht="33.6">
      <c r="A234" s="326"/>
      <c r="B234" s="331"/>
      <c r="C234" s="331"/>
      <c r="D234" s="65"/>
      <c r="E234" s="52"/>
      <c r="F234" s="27" t="s">
        <v>33</v>
      </c>
      <c r="G234" s="104">
        <f>G236</f>
        <v>-2925.8</v>
      </c>
      <c r="H234" s="107"/>
    </row>
    <row r="235" spans="1:14" s="51" customFormat="1" ht="33.6">
      <c r="A235" s="326"/>
      <c r="B235" s="331"/>
      <c r="C235" s="331"/>
      <c r="D235" s="65"/>
      <c r="E235" s="52"/>
      <c r="F235" s="67" t="s">
        <v>56</v>
      </c>
      <c r="G235" s="104"/>
    </row>
    <row r="236" spans="1:14" s="51" customFormat="1" ht="16.8" customHeight="1">
      <c r="A236" s="326"/>
      <c r="B236" s="331"/>
      <c r="C236" s="331"/>
      <c r="D236" s="65"/>
      <c r="E236" s="52"/>
      <c r="F236" s="67" t="s">
        <v>57</v>
      </c>
      <c r="G236" s="104">
        <f>G237</f>
        <v>-2925.8</v>
      </c>
    </row>
    <row r="237" spans="1:14" s="51" customFormat="1" ht="16.8" customHeight="1">
      <c r="A237" s="326"/>
      <c r="B237" s="331"/>
      <c r="C237" s="331"/>
      <c r="D237" s="65"/>
      <c r="E237" s="52"/>
      <c r="F237" s="67" t="s">
        <v>58</v>
      </c>
      <c r="G237" s="104">
        <f>G238</f>
        <v>-2925.8</v>
      </c>
    </row>
    <row r="238" spans="1:14" s="51" customFormat="1" ht="16.8" customHeight="1">
      <c r="A238" s="326"/>
      <c r="B238" s="331"/>
      <c r="C238" s="331"/>
      <c r="D238" s="65"/>
      <c r="E238" s="52"/>
      <c r="F238" s="67" t="s">
        <v>104</v>
      </c>
      <c r="G238" s="104">
        <f>G239</f>
        <v>-2925.8</v>
      </c>
      <c r="H238" s="98"/>
      <c r="I238" s="98"/>
    </row>
    <row r="239" spans="1:14" s="51" customFormat="1" ht="33.6">
      <c r="A239" s="326"/>
      <c r="B239" s="331"/>
      <c r="C239" s="331"/>
      <c r="D239" s="65"/>
      <c r="E239" s="52"/>
      <c r="F239" s="67" t="s">
        <v>105</v>
      </c>
      <c r="G239" s="104">
        <f>G240</f>
        <v>-2925.8</v>
      </c>
      <c r="I239" s="98"/>
    </row>
    <row r="240" spans="1:14" s="51" customFormat="1" ht="17.25">
      <c r="A240" s="326"/>
      <c r="B240" s="331"/>
      <c r="C240" s="331"/>
      <c r="D240" s="65"/>
      <c r="E240" s="185"/>
      <c r="F240" s="114" t="s">
        <v>158</v>
      </c>
      <c r="G240" s="104">
        <f>+'հավելված 3'!G21</f>
        <v>-2925.8</v>
      </c>
      <c r="I240" s="98"/>
    </row>
    <row r="241" spans="1:9" s="51" customFormat="1" ht="17.25">
      <c r="A241" s="326"/>
      <c r="B241" s="331"/>
      <c r="C241" s="331"/>
      <c r="D241" s="314">
        <v>1146</v>
      </c>
      <c r="E241" s="313" t="s">
        <v>45</v>
      </c>
      <c r="F241" s="313"/>
      <c r="G241" s="97">
        <f>+G243+G252+G263+G272</f>
        <v>-52783.3</v>
      </c>
      <c r="H241" s="112"/>
      <c r="I241" s="112"/>
    </row>
    <row r="242" spans="1:9" s="51" customFormat="1" ht="17.25">
      <c r="A242" s="326"/>
      <c r="B242" s="331"/>
      <c r="C242" s="331"/>
      <c r="D242" s="307"/>
      <c r="E242" s="185"/>
      <c r="F242" s="186" t="s">
        <v>20</v>
      </c>
      <c r="G242" s="97"/>
      <c r="H242" s="112"/>
      <c r="I242" s="112"/>
    </row>
    <row r="243" spans="1:9" s="51" customFormat="1" ht="17.25">
      <c r="A243" s="326"/>
      <c r="B243" s="331"/>
      <c r="C243" s="331"/>
      <c r="D243" s="314"/>
      <c r="E243" s="190">
        <v>11015</v>
      </c>
      <c r="F243" s="13" t="s">
        <v>146</v>
      </c>
      <c r="G243" s="97">
        <f>+G245</f>
        <v>-11314.5</v>
      </c>
      <c r="H243" s="98"/>
    </row>
    <row r="244" spans="1:9" s="51" customFormat="1" ht="16.8" customHeight="1">
      <c r="A244" s="326"/>
      <c r="B244" s="331"/>
      <c r="C244" s="331"/>
      <c r="D244" s="306"/>
      <c r="E244" s="52"/>
      <c r="F244" s="53" t="s">
        <v>43</v>
      </c>
      <c r="G244" s="105"/>
    </row>
    <row r="245" spans="1:9" s="51" customFormat="1" ht="33.6">
      <c r="A245" s="326"/>
      <c r="B245" s="331"/>
      <c r="C245" s="331"/>
      <c r="D245" s="306"/>
      <c r="E245" s="52"/>
      <c r="F245" s="27" t="s">
        <v>33</v>
      </c>
      <c r="G245" s="104">
        <f>G247</f>
        <v>-11314.5</v>
      </c>
      <c r="H245" s="107"/>
    </row>
    <row r="246" spans="1:9" s="51" customFormat="1" ht="33.6">
      <c r="A246" s="326"/>
      <c r="B246" s="331"/>
      <c r="C246" s="331"/>
      <c r="D246" s="306"/>
      <c r="E246" s="52"/>
      <c r="F246" s="67" t="s">
        <v>56</v>
      </c>
      <c r="G246" s="104"/>
    </row>
    <row r="247" spans="1:9" s="51" customFormat="1" ht="16.8" customHeight="1">
      <c r="A247" s="326"/>
      <c r="B247" s="331"/>
      <c r="C247" s="331"/>
      <c r="D247" s="306"/>
      <c r="E247" s="52"/>
      <c r="F247" s="67" t="s">
        <v>57</v>
      </c>
      <c r="G247" s="104">
        <f>G248</f>
        <v>-11314.5</v>
      </c>
    </row>
    <row r="248" spans="1:9" s="51" customFormat="1" ht="16.8" customHeight="1">
      <c r="A248" s="326"/>
      <c r="B248" s="331"/>
      <c r="C248" s="331"/>
      <c r="D248" s="306"/>
      <c r="E248" s="52"/>
      <c r="F248" s="67" t="s">
        <v>58</v>
      </c>
      <c r="G248" s="104">
        <f>G249</f>
        <v>-11314.5</v>
      </c>
    </row>
    <row r="249" spans="1:9" s="51" customFormat="1" ht="16.8" customHeight="1">
      <c r="A249" s="326"/>
      <c r="B249" s="331"/>
      <c r="C249" s="331"/>
      <c r="D249" s="306"/>
      <c r="E249" s="52"/>
      <c r="F249" s="67" t="s">
        <v>104</v>
      </c>
      <c r="G249" s="104">
        <f>G250</f>
        <v>-11314.5</v>
      </c>
      <c r="H249" s="98"/>
      <c r="I249" s="98"/>
    </row>
    <row r="250" spans="1:9" s="51" customFormat="1" ht="33.6">
      <c r="A250" s="326"/>
      <c r="B250" s="331"/>
      <c r="C250" s="331"/>
      <c r="D250" s="306"/>
      <c r="E250" s="52"/>
      <c r="F250" s="67" t="s">
        <v>105</v>
      </c>
      <c r="G250" s="104">
        <f>G251</f>
        <v>-11314.5</v>
      </c>
      <c r="I250" s="98"/>
    </row>
    <row r="251" spans="1:9" s="51" customFormat="1" ht="33.6">
      <c r="A251" s="326"/>
      <c r="B251" s="331"/>
      <c r="C251" s="331"/>
      <c r="D251" s="306"/>
      <c r="E251" s="185"/>
      <c r="F251" s="114" t="s">
        <v>106</v>
      </c>
      <c r="G251" s="104">
        <f>+'հավելված 3'!G29</f>
        <v>-11314.5</v>
      </c>
      <c r="I251" s="98"/>
    </row>
    <row r="252" spans="1:9" s="51" customFormat="1" ht="34.450000000000003">
      <c r="A252" s="326"/>
      <c r="B252" s="331"/>
      <c r="C252" s="331"/>
      <c r="D252" s="306"/>
      <c r="E252" s="190">
        <v>11017</v>
      </c>
      <c r="F252" s="13" t="s">
        <v>150</v>
      </c>
      <c r="G252" s="97">
        <f>+G254</f>
        <v>-2822.3</v>
      </c>
      <c r="H252" s="98"/>
    </row>
    <row r="253" spans="1:9" s="51" customFormat="1" ht="16.8" customHeight="1">
      <c r="A253" s="326"/>
      <c r="B253" s="331"/>
      <c r="C253" s="331"/>
      <c r="D253" s="306"/>
      <c r="E253" s="52"/>
      <c r="F253" s="53" t="s">
        <v>43</v>
      </c>
      <c r="G253" s="105"/>
    </row>
    <row r="254" spans="1:9" s="51" customFormat="1" ht="33.6">
      <c r="A254" s="326"/>
      <c r="B254" s="331"/>
      <c r="C254" s="331"/>
      <c r="D254" s="306"/>
      <c r="E254" s="52"/>
      <c r="F254" s="27" t="s">
        <v>33</v>
      </c>
      <c r="G254" s="104">
        <f>G256</f>
        <v>-2822.3</v>
      </c>
      <c r="H254" s="107"/>
    </row>
    <row r="255" spans="1:9" s="51" customFormat="1" ht="33.6">
      <c r="A255" s="326"/>
      <c r="B255" s="331"/>
      <c r="C255" s="331"/>
      <c r="D255" s="306"/>
      <c r="E255" s="52"/>
      <c r="F255" s="67" t="s">
        <v>56</v>
      </c>
      <c r="G255" s="104"/>
    </row>
    <row r="256" spans="1:9" s="51" customFormat="1" ht="16.8" customHeight="1">
      <c r="A256" s="326"/>
      <c r="B256" s="331"/>
      <c r="C256" s="331"/>
      <c r="D256" s="306"/>
      <c r="E256" s="52"/>
      <c r="F256" s="53" t="s">
        <v>57</v>
      </c>
      <c r="G256" s="104">
        <f>G257</f>
        <v>-2822.3</v>
      </c>
    </row>
    <row r="257" spans="1:9" s="51" customFormat="1" ht="16.8" customHeight="1">
      <c r="A257" s="326"/>
      <c r="B257" s="331"/>
      <c r="C257" s="331"/>
      <c r="D257" s="306"/>
      <c r="E257" s="52"/>
      <c r="F257" s="53" t="s">
        <v>58</v>
      </c>
      <c r="G257" s="104">
        <f>+G258</f>
        <v>-2822.3</v>
      </c>
    </row>
    <row r="258" spans="1:9" s="51" customFormat="1" ht="33.6">
      <c r="A258" s="326"/>
      <c r="B258" s="331"/>
      <c r="C258" s="331"/>
      <c r="D258" s="306"/>
      <c r="E258" s="52"/>
      <c r="F258" s="53" t="s">
        <v>147</v>
      </c>
      <c r="G258" s="104">
        <f>+G259+G261</f>
        <v>-2822.3</v>
      </c>
      <c r="H258" s="98"/>
      <c r="I258" s="98"/>
    </row>
    <row r="259" spans="1:9" s="51" customFormat="1" ht="16.8" customHeight="1">
      <c r="A259" s="326"/>
      <c r="B259" s="331"/>
      <c r="C259" s="331"/>
      <c r="D259" s="306"/>
      <c r="E259" s="52"/>
      <c r="F259" s="53" t="s">
        <v>148</v>
      </c>
      <c r="G259" s="104">
        <f>+G260</f>
        <v>-2121</v>
      </c>
      <c r="I259" s="98"/>
    </row>
    <row r="260" spans="1:9" s="51" customFormat="1" ht="17.25">
      <c r="A260" s="326"/>
      <c r="B260" s="331"/>
      <c r="C260" s="331"/>
      <c r="D260" s="306"/>
      <c r="E260" s="56"/>
      <c r="F260" s="114" t="s">
        <v>149</v>
      </c>
      <c r="G260" s="104">
        <f>+'Havelvats 6'!I21+'Havelvats 6'!I22+'Havelvats 6'!I23+'Havelvats 6'!I24+'Havelvats 6'!I25+'Havelvats 6'!I26+'Havelvats 6'!I27+'Havelvats 6'!I28+'Havelvats 6'!I29</f>
        <v>-2121</v>
      </c>
      <c r="I260" s="98"/>
    </row>
    <row r="261" spans="1:9" s="51" customFormat="1" ht="17.25">
      <c r="A261" s="326"/>
      <c r="B261" s="331"/>
      <c r="C261" s="331"/>
      <c r="D261" s="306"/>
      <c r="E261" s="56"/>
      <c r="F261" s="114" t="s">
        <v>151</v>
      </c>
      <c r="G261" s="104">
        <f>+G262</f>
        <v>-701.3</v>
      </c>
      <c r="I261" s="98"/>
    </row>
    <row r="262" spans="1:9" s="51" customFormat="1" ht="17.25">
      <c r="A262" s="326"/>
      <c r="B262" s="331"/>
      <c r="C262" s="331"/>
      <c r="D262" s="306"/>
      <c r="E262" s="56"/>
      <c r="F262" s="114" t="s">
        <v>152</v>
      </c>
      <c r="G262" s="104">
        <f>+'Havelvats 6'!I19+'Havelvats 6'!I20</f>
        <v>-701.3</v>
      </c>
      <c r="I262" s="98"/>
    </row>
    <row r="263" spans="1:9" s="51" customFormat="1" ht="51.7">
      <c r="A263" s="326"/>
      <c r="B263" s="331"/>
      <c r="C263" s="331"/>
      <c r="D263" s="306"/>
      <c r="E263" s="190">
        <v>12001</v>
      </c>
      <c r="F263" s="13" t="s">
        <v>153</v>
      </c>
      <c r="G263" s="97">
        <f>+G265</f>
        <v>-24450.7</v>
      </c>
      <c r="H263" s="98"/>
    </row>
    <row r="264" spans="1:9" s="51" customFormat="1" ht="16.8" customHeight="1">
      <c r="A264" s="326"/>
      <c r="B264" s="331"/>
      <c r="C264" s="331"/>
      <c r="D264" s="306"/>
      <c r="E264" s="52"/>
      <c r="F264" s="53" t="s">
        <v>43</v>
      </c>
      <c r="G264" s="105"/>
    </row>
    <row r="265" spans="1:9" s="51" customFormat="1" ht="33.6">
      <c r="A265" s="326"/>
      <c r="B265" s="331"/>
      <c r="C265" s="331"/>
      <c r="D265" s="306"/>
      <c r="E265" s="52"/>
      <c r="F265" s="27" t="s">
        <v>33</v>
      </c>
      <c r="G265" s="104">
        <f>G267</f>
        <v>-24450.7</v>
      </c>
      <c r="H265" s="107"/>
    </row>
    <row r="266" spans="1:9" s="51" customFormat="1" ht="33.6">
      <c r="A266" s="326"/>
      <c r="B266" s="331"/>
      <c r="C266" s="331"/>
      <c r="D266" s="306"/>
      <c r="E266" s="52"/>
      <c r="F266" s="67" t="s">
        <v>56</v>
      </c>
      <c r="G266" s="104"/>
    </row>
    <row r="267" spans="1:9" s="51" customFormat="1" ht="16.8" customHeight="1">
      <c r="A267" s="326"/>
      <c r="B267" s="331"/>
      <c r="C267" s="331"/>
      <c r="D267" s="306"/>
      <c r="E267" s="52"/>
      <c r="F267" s="67" t="s">
        <v>57</v>
      </c>
      <c r="G267" s="104">
        <f>G268</f>
        <v>-24450.7</v>
      </c>
    </row>
    <row r="268" spans="1:9" s="51" customFormat="1" ht="16.8" customHeight="1">
      <c r="A268" s="326"/>
      <c r="B268" s="331"/>
      <c r="C268" s="331"/>
      <c r="D268" s="306"/>
      <c r="E268" s="52"/>
      <c r="F268" s="67" t="s">
        <v>58</v>
      </c>
      <c r="G268" s="104">
        <f>G269</f>
        <v>-24450.7</v>
      </c>
    </row>
    <row r="269" spans="1:9" s="51" customFormat="1" ht="33.6">
      <c r="A269" s="326"/>
      <c r="B269" s="331"/>
      <c r="C269" s="331"/>
      <c r="D269" s="306"/>
      <c r="E269" s="52"/>
      <c r="F269" s="67" t="s">
        <v>147</v>
      </c>
      <c r="G269" s="104">
        <f>G270</f>
        <v>-24450.7</v>
      </c>
      <c r="H269" s="98"/>
      <c r="I269" s="98"/>
    </row>
    <row r="270" spans="1:9" s="51" customFormat="1" ht="16.8" customHeight="1">
      <c r="A270" s="326"/>
      <c r="B270" s="331"/>
      <c r="C270" s="331"/>
      <c r="D270" s="306"/>
      <c r="E270" s="52"/>
      <c r="F270" s="67" t="s">
        <v>154</v>
      </c>
      <c r="G270" s="104">
        <f>G271</f>
        <v>-24450.7</v>
      </c>
      <c r="I270" s="98"/>
    </row>
    <row r="271" spans="1:9" s="51" customFormat="1" ht="16.8" customHeight="1">
      <c r="A271" s="326"/>
      <c r="B271" s="331"/>
      <c r="C271" s="331"/>
      <c r="D271" s="306"/>
      <c r="E271" s="185"/>
      <c r="F271" s="114" t="s">
        <v>155</v>
      </c>
      <c r="G271" s="104">
        <v>-24450.7</v>
      </c>
      <c r="I271" s="98"/>
    </row>
    <row r="272" spans="1:9" s="51" customFormat="1" ht="34.450000000000003">
      <c r="A272" s="326"/>
      <c r="B272" s="331"/>
      <c r="C272" s="331"/>
      <c r="D272" s="306"/>
      <c r="E272" s="190">
        <v>12004</v>
      </c>
      <c r="F272" s="13" t="s">
        <v>50</v>
      </c>
      <c r="G272" s="97">
        <f>+G274</f>
        <v>-14195.8</v>
      </c>
      <c r="H272" s="98"/>
    </row>
    <row r="273" spans="1:9" s="51" customFormat="1" ht="16.8" customHeight="1">
      <c r="A273" s="326"/>
      <c r="B273" s="331"/>
      <c r="C273" s="331"/>
      <c r="D273" s="306"/>
      <c r="E273" s="52"/>
      <c r="F273" s="53" t="s">
        <v>43</v>
      </c>
      <c r="G273" s="105"/>
    </row>
    <row r="274" spans="1:9" s="51" customFormat="1" ht="33.6">
      <c r="A274" s="326"/>
      <c r="B274" s="331"/>
      <c r="C274" s="331"/>
      <c r="D274" s="306"/>
      <c r="E274" s="52"/>
      <c r="F274" s="27" t="s">
        <v>33</v>
      </c>
      <c r="G274" s="104">
        <f>G276</f>
        <v>-14195.8</v>
      </c>
      <c r="H274" s="107"/>
    </row>
    <row r="275" spans="1:9" s="51" customFormat="1" ht="33.6">
      <c r="A275" s="326"/>
      <c r="B275" s="331"/>
      <c r="C275" s="331"/>
      <c r="D275" s="306"/>
      <c r="E275" s="52"/>
      <c r="F275" s="67" t="s">
        <v>56</v>
      </c>
      <c r="G275" s="104"/>
    </row>
    <row r="276" spans="1:9" s="51" customFormat="1" ht="16.8" customHeight="1">
      <c r="A276" s="326"/>
      <c r="B276" s="331"/>
      <c r="C276" s="331"/>
      <c r="D276" s="306"/>
      <c r="E276" s="52"/>
      <c r="F276" s="67" t="s">
        <v>57</v>
      </c>
      <c r="G276" s="104">
        <f>G277</f>
        <v>-14195.8</v>
      </c>
    </row>
    <row r="277" spans="1:9" s="51" customFormat="1" ht="16.8" customHeight="1">
      <c r="A277" s="326"/>
      <c r="B277" s="331"/>
      <c r="C277" s="331"/>
      <c r="D277" s="306"/>
      <c r="E277" s="52"/>
      <c r="F277" s="67" t="s">
        <v>58</v>
      </c>
      <c r="G277" s="104">
        <f>G278</f>
        <v>-14195.8</v>
      </c>
    </row>
    <row r="278" spans="1:9" s="51" customFormat="1" ht="16.8" customHeight="1">
      <c r="A278" s="326"/>
      <c r="B278" s="331"/>
      <c r="C278" s="331"/>
      <c r="D278" s="306"/>
      <c r="E278" s="52"/>
      <c r="F278" s="67" t="s">
        <v>104</v>
      </c>
      <c r="G278" s="104">
        <f>G279</f>
        <v>-14195.8</v>
      </c>
      <c r="H278" s="98"/>
      <c r="I278" s="98"/>
    </row>
    <row r="279" spans="1:9" s="51" customFormat="1" ht="33.6">
      <c r="A279" s="326"/>
      <c r="B279" s="331"/>
      <c r="C279" s="331"/>
      <c r="D279" s="306"/>
      <c r="E279" s="52"/>
      <c r="F279" s="67" t="s">
        <v>105</v>
      </c>
      <c r="G279" s="104">
        <f>G280</f>
        <v>-14195.8</v>
      </c>
      <c r="I279" s="98"/>
    </row>
    <row r="280" spans="1:9" s="51" customFormat="1" ht="33.6">
      <c r="A280" s="326"/>
      <c r="B280" s="331"/>
      <c r="C280" s="331"/>
      <c r="D280" s="307"/>
      <c r="E280" s="185"/>
      <c r="F280" s="114" t="s">
        <v>106</v>
      </c>
      <c r="G280" s="104">
        <f>+'հավելված 3'!G32</f>
        <v>-14195.8</v>
      </c>
      <c r="I280" s="98"/>
    </row>
    <row r="281" spans="1:9" s="51" customFormat="1" ht="17.25">
      <c r="A281" s="61"/>
      <c r="B281" s="59"/>
      <c r="C281" s="59"/>
      <c r="D281" s="314">
        <v>1183</v>
      </c>
      <c r="E281" s="310" t="s">
        <v>140</v>
      </c>
      <c r="F281" s="311"/>
      <c r="G281" s="97">
        <f>+G283</f>
        <v>-2681</v>
      </c>
      <c r="H281" s="112"/>
      <c r="I281" s="112"/>
    </row>
    <row r="282" spans="1:9" s="51" customFormat="1" ht="17.25">
      <c r="A282" s="61"/>
      <c r="B282" s="59"/>
      <c r="C282" s="59"/>
      <c r="D282" s="307"/>
      <c r="E282" s="187"/>
      <c r="F282" s="113" t="s">
        <v>20</v>
      </c>
      <c r="G282" s="97"/>
      <c r="H282" s="112"/>
      <c r="I282" s="112"/>
    </row>
    <row r="283" spans="1:9" s="51" customFormat="1" ht="17.25">
      <c r="A283" s="61"/>
      <c r="B283" s="59"/>
      <c r="C283" s="59"/>
      <c r="D283" s="306"/>
      <c r="E283" s="190">
        <v>11001</v>
      </c>
      <c r="F283" s="13" t="s">
        <v>268</v>
      </c>
      <c r="G283" s="97">
        <f>+G285</f>
        <v>-2681</v>
      </c>
      <c r="H283" s="98"/>
    </row>
    <row r="284" spans="1:9" s="51" customFormat="1" ht="17.25">
      <c r="A284" s="61"/>
      <c r="B284" s="59"/>
      <c r="C284" s="59"/>
      <c r="D284" s="306"/>
      <c r="E284" s="52"/>
      <c r="F284" s="53" t="s">
        <v>43</v>
      </c>
      <c r="G284" s="105"/>
    </row>
    <row r="285" spans="1:9" s="51" customFormat="1" ht="33.6">
      <c r="A285" s="61"/>
      <c r="B285" s="59"/>
      <c r="C285" s="59"/>
      <c r="D285" s="306"/>
      <c r="E285" s="52"/>
      <c r="F285" s="27" t="s">
        <v>33</v>
      </c>
      <c r="G285" s="104">
        <f>G287</f>
        <v>-2681</v>
      </c>
      <c r="H285" s="107"/>
    </row>
    <row r="286" spans="1:9" s="51" customFormat="1" ht="33.6">
      <c r="A286" s="61"/>
      <c r="B286" s="59"/>
      <c r="C286" s="59"/>
      <c r="D286" s="306"/>
      <c r="E286" s="52"/>
      <c r="F286" s="67" t="s">
        <v>56</v>
      </c>
      <c r="G286" s="104"/>
    </row>
    <row r="287" spans="1:9" s="51" customFormat="1" ht="17.25">
      <c r="A287" s="61"/>
      <c r="B287" s="59"/>
      <c r="C287" s="59"/>
      <c r="D287" s="306"/>
      <c r="E287" s="52"/>
      <c r="F287" s="67" t="s">
        <v>57</v>
      </c>
      <c r="G287" s="104">
        <f>G288</f>
        <v>-2681</v>
      </c>
    </row>
    <row r="288" spans="1:9" s="51" customFormat="1" ht="17.25">
      <c r="A288" s="61"/>
      <c r="B288" s="59"/>
      <c r="C288" s="59"/>
      <c r="D288" s="306"/>
      <c r="E288" s="52"/>
      <c r="F288" s="67" t="s">
        <v>58</v>
      </c>
      <c r="G288" s="104">
        <f>G289</f>
        <v>-2681</v>
      </c>
    </row>
    <row r="289" spans="1:9" s="51" customFormat="1" ht="17.25">
      <c r="A289" s="61"/>
      <c r="B289" s="59"/>
      <c r="C289" s="59"/>
      <c r="D289" s="306"/>
      <c r="E289" s="52"/>
      <c r="F289" s="67" t="s">
        <v>104</v>
      </c>
      <c r="G289" s="104">
        <f>G290</f>
        <v>-2681</v>
      </c>
      <c r="H289" s="98"/>
      <c r="I289" s="98"/>
    </row>
    <row r="290" spans="1:9" s="51" customFormat="1" ht="33.6">
      <c r="A290" s="61"/>
      <c r="B290" s="59"/>
      <c r="C290" s="59"/>
      <c r="D290" s="306"/>
      <c r="E290" s="52"/>
      <c r="F290" s="67" t="s">
        <v>105</v>
      </c>
      <c r="G290" s="104">
        <f>G291</f>
        <v>-2681</v>
      </c>
      <c r="I290" s="98"/>
    </row>
    <row r="291" spans="1:9" s="51" customFormat="1" ht="33.6">
      <c r="A291" s="61"/>
      <c r="B291" s="59"/>
      <c r="C291" s="59"/>
      <c r="D291" s="306"/>
      <c r="E291" s="185"/>
      <c r="F291" s="114" t="s">
        <v>106</v>
      </c>
      <c r="G291" s="104">
        <f>+'հավելված 3'!G44</f>
        <v>-2681</v>
      </c>
      <c r="I291" s="98"/>
    </row>
    <row r="292" spans="1:9" s="51" customFormat="1" ht="17.25">
      <c r="A292" s="61"/>
      <c r="B292" s="59"/>
      <c r="C292" s="59"/>
      <c r="D292" s="314">
        <v>1192</v>
      </c>
      <c r="E292" s="310" t="s">
        <v>134</v>
      </c>
      <c r="F292" s="311"/>
      <c r="G292" s="97">
        <f>+G294</f>
        <v>-1683.4</v>
      </c>
      <c r="H292" s="112"/>
      <c r="I292" s="112"/>
    </row>
    <row r="293" spans="1:9" s="51" customFormat="1" ht="17.25">
      <c r="A293" s="61"/>
      <c r="B293" s="59"/>
      <c r="C293" s="59"/>
      <c r="D293" s="307"/>
      <c r="E293" s="187"/>
      <c r="F293" s="113" t="s">
        <v>20</v>
      </c>
      <c r="G293" s="97"/>
      <c r="H293" s="112"/>
      <c r="I293" s="112"/>
    </row>
    <row r="294" spans="1:9" s="51" customFormat="1" ht="34.450000000000003">
      <c r="A294" s="61"/>
      <c r="B294" s="59"/>
      <c r="C294" s="59"/>
      <c r="D294" s="306"/>
      <c r="E294" s="190">
        <v>11010</v>
      </c>
      <c r="F294" s="13" t="s">
        <v>132</v>
      </c>
      <c r="G294" s="97">
        <f>+G296</f>
        <v>-1683.4</v>
      </c>
      <c r="H294" s="98"/>
    </row>
    <row r="295" spans="1:9" s="51" customFormat="1" ht="17.25">
      <c r="A295" s="61"/>
      <c r="B295" s="59"/>
      <c r="C295" s="59"/>
      <c r="D295" s="306"/>
      <c r="E295" s="52"/>
      <c r="F295" s="53" t="s">
        <v>43</v>
      </c>
      <c r="G295" s="105"/>
    </row>
    <row r="296" spans="1:9" s="51" customFormat="1" ht="33.6">
      <c r="A296" s="61"/>
      <c r="B296" s="59"/>
      <c r="C296" s="59"/>
      <c r="D296" s="306"/>
      <c r="E296" s="52"/>
      <c r="F296" s="27" t="s">
        <v>33</v>
      </c>
      <c r="G296" s="104">
        <f>G298</f>
        <v>-1683.4</v>
      </c>
      <c r="H296" s="107"/>
    </row>
    <row r="297" spans="1:9" s="51" customFormat="1" ht="33.6">
      <c r="A297" s="61"/>
      <c r="B297" s="59"/>
      <c r="C297" s="59"/>
      <c r="D297" s="306"/>
      <c r="E297" s="52"/>
      <c r="F297" s="67" t="s">
        <v>56</v>
      </c>
      <c r="G297" s="104"/>
    </row>
    <row r="298" spans="1:9" s="51" customFormat="1" ht="17.25">
      <c r="A298" s="61"/>
      <c r="B298" s="59"/>
      <c r="C298" s="59"/>
      <c r="D298" s="306"/>
      <c r="E298" s="52"/>
      <c r="F298" s="67" t="s">
        <v>57</v>
      </c>
      <c r="G298" s="104">
        <f>G299</f>
        <v>-1683.4</v>
      </c>
    </row>
    <row r="299" spans="1:9" s="51" customFormat="1" ht="17.25">
      <c r="A299" s="61"/>
      <c r="B299" s="59"/>
      <c r="C299" s="59"/>
      <c r="D299" s="306"/>
      <c r="E299" s="52"/>
      <c r="F299" s="67" t="s">
        <v>58</v>
      </c>
      <c r="G299" s="104">
        <f>G300</f>
        <v>-1683.4</v>
      </c>
    </row>
    <row r="300" spans="1:9" s="51" customFormat="1" ht="17.25">
      <c r="A300" s="61"/>
      <c r="B300" s="59"/>
      <c r="C300" s="59"/>
      <c r="D300" s="306"/>
      <c r="E300" s="52"/>
      <c r="F300" s="67" t="s">
        <v>104</v>
      </c>
      <c r="G300" s="104">
        <f>G301</f>
        <v>-1683.4</v>
      </c>
      <c r="H300" s="98"/>
      <c r="I300" s="98"/>
    </row>
    <row r="301" spans="1:9" s="51" customFormat="1" ht="33.6">
      <c r="A301" s="61"/>
      <c r="B301" s="59"/>
      <c r="C301" s="59"/>
      <c r="D301" s="306"/>
      <c r="E301" s="52"/>
      <c r="F301" s="67" t="s">
        <v>105</v>
      </c>
      <c r="G301" s="104">
        <f>G302</f>
        <v>-1683.4</v>
      </c>
      <c r="I301" s="98"/>
    </row>
    <row r="302" spans="1:9" s="51" customFormat="1" ht="33.6">
      <c r="A302" s="61"/>
      <c r="B302" s="59"/>
      <c r="C302" s="59"/>
      <c r="D302" s="306"/>
      <c r="E302" s="185"/>
      <c r="F302" s="114" t="s">
        <v>106</v>
      </c>
      <c r="G302" s="104">
        <f>+'հավելված 3'!G48</f>
        <v>-1683.4</v>
      </c>
      <c r="I302" s="98"/>
    </row>
    <row r="303" spans="1:9" s="51" customFormat="1" ht="17.25">
      <c r="A303" s="61"/>
      <c r="B303" s="59"/>
      <c r="C303" s="59"/>
      <c r="D303" s="314">
        <v>1193</v>
      </c>
      <c r="E303" s="310" t="s">
        <v>156</v>
      </c>
      <c r="F303" s="311"/>
      <c r="G303" s="97">
        <f>+G305</f>
        <v>-82974.2</v>
      </c>
      <c r="H303" s="112"/>
      <c r="I303" s="112"/>
    </row>
    <row r="304" spans="1:9" s="51" customFormat="1" ht="17.25">
      <c r="A304" s="61"/>
      <c r="B304" s="59"/>
      <c r="C304" s="59"/>
      <c r="D304" s="307"/>
      <c r="E304" s="187"/>
      <c r="F304" s="113" t="s">
        <v>20</v>
      </c>
      <c r="G304" s="97"/>
      <c r="H304" s="112"/>
      <c r="I304" s="112"/>
    </row>
    <row r="305" spans="1:9" s="51" customFormat="1" ht="68.95">
      <c r="A305" s="61"/>
      <c r="B305" s="59"/>
      <c r="C305" s="59"/>
      <c r="D305" s="306"/>
      <c r="E305" s="190">
        <v>11001</v>
      </c>
      <c r="F305" s="13" t="s">
        <v>157</v>
      </c>
      <c r="G305" s="97">
        <f>+G307</f>
        <v>-82974.2</v>
      </c>
      <c r="H305" s="98"/>
    </row>
    <row r="306" spans="1:9" s="51" customFormat="1" ht="17.25">
      <c r="A306" s="61"/>
      <c r="B306" s="59"/>
      <c r="C306" s="59"/>
      <c r="D306" s="306"/>
      <c r="E306" s="52"/>
      <c r="F306" s="53" t="s">
        <v>43</v>
      </c>
      <c r="G306" s="105"/>
    </row>
    <row r="307" spans="1:9" s="51" customFormat="1" ht="33.6">
      <c r="A307" s="61"/>
      <c r="B307" s="59"/>
      <c r="C307" s="59"/>
      <c r="D307" s="306"/>
      <c r="E307" s="52"/>
      <c r="F307" s="27" t="s">
        <v>33</v>
      </c>
      <c r="G307" s="104">
        <f>G309</f>
        <v>-82974.2</v>
      </c>
      <c r="H307" s="107"/>
    </row>
    <row r="308" spans="1:9" s="51" customFormat="1" ht="33.6">
      <c r="A308" s="61"/>
      <c r="B308" s="59"/>
      <c r="C308" s="59"/>
      <c r="D308" s="306"/>
      <c r="E308" s="52"/>
      <c r="F308" s="67" t="s">
        <v>56</v>
      </c>
      <c r="G308" s="104"/>
    </row>
    <row r="309" spans="1:9" s="51" customFormat="1" ht="17.25">
      <c r="A309" s="61"/>
      <c r="B309" s="59"/>
      <c r="C309" s="59"/>
      <c r="D309" s="306"/>
      <c r="E309" s="52"/>
      <c r="F309" s="67" t="s">
        <v>57</v>
      </c>
      <c r="G309" s="104">
        <f>G310</f>
        <v>-82974.2</v>
      </c>
    </row>
    <row r="310" spans="1:9" s="51" customFormat="1" ht="17.25">
      <c r="A310" s="61"/>
      <c r="B310" s="59"/>
      <c r="C310" s="59"/>
      <c r="D310" s="306"/>
      <c r="E310" s="52"/>
      <c r="F310" s="67" t="s">
        <v>58</v>
      </c>
      <c r="G310" s="104">
        <f>G311</f>
        <v>-82974.2</v>
      </c>
    </row>
    <row r="311" spans="1:9" s="51" customFormat="1" ht="17.25">
      <c r="A311" s="61"/>
      <c r="B311" s="59"/>
      <c r="C311" s="59"/>
      <c r="D311" s="306"/>
      <c r="E311" s="52"/>
      <c r="F311" s="67" t="s">
        <v>104</v>
      </c>
      <c r="G311" s="104">
        <f>G312</f>
        <v>-82974.2</v>
      </c>
      <c r="H311" s="98"/>
      <c r="I311" s="98"/>
    </row>
    <row r="312" spans="1:9" s="51" customFormat="1" ht="33.6">
      <c r="A312" s="61"/>
      <c r="B312" s="59"/>
      <c r="C312" s="59"/>
      <c r="D312" s="306"/>
      <c r="E312" s="52"/>
      <c r="F312" s="67" t="s">
        <v>105</v>
      </c>
      <c r="G312" s="104">
        <f>+G313+G314</f>
        <v>-82974.2</v>
      </c>
      <c r="I312" s="98"/>
    </row>
    <row r="313" spans="1:9" s="51" customFormat="1" ht="33.6">
      <c r="A313" s="61"/>
      <c r="B313" s="59"/>
      <c r="C313" s="59"/>
      <c r="D313" s="306"/>
      <c r="E313" s="52"/>
      <c r="F313" s="114" t="s">
        <v>106</v>
      </c>
      <c r="G313" s="104">
        <f>+'հավելված 3'!G53+'հավելված 3'!G54+'հավելված 3'!G55+'հավելված 3'!G56+'հավելված 3'!G57</f>
        <v>-69286</v>
      </c>
      <c r="I313" s="98"/>
    </row>
    <row r="314" spans="1:9" s="51" customFormat="1" ht="17.25">
      <c r="A314" s="61"/>
      <c r="B314" s="59"/>
      <c r="C314" s="59"/>
      <c r="D314" s="65"/>
      <c r="E314" s="56"/>
      <c r="F314" s="114" t="s">
        <v>158</v>
      </c>
      <c r="G314" s="104">
        <f>+'հավելված 3'!G52</f>
        <v>-13688.2</v>
      </c>
      <c r="I314" s="98"/>
    </row>
    <row r="315" spans="1:9" s="51" customFormat="1" ht="35.35" customHeight="1">
      <c r="A315" s="61"/>
      <c r="B315" s="59"/>
      <c r="C315" s="59"/>
      <c r="D315" s="312">
        <v>1215</v>
      </c>
      <c r="E315" s="313" t="s">
        <v>238</v>
      </c>
      <c r="F315" s="313"/>
      <c r="G315" s="97">
        <f>+G317+G326</f>
        <v>-63285.4</v>
      </c>
      <c r="H315" s="112"/>
      <c r="I315" s="112"/>
    </row>
    <row r="316" spans="1:9" s="51" customFormat="1" ht="17.25">
      <c r="A316" s="61"/>
      <c r="B316" s="59"/>
      <c r="C316" s="59"/>
      <c r="D316" s="307"/>
      <c r="E316" s="185"/>
      <c r="F316" s="186" t="s">
        <v>20</v>
      </c>
      <c r="G316" s="97"/>
      <c r="H316" s="112"/>
      <c r="I316" s="112"/>
    </row>
    <row r="317" spans="1:9" s="51" customFormat="1" ht="34.450000000000003">
      <c r="A317" s="61"/>
      <c r="B317" s="59"/>
      <c r="C317" s="59"/>
      <c r="D317" s="306"/>
      <c r="E317" s="188">
        <v>12003</v>
      </c>
      <c r="F317" s="13" t="s">
        <v>239</v>
      </c>
      <c r="G317" s="97">
        <f>+G319</f>
        <v>-40527</v>
      </c>
      <c r="H317" s="98"/>
    </row>
    <row r="318" spans="1:9" s="51" customFormat="1" ht="17.25">
      <c r="A318" s="61"/>
      <c r="B318" s="59"/>
      <c r="C318" s="59"/>
      <c r="D318" s="306"/>
      <c r="E318" s="52"/>
      <c r="F318" s="53" t="s">
        <v>43</v>
      </c>
      <c r="G318" s="105"/>
    </row>
    <row r="319" spans="1:9" s="51" customFormat="1" ht="33.6">
      <c r="A319" s="61"/>
      <c r="B319" s="59"/>
      <c r="C319" s="59"/>
      <c r="D319" s="306"/>
      <c r="E319" s="52"/>
      <c r="F319" s="27" t="s">
        <v>33</v>
      </c>
      <c r="G319" s="104">
        <f>G321</f>
        <v>-40527</v>
      </c>
      <c r="H319" s="107"/>
    </row>
    <row r="320" spans="1:9" s="51" customFormat="1" ht="33.6">
      <c r="A320" s="61"/>
      <c r="B320" s="59"/>
      <c r="C320" s="59"/>
      <c r="D320" s="306"/>
      <c r="E320" s="52"/>
      <c r="F320" s="67" t="s">
        <v>56</v>
      </c>
      <c r="G320" s="104"/>
    </row>
    <row r="321" spans="1:9" s="51" customFormat="1" ht="17.25">
      <c r="A321" s="61"/>
      <c r="B321" s="59"/>
      <c r="C321" s="59"/>
      <c r="D321" s="306"/>
      <c r="E321" s="52"/>
      <c r="F321" s="67" t="s">
        <v>57</v>
      </c>
      <c r="G321" s="104">
        <f>G322</f>
        <v>-40527</v>
      </c>
    </row>
    <row r="322" spans="1:9" s="51" customFormat="1" ht="17.25">
      <c r="A322" s="61"/>
      <c r="B322" s="59"/>
      <c r="C322" s="59"/>
      <c r="D322" s="306"/>
      <c r="E322" s="52"/>
      <c r="F322" s="67" t="s">
        <v>58</v>
      </c>
      <c r="G322" s="104">
        <f>G323</f>
        <v>-40527</v>
      </c>
    </row>
    <row r="323" spans="1:9" s="51" customFormat="1" ht="17.25">
      <c r="A323" s="61"/>
      <c r="B323" s="59"/>
      <c r="C323" s="59"/>
      <c r="D323" s="306"/>
      <c r="E323" s="52"/>
      <c r="F323" s="67" t="s">
        <v>104</v>
      </c>
      <c r="G323" s="104">
        <f>G324</f>
        <v>-40527</v>
      </c>
      <c r="H323" s="98"/>
      <c r="I323" s="98"/>
    </row>
    <row r="324" spans="1:9" s="51" customFormat="1" ht="33.6">
      <c r="A324" s="61"/>
      <c r="B324" s="59"/>
      <c r="C324" s="59"/>
      <c r="D324" s="306"/>
      <c r="E324" s="52"/>
      <c r="F324" s="67" t="s">
        <v>105</v>
      </c>
      <c r="G324" s="182">
        <f>+G325</f>
        <v>-40527</v>
      </c>
      <c r="I324" s="98"/>
    </row>
    <row r="325" spans="1:9" s="51" customFormat="1" ht="17.25">
      <c r="A325" s="61"/>
      <c r="B325" s="59"/>
      <c r="C325" s="59"/>
      <c r="D325" s="306"/>
      <c r="E325" s="185"/>
      <c r="F325" s="114" t="s">
        <v>158</v>
      </c>
      <c r="G325" s="104">
        <v>-40527</v>
      </c>
      <c r="I325" s="98"/>
    </row>
    <row r="326" spans="1:9" s="51" customFormat="1" ht="17.25">
      <c r="A326" s="61"/>
      <c r="B326" s="59"/>
      <c r="C326" s="59"/>
      <c r="D326" s="306"/>
      <c r="E326" s="188">
        <v>12005</v>
      </c>
      <c r="F326" s="13" t="s">
        <v>334</v>
      </c>
      <c r="G326" s="97">
        <f>+G328</f>
        <v>-22758.400000000001</v>
      </c>
      <c r="H326" s="98"/>
    </row>
    <row r="327" spans="1:9" s="51" customFormat="1" ht="17.25">
      <c r="A327" s="61"/>
      <c r="B327" s="59"/>
      <c r="C327" s="59"/>
      <c r="D327" s="306"/>
      <c r="E327" s="52"/>
      <c r="F327" s="53" t="s">
        <v>43</v>
      </c>
      <c r="G327" s="105"/>
    </row>
    <row r="328" spans="1:9" s="51" customFormat="1" ht="33.6">
      <c r="A328" s="61"/>
      <c r="B328" s="59"/>
      <c r="C328" s="59"/>
      <c r="D328" s="306"/>
      <c r="E328" s="52"/>
      <c r="F328" s="27" t="s">
        <v>33</v>
      </c>
      <c r="G328" s="104">
        <f>G330</f>
        <v>-22758.400000000001</v>
      </c>
      <c r="H328" s="107"/>
    </row>
    <row r="329" spans="1:9" s="51" customFormat="1" ht="33.6">
      <c r="A329" s="61"/>
      <c r="B329" s="59"/>
      <c r="C329" s="59"/>
      <c r="D329" s="306"/>
      <c r="E329" s="52"/>
      <c r="F329" s="67" t="s">
        <v>56</v>
      </c>
      <c r="G329" s="104"/>
    </row>
    <row r="330" spans="1:9" s="51" customFormat="1" ht="17.25">
      <c r="A330" s="61"/>
      <c r="B330" s="59"/>
      <c r="C330" s="59"/>
      <c r="D330" s="306"/>
      <c r="E330" s="52"/>
      <c r="F330" s="67" t="s">
        <v>57</v>
      </c>
      <c r="G330" s="104">
        <f>G331</f>
        <v>-22758.400000000001</v>
      </c>
    </row>
    <row r="331" spans="1:9" s="51" customFormat="1" ht="17.25">
      <c r="A331" s="61"/>
      <c r="B331" s="59"/>
      <c r="C331" s="59"/>
      <c r="D331" s="306"/>
      <c r="E331" s="52"/>
      <c r="F331" s="67" t="s">
        <v>58</v>
      </c>
      <c r="G331" s="104">
        <f>G332</f>
        <v>-22758.400000000001</v>
      </c>
    </row>
    <row r="332" spans="1:9" s="51" customFormat="1" ht="17.25">
      <c r="A332" s="61"/>
      <c r="B332" s="59"/>
      <c r="C332" s="59"/>
      <c r="D332" s="306"/>
      <c r="E332" s="52"/>
      <c r="F332" s="67" t="s">
        <v>104</v>
      </c>
      <c r="G332" s="104">
        <f>G333</f>
        <v>-22758.400000000001</v>
      </c>
      <c r="H332" s="98"/>
      <c r="I332" s="98"/>
    </row>
    <row r="333" spans="1:9" s="51" customFormat="1" ht="17.25">
      <c r="A333" s="61"/>
      <c r="B333" s="59"/>
      <c r="C333" s="59"/>
      <c r="D333" s="306"/>
      <c r="E333" s="52"/>
      <c r="F333" s="67" t="s">
        <v>336</v>
      </c>
      <c r="G333" s="182">
        <f>+G334</f>
        <v>-22758.400000000001</v>
      </c>
      <c r="I333" s="98"/>
    </row>
    <row r="334" spans="1:9" s="51" customFormat="1" ht="33.6">
      <c r="A334" s="61"/>
      <c r="B334" s="59"/>
      <c r="C334" s="59"/>
      <c r="D334" s="306"/>
      <c r="E334" s="185"/>
      <c r="F334" s="114" t="s">
        <v>335</v>
      </c>
      <c r="G334" s="104">
        <v>-22758.400000000001</v>
      </c>
      <c r="I334" s="98"/>
    </row>
    <row r="335" spans="1:9" s="51" customFormat="1" ht="32.25" customHeight="1">
      <c r="A335" s="68"/>
      <c r="B335" s="68"/>
      <c r="C335" s="68"/>
      <c r="D335" s="62"/>
      <c r="E335" s="69"/>
      <c r="F335" s="54" t="s">
        <v>144</v>
      </c>
      <c r="G335" s="120">
        <f>+G336</f>
        <v>432784.6</v>
      </c>
    </row>
    <row r="336" spans="1:9" s="51" customFormat="1" ht="34.450000000000003" customHeight="1">
      <c r="A336" s="344" t="s">
        <v>81</v>
      </c>
      <c r="B336" s="328"/>
      <c r="C336" s="63"/>
      <c r="D336" s="314"/>
      <c r="E336" s="48" t="s">
        <v>40</v>
      </c>
      <c r="F336" s="12" t="s">
        <v>82</v>
      </c>
      <c r="G336" s="97">
        <f>+G338</f>
        <v>432784.6</v>
      </c>
      <c r="H336" s="98"/>
      <c r="I336" s="98"/>
    </row>
    <row r="337" spans="1:14" s="51" customFormat="1" ht="17.25">
      <c r="A337" s="326"/>
      <c r="B337" s="329"/>
      <c r="C337" s="64"/>
      <c r="D337" s="306"/>
      <c r="E337" s="49"/>
      <c r="F337" s="67" t="s">
        <v>84</v>
      </c>
      <c r="G337" s="97"/>
    </row>
    <row r="338" spans="1:14" s="51" customFormat="1" ht="16.8" customHeight="1">
      <c r="A338" s="326"/>
      <c r="B338" s="58" t="s">
        <v>64</v>
      </c>
      <c r="C338" s="64"/>
      <c r="D338" s="306"/>
      <c r="E338" s="49"/>
      <c r="F338" s="99" t="s">
        <v>85</v>
      </c>
      <c r="G338" s="97">
        <f>+G340</f>
        <v>432784.6</v>
      </c>
    </row>
    <row r="339" spans="1:14" s="51" customFormat="1" ht="17.25">
      <c r="A339" s="326"/>
      <c r="B339" s="331"/>
      <c r="C339" s="207"/>
      <c r="D339" s="306"/>
      <c r="E339" s="49"/>
      <c r="F339" s="96" t="s">
        <v>84</v>
      </c>
      <c r="G339" s="100"/>
    </row>
    <row r="340" spans="1:14" s="51" customFormat="1" ht="17.25">
      <c r="A340" s="326"/>
      <c r="B340" s="331"/>
      <c r="C340" s="60" t="s">
        <v>26</v>
      </c>
      <c r="D340" s="306"/>
      <c r="E340" s="49"/>
      <c r="F340" s="99" t="s">
        <v>72</v>
      </c>
      <c r="G340" s="97">
        <f>+G342</f>
        <v>432784.6</v>
      </c>
      <c r="H340" s="50"/>
      <c r="I340" s="50"/>
      <c r="J340" s="50"/>
      <c r="K340" s="50"/>
      <c r="L340" s="50"/>
      <c r="M340" s="50"/>
      <c r="N340" s="50"/>
    </row>
    <row r="341" spans="1:14" s="51" customFormat="1" ht="17.25">
      <c r="A341" s="326"/>
      <c r="B341" s="331"/>
      <c r="C341" s="208"/>
      <c r="D341" s="306"/>
      <c r="E341" s="49"/>
      <c r="F341" s="96" t="s">
        <v>84</v>
      </c>
      <c r="G341" s="111"/>
      <c r="H341" s="50"/>
      <c r="I341" s="50"/>
      <c r="J341" s="50"/>
      <c r="K341" s="50"/>
      <c r="L341" s="50"/>
      <c r="M341" s="50"/>
      <c r="N341" s="50"/>
    </row>
    <row r="342" spans="1:14" s="51" customFormat="1">
      <c r="A342" s="326"/>
      <c r="B342" s="331"/>
      <c r="C342" s="342"/>
      <c r="D342" s="322">
        <v>1139</v>
      </c>
      <c r="E342" s="343"/>
      <c r="F342" s="101" t="s">
        <v>86</v>
      </c>
      <c r="G342" s="104">
        <f>+G344</f>
        <v>432784.6</v>
      </c>
      <c r="H342" s="93"/>
      <c r="I342" s="50"/>
      <c r="J342" s="50"/>
      <c r="K342" s="50"/>
      <c r="L342" s="50"/>
      <c r="M342" s="50"/>
      <c r="N342" s="50"/>
    </row>
    <row r="343" spans="1:14" s="51" customFormat="1">
      <c r="A343" s="326"/>
      <c r="B343" s="331"/>
      <c r="C343" s="342"/>
      <c r="D343" s="342"/>
      <c r="E343" s="339"/>
      <c r="F343" s="96" t="s">
        <v>84</v>
      </c>
      <c r="G343" s="111"/>
      <c r="H343" s="50"/>
      <c r="I343" s="50"/>
      <c r="J343" s="50"/>
      <c r="K343" s="50"/>
      <c r="L343" s="50"/>
      <c r="M343" s="50"/>
      <c r="N343" s="50"/>
    </row>
    <row r="344" spans="1:14" s="51" customFormat="1" ht="17.25">
      <c r="A344" s="326"/>
      <c r="B344" s="331"/>
      <c r="C344" s="342"/>
      <c r="D344" s="342"/>
      <c r="E344" s="322">
        <v>11001</v>
      </c>
      <c r="F344" s="116" t="s">
        <v>72</v>
      </c>
      <c r="G344" s="117">
        <f>G346</f>
        <v>432784.6</v>
      </c>
      <c r="H344" s="93"/>
      <c r="I344" s="50"/>
      <c r="J344" s="50"/>
      <c r="K344" s="50"/>
      <c r="L344" s="50"/>
      <c r="M344" s="50"/>
      <c r="N344" s="50"/>
    </row>
    <row r="345" spans="1:14" s="51" customFormat="1">
      <c r="A345" s="326"/>
      <c r="B345" s="331"/>
      <c r="C345" s="342"/>
      <c r="D345" s="342"/>
      <c r="E345" s="342"/>
      <c r="F345" s="53" t="s">
        <v>43</v>
      </c>
      <c r="G345" s="104"/>
      <c r="H345" s="93"/>
      <c r="I345" s="50"/>
      <c r="J345" s="50"/>
      <c r="K345" s="50"/>
      <c r="L345" s="50"/>
      <c r="M345" s="50"/>
      <c r="N345" s="50"/>
    </row>
    <row r="346" spans="1:14" s="51" customFormat="1" ht="17.25">
      <c r="A346" s="326"/>
      <c r="B346" s="331"/>
      <c r="C346" s="342"/>
      <c r="D346" s="342"/>
      <c r="E346" s="342"/>
      <c r="F346" s="27" t="s">
        <v>86</v>
      </c>
      <c r="G346" s="97">
        <f>G348</f>
        <v>432784.6</v>
      </c>
    </row>
    <row r="347" spans="1:14" s="51" customFormat="1" ht="50.35">
      <c r="A347" s="326"/>
      <c r="B347" s="331"/>
      <c r="C347" s="342"/>
      <c r="D347" s="342"/>
      <c r="E347" s="342"/>
      <c r="F347" s="67" t="s">
        <v>39</v>
      </c>
      <c r="G347" s="110"/>
    </row>
    <row r="348" spans="1:14" s="51" customFormat="1">
      <c r="A348" s="326"/>
      <c r="B348" s="331"/>
      <c r="C348" s="342"/>
      <c r="D348" s="342"/>
      <c r="E348" s="342"/>
      <c r="F348" s="67" t="s">
        <v>57</v>
      </c>
      <c r="G348" s="110">
        <f>G349</f>
        <v>432784.6</v>
      </c>
    </row>
    <row r="349" spans="1:14" s="51" customFormat="1">
      <c r="A349" s="326"/>
      <c r="B349" s="331"/>
      <c r="C349" s="342"/>
      <c r="D349" s="342"/>
      <c r="E349" s="342"/>
      <c r="F349" s="67" t="s">
        <v>58</v>
      </c>
      <c r="G349" s="110">
        <f>G350</f>
        <v>432784.6</v>
      </c>
    </row>
    <row r="350" spans="1:14" s="51" customFormat="1" ht="14.25" customHeight="1">
      <c r="A350" s="326"/>
      <c r="B350" s="331"/>
      <c r="C350" s="342"/>
      <c r="D350" s="342"/>
      <c r="E350" s="342"/>
      <c r="F350" s="67" t="s">
        <v>87</v>
      </c>
      <c r="G350" s="110">
        <f>G351</f>
        <v>432784.6</v>
      </c>
    </row>
    <row r="351" spans="1:14" s="51" customFormat="1" ht="22.55" customHeight="1">
      <c r="A351" s="327"/>
      <c r="B351" s="332"/>
      <c r="C351" s="323"/>
      <c r="D351" s="323"/>
      <c r="E351" s="323"/>
      <c r="F351" s="67" t="s">
        <v>83</v>
      </c>
      <c r="G351" s="110">
        <f>-G13</f>
        <v>432784.6</v>
      </c>
    </row>
    <row r="352" spans="1:14">
      <c r="E352" s="118"/>
    </row>
  </sheetData>
  <mergeCells count="108">
    <mergeCell ref="E344:E351"/>
    <mergeCell ref="E342:E343"/>
    <mergeCell ref="D241:D242"/>
    <mergeCell ref="A336:A351"/>
    <mergeCell ref="B339:B351"/>
    <mergeCell ref="C342:C351"/>
    <mergeCell ref="B336:B337"/>
    <mergeCell ref="C224:C225"/>
    <mergeCell ref="A97:A280"/>
    <mergeCell ref="B224:B280"/>
    <mergeCell ref="C226:C280"/>
    <mergeCell ref="D336:D341"/>
    <mergeCell ref="D342:D351"/>
    <mergeCell ref="D163:D164"/>
    <mergeCell ref="E163:F163"/>
    <mergeCell ref="D326:D334"/>
    <mergeCell ref="E149:E156"/>
    <mergeCell ref="C157:C158"/>
    <mergeCell ref="D157:D162"/>
    <mergeCell ref="F2:G2"/>
    <mergeCell ref="F3:G3"/>
    <mergeCell ref="A6:G6"/>
    <mergeCell ref="A9:C9"/>
    <mergeCell ref="D9:E9"/>
    <mergeCell ref="F9:F10"/>
    <mergeCell ref="E97:E100"/>
    <mergeCell ref="D116:D121"/>
    <mergeCell ref="D97:D100"/>
    <mergeCell ref="B97:B98"/>
    <mergeCell ref="C101:C115"/>
    <mergeCell ref="C116:C117"/>
    <mergeCell ref="E101:E104"/>
    <mergeCell ref="D101:D104"/>
    <mergeCell ref="D107:D115"/>
    <mergeCell ref="B99:B100"/>
    <mergeCell ref="E14:E17"/>
    <mergeCell ref="B16:B17"/>
    <mergeCell ref="C18:C32"/>
    <mergeCell ref="D18:D21"/>
    <mergeCell ref="E18:E21"/>
    <mergeCell ref="D22:D23"/>
    <mergeCell ref="E22:F22"/>
    <mergeCell ref="D33:D41"/>
    <mergeCell ref="D42:D43"/>
    <mergeCell ref="C55:C69"/>
    <mergeCell ref="D74:D75"/>
    <mergeCell ref="D88:D96"/>
    <mergeCell ref="B53:B96"/>
    <mergeCell ref="A14:A96"/>
    <mergeCell ref="B14:B15"/>
    <mergeCell ref="D14:D17"/>
    <mergeCell ref="C142:C156"/>
    <mergeCell ref="B116:B156"/>
    <mergeCell ref="D146:D147"/>
    <mergeCell ref="D142:D145"/>
    <mergeCell ref="D148:D156"/>
    <mergeCell ref="D124:D141"/>
    <mergeCell ref="D105:D106"/>
    <mergeCell ref="D122:D123"/>
    <mergeCell ref="D24:D32"/>
    <mergeCell ref="E53:E58"/>
    <mergeCell ref="D53:D58"/>
    <mergeCell ref="C53:C54"/>
    <mergeCell ref="E70:E73"/>
    <mergeCell ref="D70:D73"/>
    <mergeCell ref="C70:C96"/>
    <mergeCell ref="E42:F42"/>
    <mergeCell ref="D44:D52"/>
    <mergeCell ref="D281:D282"/>
    <mergeCell ref="E281:F281"/>
    <mergeCell ref="C207:C208"/>
    <mergeCell ref="D207:D212"/>
    <mergeCell ref="D213:D214"/>
    <mergeCell ref="E213:F213"/>
    <mergeCell ref="D230:D231"/>
    <mergeCell ref="E230:F230"/>
    <mergeCell ref="D59:D60"/>
    <mergeCell ref="E59:F59"/>
    <mergeCell ref="D61:D69"/>
    <mergeCell ref="E62:E69"/>
    <mergeCell ref="E241:F241"/>
    <mergeCell ref="D165:D182"/>
    <mergeCell ref="D243:D280"/>
    <mergeCell ref="D183:D186"/>
    <mergeCell ref="E74:F74"/>
    <mergeCell ref="E77:E85"/>
    <mergeCell ref="D76:D85"/>
    <mergeCell ref="D86:D87"/>
    <mergeCell ref="E86:F86"/>
    <mergeCell ref="E292:F292"/>
    <mergeCell ref="E303:F303"/>
    <mergeCell ref="D315:D316"/>
    <mergeCell ref="D317:D325"/>
    <mergeCell ref="E315:F315"/>
    <mergeCell ref="D294:D302"/>
    <mergeCell ref="D303:D304"/>
    <mergeCell ref="D305:D313"/>
    <mergeCell ref="D292:D293"/>
    <mergeCell ref="E183:E186"/>
    <mergeCell ref="D187:D188"/>
    <mergeCell ref="E187:F187"/>
    <mergeCell ref="D283:D291"/>
    <mergeCell ref="D224:D229"/>
    <mergeCell ref="E89:E96"/>
    <mergeCell ref="E142:E145"/>
    <mergeCell ref="E146:F146"/>
    <mergeCell ref="E122:F122"/>
    <mergeCell ref="E105:F105"/>
  </mergeCells>
  <pageMargins left="0.7" right="0.7" top="0.75" bottom="0.75" header="0.3" footer="0.3"/>
  <pageSetup paperSize="9" scale="40"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N57"/>
  <sheetViews>
    <sheetView topLeftCell="A24" zoomScale="70" zoomScaleNormal="70" zoomScaleSheetLayoutView="100" workbookViewId="0">
      <selection activeCell="G29" sqref="G29"/>
    </sheetView>
  </sheetViews>
  <sheetFormatPr defaultColWidth="9.15234375" defaultRowHeight="16.8"/>
  <cols>
    <col min="1" max="1" width="9.69140625" style="5" customWidth="1"/>
    <col min="2" max="2" width="13.3828125" style="5" customWidth="1"/>
    <col min="3" max="3" width="12.07421875" style="5" customWidth="1"/>
    <col min="4" max="4" width="9.4609375" style="5" customWidth="1"/>
    <col min="5" max="5" width="33.4609375" style="26" customWidth="1"/>
    <col min="6" max="6" width="52.84375" style="26" customWidth="1"/>
    <col min="7" max="7" width="28" style="5" customWidth="1"/>
    <col min="8" max="8" width="12.15234375" style="5" customWidth="1"/>
    <col min="9" max="16384" width="9.15234375" style="5"/>
  </cols>
  <sheetData>
    <row r="1" spans="1:40" s="14" customFormat="1" ht="37.549999999999997" customHeight="1">
      <c r="A1" s="128"/>
      <c r="B1" s="128"/>
      <c r="C1" s="129"/>
      <c r="D1" s="129"/>
      <c r="E1" s="129"/>
      <c r="F1" s="129"/>
      <c r="G1" s="262" t="s">
        <v>95</v>
      </c>
      <c r="Y1" s="295"/>
      <c r="Z1" s="295"/>
      <c r="AA1" s="295"/>
    </row>
    <row r="2" spans="1:40" s="14" customFormat="1">
      <c r="A2" s="129"/>
      <c r="B2" s="129"/>
      <c r="C2" s="129"/>
      <c r="D2" s="129"/>
      <c r="E2" s="129"/>
      <c r="F2" s="367" t="s">
        <v>96</v>
      </c>
      <c r="G2" s="367"/>
      <c r="V2" s="130"/>
      <c r="W2" s="130"/>
      <c r="X2" s="295"/>
      <c r="Y2" s="295"/>
      <c r="Z2" s="295"/>
      <c r="AA2" s="295"/>
      <c r="AB2" s="131"/>
      <c r="AC2" s="131"/>
      <c r="AD2" s="131"/>
      <c r="AE2" s="131"/>
      <c r="AF2" s="131"/>
      <c r="AG2" s="131"/>
      <c r="AH2" s="131"/>
      <c r="AI2" s="131"/>
      <c r="AJ2" s="131"/>
      <c r="AK2" s="131"/>
      <c r="AL2" s="131"/>
      <c r="AM2" s="131"/>
      <c r="AN2" s="131"/>
    </row>
    <row r="3" spans="1:40" s="14" customFormat="1" ht="22.55" customHeight="1">
      <c r="A3" s="129"/>
      <c r="B3" s="129"/>
      <c r="C3" s="129"/>
      <c r="D3" s="129"/>
      <c r="E3" s="129"/>
      <c r="F3" s="367" t="s">
        <v>97</v>
      </c>
      <c r="G3" s="367"/>
      <c r="V3" s="295"/>
      <c r="W3" s="295"/>
      <c r="X3" s="295"/>
      <c r="Y3" s="295"/>
      <c r="Z3" s="295"/>
      <c r="AA3" s="295"/>
      <c r="AB3" s="131"/>
      <c r="AC3" s="131"/>
      <c r="AD3" s="131"/>
      <c r="AE3" s="131"/>
      <c r="AF3" s="131"/>
      <c r="AG3" s="131"/>
      <c r="AH3" s="131"/>
      <c r="AI3" s="131"/>
      <c r="AJ3" s="131"/>
      <c r="AK3" s="131"/>
      <c r="AL3" s="131"/>
      <c r="AM3" s="131"/>
      <c r="AN3" s="131"/>
    </row>
    <row r="4" spans="1:40" s="14" customFormat="1">
      <c r="A4" s="129"/>
      <c r="B4" s="129"/>
      <c r="C4" s="129"/>
      <c r="D4" s="129"/>
      <c r="E4" s="129"/>
      <c r="F4" s="129"/>
      <c r="G4" s="129"/>
    </row>
    <row r="5" spans="1:40" s="14" customFormat="1" ht="15.8" customHeight="1">
      <c r="A5" s="129"/>
      <c r="B5" s="129"/>
      <c r="C5" s="129"/>
      <c r="D5" s="129"/>
      <c r="E5" s="129"/>
      <c r="F5" s="129"/>
      <c r="G5" s="129"/>
    </row>
    <row r="6" spans="1:40" s="14" customFormat="1" ht="67.5" customHeight="1">
      <c r="A6" s="366" t="s">
        <v>302</v>
      </c>
      <c r="B6" s="366"/>
      <c r="C6" s="366"/>
      <c r="D6" s="366"/>
      <c r="E6" s="366"/>
      <c r="F6" s="366"/>
      <c r="G6" s="366"/>
    </row>
    <row r="7" spans="1:40" s="14" customFormat="1" ht="40.549999999999997" customHeight="1">
      <c r="D7" s="132"/>
      <c r="E7" s="132"/>
      <c r="F7" s="132"/>
      <c r="G7" s="230" t="s">
        <v>107</v>
      </c>
      <c r="N7" s="130"/>
    </row>
    <row r="8" spans="1:40" ht="117.05" customHeight="1">
      <c r="A8" s="363" t="s">
        <v>14</v>
      </c>
      <c r="B8" s="363"/>
      <c r="C8" s="363" t="s">
        <v>103</v>
      </c>
      <c r="D8" s="363"/>
      <c r="E8" s="363"/>
      <c r="F8" s="364" t="s">
        <v>35</v>
      </c>
      <c r="G8" s="133" t="s">
        <v>88</v>
      </c>
    </row>
    <row r="9" spans="1:40" s="124" customFormat="1" ht="63.65" customHeight="1">
      <c r="A9" s="133" t="s">
        <v>17</v>
      </c>
      <c r="B9" s="133" t="s">
        <v>177</v>
      </c>
      <c r="C9" s="363"/>
      <c r="D9" s="363"/>
      <c r="E9" s="363"/>
      <c r="F9" s="365"/>
      <c r="G9" s="133" t="s">
        <v>16</v>
      </c>
    </row>
    <row r="10" spans="1:40" ht="24" customHeight="1">
      <c r="A10" s="354" t="s">
        <v>33</v>
      </c>
      <c r="B10" s="355"/>
      <c r="C10" s="355"/>
      <c r="D10" s="355"/>
      <c r="E10" s="355"/>
      <c r="F10" s="356"/>
      <c r="G10" s="209">
        <f>+G11+G14+G20+G23+G28+G34+G43+G46+G50</f>
        <v>-167085.9</v>
      </c>
      <c r="H10" s="127"/>
    </row>
    <row r="11" spans="1:40" s="124" customFormat="1" ht="24" customHeight="1">
      <c r="A11" s="134">
        <v>1041</v>
      </c>
      <c r="B11" s="273" t="s">
        <v>244</v>
      </c>
      <c r="C11" s="273"/>
      <c r="D11" s="273"/>
      <c r="E11" s="273"/>
      <c r="F11" s="135"/>
      <c r="G11" s="136">
        <f>+G12</f>
        <v>-7168.2</v>
      </c>
    </row>
    <row r="12" spans="1:40" s="124" customFormat="1" ht="55.55" customHeight="1">
      <c r="A12" s="123"/>
      <c r="B12" s="121">
        <v>11032</v>
      </c>
      <c r="C12" s="301" t="s">
        <v>245</v>
      </c>
      <c r="D12" s="301"/>
      <c r="E12" s="301"/>
      <c r="F12" s="193" t="s">
        <v>33</v>
      </c>
      <c r="G12" s="137">
        <f>+G13</f>
        <v>-7168.2</v>
      </c>
    </row>
    <row r="13" spans="1:40" s="124" customFormat="1" ht="33.6">
      <c r="A13" s="121"/>
      <c r="B13" s="121"/>
      <c r="C13" s="115"/>
      <c r="D13" s="115"/>
      <c r="E13" s="115"/>
      <c r="F13" s="122" t="s">
        <v>246</v>
      </c>
      <c r="G13" s="138">
        <v>-7168.2</v>
      </c>
    </row>
    <row r="14" spans="1:40" s="3" customFormat="1" ht="26.3" customHeight="1">
      <c r="A14" s="231">
        <v>1075</v>
      </c>
      <c r="B14" s="358" t="s">
        <v>314</v>
      </c>
      <c r="C14" s="359"/>
      <c r="D14" s="359"/>
      <c r="E14" s="360"/>
      <c r="F14" s="232"/>
      <c r="G14" s="136">
        <f>+G15</f>
        <v>-21273.599999999999</v>
      </c>
    </row>
    <row r="15" spans="1:40" s="3" customFormat="1" ht="34.450000000000003" customHeight="1">
      <c r="A15" s="231"/>
      <c r="B15" s="188">
        <v>11004</v>
      </c>
      <c r="C15" s="351" t="s">
        <v>305</v>
      </c>
      <c r="D15" s="352"/>
      <c r="E15" s="353"/>
      <c r="F15" s="184"/>
      <c r="G15" s="137">
        <f>+G17</f>
        <v>-21273.599999999999</v>
      </c>
    </row>
    <row r="16" spans="1:40" s="3" customFormat="1" ht="16.45" customHeight="1">
      <c r="A16" s="231"/>
      <c r="B16" s="235"/>
      <c r="C16" s="251"/>
      <c r="D16" s="361" t="s">
        <v>315</v>
      </c>
      <c r="E16" s="362"/>
      <c r="F16" s="236"/>
      <c r="G16" s="237"/>
    </row>
    <row r="17" spans="1:27" s="3" customFormat="1" ht="34.450000000000003" customHeight="1">
      <c r="A17" s="231"/>
      <c r="B17" s="235"/>
      <c r="C17" s="222"/>
      <c r="D17" s="238"/>
      <c r="E17" s="239"/>
      <c r="F17" s="184" t="s">
        <v>109</v>
      </c>
      <c r="G17" s="252">
        <f>SUM(G18:G19)</f>
        <v>-21273.599999999999</v>
      </c>
    </row>
    <row r="18" spans="1:27" s="3" customFormat="1" ht="34.450000000000003" customHeight="1">
      <c r="A18" s="231"/>
      <c r="B18" s="235"/>
      <c r="C18" s="240"/>
      <c r="D18" s="240"/>
      <c r="E18" s="241"/>
      <c r="F18" s="242" t="s">
        <v>316</v>
      </c>
      <c r="G18" s="138">
        <v>-4185.6000000000004</v>
      </c>
    </row>
    <row r="19" spans="1:27" s="3" customFormat="1" ht="62.3" customHeight="1">
      <c r="A19" s="231"/>
      <c r="B19" s="235"/>
      <c r="C19" s="240"/>
      <c r="D19" s="240"/>
      <c r="E19" s="241"/>
      <c r="F19" s="242" t="s">
        <v>317</v>
      </c>
      <c r="G19" s="138">
        <v>-17088</v>
      </c>
    </row>
    <row r="20" spans="1:27" s="124" customFormat="1" ht="34.450000000000003" customHeight="1">
      <c r="A20" s="134">
        <v>1111</v>
      </c>
      <c r="B20" s="273" t="s">
        <v>276</v>
      </c>
      <c r="C20" s="273"/>
      <c r="D20" s="273"/>
      <c r="E20" s="273"/>
      <c r="F20" s="135"/>
      <c r="G20" s="136">
        <f>+G21</f>
        <v>-2925.8</v>
      </c>
    </row>
    <row r="21" spans="1:27" s="26" customFormat="1" ht="55.55" customHeight="1">
      <c r="A21" s="7"/>
      <c r="B21" s="121">
        <v>12007</v>
      </c>
      <c r="C21" s="301" t="s">
        <v>275</v>
      </c>
      <c r="D21" s="301"/>
      <c r="E21" s="301"/>
      <c r="F21" s="193" t="s">
        <v>128</v>
      </c>
      <c r="G21" s="252">
        <f>+G22</f>
        <v>-2925.8</v>
      </c>
      <c r="H21" s="5"/>
      <c r="I21" s="5"/>
      <c r="J21" s="5"/>
      <c r="K21" s="5"/>
      <c r="L21" s="5"/>
      <c r="M21" s="5"/>
      <c r="N21" s="5"/>
      <c r="O21" s="5"/>
      <c r="P21" s="5"/>
      <c r="Q21" s="5"/>
      <c r="R21" s="5"/>
      <c r="S21" s="5"/>
      <c r="T21" s="5"/>
      <c r="U21" s="5"/>
      <c r="V21" s="5"/>
      <c r="W21" s="5"/>
      <c r="X21" s="5"/>
      <c r="Y21" s="5"/>
      <c r="Z21" s="5"/>
      <c r="AA21" s="5"/>
    </row>
    <row r="22" spans="1:27" ht="17.25">
      <c r="A22" s="6"/>
      <c r="B22" s="6"/>
      <c r="C22" s="115"/>
      <c r="D22" s="115"/>
      <c r="E22" s="115"/>
      <c r="F22" s="122" t="s">
        <v>171</v>
      </c>
      <c r="G22" s="140">
        <v>-2925.8</v>
      </c>
    </row>
    <row r="23" spans="1:27" s="130" customFormat="1" ht="34.450000000000003" customHeight="1">
      <c r="A23" s="243">
        <v>1124</v>
      </c>
      <c r="B23" s="348" t="s">
        <v>318</v>
      </c>
      <c r="C23" s="349"/>
      <c r="D23" s="349"/>
      <c r="E23" s="350"/>
      <c r="F23" s="244"/>
      <c r="G23" s="136">
        <f>G24</f>
        <v>-14813.4</v>
      </c>
    </row>
    <row r="24" spans="1:27" s="130" customFormat="1" ht="66.7" customHeight="1">
      <c r="A24" s="253"/>
      <c r="B24" s="188">
        <v>11005</v>
      </c>
      <c r="C24" s="351" t="s">
        <v>319</v>
      </c>
      <c r="D24" s="352"/>
      <c r="E24" s="353"/>
      <c r="F24" s="66" t="s">
        <v>320</v>
      </c>
      <c r="G24" s="252">
        <f>G26+G27</f>
        <v>-14813.4</v>
      </c>
    </row>
    <row r="25" spans="1:27" s="130" customFormat="1" ht="17.25" customHeight="1">
      <c r="A25" s="253"/>
      <c r="B25" s="188"/>
      <c r="C25" s="194"/>
      <c r="D25" s="346" t="s">
        <v>315</v>
      </c>
      <c r="E25" s="347"/>
      <c r="F25" s="188"/>
      <c r="G25" s="233"/>
    </row>
    <row r="26" spans="1:27" s="130" customFormat="1" ht="50.35">
      <c r="A26" s="253"/>
      <c r="B26" s="235"/>
      <c r="C26" s="240"/>
      <c r="D26" s="240"/>
      <c r="E26" s="222" t="s">
        <v>321</v>
      </c>
      <c r="F26" s="245" t="s">
        <v>322</v>
      </c>
      <c r="G26" s="138">
        <v>-13600.6</v>
      </c>
    </row>
    <row r="27" spans="1:27" s="130" customFormat="1" ht="50.35">
      <c r="A27" s="253"/>
      <c r="B27" s="246"/>
      <c r="C27" s="247"/>
      <c r="D27" s="247"/>
      <c r="E27" s="241" t="s">
        <v>323</v>
      </c>
      <c r="F27" s="248" t="s">
        <v>171</v>
      </c>
      <c r="G27" s="138">
        <v>-1212.8</v>
      </c>
    </row>
    <row r="28" spans="1:27" s="130" customFormat="1" ht="34.450000000000003" customHeight="1">
      <c r="A28" s="243">
        <v>1146</v>
      </c>
      <c r="B28" s="348" t="s">
        <v>45</v>
      </c>
      <c r="C28" s="349"/>
      <c r="D28" s="349"/>
      <c r="E28" s="350"/>
      <c r="F28" s="244"/>
      <c r="G28" s="136">
        <f>+G29+G31</f>
        <v>-25510.3</v>
      </c>
    </row>
    <row r="29" spans="1:27" s="124" customFormat="1" ht="55.55" customHeight="1">
      <c r="A29" s="123"/>
      <c r="B29" s="121">
        <v>11015</v>
      </c>
      <c r="C29" s="301" t="s">
        <v>409</v>
      </c>
      <c r="D29" s="301"/>
      <c r="E29" s="301"/>
      <c r="F29" s="193" t="s">
        <v>33</v>
      </c>
      <c r="G29" s="137">
        <f>+G30</f>
        <v>-11314.5</v>
      </c>
    </row>
    <row r="30" spans="1:27" s="124" customFormat="1" ht="33.6">
      <c r="A30" s="121"/>
      <c r="B30" s="121"/>
      <c r="C30" s="271"/>
      <c r="D30" s="271"/>
      <c r="E30" s="271"/>
      <c r="F30" s="122" t="s">
        <v>410</v>
      </c>
      <c r="G30" s="138">
        <v>-11314.5</v>
      </c>
    </row>
    <row r="31" spans="1:27" s="124" customFormat="1" ht="55.55" customHeight="1">
      <c r="A31" s="123"/>
      <c r="B31" s="121">
        <v>12004</v>
      </c>
      <c r="C31" s="357" t="s">
        <v>51</v>
      </c>
      <c r="D31" s="357"/>
      <c r="E31" s="357"/>
      <c r="F31" s="121" t="s">
        <v>108</v>
      </c>
      <c r="G31" s="137">
        <f>+G32</f>
        <v>-14195.8</v>
      </c>
    </row>
    <row r="32" spans="1:27" s="124" customFormat="1" ht="34.450000000000003">
      <c r="A32" s="121"/>
      <c r="B32" s="121"/>
      <c r="C32" s="115"/>
      <c r="D32" s="115"/>
      <c r="E32" s="115"/>
      <c r="F32" s="47" t="s">
        <v>33</v>
      </c>
      <c r="G32" s="137">
        <f>G33</f>
        <v>-14195.8</v>
      </c>
    </row>
    <row r="33" spans="1:27" s="124" customFormat="1" ht="33.6">
      <c r="A33" s="121"/>
      <c r="B33" s="121"/>
      <c r="C33" s="115"/>
      <c r="D33" s="115"/>
      <c r="E33" s="115"/>
      <c r="F33" s="122" t="s">
        <v>168</v>
      </c>
      <c r="G33" s="138">
        <v>-14195.8</v>
      </c>
    </row>
    <row r="34" spans="1:27" s="130" customFormat="1" ht="34.450000000000003" customHeight="1">
      <c r="A34" s="243">
        <v>1168</v>
      </c>
      <c r="B34" s="348" t="s">
        <v>333</v>
      </c>
      <c r="C34" s="349"/>
      <c r="D34" s="349"/>
      <c r="E34" s="350"/>
      <c r="F34" s="244"/>
      <c r="G34" s="136">
        <f>G35</f>
        <v>-8056</v>
      </c>
    </row>
    <row r="35" spans="1:27" s="130" customFormat="1" ht="40.549999999999997" customHeight="1">
      <c r="A35" s="243"/>
      <c r="B35" s="188">
        <v>11005</v>
      </c>
      <c r="C35" s="351" t="s">
        <v>312</v>
      </c>
      <c r="D35" s="352"/>
      <c r="E35" s="353"/>
      <c r="F35" s="184" t="s">
        <v>109</v>
      </c>
      <c r="G35" s="137">
        <f>+G37+G39+G41</f>
        <v>-8056</v>
      </c>
    </row>
    <row r="36" spans="1:27" s="130" customFormat="1" ht="36.700000000000003" customHeight="1">
      <c r="A36" s="243"/>
      <c r="B36" s="188"/>
      <c r="C36" s="194"/>
      <c r="D36" s="346" t="s">
        <v>324</v>
      </c>
      <c r="E36" s="347"/>
      <c r="F36" s="184"/>
      <c r="G36" s="237"/>
    </row>
    <row r="37" spans="1:27" s="130" customFormat="1" ht="34.450000000000003">
      <c r="A37" s="243"/>
      <c r="B37" s="235"/>
      <c r="C37" s="249"/>
      <c r="D37" s="249"/>
      <c r="E37" s="184" t="s">
        <v>325</v>
      </c>
      <c r="F37" s="184"/>
      <c r="G37" s="137">
        <f>G38</f>
        <v>-2872</v>
      </c>
    </row>
    <row r="38" spans="1:27" s="130" customFormat="1" ht="50.35">
      <c r="A38" s="243"/>
      <c r="B38" s="235"/>
      <c r="C38" s="249"/>
      <c r="D38" s="249"/>
      <c r="E38" s="222" t="s">
        <v>326</v>
      </c>
      <c r="F38" s="217" t="s">
        <v>171</v>
      </c>
      <c r="G38" s="138">
        <v>-2872</v>
      </c>
    </row>
    <row r="39" spans="1:27" s="130" customFormat="1" ht="43.55" customHeight="1">
      <c r="A39" s="243"/>
      <c r="B39" s="235"/>
      <c r="C39" s="249"/>
      <c r="D39" s="249"/>
      <c r="E39" s="184" t="s">
        <v>331</v>
      </c>
      <c r="F39" s="194"/>
      <c r="G39" s="137">
        <f>G40</f>
        <v>-3000</v>
      </c>
    </row>
    <row r="40" spans="1:27" s="130" customFormat="1" ht="104.7" customHeight="1">
      <c r="A40" s="243"/>
      <c r="B40" s="235"/>
      <c r="C40" s="249"/>
      <c r="D40" s="249"/>
      <c r="E40" s="222" t="s">
        <v>327</v>
      </c>
      <c r="F40" s="217" t="s">
        <v>171</v>
      </c>
      <c r="G40" s="138">
        <v>-3000</v>
      </c>
    </row>
    <row r="41" spans="1:27" s="130" customFormat="1" ht="34.450000000000003">
      <c r="A41" s="243"/>
      <c r="B41" s="235"/>
      <c r="C41" s="249"/>
      <c r="D41" s="249"/>
      <c r="E41" s="184" t="s">
        <v>328</v>
      </c>
      <c r="F41" s="194"/>
      <c r="G41" s="137">
        <f>G42</f>
        <v>-2184</v>
      </c>
    </row>
    <row r="42" spans="1:27" s="130" customFormat="1" ht="408.7" customHeight="1">
      <c r="A42" s="243"/>
      <c r="B42" s="249"/>
      <c r="C42" s="249"/>
      <c r="D42" s="249"/>
      <c r="E42" s="250" t="s">
        <v>329</v>
      </c>
      <c r="F42" s="217" t="s">
        <v>330</v>
      </c>
      <c r="G42" s="138">
        <v>-2184</v>
      </c>
    </row>
    <row r="43" spans="1:27" s="124" customFormat="1" ht="24" customHeight="1">
      <c r="A43" s="134">
        <v>1183</v>
      </c>
      <c r="B43" s="273" t="s">
        <v>140</v>
      </c>
      <c r="C43" s="273"/>
      <c r="D43" s="273"/>
      <c r="E43" s="273"/>
      <c r="F43" s="135"/>
      <c r="G43" s="136">
        <f>+G44</f>
        <v>-2681</v>
      </c>
    </row>
    <row r="44" spans="1:27" s="26" customFormat="1" ht="55.55" customHeight="1">
      <c r="A44" s="7"/>
      <c r="B44" s="121">
        <v>11001</v>
      </c>
      <c r="C44" s="301" t="s">
        <v>268</v>
      </c>
      <c r="D44" s="301"/>
      <c r="E44" s="301"/>
      <c r="F44" s="193" t="s">
        <v>128</v>
      </c>
      <c r="G44" s="137">
        <f>+G45</f>
        <v>-2681</v>
      </c>
      <c r="H44" s="5"/>
      <c r="I44" s="5"/>
      <c r="J44" s="5"/>
      <c r="K44" s="5"/>
      <c r="L44" s="5"/>
      <c r="M44" s="5"/>
      <c r="N44" s="5"/>
      <c r="O44" s="5"/>
      <c r="P44" s="5"/>
      <c r="Q44" s="5"/>
      <c r="R44" s="5"/>
      <c r="S44" s="5"/>
      <c r="T44" s="5"/>
      <c r="U44" s="5"/>
      <c r="V44" s="5"/>
      <c r="W44" s="5"/>
      <c r="X44" s="5"/>
      <c r="Y44" s="5"/>
      <c r="Z44" s="5"/>
      <c r="AA44" s="5"/>
    </row>
    <row r="45" spans="1:27" ht="17.25">
      <c r="A45" s="6"/>
      <c r="B45" s="6"/>
      <c r="C45" s="115"/>
      <c r="D45" s="115"/>
      <c r="E45" s="115"/>
      <c r="F45" s="122" t="s">
        <v>171</v>
      </c>
      <c r="G45" s="140">
        <v>-2681</v>
      </c>
    </row>
    <row r="46" spans="1:27" s="124" customFormat="1" ht="24" customHeight="1">
      <c r="A46" s="134">
        <v>1192</v>
      </c>
      <c r="B46" s="273" t="s">
        <v>134</v>
      </c>
      <c r="C46" s="273"/>
      <c r="D46" s="273"/>
      <c r="E46" s="273"/>
      <c r="F46" s="135"/>
      <c r="G46" s="136">
        <f>+G47</f>
        <v>-1683.4</v>
      </c>
    </row>
    <row r="47" spans="1:27" s="26" customFormat="1" ht="55.55" customHeight="1">
      <c r="A47" s="7"/>
      <c r="B47" s="121">
        <v>11010</v>
      </c>
      <c r="C47" s="357" t="s">
        <v>138</v>
      </c>
      <c r="D47" s="357"/>
      <c r="E47" s="357"/>
      <c r="F47" s="121" t="s">
        <v>108</v>
      </c>
      <c r="G47" s="137">
        <f>+G48</f>
        <v>-1683.4</v>
      </c>
      <c r="H47" s="5"/>
      <c r="I47" s="5"/>
      <c r="J47" s="5"/>
      <c r="K47" s="5"/>
      <c r="L47" s="5"/>
      <c r="M47" s="5"/>
      <c r="N47" s="5"/>
      <c r="O47" s="5"/>
      <c r="P47" s="5"/>
      <c r="Q47" s="5"/>
      <c r="R47" s="5"/>
      <c r="S47" s="5"/>
      <c r="T47" s="5"/>
      <c r="U47" s="5"/>
      <c r="V47" s="5"/>
      <c r="W47" s="5"/>
      <c r="X47" s="5"/>
      <c r="Y47" s="5"/>
      <c r="Z47" s="5"/>
      <c r="AA47" s="5"/>
    </row>
    <row r="48" spans="1:27" ht="34.450000000000003">
      <c r="A48" s="6"/>
      <c r="B48" s="6"/>
      <c r="C48" s="115"/>
      <c r="D48" s="115"/>
      <c r="E48" s="115"/>
      <c r="F48" s="47" t="s">
        <v>128</v>
      </c>
      <c r="G48" s="139">
        <f>G49</f>
        <v>-1683.4</v>
      </c>
    </row>
    <row r="49" spans="1:27" ht="17.25">
      <c r="A49" s="6"/>
      <c r="B49" s="6"/>
      <c r="C49" s="115"/>
      <c r="D49" s="115"/>
      <c r="E49" s="115"/>
      <c r="F49" s="122" t="s">
        <v>139</v>
      </c>
      <c r="G49" s="140">
        <v>-1683.4</v>
      </c>
    </row>
    <row r="50" spans="1:27" s="124" customFormat="1" ht="36.25" customHeight="1">
      <c r="A50" s="134">
        <v>1193</v>
      </c>
      <c r="B50" s="273" t="s">
        <v>169</v>
      </c>
      <c r="C50" s="273"/>
      <c r="D50" s="273"/>
      <c r="E50" s="273"/>
      <c r="F50" s="135"/>
      <c r="G50" s="136">
        <f>+G51</f>
        <v>-82974.2</v>
      </c>
    </row>
    <row r="51" spans="1:27" s="26" customFormat="1" ht="108.7" customHeight="1">
      <c r="A51" s="7"/>
      <c r="B51" s="121">
        <v>11001</v>
      </c>
      <c r="C51" s="301" t="s">
        <v>170</v>
      </c>
      <c r="D51" s="301"/>
      <c r="E51" s="301"/>
      <c r="F51" s="193" t="s">
        <v>128</v>
      </c>
      <c r="G51" s="137">
        <f>SUM(G52:G57)</f>
        <v>-82974.2</v>
      </c>
      <c r="H51" s="5"/>
      <c r="I51" s="5"/>
      <c r="J51" s="5"/>
      <c r="K51" s="5"/>
      <c r="L51" s="5"/>
      <c r="M51" s="5"/>
      <c r="N51" s="5"/>
      <c r="O51" s="5"/>
      <c r="P51" s="5"/>
      <c r="Q51" s="5"/>
      <c r="R51" s="5"/>
      <c r="S51" s="5"/>
      <c r="T51" s="5"/>
      <c r="U51" s="5"/>
      <c r="V51" s="5"/>
      <c r="W51" s="5"/>
      <c r="X51" s="5"/>
      <c r="Y51" s="5"/>
      <c r="Z51" s="5"/>
      <c r="AA51" s="5"/>
    </row>
    <row r="52" spans="1:27" ht="17.25">
      <c r="A52" s="6"/>
      <c r="B52" s="6"/>
      <c r="C52" s="115"/>
      <c r="D52" s="115"/>
      <c r="E52" s="115"/>
      <c r="F52" s="122" t="s">
        <v>171</v>
      </c>
      <c r="G52" s="140">
        <v>-13688.2</v>
      </c>
    </row>
    <row r="53" spans="1:27" ht="50.35">
      <c r="A53" s="9"/>
      <c r="B53" s="9"/>
      <c r="C53" s="9"/>
      <c r="D53" s="9"/>
      <c r="E53" s="8"/>
      <c r="F53" s="122" t="s">
        <v>174</v>
      </c>
      <c r="G53" s="138">
        <v>-1857.2</v>
      </c>
    </row>
    <row r="54" spans="1:27" ht="50.35">
      <c r="A54" s="9"/>
      <c r="B54" s="9"/>
      <c r="C54" s="9"/>
      <c r="D54" s="9"/>
      <c r="E54" s="8"/>
      <c r="F54" s="122" t="s">
        <v>175</v>
      </c>
      <c r="G54" s="138">
        <v>-1857.2</v>
      </c>
    </row>
    <row r="55" spans="1:27" ht="50.35">
      <c r="A55" s="9"/>
      <c r="B55" s="9"/>
      <c r="C55" s="9"/>
      <c r="D55" s="9"/>
      <c r="E55" s="8"/>
      <c r="F55" s="122" t="s">
        <v>176</v>
      </c>
      <c r="G55" s="138">
        <v>-1857.2</v>
      </c>
    </row>
    <row r="56" spans="1:27" s="126" customFormat="1" ht="50.35">
      <c r="A56" s="125"/>
      <c r="B56" s="125"/>
      <c r="C56" s="141"/>
      <c r="D56" s="141"/>
      <c r="E56" s="141"/>
      <c r="F56" s="122" t="s">
        <v>172</v>
      </c>
      <c r="G56" s="138">
        <v>-31857.200000000001</v>
      </c>
    </row>
    <row r="57" spans="1:27" ht="50.35">
      <c r="A57" s="9"/>
      <c r="B57" s="9"/>
      <c r="C57" s="9"/>
      <c r="D57" s="9"/>
      <c r="E57" s="8"/>
      <c r="F57" s="122" t="s">
        <v>173</v>
      </c>
      <c r="G57" s="138">
        <v>-31857.200000000001</v>
      </c>
    </row>
  </sheetData>
  <mergeCells count="32">
    <mergeCell ref="A8:B8"/>
    <mergeCell ref="C8:E9"/>
    <mergeCell ref="F8:F9"/>
    <mergeCell ref="Y1:AA1"/>
    <mergeCell ref="X2:AA2"/>
    <mergeCell ref="V3:AA3"/>
    <mergeCell ref="A6:G6"/>
    <mergeCell ref="F2:G2"/>
    <mergeCell ref="F3:G3"/>
    <mergeCell ref="B46:E46"/>
    <mergeCell ref="B50:E50"/>
    <mergeCell ref="C51:E51"/>
    <mergeCell ref="A10:F10"/>
    <mergeCell ref="C47:E47"/>
    <mergeCell ref="C31:E31"/>
    <mergeCell ref="B11:E11"/>
    <mergeCell ref="C12:E12"/>
    <mergeCell ref="B43:E43"/>
    <mergeCell ref="C44:E44"/>
    <mergeCell ref="B20:E20"/>
    <mergeCell ref="C21:E21"/>
    <mergeCell ref="B14:E14"/>
    <mergeCell ref="C15:E15"/>
    <mergeCell ref="D16:E16"/>
    <mergeCell ref="B23:E23"/>
    <mergeCell ref="D36:E36"/>
    <mergeCell ref="B28:E28"/>
    <mergeCell ref="C24:E24"/>
    <mergeCell ref="D25:E25"/>
    <mergeCell ref="B34:E34"/>
    <mergeCell ref="C35:E35"/>
    <mergeCell ref="C29:E29"/>
  </mergeCells>
  <pageMargins left="0.70866141732283505" right="0.70866141732283505" top="0.74803149606299202" bottom="0.74803149606299202" header="0.31496062992126" footer="0.31496062992126"/>
  <pageSetup paperSize="9" scale="2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E315"/>
  <sheetViews>
    <sheetView topLeftCell="A271" zoomScale="90" zoomScaleNormal="90" zoomScaleSheetLayoutView="100" workbookViewId="0">
      <selection activeCell="C275" sqref="C275"/>
    </sheetView>
  </sheetViews>
  <sheetFormatPr defaultColWidth="8.84375" defaultRowHeight="16.8"/>
  <cols>
    <col min="1" max="1" width="5.3046875" style="1" customWidth="1"/>
    <col min="2" max="2" width="27.15234375" style="1" customWidth="1"/>
    <col min="3" max="3" width="66.69140625" style="1" customWidth="1"/>
    <col min="4" max="4" width="26.15234375" style="1" customWidth="1"/>
    <col min="5" max="5" width="9.15234375" style="1"/>
    <col min="6" max="6" width="49.84375" style="1" customWidth="1"/>
    <col min="7" max="16384" width="8.84375" style="1"/>
  </cols>
  <sheetData>
    <row r="1" spans="1:4" ht="37.549999999999997" customHeight="1">
      <c r="C1" s="376" t="s">
        <v>36</v>
      </c>
      <c r="D1" s="376"/>
    </row>
    <row r="2" spans="1:4" ht="15.05" customHeight="1">
      <c r="C2" s="377" t="s">
        <v>94</v>
      </c>
      <c r="D2" s="377"/>
    </row>
    <row r="3" spans="1:4" ht="15.05" customHeight="1">
      <c r="C3" s="377" t="s">
        <v>9</v>
      </c>
      <c r="D3" s="377"/>
    </row>
    <row r="6" spans="1:4" ht="59.3" customHeight="1">
      <c r="A6" s="2"/>
      <c r="B6" s="378" t="s">
        <v>178</v>
      </c>
      <c r="C6" s="378"/>
      <c r="D6" s="378"/>
    </row>
    <row r="7" spans="1:4" ht="23.3" customHeight="1"/>
    <row r="8" spans="1:4">
      <c r="B8" s="14"/>
      <c r="C8" s="14"/>
      <c r="D8" s="14"/>
    </row>
    <row r="9" spans="1:4" ht="21.75" customHeight="1">
      <c r="A9" s="379" t="s">
        <v>192</v>
      </c>
      <c r="B9" s="379"/>
      <c r="C9" s="379"/>
      <c r="D9" s="379"/>
    </row>
    <row r="10" spans="1:4" ht="38.65" customHeight="1">
      <c r="B10" s="14"/>
      <c r="C10" s="144" t="s">
        <v>109</v>
      </c>
      <c r="D10" s="145"/>
    </row>
    <row r="11" spans="1:4" ht="17.25">
      <c r="B11" s="380" t="s">
        <v>11</v>
      </c>
      <c r="C11" s="381"/>
      <c r="D11" s="382"/>
    </row>
    <row r="12" spans="1:4" s="4" customFormat="1">
      <c r="B12" s="146"/>
      <c r="C12" s="146"/>
      <c r="D12" s="147"/>
    </row>
    <row r="13" spans="1:4" s="4" customFormat="1">
      <c r="B13" s="146"/>
      <c r="C13" s="146"/>
      <c r="D13" s="147"/>
    </row>
    <row r="14" spans="1:4" ht="17.25">
      <c r="B14" s="15" t="s">
        <v>1</v>
      </c>
      <c r="C14" s="15" t="s">
        <v>2</v>
      </c>
      <c r="D14" s="16"/>
    </row>
    <row r="15" spans="1:4">
      <c r="B15" s="10">
        <v>1041</v>
      </c>
      <c r="C15" s="10" t="s">
        <v>244</v>
      </c>
      <c r="D15" s="16"/>
    </row>
    <row r="17" spans="2:4" ht="34.450000000000003">
      <c r="B17" s="17" t="s">
        <v>3</v>
      </c>
      <c r="C17" s="18"/>
      <c r="D17" s="16"/>
    </row>
    <row r="18" spans="2:4" ht="67.150000000000006">
      <c r="B18" s="19" t="s">
        <v>4</v>
      </c>
      <c r="C18" s="10">
        <v>1041</v>
      </c>
      <c r="D18" s="20" t="s">
        <v>88</v>
      </c>
    </row>
    <row r="19" spans="2:4">
      <c r="B19" s="19" t="s">
        <v>5</v>
      </c>
      <c r="C19" s="10">
        <v>11032</v>
      </c>
      <c r="D19" s="21" t="s">
        <v>12</v>
      </c>
    </row>
    <row r="20" spans="2:4" ht="34.049999999999997" customHeight="1">
      <c r="B20" s="258" t="s">
        <v>6</v>
      </c>
      <c r="C20" s="27" t="s">
        <v>351</v>
      </c>
      <c r="D20" s="23"/>
    </row>
    <row r="21" spans="2:4" ht="49.95" customHeight="1">
      <c r="B21" s="23" t="s">
        <v>10</v>
      </c>
      <c r="C21" s="27" t="s">
        <v>352</v>
      </c>
      <c r="D21" s="23"/>
    </row>
    <row r="22" spans="2:4">
      <c r="B22" s="22" t="s">
        <v>7</v>
      </c>
      <c r="C22" s="27" t="s">
        <v>76</v>
      </c>
      <c r="D22" s="23"/>
    </row>
    <row r="23" spans="2:4" ht="50.35">
      <c r="B23" s="11" t="s">
        <v>179</v>
      </c>
      <c r="C23" s="24" t="s">
        <v>353</v>
      </c>
      <c r="D23" s="23"/>
    </row>
    <row r="24" spans="2:4">
      <c r="B24" s="369" t="s">
        <v>0</v>
      </c>
      <c r="C24" s="370"/>
      <c r="D24" s="23"/>
    </row>
    <row r="25" spans="2:4">
      <c r="B25" s="25" t="s">
        <v>8</v>
      </c>
      <c r="C25" s="25"/>
      <c r="D25" s="142">
        <f>+'հավելված 1'!D21</f>
        <v>-7168.2</v>
      </c>
    </row>
    <row r="26" spans="2:4" ht="9.3000000000000007" customHeight="1"/>
    <row r="27" spans="2:4" ht="67.150000000000006">
      <c r="B27" s="19" t="s">
        <v>4</v>
      </c>
      <c r="C27" s="10">
        <v>1041</v>
      </c>
      <c r="D27" s="20" t="s">
        <v>88</v>
      </c>
    </row>
    <row r="28" spans="2:4">
      <c r="B28" s="19" t="s">
        <v>5</v>
      </c>
      <c r="C28" s="10">
        <v>12001</v>
      </c>
      <c r="D28" s="21" t="s">
        <v>12</v>
      </c>
    </row>
    <row r="29" spans="2:4" ht="33.6">
      <c r="B29" s="22" t="s">
        <v>6</v>
      </c>
      <c r="C29" s="27" t="s">
        <v>354</v>
      </c>
      <c r="D29" s="23"/>
    </row>
    <row r="30" spans="2:4" ht="33.6">
      <c r="B30" s="23" t="s">
        <v>10</v>
      </c>
      <c r="C30" s="27" t="s">
        <v>354</v>
      </c>
      <c r="D30" s="23"/>
    </row>
    <row r="31" spans="2:4">
      <c r="B31" s="22" t="s">
        <v>7</v>
      </c>
      <c r="C31" s="27" t="s">
        <v>126</v>
      </c>
      <c r="D31" s="23"/>
    </row>
    <row r="32" spans="2:4" ht="50.35">
      <c r="B32" s="11" t="s">
        <v>179</v>
      </c>
      <c r="C32" s="24" t="s">
        <v>355</v>
      </c>
      <c r="D32" s="23"/>
    </row>
    <row r="33" spans="2:4">
      <c r="B33" s="369" t="s">
        <v>0</v>
      </c>
      <c r="C33" s="370"/>
      <c r="D33" s="23"/>
    </row>
    <row r="34" spans="2:4">
      <c r="B34" s="25" t="s">
        <v>8</v>
      </c>
      <c r="C34" s="25"/>
      <c r="D34" s="142">
        <f>+'հավելված 1'!D27</f>
        <v>-57600</v>
      </c>
    </row>
    <row r="35" spans="2:4" s="4" customFormat="1">
      <c r="B35" s="146"/>
      <c r="C35" s="146"/>
      <c r="D35" s="148"/>
    </row>
    <row r="36" spans="2:4" ht="17.25">
      <c r="B36" s="15" t="s">
        <v>1</v>
      </c>
      <c r="C36" s="15" t="s">
        <v>2</v>
      </c>
      <c r="D36" s="16"/>
    </row>
    <row r="37" spans="2:4" ht="33.6">
      <c r="B37" s="10">
        <v>1045</v>
      </c>
      <c r="C37" s="10" t="s">
        <v>359</v>
      </c>
      <c r="D37" s="16"/>
    </row>
    <row r="39" spans="2:4" ht="34.450000000000003">
      <c r="B39" s="17" t="s">
        <v>3</v>
      </c>
      <c r="C39" s="18"/>
      <c r="D39" s="16"/>
    </row>
    <row r="40" spans="2:4" ht="67.150000000000006">
      <c r="B40" s="19" t="s">
        <v>4</v>
      </c>
      <c r="C40" s="10">
        <v>1045</v>
      </c>
      <c r="D40" s="20" t="s">
        <v>88</v>
      </c>
    </row>
    <row r="41" spans="2:4">
      <c r="B41" s="19" t="s">
        <v>5</v>
      </c>
      <c r="C41" s="10">
        <v>12001</v>
      </c>
      <c r="D41" s="21" t="s">
        <v>12</v>
      </c>
    </row>
    <row r="42" spans="2:4" ht="34.049999999999997" customHeight="1">
      <c r="B42" s="258" t="s">
        <v>6</v>
      </c>
      <c r="C42" s="27" t="s">
        <v>356</v>
      </c>
      <c r="D42" s="23"/>
    </row>
    <row r="43" spans="2:4" ht="49.95" customHeight="1">
      <c r="B43" s="23" t="s">
        <v>10</v>
      </c>
      <c r="C43" s="27" t="s">
        <v>357</v>
      </c>
      <c r="D43" s="23"/>
    </row>
    <row r="44" spans="2:4">
      <c r="B44" s="22" t="s">
        <v>7</v>
      </c>
      <c r="C44" s="27" t="s">
        <v>126</v>
      </c>
      <c r="D44" s="23"/>
    </row>
    <row r="45" spans="2:4" ht="50.35">
      <c r="B45" s="11" t="s">
        <v>364</v>
      </c>
      <c r="C45" s="24" t="s">
        <v>358</v>
      </c>
      <c r="D45" s="23"/>
    </row>
    <row r="46" spans="2:4">
      <c r="B46" s="369" t="s">
        <v>0</v>
      </c>
      <c r="C46" s="370"/>
      <c r="D46" s="23"/>
    </row>
    <row r="47" spans="2:4">
      <c r="B47" s="368" t="s">
        <v>360</v>
      </c>
      <c r="C47" s="368"/>
      <c r="D47" s="259">
        <v>-168</v>
      </c>
    </row>
    <row r="48" spans="2:4">
      <c r="B48" s="25" t="s">
        <v>8</v>
      </c>
      <c r="C48" s="25"/>
      <c r="D48" s="142">
        <f>+'հավելված 1'!D40</f>
        <v>-9426.4</v>
      </c>
    </row>
    <row r="49" spans="2:4" ht="9.3000000000000007" customHeight="1"/>
    <row r="50" spans="2:4" ht="67.150000000000006">
      <c r="B50" s="19" t="s">
        <v>4</v>
      </c>
      <c r="C50" s="10">
        <v>1045</v>
      </c>
      <c r="D50" s="20" t="s">
        <v>88</v>
      </c>
    </row>
    <row r="51" spans="2:4">
      <c r="B51" s="19" t="s">
        <v>5</v>
      </c>
      <c r="C51" s="10">
        <v>12002</v>
      </c>
      <c r="D51" s="21" t="s">
        <v>12</v>
      </c>
    </row>
    <row r="52" spans="2:4" ht="33.6">
      <c r="B52" s="22" t="s">
        <v>6</v>
      </c>
      <c r="C52" s="27" t="s">
        <v>361</v>
      </c>
      <c r="D52" s="23"/>
    </row>
    <row r="53" spans="2:4" ht="33.6">
      <c r="B53" s="23" t="s">
        <v>10</v>
      </c>
      <c r="C53" s="27" t="s">
        <v>362</v>
      </c>
      <c r="D53" s="23"/>
    </row>
    <row r="54" spans="2:4">
      <c r="B54" s="22" t="s">
        <v>7</v>
      </c>
      <c r="C54" s="27" t="s">
        <v>126</v>
      </c>
      <c r="D54" s="23"/>
    </row>
    <row r="55" spans="2:4" ht="50.35">
      <c r="B55" s="11" t="s">
        <v>364</v>
      </c>
      <c r="C55" s="24" t="s">
        <v>363</v>
      </c>
      <c r="D55" s="23"/>
    </row>
    <row r="56" spans="2:4">
      <c r="B56" s="369" t="s">
        <v>0</v>
      </c>
      <c r="C56" s="370"/>
      <c r="D56" s="23"/>
    </row>
    <row r="57" spans="2:4">
      <c r="B57" s="368" t="s">
        <v>360</v>
      </c>
      <c r="C57" s="368"/>
      <c r="D57" s="259">
        <v>-234</v>
      </c>
    </row>
    <row r="58" spans="2:4">
      <c r="B58" s="25" t="s">
        <v>8</v>
      </c>
      <c r="C58" s="25"/>
      <c r="D58" s="142">
        <f>+'հավելված 1'!D46</f>
        <v>-13376.5</v>
      </c>
    </row>
    <row r="59" spans="2:4" ht="9.3000000000000007" customHeight="1"/>
    <row r="60" spans="2:4" ht="67.150000000000006">
      <c r="B60" s="19" t="s">
        <v>4</v>
      </c>
      <c r="C60" s="10">
        <v>1045</v>
      </c>
      <c r="D60" s="20" t="s">
        <v>88</v>
      </c>
    </row>
    <row r="61" spans="2:4">
      <c r="B61" s="19" t="s">
        <v>5</v>
      </c>
      <c r="C61" s="10">
        <v>12003</v>
      </c>
      <c r="D61" s="21" t="s">
        <v>12</v>
      </c>
    </row>
    <row r="62" spans="2:4" ht="34.049999999999997" customHeight="1">
      <c r="B62" s="258" t="s">
        <v>6</v>
      </c>
      <c r="C62" s="27" t="s">
        <v>365</v>
      </c>
      <c r="D62" s="23"/>
    </row>
    <row r="63" spans="2:4" ht="49.95" customHeight="1">
      <c r="B63" s="23" t="s">
        <v>10</v>
      </c>
      <c r="C63" s="27" t="s">
        <v>365</v>
      </c>
      <c r="D63" s="23"/>
    </row>
    <row r="64" spans="2:4">
      <c r="B64" s="22" t="s">
        <v>7</v>
      </c>
      <c r="C64" s="27" t="s">
        <v>126</v>
      </c>
      <c r="D64" s="23"/>
    </row>
    <row r="65" spans="2:4" ht="50.35">
      <c r="B65" s="11" t="s">
        <v>364</v>
      </c>
      <c r="C65" s="24" t="s">
        <v>366</v>
      </c>
      <c r="D65" s="23"/>
    </row>
    <row r="66" spans="2:4">
      <c r="B66" s="369" t="s">
        <v>0</v>
      </c>
      <c r="C66" s="370"/>
      <c r="D66" s="23"/>
    </row>
    <row r="67" spans="2:4" ht="16.8" customHeight="1">
      <c r="B67" s="368" t="s">
        <v>367</v>
      </c>
      <c r="C67" s="368"/>
      <c r="D67" s="259">
        <v>-77</v>
      </c>
    </row>
    <row r="68" spans="2:4">
      <c r="B68" s="25" t="s">
        <v>8</v>
      </c>
      <c r="C68" s="25"/>
      <c r="D68" s="142">
        <f>+'հավելված 1'!D52</f>
        <v>-23630.5</v>
      </c>
    </row>
    <row r="69" spans="2:4" ht="9.3000000000000007" customHeight="1"/>
    <row r="70" spans="2:4" ht="67.150000000000006">
      <c r="B70" s="19" t="s">
        <v>4</v>
      </c>
      <c r="C70" s="10">
        <v>1045</v>
      </c>
      <c r="D70" s="20" t="s">
        <v>88</v>
      </c>
    </row>
    <row r="71" spans="2:4">
      <c r="B71" s="19" t="s">
        <v>5</v>
      </c>
      <c r="C71" s="10">
        <v>12004</v>
      </c>
      <c r="D71" s="21" t="s">
        <v>12</v>
      </c>
    </row>
    <row r="72" spans="2:4" ht="33.6">
      <c r="B72" s="22" t="s">
        <v>6</v>
      </c>
      <c r="C72" s="27" t="s">
        <v>368</v>
      </c>
      <c r="D72" s="23"/>
    </row>
    <row r="73" spans="2:4" ht="33.6">
      <c r="B73" s="23" t="s">
        <v>10</v>
      </c>
      <c r="C73" s="27" t="s">
        <v>368</v>
      </c>
      <c r="D73" s="23"/>
    </row>
    <row r="74" spans="2:4">
      <c r="B74" s="22" t="s">
        <v>7</v>
      </c>
      <c r="C74" s="27" t="s">
        <v>126</v>
      </c>
      <c r="D74" s="23"/>
    </row>
    <row r="75" spans="2:4" ht="50.35">
      <c r="B75" s="11" t="s">
        <v>364</v>
      </c>
      <c r="C75" s="24" t="s">
        <v>363</v>
      </c>
      <c r="D75" s="23"/>
    </row>
    <row r="76" spans="2:4">
      <c r="B76" s="369" t="s">
        <v>0</v>
      </c>
      <c r="C76" s="370"/>
      <c r="D76" s="23"/>
    </row>
    <row r="77" spans="2:4">
      <c r="B77" s="368" t="s">
        <v>369</v>
      </c>
      <c r="C77" s="368"/>
      <c r="D77" s="259">
        <v>-45</v>
      </c>
    </row>
    <row r="78" spans="2:4">
      <c r="B78" s="25" t="s">
        <v>8</v>
      </c>
      <c r="C78" s="25"/>
      <c r="D78" s="142">
        <f>+'հավելված 1'!D58</f>
        <v>-15460.1</v>
      </c>
    </row>
    <row r="79" spans="2:4" s="4" customFormat="1">
      <c r="B79" s="146"/>
      <c r="C79" s="146"/>
      <c r="D79" s="148"/>
    </row>
    <row r="80" spans="2:4" ht="17.25">
      <c r="B80" s="15" t="s">
        <v>1</v>
      </c>
      <c r="C80" s="15" t="s">
        <v>2</v>
      </c>
      <c r="D80" s="16"/>
    </row>
    <row r="81" spans="2:4">
      <c r="B81" s="10">
        <v>1075</v>
      </c>
      <c r="C81" s="10" t="s">
        <v>370</v>
      </c>
      <c r="D81" s="16"/>
    </row>
    <row r="83" spans="2:4" ht="34.450000000000003">
      <c r="B83" s="17" t="s">
        <v>3</v>
      </c>
      <c r="C83" s="18"/>
      <c r="D83" s="16"/>
    </row>
    <row r="84" spans="2:4" ht="67.150000000000006">
      <c r="B84" s="19" t="s">
        <v>4</v>
      </c>
      <c r="C84" s="10">
        <v>1075</v>
      </c>
      <c r="D84" s="20" t="s">
        <v>88</v>
      </c>
    </row>
    <row r="85" spans="2:4">
      <c r="B85" s="19" t="s">
        <v>5</v>
      </c>
      <c r="C85" s="10">
        <v>11004</v>
      </c>
      <c r="D85" s="21" t="s">
        <v>12</v>
      </c>
    </row>
    <row r="86" spans="2:4" ht="34.049999999999997" customHeight="1">
      <c r="B86" s="258" t="s">
        <v>6</v>
      </c>
      <c r="C86" s="27" t="s">
        <v>371</v>
      </c>
      <c r="D86" s="23"/>
    </row>
    <row r="87" spans="2:4" ht="49.95" customHeight="1">
      <c r="B87" s="23" t="s">
        <v>10</v>
      </c>
      <c r="C87" s="27" t="s">
        <v>372</v>
      </c>
      <c r="D87" s="23"/>
    </row>
    <row r="88" spans="2:4">
      <c r="B88" s="22" t="s">
        <v>7</v>
      </c>
      <c r="C88" s="27" t="s">
        <v>76</v>
      </c>
      <c r="D88" s="23"/>
    </row>
    <row r="89" spans="2:4" ht="50.35">
      <c r="B89" s="11" t="s">
        <v>374</v>
      </c>
      <c r="C89" s="24" t="s">
        <v>373</v>
      </c>
      <c r="D89" s="23"/>
    </row>
    <row r="90" spans="2:4">
      <c r="B90" s="369" t="s">
        <v>0</v>
      </c>
      <c r="C90" s="370"/>
      <c r="D90" s="23"/>
    </row>
    <row r="91" spans="2:4">
      <c r="B91" s="25" t="s">
        <v>8</v>
      </c>
      <c r="C91" s="25"/>
      <c r="D91" s="142">
        <f>+'հավելված 1'!D71</f>
        <v>-21273.599999999999</v>
      </c>
    </row>
    <row r="92" spans="2:4" s="4" customFormat="1">
      <c r="B92" s="146"/>
      <c r="C92" s="146"/>
      <c r="D92" s="148"/>
    </row>
    <row r="93" spans="2:4" ht="17.25">
      <c r="B93" s="15" t="s">
        <v>1</v>
      </c>
      <c r="C93" s="15" t="s">
        <v>2</v>
      </c>
      <c r="D93" s="16"/>
    </row>
    <row r="94" spans="2:4" ht="33.6">
      <c r="B94" s="10">
        <v>1111</v>
      </c>
      <c r="C94" s="10" t="s">
        <v>375</v>
      </c>
      <c r="D94" s="16"/>
    </row>
    <row r="96" spans="2:4" ht="34.450000000000003">
      <c r="B96" s="17" t="s">
        <v>3</v>
      </c>
      <c r="C96" s="18"/>
      <c r="D96" s="16"/>
    </row>
    <row r="97" spans="2:4" ht="67.150000000000006">
      <c r="B97" s="19" t="s">
        <v>4</v>
      </c>
      <c r="C97" s="10">
        <v>1111</v>
      </c>
      <c r="D97" s="20" t="s">
        <v>88</v>
      </c>
    </row>
    <row r="98" spans="2:4">
      <c r="B98" s="19" t="s">
        <v>5</v>
      </c>
      <c r="C98" s="10">
        <v>12005</v>
      </c>
      <c r="D98" s="21" t="s">
        <v>12</v>
      </c>
    </row>
    <row r="99" spans="2:4" ht="34.049999999999997" customHeight="1">
      <c r="B99" s="258" t="s">
        <v>6</v>
      </c>
      <c r="C99" s="27" t="s">
        <v>376</v>
      </c>
      <c r="D99" s="23"/>
    </row>
    <row r="100" spans="2:4" ht="49.95" customHeight="1">
      <c r="B100" s="23" t="s">
        <v>10</v>
      </c>
      <c r="C100" s="27" t="s">
        <v>377</v>
      </c>
      <c r="D100" s="23"/>
    </row>
    <row r="101" spans="2:4">
      <c r="B101" s="22" t="s">
        <v>7</v>
      </c>
      <c r="C101" s="27" t="s">
        <v>126</v>
      </c>
      <c r="D101" s="23"/>
    </row>
    <row r="102" spans="2:4" ht="35.799999999999997" customHeight="1">
      <c r="B102" s="11" t="s">
        <v>364</v>
      </c>
      <c r="C102" s="24" t="s">
        <v>378</v>
      </c>
      <c r="D102" s="23"/>
    </row>
    <row r="103" spans="2:4">
      <c r="B103" s="369" t="s">
        <v>0</v>
      </c>
      <c r="C103" s="370"/>
      <c r="D103" s="23"/>
    </row>
    <row r="104" spans="2:4">
      <c r="B104" s="25" t="s">
        <v>8</v>
      </c>
      <c r="C104" s="25"/>
      <c r="D104" s="142">
        <f>+'հավելված 1'!D84</f>
        <v>-29378.5</v>
      </c>
    </row>
    <row r="105" spans="2:4" ht="9.3000000000000007" customHeight="1"/>
    <row r="106" spans="2:4" ht="34.450000000000003">
      <c r="B106" s="17" t="s">
        <v>3</v>
      </c>
      <c r="C106" s="18"/>
      <c r="D106" s="16"/>
    </row>
    <row r="107" spans="2:4" ht="67.150000000000006">
      <c r="B107" s="19" t="s">
        <v>4</v>
      </c>
      <c r="C107" s="10">
        <v>1111</v>
      </c>
      <c r="D107" s="20" t="s">
        <v>88</v>
      </c>
    </row>
    <row r="108" spans="2:4">
      <c r="B108" s="19" t="s">
        <v>5</v>
      </c>
      <c r="C108" s="10">
        <v>12007</v>
      </c>
      <c r="D108" s="21" t="s">
        <v>12</v>
      </c>
    </row>
    <row r="109" spans="2:4" ht="34.049999999999997" customHeight="1">
      <c r="B109" s="258" t="s">
        <v>6</v>
      </c>
      <c r="C109" s="27" t="s">
        <v>379</v>
      </c>
      <c r="D109" s="23"/>
    </row>
    <row r="110" spans="2:4" ht="33.6">
      <c r="B110" s="23" t="s">
        <v>10</v>
      </c>
      <c r="C110" s="27" t="s">
        <v>380</v>
      </c>
      <c r="D110" s="23"/>
    </row>
    <row r="111" spans="2:4">
      <c r="B111" s="22" t="s">
        <v>7</v>
      </c>
      <c r="C111" s="27" t="s">
        <v>126</v>
      </c>
      <c r="D111" s="23"/>
    </row>
    <row r="112" spans="2:4" ht="35.799999999999997" customHeight="1">
      <c r="B112" s="11" t="s">
        <v>364</v>
      </c>
      <c r="C112" s="24" t="s">
        <v>381</v>
      </c>
      <c r="D112" s="23"/>
    </row>
    <row r="113" spans="2:4">
      <c r="B113" s="369" t="s">
        <v>0</v>
      </c>
      <c r="C113" s="370"/>
      <c r="D113" s="23"/>
    </row>
    <row r="114" spans="2:4" s="14" customFormat="1" ht="16.8" customHeight="1">
      <c r="B114" s="373" t="s">
        <v>382</v>
      </c>
      <c r="C114" s="373"/>
      <c r="D114" s="259">
        <v>-39</v>
      </c>
    </row>
    <row r="115" spans="2:4">
      <c r="B115" s="25" t="s">
        <v>8</v>
      </c>
      <c r="C115" s="25"/>
      <c r="D115" s="142">
        <f>+'հավելված 1'!D90</f>
        <v>-2925.8</v>
      </c>
    </row>
    <row r="116" spans="2:4" s="4" customFormat="1">
      <c r="B116" s="146"/>
      <c r="C116" s="146"/>
      <c r="D116" s="148"/>
    </row>
    <row r="117" spans="2:4" ht="17.25">
      <c r="B117" s="15" t="s">
        <v>1</v>
      </c>
      <c r="C117" s="15" t="s">
        <v>2</v>
      </c>
      <c r="D117" s="16"/>
    </row>
    <row r="118" spans="2:4">
      <c r="B118" s="10">
        <v>1124</v>
      </c>
      <c r="C118" s="10" t="s">
        <v>383</v>
      </c>
      <c r="D118" s="16"/>
    </row>
    <row r="120" spans="2:4" ht="34.450000000000003">
      <c r="B120" s="17" t="s">
        <v>3</v>
      </c>
      <c r="C120" s="18"/>
      <c r="D120" s="16"/>
    </row>
    <row r="121" spans="2:4" ht="67.150000000000006">
      <c r="B121" s="19" t="s">
        <v>4</v>
      </c>
      <c r="C121" s="10">
        <v>1124</v>
      </c>
      <c r="D121" s="20" t="s">
        <v>88</v>
      </c>
    </row>
    <row r="122" spans="2:4">
      <c r="B122" s="19" t="s">
        <v>5</v>
      </c>
      <c r="C122" s="10">
        <v>11005</v>
      </c>
      <c r="D122" s="21" t="s">
        <v>12</v>
      </c>
    </row>
    <row r="123" spans="2:4" ht="34.049999999999997" customHeight="1">
      <c r="B123" s="258" t="s">
        <v>6</v>
      </c>
      <c r="C123" s="27" t="s">
        <v>384</v>
      </c>
      <c r="D123" s="23"/>
    </row>
    <row r="124" spans="2:4" ht="49.95" customHeight="1">
      <c r="B124" s="23" t="s">
        <v>10</v>
      </c>
      <c r="C124" s="27" t="s">
        <v>385</v>
      </c>
      <c r="D124" s="23"/>
    </row>
    <row r="125" spans="2:4">
      <c r="B125" s="22" t="s">
        <v>7</v>
      </c>
      <c r="C125" s="27" t="s">
        <v>76</v>
      </c>
      <c r="D125" s="23"/>
    </row>
    <row r="126" spans="2:4" ht="50.35">
      <c r="B126" s="11" t="s">
        <v>374</v>
      </c>
      <c r="C126" s="24" t="s">
        <v>373</v>
      </c>
      <c r="D126" s="23"/>
    </row>
    <row r="127" spans="2:4">
      <c r="B127" s="369" t="s">
        <v>0</v>
      </c>
      <c r="C127" s="370"/>
      <c r="D127" s="23"/>
    </row>
    <row r="128" spans="2:4" ht="16.8" customHeight="1">
      <c r="B128" s="368" t="s">
        <v>386</v>
      </c>
      <c r="C128" s="368"/>
      <c r="D128" s="259">
        <v>-3</v>
      </c>
    </row>
    <row r="129" spans="2:4">
      <c r="B129" s="368" t="s">
        <v>387</v>
      </c>
      <c r="C129" s="368"/>
      <c r="D129" s="259">
        <v>-600</v>
      </c>
    </row>
    <row r="130" spans="2:4">
      <c r="B130" s="25" t="s">
        <v>8</v>
      </c>
      <c r="C130" s="25"/>
      <c r="D130" s="142">
        <f>+'հավելված 1'!D103</f>
        <v>-14813.4</v>
      </c>
    </row>
    <row r="131" spans="2:4" ht="9.3000000000000007" customHeight="1"/>
    <row r="132" spans="2:4" ht="17.25">
      <c r="B132" s="15" t="s">
        <v>1</v>
      </c>
      <c r="C132" s="15" t="s">
        <v>2</v>
      </c>
      <c r="D132" s="16"/>
    </row>
    <row r="133" spans="2:4">
      <c r="B133" s="10">
        <v>1146</v>
      </c>
      <c r="C133" s="10" t="s">
        <v>45</v>
      </c>
      <c r="D133" s="16"/>
    </row>
    <row r="135" spans="2:4" ht="34.450000000000003">
      <c r="B135" s="17" t="s">
        <v>3</v>
      </c>
      <c r="C135" s="18"/>
      <c r="D135" s="16"/>
    </row>
    <row r="136" spans="2:4" ht="67.150000000000006">
      <c r="B136" s="19" t="s">
        <v>4</v>
      </c>
      <c r="C136" s="10">
        <v>1146</v>
      </c>
      <c r="D136" s="20" t="s">
        <v>88</v>
      </c>
    </row>
    <row r="137" spans="2:4">
      <c r="B137" s="19" t="s">
        <v>5</v>
      </c>
      <c r="C137" s="10" t="s">
        <v>111</v>
      </c>
      <c r="D137" s="21" t="s">
        <v>12</v>
      </c>
    </row>
    <row r="138" spans="2:4">
      <c r="B138" s="22" t="s">
        <v>6</v>
      </c>
      <c r="C138" s="27" t="s">
        <v>112</v>
      </c>
      <c r="D138" s="23"/>
    </row>
    <row r="139" spans="2:4" ht="33.6">
      <c r="B139" s="23" t="s">
        <v>10</v>
      </c>
      <c r="C139" s="27" t="s">
        <v>113</v>
      </c>
      <c r="D139" s="23"/>
    </row>
    <row r="140" spans="2:4">
      <c r="B140" s="22" t="s">
        <v>7</v>
      </c>
      <c r="C140" s="27" t="s">
        <v>76</v>
      </c>
      <c r="D140" s="23"/>
    </row>
    <row r="141" spans="2:4" ht="67.150000000000006">
      <c r="B141" s="11" t="s">
        <v>179</v>
      </c>
      <c r="C141" s="24" t="s">
        <v>77</v>
      </c>
      <c r="D141" s="23"/>
    </row>
    <row r="142" spans="2:4">
      <c r="B142" s="369" t="s">
        <v>0</v>
      </c>
      <c r="C142" s="370"/>
      <c r="D142" s="23"/>
    </row>
    <row r="143" spans="2:4">
      <c r="B143" s="25" t="s">
        <v>8</v>
      </c>
      <c r="C143" s="25"/>
      <c r="D143" s="142">
        <f>+'հավելված 1'!D116</f>
        <v>-4756.6000000000004</v>
      </c>
    </row>
    <row r="144" spans="2:4" ht="9.3000000000000007" customHeight="1"/>
    <row r="145" spans="2:4" ht="67.150000000000006">
      <c r="B145" s="19" t="s">
        <v>4</v>
      </c>
      <c r="C145" s="10">
        <v>1146</v>
      </c>
      <c r="D145" s="20" t="s">
        <v>88</v>
      </c>
    </row>
    <row r="146" spans="2:4">
      <c r="B146" s="19" t="s">
        <v>5</v>
      </c>
      <c r="C146" s="10" t="s">
        <v>114</v>
      </c>
      <c r="D146" s="21" t="s">
        <v>12</v>
      </c>
    </row>
    <row r="147" spans="2:4">
      <c r="B147" s="22" t="s">
        <v>6</v>
      </c>
      <c r="C147" s="27" t="s">
        <v>115</v>
      </c>
      <c r="D147" s="23"/>
    </row>
    <row r="148" spans="2:4" ht="33.6">
      <c r="B148" s="23" t="s">
        <v>10</v>
      </c>
      <c r="C148" s="27" t="s">
        <v>116</v>
      </c>
      <c r="D148" s="23"/>
    </row>
    <row r="149" spans="2:4">
      <c r="B149" s="22" t="s">
        <v>7</v>
      </c>
      <c r="C149" s="27" t="s">
        <v>76</v>
      </c>
      <c r="D149" s="23"/>
    </row>
    <row r="150" spans="2:4" ht="71.25" customHeight="1">
      <c r="B150" s="11" t="s">
        <v>179</v>
      </c>
      <c r="C150" s="24" t="s">
        <v>77</v>
      </c>
      <c r="D150" s="23"/>
    </row>
    <row r="151" spans="2:4">
      <c r="B151" s="369" t="s">
        <v>0</v>
      </c>
      <c r="C151" s="370"/>
      <c r="D151" s="23"/>
    </row>
    <row r="152" spans="2:4">
      <c r="B152" s="25" t="s">
        <v>8</v>
      </c>
      <c r="C152" s="25"/>
      <c r="D152" s="142">
        <f>+'հավելված 1'!D122</f>
        <v>-3050.6</v>
      </c>
    </row>
    <row r="153" spans="2:4" ht="9.3000000000000007" customHeight="1"/>
    <row r="154" spans="2:4" ht="67.150000000000006">
      <c r="B154" s="19" t="s">
        <v>4</v>
      </c>
      <c r="C154" s="10">
        <v>1146</v>
      </c>
      <c r="D154" s="20" t="s">
        <v>88</v>
      </c>
    </row>
    <row r="155" spans="2:4">
      <c r="B155" s="19" t="s">
        <v>5</v>
      </c>
      <c r="C155" s="10" t="s">
        <v>117</v>
      </c>
      <c r="D155" s="21" t="s">
        <v>12</v>
      </c>
    </row>
    <row r="156" spans="2:4">
      <c r="B156" s="22" t="s">
        <v>6</v>
      </c>
      <c r="C156" s="27" t="s">
        <v>118</v>
      </c>
      <c r="D156" s="23"/>
    </row>
    <row r="157" spans="2:4" ht="50.35">
      <c r="B157" s="23" t="s">
        <v>10</v>
      </c>
      <c r="C157" s="27" t="s">
        <v>119</v>
      </c>
      <c r="D157" s="23"/>
    </row>
    <row r="158" spans="2:4">
      <c r="B158" s="22" t="s">
        <v>7</v>
      </c>
      <c r="C158" s="27" t="s">
        <v>76</v>
      </c>
      <c r="D158" s="23"/>
    </row>
    <row r="159" spans="2:4" ht="50.35">
      <c r="B159" s="11" t="s">
        <v>179</v>
      </c>
      <c r="C159" s="24" t="s">
        <v>120</v>
      </c>
      <c r="D159" s="23"/>
    </row>
    <row r="160" spans="2:4">
      <c r="B160" s="369" t="s">
        <v>0</v>
      </c>
      <c r="C160" s="370"/>
      <c r="D160" s="23"/>
    </row>
    <row r="161" spans="2:4">
      <c r="B161" s="25" t="s">
        <v>8</v>
      </c>
      <c r="C161" s="25"/>
      <c r="D161" s="142">
        <f>+'հավելված 1'!D128</f>
        <v>-9336.4</v>
      </c>
    </row>
    <row r="162" spans="2:4" ht="9.3000000000000007" customHeight="1"/>
    <row r="163" spans="2:4" ht="67.150000000000006">
      <c r="B163" s="19" t="s">
        <v>4</v>
      </c>
      <c r="C163" s="10" t="s">
        <v>110</v>
      </c>
      <c r="D163" s="20" t="s">
        <v>88</v>
      </c>
    </row>
    <row r="164" spans="2:4">
      <c r="B164" s="19" t="s">
        <v>5</v>
      </c>
      <c r="C164" s="10" t="s">
        <v>123</v>
      </c>
      <c r="D164" s="21" t="s">
        <v>12</v>
      </c>
    </row>
    <row r="165" spans="2:4">
      <c r="B165" s="22" t="s">
        <v>6</v>
      </c>
      <c r="C165" s="27" t="s">
        <v>124</v>
      </c>
      <c r="D165" s="23"/>
    </row>
    <row r="166" spans="2:4" ht="50.35">
      <c r="B166" s="23" t="s">
        <v>10</v>
      </c>
      <c r="C166" s="27" t="s">
        <v>125</v>
      </c>
      <c r="D166" s="23"/>
    </row>
    <row r="167" spans="2:4">
      <c r="B167" s="22" t="s">
        <v>7</v>
      </c>
      <c r="C167" s="28" t="s">
        <v>76</v>
      </c>
      <c r="D167" s="23"/>
    </row>
    <row r="168" spans="2:4" ht="50.35">
      <c r="B168" s="11" t="s">
        <v>179</v>
      </c>
      <c r="C168" s="24" t="s">
        <v>122</v>
      </c>
      <c r="D168" s="23"/>
    </row>
    <row r="169" spans="2:4" ht="15.05" customHeight="1">
      <c r="B169" s="369" t="s">
        <v>0</v>
      </c>
      <c r="C169" s="370"/>
      <c r="D169" s="23"/>
    </row>
    <row r="170" spans="2:4">
      <c r="B170" s="25" t="s">
        <v>8</v>
      </c>
      <c r="C170" s="25"/>
      <c r="D170" s="142">
        <f>+'հավելված 1'!D134</f>
        <v>-5823.4</v>
      </c>
    </row>
    <row r="171" spans="2:4" ht="9.3000000000000007" customHeight="1"/>
    <row r="172" spans="2:4" ht="67.150000000000006">
      <c r="B172" s="19" t="s">
        <v>4</v>
      </c>
      <c r="C172" s="10" t="s">
        <v>110</v>
      </c>
      <c r="D172" s="20" t="s">
        <v>88</v>
      </c>
    </row>
    <row r="173" spans="2:4">
      <c r="B173" s="19" t="s">
        <v>5</v>
      </c>
      <c r="C173" s="10" t="s">
        <v>180</v>
      </c>
      <c r="D173" s="21" t="s">
        <v>12</v>
      </c>
    </row>
    <row r="174" spans="2:4">
      <c r="B174" s="22" t="s">
        <v>6</v>
      </c>
      <c r="C174" s="27" t="s">
        <v>181</v>
      </c>
      <c r="D174" s="23"/>
    </row>
    <row r="175" spans="2:4" ht="50.35">
      <c r="B175" s="23" t="s">
        <v>10</v>
      </c>
      <c r="C175" s="27" t="s">
        <v>182</v>
      </c>
      <c r="D175" s="23"/>
    </row>
    <row r="176" spans="2:4">
      <c r="B176" s="22" t="s">
        <v>7</v>
      </c>
      <c r="C176" s="27" t="s">
        <v>76</v>
      </c>
      <c r="D176" s="23"/>
    </row>
    <row r="177" spans="2:4" ht="33.6">
      <c r="B177" s="11" t="s">
        <v>46</v>
      </c>
      <c r="C177" s="24" t="s">
        <v>137</v>
      </c>
      <c r="D177" s="23"/>
    </row>
    <row r="178" spans="2:4" ht="15.05" customHeight="1">
      <c r="B178" s="369" t="s">
        <v>0</v>
      </c>
      <c r="C178" s="370"/>
      <c r="D178" s="23"/>
    </row>
    <row r="179" spans="2:4">
      <c r="B179" s="25" t="s">
        <v>8</v>
      </c>
      <c r="C179" s="25"/>
      <c r="D179" s="142">
        <f>+'հավելված 1'!D140</f>
        <v>-11314.5</v>
      </c>
    </row>
    <row r="180" spans="2:4" ht="9.3000000000000007" customHeight="1"/>
    <row r="181" spans="2:4" ht="67.150000000000006">
      <c r="B181" s="19" t="s">
        <v>4</v>
      </c>
      <c r="C181" s="10" t="s">
        <v>110</v>
      </c>
      <c r="D181" s="20" t="s">
        <v>88</v>
      </c>
    </row>
    <row r="182" spans="2:4">
      <c r="B182" s="19" t="s">
        <v>5</v>
      </c>
      <c r="C182" s="10" t="s">
        <v>183</v>
      </c>
      <c r="D182" s="21" t="s">
        <v>12</v>
      </c>
    </row>
    <row r="183" spans="2:4" ht="33.6">
      <c r="B183" s="22" t="s">
        <v>6</v>
      </c>
      <c r="C183" s="27" t="s">
        <v>184</v>
      </c>
      <c r="D183" s="23"/>
    </row>
    <row r="184" spans="2:4" ht="83.95">
      <c r="B184" s="23" t="s">
        <v>10</v>
      </c>
      <c r="C184" s="27" t="s">
        <v>185</v>
      </c>
      <c r="D184" s="23"/>
    </row>
    <row r="185" spans="2:4">
      <c r="B185" s="22" t="s">
        <v>7</v>
      </c>
      <c r="C185" s="27" t="s">
        <v>76</v>
      </c>
      <c r="D185" s="23"/>
    </row>
    <row r="186" spans="2:4" ht="50.35">
      <c r="B186" s="11" t="s">
        <v>179</v>
      </c>
      <c r="C186" s="24" t="s">
        <v>186</v>
      </c>
      <c r="D186" s="23"/>
    </row>
    <row r="187" spans="2:4" ht="15.05" customHeight="1">
      <c r="B187" s="369" t="s">
        <v>0</v>
      </c>
      <c r="C187" s="370"/>
      <c r="D187" s="23"/>
    </row>
    <row r="188" spans="2:4">
      <c r="B188" s="25" t="s">
        <v>8</v>
      </c>
      <c r="C188" s="25"/>
      <c r="D188" s="142">
        <f>+'հավելված 1'!D146</f>
        <v>-2822.3</v>
      </c>
    </row>
    <row r="189" spans="2:4" ht="9.3000000000000007" customHeight="1"/>
    <row r="190" spans="2:4" ht="67.150000000000006">
      <c r="B190" s="19" t="s">
        <v>4</v>
      </c>
      <c r="C190" s="10" t="s">
        <v>110</v>
      </c>
      <c r="D190" s="20" t="s">
        <v>88</v>
      </c>
    </row>
    <row r="191" spans="2:4">
      <c r="B191" s="19" t="s">
        <v>5</v>
      </c>
      <c r="C191" s="10" t="s">
        <v>187</v>
      </c>
      <c r="D191" s="21" t="s">
        <v>12</v>
      </c>
    </row>
    <row r="192" spans="2:4" ht="50.35">
      <c r="B192" s="22" t="s">
        <v>6</v>
      </c>
      <c r="C192" s="27" t="s">
        <v>188</v>
      </c>
      <c r="D192" s="23"/>
    </row>
    <row r="193" spans="2:4" ht="50.35">
      <c r="B193" s="23" t="s">
        <v>10</v>
      </c>
      <c r="C193" s="27" t="s">
        <v>189</v>
      </c>
      <c r="D193" s="23"/>
    </row>
    <row r="194" spans="2:4">
      <c r="B194" s="22" t="s">
        <v>7</v>
      </c>
      <c r="C194" s="27" t="s">
        <v>126</v>
      </c>
      <c r="D194" s="23"/>
    </row>
    <row r="195" spans="2:4" ht="33.6">
      <c r="B195" s="11" t="s">
        <v>46</v>
      </c>
      <c r="C195" s="10" t="s">
        <v>190</v>
      </c>
      <c r="D195" s="23"/>
    </row>
    <row r="196" spans="2:4" ht="15.05" customHeight="1">
      <c r="B196" s="369" t="s">
        <v>0</v>
      </c>
      <c r="C196" s="370"/>
      <c r="D196" s="23"/>
    </row>
    <row r="197" spans="2:4">
      <c r="B197" s="25" t="s">
        <v>8</v>
      </c>
      <c r="C197" s="25"/>
      <c r="D197" s="142">
        <f>+'հավելված 1'!D152</f>
        <v>-24450.7</v>
      </c>
    </row>
    <row r="198" spans="2:4" ht="9.3000000000000007" customHeight="1"/>
    <row r="199" spans="2:4" ht="67.150000000000006">
      <c r="B199" s="19" t="s">
        <v>4</v>
      </c>
      <c r="C199" s="10" t="s">
        <v>110</v>
      </c>
      <c r="D199" s="20" t="s">
        <v>88</v>
      </c>
    </row>
    <row r="200" spans="2:4">
      <c r="B200" s="19" t="s">
        <v>5</v>
      </c>
      <c r="C200" s="10" t="s">
        <v>191</v>
      </c>
      <c r="D200" s="21" t="s">
        <v>12</v>
      </c>
    </row>
    <row r="201" spans="2:4" ht="33.6">
      <c r="B201" s="22" t="s">
        <v>6</v>
      </c>
      <c r="C201" s="27" t="s">
        <v>52</v>
      </c>
      <c r="D201" s="23"/>
    </row>
    <row r="202" spans="2:4" ht="50.35">
      <c r="B202" s="23" t="s">
        <v>10</v>
      </c>
      <c r="C202" s="27" t="s">
        <v>53</v>
      </c>
      <c r="D202" s="23"/>
    </row>
    <row r="203" spans="2:4">
      <c r="B203" s="22" t="s">
        <v>7</v>
      </c>
      <c r="C203" s="27" t="s">
        <v>126</v>
      </c>
      <c r="D203" s="23"/>
    </row>
    <row r="204" spans="2:4" ht="33.6">
      <c r="B204" s="11" t="s">
        <v>46</v>
      </c>
      <c r="C204" s="24" t="s">
        <v>54</v>
      </c>
      <c r="D204" s="23"/>
    </row>
    <row r="205" spans="2:4" ht="15.05" customHeight="1">
      <c r="B205" s="369" t="s">
        <v>0</v>
      </c>
      <c r="C205" s="370"/>
      <c r="D205" s="23"/>
    </row>
    <row r="206" spans="2:4">
      <c r="B206" s="25" t="s">
        <v>8</v>
      </c>
      <c r="C206" s="25"/>
      <c r="D206" s="142">
        <f>+'հավելված 1'!D158</f>
        <v>-14195.8</v>
      </c>
    </row>
    <row r="208" spans="2:4" s="30" customFormat="1" ht="17.25">
      <c r="B208" s="36" t="s">
        <v>1</v>
      </c>
      <c r="C208" s="36" t="s">
        <v>2</v>
      </c>
      <c r="D208" s="31"/>
    </row>
    <row r="209" spans="2:5" s="30" customFormat="1" ht="17.25">
      <c r="B209" s="37">
        <v>1163</v>
      </c>
      <c r="C209" s="38" t="s">
        <v>388</v>
      </c>
      <c r="D209" s="39"/>
    </row>
    <row r="210" spans="2:5" s="30" customFormat="1">
      <c r="D210" s="40"/>
    </row>
    <row r="211" spans="2:5" s="32" customFormat="1" ht="17.25">
      <c r="B211" s="371" t="s">
        <v>3</v>
      </c>
      <c r="C211" s="372"/>
      <c r="D211" s="39"/>
    </row>
    <row r="212" spans="2:5" s="32" customFormat="1" ht="67.150000000000006">
      <c r="B212" s="38" t="s">
        <v>4</v>
      </c>
      <c r="C212" s="41">
        <v>1163</v>
      </c>
      <c r="D212" s="20" t="s">
        <v>88</v>
      </c>
    </row>
    <row r="213" spans="2:5" s="32" customFormat="1">
      <c r="B213" s="38" t="s">
        <v>5</v>
      </c>
      <c r="C213" s="41">
        <v>11007</v>
      </c>
      <c r="D213" s="42" t="s">
        <v>12</v>
      </c>
    </row>
    <row r="214" spans="2:5" s="32" customFormat="1" ht="33.6">
      <c r="B214" s="38" t="s">
        <v>6</v>
      </c>
      <c r="C214" s="43" t="s">
        <v>389</v>
      </c>
      <c r="D214" s="383"/>
    </row>
    <row r="215" spans="2:5" s="32" customFormat="1" ht="33.6">
      <c r="B215" s="38" t="s">
        <v>10</v>
      </c>
      <c r="C215" s="43" t="s">
        <v>390</v>
      </c>
      <c r="D215" s="384"/>
    </row>
    <row r="216" spans="2:5" s="32" customFormat="1">
      <c r="B216" s="38" t="s">
        <v>7</v>
      </c>
      <c r="C216" s="43" t="s">
        <v>76</v>
      </c>
      <c r="D216" s="384"/>
    </row>
    <row r="217" spans="2:5" s="32" customFormat="1" ht="50.35">
      <c r="B217" s="37" t="s">
        <v>179</v>
      </c>
      <c r="C217" s="44" t="s">
        <v>391</v>
      </c>
      <c r="D217" s="384"/>
    </row>
    <row r="218" spans="2:5" s="32" customFormat="1">
      <c r="B218" s="374" t="s">
        <v>0</v>
      </c>
      <c r="C218" s="375"/>
      <c r="D218" s="385"/>
    </row>
    <row r="219" spans="2:5" s="32" customFormat="1">
      <c r="B219" s="368" t="s">
        <v>392</v>
      </c>
      <c r="C219" s="368"/>
      <c r="D219" s="260">
        <v>-2</v>
      </c>
    </row>
    <row r="220" spans="2:5" s="32" customFormat="1">
      <c r="B220" s="45" t="s">
        <v>8</v>
      </c>
      <c r="C220" s="45"/>
      <c r="D220" s="142">
        <f>+'հավելված 1'!D171</f>
        <v>-3301.3</v>
      </c>
      <c r="E220" s="33"/>
    </row>
    <row r="222" spans="2:5" s="30" customFormat="1" ht="17.25">
      <c r="B222" s="36" t="s">
        <v>1</v>
      </c>
      <c r="C222" s="36" t="s">
        <v>2</v>
      </c>
      <c r="D222" s="31"/>
    </row>
    <row r="223" spans="2:5" s="30" customFormat="1" ht="17.25">
      <c r="B223" s="37">
        <v>1168</v>
      </c>
      <c r="C223" s="38" t="s">
        <v>332</v>
      </c>
      <c r="D223" s="39"/>
    </row>
    <row r="224" spans="2:5" s="30" customFormat="1">
      <c r="D224" s="40"/>
    </row>
    <row r="225" spans="2:5" s="32" customFormat="1" ht="17.25">
      <c r="B225" s="371" t="s">
        <v>3</v>
      </c>
      <c r="C225" s="372"/>
      <c r="D225" s="39"/>
    </row>
    <row r="226" spans="2:5" s="32" customFormat="1" ht="67.150000000000006">
      <c r="B226" s="38" t="s">
        <v>4</v>
      </c>
      <c r="C226" s="41">
        <v>1168</v>
      </c>
      <c r="D226" s="20" t="s">
        <v>88</v>
      </c>
    </row>
    <row r="227" spans="2:5" s="32" customFormat="1">
      <c r="B227" s="38" t="s">
        <v>5</v>
      </c>
      <c r="C227" s="41">
        <v>11005</v>
      </c>
      <c r="D227" s="42" t="s">
        <v>12</v>
      </c>
    </row>
    <row r="228" spans="2:5" s="32" customFormat="1">
      <c r="B228" s="38" t="s">
        <v>6</v>
      </c>
      <c r="C228" s="43" t="s">
        <v>393</v>
      </c>
      <c r="D228" s="383"/>
    </row>
    <row r="229" spans="2:5" s="32" customFormat="1" ht="33.6">
      <c r="B229" s="38" t="s">
        <v>10</v>
      </c>
      <c r="C229" s="43" t="s">
        <v>394</v>
      </c>
      <c r="D229" s="384"/>
    </row>
    <row r="230" spans="2:5" s="32" customFormat="1">
      <c r="B230" s="38" t="s">
        <v>7</v>
      </c>
      <c r="C230" s="43" t="s">
        <v>76</v>
      </c>
      <c r="D230" s="384"/>
    </row>
    <row r="231" spans="2:5" s="32" customFormat="1" ht="50.35">
      <c r="B231" s="37" t="s">
        <v>179</v>
      </c>
      <c r="C231" s="44" t="s">
        <v>395</v>
      </c>
      <c r="D231" s="384"/>
    </row>
    <row r="232" spans="2:5" s="32" customFormat="1">
      <c r="B232" s="374" t="s">
        <v>0</v>
      </c>
      <c r="C232" s="375"/>
      <c r="D232" s="385"/>
    </row>
    <row r="233" spans="2:5" s="32" customFormat="1">
      <c r="B233" s="45" t="s">
        <v>8</v>
      </c>
      <c r="C233" s="45"/>
      <c r="D233" s="142">
        <f>+'հավելված 1'!D184</f>
        <v>-8056</v>
      </c>
      <c r="E233" s="33"/>
    </row>
    <row r="235" spans="2:5" s="30" customFormat="1" ht="17.25">
      <c r="B235" s="36" t="s">
        <v>1</v>
      </c>
      <c r="C235" s="36" t="s">
        <v>2</v>
      </c>
      <c r="D235" s="31"/>
    </row>
    <row r="236" spans="2:5" s="30" customFormat="1" ht="17.25">
      <c r="B236" s="37">
        <v>1183</v>
      </c>
      <c r="C236" s="38" t="s">
        <v>396</v>
      </c>
      <c r="D236" s="39"/>
    </row>
    <row r="237" spans="2:5" s="30" customFormat="1">
      <c r="D237" s="40"/>
    </row>
    <row r="238" spans="2:5" s="32" customFormat="1" ht="17.25">
      <c r="B238" s="371" t="s">
        <v>3</v>
      </c>
      <c r="C238" s="372"/>
      <c r="D238" s="39"/>
    </row>
    <row r="239" spans="2:5" s="32" customFormat="1" ht="67.150000000000006">
      <c r="B239" s="38" t="s">
        <v>4</v>
      </c>
      <c r="C239" s="41">
        <v>1183</v>
      </c>
      <c r="D239" s="20" t="s">
        <v>88</v>
      </c>
    </row>
    <row r="240" spans="2:5" s="32" customFormat="1">
      <c r="B240" s="38" t="s">
        <v>5</v>
      </c>
      <c r="C240" s="41">
        <v>11001</v>
      </c>
      <c r="D240" s="42" t="s">
        <v>12</v>
      </c>
    </row>
    <row r="241" spans="2:5" s="32" customFormat="1">
      <c r="B241" s="38" t="s">
        <v>6</v>
      </c>
      <c r="C241" s="43" t="s">
        <v>397</v>
      </c>
      <c r="D241" s="383"/>
    </row>
    <row r="242" spans="2:5" s="32" customFormat="1" ht="33.6">
      <c r="B242" s="38" t="s">
        <v>10</v>
      </c>
      <c r="C242" s="43" t="s">
        <v>398</v>
      </c>
      <c r="D242" s="384"/>
    </row>
    <row r="243" spans="2:5" s="32" customFormat="1">
      <c r="B243" s="38" t="s">
        <v>7</v>
      </c>
      <c r="C243" s="43" t="s">
        <v>76</v>
      </c>
      <c r="D243" s="384"/>
    </row>
    <row r="244" spans="2:5" s="32" customFormat="1" ht="50.35">
      <c r="B244" s="37" t="s">
        <v>179</v>
      </c>
      <c r="C244" s="44" t="s">
        <v>195</v>
      </c>
      <c r="D244" s="384"/>
    </row>
    <row r="245" spans="2:5" s="32" customFormat="1">
      <c r="B245" s="374" t="s">
        <v>0</v>
      </c>
      <c r="C245" s="375"/>
      <c r="D245" s="385"/>
    </row>
    <row r="246" spans="2:5" s="32" customFormat="1">
      <c r="B246" s="45" t="s">
        <v>8</v>
      </c>
      <c r="C246" s="45"/>
      <c r="D246" s="142">
        <f>+'հավելված 1'!D197</f>
        <v>-2681</v>
      </c>
      <c r="E246" s="33"/>
    </row>
    <row r="248" spans="2:5" s="30" customFormat="1" ht="17.25">
      <c r="B248" s="36" t="s">
        <v>1</v>
      </c>
      <c r="C248" s="36" t="s">
        <v>2</v>
      </c>
      <c r="D248" s="31"/>
    </row>
    <row r="249" spans="2:5" s="30" customFormat="1" ht="17.25">
      <c r="B249" s="37">
        <v>1192</v>
      </c>
      <c r="C249" s="38" t="s">
        <v>134</v>
      </c>
      <c r="D249" s="39"/>
    </row>
    <row r="250" spans="2:5" s="30" customFormat="1">
      <c r="D250" s="40"/>
    </row>
    <row r="251" spans="2:5" s="32" customFormat="1" ht="17.25">
      <c r="B251" s="371" t="s">
        <v>3</v>
      </c>
      <c r="C251" s="372"/>
      <c r="D251" s="39"/>
    </row>
    <row r="252" spans="2:5" s="32" customFormat="1" ht="67.150000000000006">
      <c r="B252" s="38" t="s">
        <v>4</v>
      </c>
      <c r="C252" s="41">
        <v>1192</v>
      </c>
      <c r="D252" s="20" t="s">
        <v>88</v>
      </c>
    </row>
    <row r="253" spans="2:5" s="32" customFormat="1">
      <c r="B253" s="38" t="s">
        <v>5</v>
      </c>
      <c r="C253" s="41" t="s">
        <v>121</v>
      </c>
      <c r="D253" s="42" t="s">
        <v>12</v>
      </c>
    </row>
    <row r="254" spans="2:5" s="32" customFormat="1" ht="33.6">
      <c r="B254" s="38" t="s">
        <v>6</v>
      </c>
      <c r="C254" s="43" t="s">
        <v>135</v>
      </c>
      <c r="D254" s="383"/>
    </row>
    <row r="255" spans="2:5" s="32" customFormat="1" ht="33.6">
      <c r="B255" s="38" t="s">
        <v>10</v>
      </c>
      <c r="C255" s="43" t="s">
        <v>136</v>
      </c>
      <c r="D255" s="384"/>
    </row>
    <row r="256" spans="2:5" s="32" customFormat="1">
      <c r="B256" s="38" t="s">
        <v>7</v>
      </c>
      <c r="C256" s="43" t="s">
        <v>76</v>
      </c>
      <c r="D256" s="384"/>
    </row>
    <row r="257" spans="2:5" s="32" customFormat="1" ht="50.35">
      <c r="B257" s="37" t="s">
        <v>179</v>
      </c>
      <c r="C257" s="44" t="s">
        <v>137</v>
      </c>
      <c r="D257" s="384"/>
    </row>
    <row r="258" spans="2:5" s="32" customFormat="1">
      <c r="B258" s="374" t="s">
        <v>0</v>
      </c>
      <c r="C258" s="375"/>
      <c r="D258" s="385"/>
    </row>
    <row r="259" spans="2:5" s="32" customFormat="1">
      <c r="B259" s="45" t="s">
        <v>8</v>
      </c>
      <c r="C259" s="45"/>
      <c r="D259" s="142">
        <f>+'հավելված 1'!D210</f>
        <v>-1683.4</v>
      </c>
      <c r="E259" s="33"/>
    </row>
    <row r="260" spans="2:5" s="32" customFormat="1">
      <c r="B260" s="30"/>
      <c r="C260" s="30"/>
      <c r="D260" s="40"/>
    </row>
    <row r="261" spans="2:5" s="30" customFormat="1" ht="17.25">
      <c r="B261" s="36" t="s">
        <v>1</v>
      </c>
      <c r="C261" s="36" t="s">
        <v>2</v>
      </c>
      <c r="D261" s="31"/>
    </row>
    <row r="262" spans="2:5" s="30" customFormat="1" ht="17.25">
      <c r="B262" s="37">
        <v>1193</v>
      </c>
      <c r="C262" s="38" t="s">
        <v>198</v>
      </c>
      <c r="D262" s="39"/>
    </row>
    <row r="263" spans="2:5" s="30" customFormat="1">
      <c r="D263" s="40"/>
    </row>
    <row r="264" spans="2:5" s="32" customFormat="1" ht="17.25">
      <c r="B264" s="371" t="s">
        <v>3</v>
      </c>
      <c r="C264" s="372"/>
      <c r="D264" s="39"/>
    </row>
    <row r="265" spans="2:5" s="32" customFormat="1" ht="67.150000000000006">
      <c r="B265" s="38" t="s">
        <v>4</v>
      </c>
      <c r="C265" s="41">
        <v>1193</v>
      </c>
      <c r="D265" s="20" t="s">
        <v>88</v>
      </c>
    </row>
    <row r="266" spans="2:5" s="32" customFormat="1">
      <c r="B266" s="38" t="s">
        <v>5</v>
      </c>
      <c r="C266" s="41">
        <v>11001</v>
      </c>
      <c r="D266" s="42" t="s">
        <v>12</v>
      </c>
    </row>
    <row r="267" spans="2:5" s="32" customFormat="1" ht="67.150000000000006">
      <c r="B267" s="38" t="s">
        <v>6</v>
      </c>
      <c r="C267" s="41" t="s">
        <v>193</v>
      </c>
      <c r="D267" s="383"/>
    </row>
    <row r="268" spans="2:5" s="32" customFormat="1" ht="83.95">
      <c r="B268" s="38" t="s">
        <v>10</v>
      </c>
      <c r="C268" s="41" t="s">
        <v>194</v>
      </c>
      <c r="D268" s="384"/>
    </row>
    <row r="269" spans="2:5" s="32" customFormat="1">
      <c r="B269" s="38" t="s">
        <v>7</v>
      </c>
      <c r="C269" s="41" t="s">
        <v>76</v>
      </c>
      <c r="D269" s="384"/>
    </row>
    <row r="270" spans="2:5" s="32" customFormat="1" ht="50.35">
      <c r="B270" s="37" t="s">
        <v>179</v>
      </c>
      <c r="C270" s="43" t="s">
        <v>196</v>
      </c>
      <c r="D270" s="384"/>
    </row>
    <row r="271" spans="2:5" s="32" customFormat="1">
      <c r="B271" s="374" t="s">
        <v>0</v>
      </c>
      <c r="C271" s="375"/>
      <c r="D271" s="385"/>
    </row>
    <row r="272" spans="2:5" s="32" customFormat="1">
      <c r="B272" s="45" t="s">
        <v>8</v>
      </c>
      <c r="C272" s="45"/>
      <c r="D272" s="142">
        <f>+'հավելված 1'!D223</f>
        <v>-82974.2</v>
      </c>
      <c r="E272" s="33"/>
    </row>
    <row r="274" spans="2:5" s="30" customFormat="1" ht="17.25">
      <c r="B274" s="36" t="s">
        <v>1</v>
      </c>
      <c r="C274" s="36" t="s">
        <v>2</v>
      </c>
      <c r="D274" s="31"/>
    </row>
    <row r="275" spans="2:5" s="30" customFormat="1" ht="33.6">
      <c r="B275" s="37">
        <v>1215</v>
      </c>
      <c r="C275" s="38" t="s">
        <v>238</v>
      </c>
      <c r="D275" s="39"/>
    </row>
    <row r="276" spans="2:5" s="30" customFormat="1">
      <c r="D276" s="40"/>
    </row>
    <row r="277" spans="2:5" s="32" customFormat="1" ht="17.25">
      <c r="B277" s="371" t="s">
        <v>3</v>
      </c>
      <c r="C277" s="372"/>
      <c r="D277" s="39"/>
    </row>
    <row r="278" spans="2:5" s="32" customFormat="1" ht="67.150000000000006">
      <c r="B278" s="38" t="s">
        <v>4</v>
      </c>
      <c r="C278" s="41">
        <v>1215</v>
      </c>
      <c r="D278" s="20" t="s">
        <v>88</v>
      </c>
    </row>
    <row r="279" spans="2:5" s="32" customFormat="1">
      <c r="B279" s="38" t="s">
        <v>5</v>
      </c>
      <c r="C279" s="41">
        <v>12003</v>
      </c>
      <c r="D279" s="42" t="s">
        <v>12</v>
      </c>
    </row>
    <row r="280" spans="2:5" s="32" customFormat="1">
      <c r="B280" s="38" t="s">
        <v>6</v>
      </c>
      <c r="C280" s="43" t="s">
        <v>399</v>
      </c>
      <c r="D280" s="383"/>
    </row>
    <row r="281" spans="2:5" s="32" customFormat="1">
      <c r="B281" s="38" t="s">
        <v>10</v>
      </c>
      <c r="C281" s="43" t="s">
        <v>400</v>
      </c>
      <c r="D281" s="384"/>
    </row>
    <row r="282" spans="2:5" s="32" customFormat="1">
      <c r="B282" s="38" t="s">
        <v>7</v>
      </c>
      <c r="C282" s="43" t="s">
        <v>126</v>
      </c>
      <c r="D282" s="384"/>
    </row>
    <row r="283" spans="2:5" s="32" customFormat="1" ht="50.35">
      <c r="B283" s="37" t="s">
        <v>179</v>
      </c>
      <c r="C283" s="44" t="s">
        <v>401</v>
      </c>
      <c r="D283" s="384"/>
    </row>
    <row r="284" spans="2:5" s="32" customFormat="1">
      <c r="B284" s="374" t="s">
        <v>0</v>
      </c>
      <c r="C284" s="375"/>
      <c r="D284" s="385"/>
    </row>
    <row r="285" spans="2:5" s="32" customFormat="1">
      <c r="B285" s="45" t="s">
        <v>8</v>
      </c>
      <c r="C285" s="45"/>
      <c r="D285" s="142">
        <f>+'հավելված 1'!D236</f>
        <v>-40527</v>
      </c>
      <c r="E285" s="33"/>
    </row>
    <row r="286" spans="2:5" s="30" customFormat="1" ht="9.3000000000000007" customHeight="1">
      <c r="D286" s="40"/>
    </row>
    <row r="287" spans="2:5" s="32" customFormat="1" ht="17.25">
      <c r="B287" s="371" t="s">
        <v>3</v>
      </c>
      <c r="C287" s="372"/>
      <c r="D287" s="39"/>
    </row>
    <row r="288" spans="2:5" s="32" customFormat="1" ht="67.150000000000006">
      <c r="B288" s="38" t="s">
        <v>4</v>
      </c>
      <c r="C288" s="41">
        <v>1215</v>
      </c>
      <c r="D288" s="20" t="s">
        <v>88</v>
      </c>
    </row>
    <row r="289" spans="1:5" s="32" customFormat="1">
      <c r="B289" s="38" t="s">
        <v>5</v>
      </c>
      <c r="C289" s="41">
        <v>12005</v>
      </c>
      <c r="D289" s="42" t="s">
        <v>12</v>
      </c>
    </row>
    <row r="290" spans="1:5" s="32" customFormat="1">
      <c r="B290" s="38" t="s">
        <v>6</v>
      </c>
      <c r="C290" s="43" t="s">
        <v>402</v>
      </c>
      <c r="D290" s="383"/>
    </row>
    <row r="291" spans="1:5" s="32" customFormat="1" ht="50.35">
      <c r="B291" s="38" t="s">
        <v>10</v>
      </c>
      <c r="C291" s="43" t="s">
        <v>403</v>
      </c>
      <c r="D291" s="384"/>
    </row>
    <row r="292" spans="1:5" s="32" customFormat="1">
      <c r="B292" s="38" t="s">
        <v>7</v>
      </c>
      <c r="C292" s="43" t="s">
        <v>126</v>
      </c>
      <c r="D292" s="384"/>
    </row>
    <row r="293" spans="1:5" s="32" customFormat="1" ht="50.35">
      <c r="B293" s="37" t="s">
        <v>179</v>
      </c>
      <c r="C293" s="44" t="s">
        <v>404</v>
      </c>
      <c r="D293" s="384"/>
    </row>
    <row r="294" spans="1:5" s="32" customFormat="1">
      <c r="B294" s="374" t="s">
        <v>0</v>
      </c>
      <c r="C294" s="375"/>
      <c r="D294" s="385"/>
    </row>
    <row r="295" spans="1:5" s="32" customFormat="1">
      <c r="B295" s="368" t="s">
        <v>407</v>
      </c>
      <c r="C295" s="368"/>
      <c r="D295" s="260">
        <v>-1</v>
      </c>
    </row>
    <row r="296" spans="1:5" s="32" customFormat="1">
      <c r="B296" s="45" t="s">
        <v>8</v>
      </c>
      <c r="C296" s="45"/>
      <c r="D296" s="142">
        <f>+'հավելված 1'!D242</f>
        <v>-22758.400000000001</v>
      </c>
      <c r="E296" s="33"/>
    </row>
    <row r="299" spans="1:5" ht="21.75" customHeight="1">
      <c r="A299" s="379" t="s">
        <v>197</v>
      </c>
      <c r="B299" s="379"/>
      <c r="C299" s="379"/>
      <c r="D299" s="379"/>
    </row>
    <row r="300" spans="1:5" ht="38.65" customHeight="1">
      <c r="B300" s="14"/>
      <c r="C300" s="144" t="s">
        <v>86</v>
      </c>
      <c r="D300" s="145"/>
    </row>
    <row r="301" spans="1:5" ht="17.25">
      <c r="B301" s="380" t="s">
        <v>11</v>
      </c>
      <c r="C301" s="381"/>
      <c r="D301" s="382"/>
    </row>
    <row r="302" spans="1:5" s="4" customFormat="1">
      <c r="B302" s="146"/>
      <c r="C302" s="146"/>
      <c r="D302" s="147"/>
    </row>
    <row r="303" spans="1:5" s="4" customFormat="1">
      <c r="B303" s="146"/>
      <c r="C303" s="146"/>
      <c r="D303" s="148"/>
    </row>
    <row r="304" spans="1:5" ht="17.25">
      <c r="B304" s="46" t="s">
        <v>1</v>
      </c>
      <c r="C304" s="46" t="s">
        <v>2</v>
      </c>
      <c r="D304" s="16"/>
    </row>
    <row r="305" spans="2:4">
      <c r="B305" s="24">
        <v>1139</v>
      </c>
      <c r="C305" s="24" t="s">
        <v>72</v>
      </c>
      <c r="D305" s="16"/>
    </row>
    <row r="307" spans="2:4" ht="34.450000000000003">
      <c r="B307" s="34" t="s">
        <v>3</v>
      </c>
      <c r="C307" s="16"/>
      <c r="D307" s="16"/>
    </row>
    <row r="308" spans="2:4" ht="67.150000000000006">
      <c r="B308" s="23" t="s">
        <v>4</v>
      </c>
      <c r="C308" s="24">
        <v>1139</v>
      </c>
      <c r="D308" s="20" t="s">
        <v>89</v>
      </c>
    </row>
    <row r="309" spans="2:4">
      <c r="B309" s="23" t="s">
        <v>5</v>
      </c>
      <c r="C309" s="24">
        <v>11001</v>
      </c>
      <c r="D309" s="21" t="s">
        <v>12</v>
      </c>
    </row>
    <row r="310" spans="2:4">
      <c r="B310" s="22" t="s">
        <v>6</v>
      </c>
      <c r="C310" s="35" t="s">
        <v>78</v>
      </c>
      <c r="D310" s="23"/>
    </row>
    <row r="311" spans="2:4" ht="67.150000000000006">
      <c r="B311" s="23" t="s">
        <v>10</v>
      </c>
      <c r="C311" s="27" t="s">
        <v>79</v>
      </c>
      <c r="D311" s="23"/>
    </row>
    <row r="312" spans="2:4">
      <c r="B312" s="22" t="s">
        <v>7</v>
      </c>
      <c r="C312" s="27" t="s">
        <v>76</v>
      </c>
      <c r="D312" s="23"/>
    </row>
    <row r="313" spans="2:4" ht="33.6">
      <c r="B313" s="11" t="s">
        <v>46</v>
      </c>
      <c r="C313" s="24" t="s">
        <v>80</v>
      </c>
      <c r="D313" s="23"/>
    </row>
    <row r="314" spans="2:4" ht="15.05" customHeight="1">
      <c r="B314" s="369" t="s">
        <v>0</v>
      </c>
      <c r="C314" s="370"/>
      <c r="D314" s="23"/>
    </row>
    <row r="315" spans="2:4">
      <c r="B315" s="25" t="s">
        <v>8</v>
      </c>
      <c r="C315" s="25"/>
      <c r="D315" s="142">
        <f>+'հավելված 1'!D257</f>
        <v>432784.6</v>
      </c>
    </row>
  </sheetData>
  <mergeCells count="57">
    <mergeCell ref="D228:D232"/>
    <mergeCell ref="B232:C232"/>
    <mergeCell ref="B238:C238"/>
    <mergeCell ref="B295:C295"/>
    <mergeCell ref="B178:C178"/>
    <mergeCell ref="B196:C196"/>
    <mergeCell ref="D290:D294"/>
    <mergeCell ref="D241:D245"/>
    <mergeCell ref="D280:D284"/>
    <mergeCell ref="D254:D258"/>
    <mergeCell ref="D267:D271"/>
    <mergeCell ref="B314:C314"/>
    <mergeCell ref="B127:C127"/>
    <mergeCell ref="B128:C128"/>
    <mergeCell ref="B129:C129"/>
    <mergeCell ref="B251:C251"/>
    <mergeCell ref="B205:C205"/>
    <mergeCell ref="B160:C160"/>
    <mergeCell ref="B151:C151"/>
    <mergeCell ref="B187:C187"/>
    <mergeCell ref="B294:C294"/>
    <mergeCell ref="A299:D299"/>
    <mergeCell ref="B301:D301"/>
    <mergeCell ref="B211:C211"/>
    <mergeCell ref="D214:D218"/>
    <mergeCell ref="B218:C218"/>
    <mergeCell ref="B219:C219"/>
    <mergeCell ref="C1:D1"/>
    <mergeCell ref="C2:D2"/>
    <mergeCell ref="C3:D3"/>
    <mergeCell ref="B142:C142"/>
    <mergeCell ref="B6:D6"/>
    <mergeCell ref="A9:D9"/>
    <mergeCell ref="B11:D11"/>
    <mergeCell ref="B24:C24"/>
    <mergeCell ref="B33:C33"/>
    <mergeCell ref="B46:C46"/>
    <mergeCell ref="B56:C56"/>
    <mergeCell ref="B77:C77"/>
    <mergeCell ref="B90:C90"/>
    <mergeCell ref="B103:C103"/>
    <mergeCell ref="B113:C113"/>
    <mergeCell ref="B47:C47"/>
    <mergeCell ref="B57:C57"/>
    <mergeCell ref="B66:C66"/>
    <mergeCell ref="B67:C67"/>
    <mergeCell ref="B76:C76"/>
    <mergeCell ref="B287:C287"/>
    <mergeCell ref="B114:C114"/>
    <mergeCell ref="B225:C225"/>
    <mergeCell ref="B169:C169"/>
    <mergeCell ref="B245:C245"/>
    <mergeCell ref="B277:C277"/>
    <mergeCell ref="B284:C284"/>
    <mergeCell ref="B258:C258"/>
    <mergeCell ref="B264:C264"/>
    <mergeCell ref="B271:C271"/>
  </mergeCells>
  <pageMargins left="0.70866141732283505" right="0.70866141732283505" top="0.74803149606299202" bottom="0.74803149606299202" header="0.31496062992126" footer="0.31496062992126"/>
  <pageSetup paperSize="9" scale="73"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E315"/>
  <sheetViews>
    <sheetView topLeftCell="A271" zoomScale="90" zoomScaleNormal="90" zoomScaleSheetLayoutView="100" workbookViewId="0">
      <selection activeCell="C278" sqref="C278"/>
    </sheetView>
  </sheetViews>
  <sheetFormatPr defaultColWidth="8.84375" defaultRowHeight="16.8"/>
  <cols>
    <col min="1" max="1" width="5.3046875" style="1" customWidth="1"/>
    <col min="2" max="2" width="27.15234375" style="1" customWidth="1"/>
    <col min="3" max="3" width="66.69140625" style="1" customWidth="1"/>
    <col min="4" max="4" width="26.15234375" style="1" customWidth="1"/>
    <col min="5" max="5" width="8.84375" style="1"/>
    <col min="6" max="6" width="49.84375" style="1" customWidth="1"/>
    <col min="7" max="16384" width="8.84375" style="1"/>
  </cols>
  <sheetData>
    <row r="1" spans="1:4" ht="37.549999999999997" customHeight="1">
      <c r="C1" s="376" t="s">
        <v>44</v>
      </c>
      <c r="D1" s="376"/>
    </row>
    <row r="2" spans="1:4" ht="15.05" customHeight="1">
      <c r="C2" s="377" t="s">
        <v>94</v>
      </c>
      <c r="D2" s="377"/>
    </row>
    <row r="3" spans="1:4" ht="15.05" customHeight="1">
      <c r="C3" s="377" t="s">
        <v>9</v>
      </c>
      <c r="D3" s="377"/>
    </row>
    <row r="6" spans="1:4" ht="59.3" customHeight="1">
      <c r="A6" s="2"/>
      <c r="B6" s="378" t="s">
        <v>405</v>
      </c>
      <c r="C6" s="378"/>
      <c r="D6" s="378"/>
    </row>
    <row r="7" spans="1:4" ht="23.3" customHeight="1"/>
    <row r="8" spans="1:4">
      <c r="B8" s="14"/>
      <c r="C8" s="14"/>
      <c r="D8" s="14"/>
    </row>
    <row r="9" spans="1:4" ht="21.75" customHeight="1">
      <c r="A9" s="379" t="s">
        <v>406</v>
      </c>
      <c r="B9" s="379"/>
      <c r="C9" s="379"/>
      <c r="D9" s="379"/>
    </row>
    <row r="10" spans="1:4" ht="38.65" customHeight="1">
      <c r="B10" s="14"/>
      <c r="C10" s="144" t="s">
        <v>109</v>
      </c>
      <c r="D10" s="145"/>
    </row>
    <row r="11" spans="1:4" ht="17.25">
      <c r="B11" s="380" t="s">
        <v>199</v>
      </c>
      <c r="C11" s="381"/>
      <c r="D11" s="382"/>
    </row>
    <row r="12" spans="1:4" s="4" customFormat="1">
      <c r="B12" s="146"/>
      <c r="C12" s="146"/>
      <c r="D12" s="147"/>
    </row>
    <row r="13" spans="1:4" s="4" customFormat="1">
      <c r="B13" s="146"/>
      <c r="C13" s="146"/>
      <c r="D13" s="147"/>
    </row>
    <row r="14" spans="1:4" ht="17.25">
      <c r="B14" s="15" t="s">
        <v>1</v>
      </c>
      <c r="C14" s="15" t="s">
        <v>2</v>
      </c>
      <c r="D14" s="16"/>
    </row>
    <row r="15" spans="1:4">
      <c r="B15" s="10">
        <v>1041</v>
      </c>
      <c r="C15" s="10" t="s">
        <v>244</v>
      </c>
      <c r="D15" s="16"/>
    </row>
    <row r="17" spans="2:4" ht="34.450000000000003">
      <c r="B17" s="17" t="s">
        <v>3</v>
      </c>
      <c r="C17" s="18"/>
      <c r="D17" s="16"/>
    </row>
    <row r="18" spans="2:4" ht="67.150000000000006">
      <c r="B18" s="19" t="s">
        <v>4</v>
      </c>
      <c r="C18" s="10">
        <v>1041</v>
      </c>
      <c r="D18" s="20" t="s">
        <v>88</v>
      </c>
    </row>
    <row r="19" spans="2:4">
      <c r="B19" s="19" t="s">
        <v>5</v>
      </c>
      <c r="C19" s="10">
        <v>11032</v>
      </c>
      <c r="D19" s="21" t="s">
        <v>12</v>
      </c>
    </row>
    <row r="20" spans="2:4" ht="34.049999999999997" customHeight="1">
      <c r="B20" s="258" t="s">
        <v>6</v>
      </c>
      <c r="C20" s="27" t="s">
        <v>351</v>
      </c>
      <c r="D20" s="23"/>
    </row>
    <row r="21" spans="2:4" ht="49.95" customHeight="1">
      <c r="B21" s="23" t="s">
        <v>10</v>
      </c>
      <c r="C21" s="27" t="s">
        <v>352</v>
      </c>
      <c r="D21" s="23"/>
    </row>
    <row r="22" spans="2:4">
      <c r="B22" s="22" t="s">
        <v>7</v>
      </c>
      <c r="C22" s="27" t="s">
        <v>76</v>
      </c>
      <c r="D22" s="23"/>
    </row>
    <row r="23" spans="2:4" ht="50.35">
      <c r="B23" s="11" t="s">
        <v>179</v>
      </c>
      <c r="C23" s="24" t="s">
        <v>353</v>
      </c>
      <c r="D23" s="23"/>
    </row>
    <row r="24" spans="2:4">
      <c r="B24" s="369" t="s">
        <v>0</v>
      </c>
      <c r="C24" s="370"/>
      <c r="D24" s="23"/>
    </row>
    <row r="25" spans="2:4">
      <c r="B25" s="25" t="s">
        <v>8</v>
      </c>
      <c r="C25" s="25"/>
      <c r="D25" s="142">
        <f>+'հավելված 2'!G26</f>
        <v>-7168.2</v>
      </c>
    </row>
    <row r="26" spans="2:4" ht="9.3000000000000007" customHeight="1"/>
    <row r="27" spans="2:4" ht="67.150000000000006">
      <c r="B27" s="19" t="s">
        <v>4</v>
      </c>
      <c r="C27" s="10">
        <v>1041</v>
      </c>
      <c r="D27" s="20" t="s">
        <v>88</v>
      </c>
    </row>
    <row r="28" spans="2:4">
      <c r="B28" s="19" t="s">
        <v>5</v>
      </c>
      <c r="C28" s="10">
        <v>12001</v>
      </c>
      <c r="D28" s="21" t="s">
        <v>12</v>
      </c>
    </row>
    <row r="29" spans="2:4" ht="33.6">
      <c r="B29" s="22" t="s">
        <v>6</v>
      </c>
      <c r="C29" s="27" t="s">
        <v>354</v>
      </c>
      <c r="D29" s="23"/>
    </row>
    <row r="30" spans="2:4" ht="33.6">
      <c r="B30" s="23" t="s">
        <v>10</v>
      </c>
      <c r="C30" s="27" t="s">
        <v>354</v>
      </c>
      <c r="D30" s="23"/>
    </row>
    <row r="31" spans="2:4">
      <c r="B31" s="22" t="s">
        <v>7</v>
      </c>
      <c r="C31" s="27" t="s">
        <v>126</v>
      </c>
      <c r="D31" s="23"/>
    </row>
    <row r="32" spans="2:4" ht="50.35">
      <c r="B32" s="11" t="s">
        <v>179</v>
      </c>
      <c r="C32" s="24" t="s">
        <v>355</v>
      </c>
      <c r="D32" s="23"/>
    </row>
    <row r="33" spans="2:4">
      <c r="B33" s="369" t="s">
        <v>0</v>
      </c>
      <c r="C33" s="370"/>
      <c r="D33" s="23"/>
    </row>
    <row r="34" spans="2:4">
      <c r="B34" s="25" t="s">
        <v>8</v>
      </c>
      <c r="C34" s="25"/>
      <c r="D34" s="142">
        <f>+'հավելված 2'!G35</f>
        <v>-57600</v>
      </c>
    </row>
    <row r="35" spans="2:4" s="4" customFormat="1">
      <c r="B35" s="146"/>
      <c r="C35" s="146"/>
      <c r="D35" s="148"/>
    </row>
    <row r="36" spans="2:4" ht="17.25">
      <c r="B36" s="15" t="s">
        <v>1</v>
      </c>
      <c r="C36" s="15" t="s">
        <v>2</v>
      </c>
      <c r="D36" s="16"/>
    </row>
    <row r="37" spans="2:4" ht="33.6">
      <c r="B37" s="10">
        <v>1045</v>
      </c>
      <c r="C37" s="10" t="s">
        <v>359</v>
      </c>
      <c r="D37" s="16"/>
    </row>
    <row r="39" spans="2:4" ht="34.450000000000003">
      <c r="B39" s="17" t="s">
        <v>3</v>
      </c>
      <c r="C39" s="18"/>
      <c r="D39" s="16"/>
    </row>
    <row r="40" spans="2:4" ht="67.150000000000006">
      <c r="B40" s="19" t="s">
        <v>4</v>
      </c>
      <c r="C40" s="10">
        <v>1045</v>
      </c>
      <c r="D40" s="20" t="s">
        <v>88</v>
      </c>
    </row>
    <row r="41" spans="2:4">
      <c r="B41" s="19" t="s">
        <v>5</v>
      </c>
      <c r="C41" s="10">
        <v>12001</v>
      </c>
      <c r="D41" s="21" t="s">
        <v>12</v>
      </c>
    </row>
    <row r="42" spans="2:4" ht="34.049999999999997" customHeight="1">
      <c r="B42" s="258" t="s">
        <v>6</v>
      </c>
      <c r="C42" s="27" t="s">
        <v>356</v>
      </c>
      <c r="D42" s="23"/>
    </row>
    <row r="43" spans="2:4" ht="49.95" customHeight="1">
      <c r="B43" s="23" t="s">
        <v>10</v>
      </c>
      <c r="C43" s="27" t="s">
        <v>357</v>
      </c>
      <c r="D43" s="23"/>
    </row>
    <row r="44" spans="2:4">
      <c r="B44" s="22" t="s">
        <v>7</v>
      </c>
      <c r="C44" s="27" t="s">
        <v>126</v>
      </c>
      <c r="D44" s="23"/>
    </row>
    <row r="45" spans="2:4" ht="50.35">
      <c r="B45" s="11" t="s">
        <v>364</v>
      </c>
      <c r="C45" s="24" t="s">
        <v>358</v>
      </c>
      <c r="D45" s="23"/>
    </row>
    <row r="46" spans="2:4">
      <c r="B46" s="369" t="s">
        <v>0</v>
      </c>
      <c r="C46" s="370"/>
      <c r="D46" s="23"/>
    </row>
    <row r="47" spans="2:4">
      <c r="B47" s="368" t="s">
        <v>360</v>
      </c>
      <c r="C47" s="368"/>
      <c r="D47" s="259">
        <v>-168</v>
      </c>
    </row>
    <row r="48" spans="2:4">
      <c r="B48" s="25" t="s">
        <v>8</v>
      </c>
      <c r="C48" s="25"/>
      <c r="D48" s="142">
        <f>+'հավելված 2'!G167</f>
        <v>-9426.4</v>
      </c>
    </row>
    <row r="49" spans="2:4" ht="9.3000000000000007" customHeight="1"/>
    <row r="50" spans="2:4" ht="67.150000000000006">
      <c r="B50" s="19" t="s">
        <v>4</v>
      </c>
      <c r="C50" s="10">
        <v>1045</v>
      </c>
      <c r="D50" s="20" t="s">
        <v>88</v>
      </c>
    </row>
    <row r="51" spans="2:4">
      <c r="B51" s="19" t="s">
        <v>5</v>
      </c>
      <c r="C51" s="10">
        <v>12002</v>
      </c>
      <c r="D51" s="21" t="s">
        <v>12</v>
      </c>
    </row>
    <row r="52" spans="2:4" ht="33.6">
      <c r="B52" s="22" t="s">
        <v>6</v>
      </c>
      <c r="C52" s="27" t="s">
        <v>361</v>
      </c>
      <c r="D52" s="23"/>
    </row>
    <row r="53" spans="2:4" ht="33.6">
      <c r="B53" s="23" t="s">
        <v>10</v>
      </c>
      <c r="C53" s="27" t="s">
        <v>362</v>
      </c>
      <c r="D53" s="23"/>
    </row>
    <row r="54" spans="2:4">
      <c r="B54" s="22" t="s">
        <v>7</v>
      </c>
      <c r="C54" s="27" t="s">
        <v>126</v>
      </c>
      <c r="D54" s="23"/>
    </row>
    <row r="55" spans="2:4" ht="50.35">
      <c r="B55" s="11" t="s">
        <v>364</v>
      </c>
      <c r="C55" s="24" t="s">
        <v>363</v>
      </c>
      <c r="D55" s="23"/>
    </row>
    <row r="56" spans="2:4">
      <c r="B56" s="369" t="s">
        <v>0</v>
      </c>
      <c r="C56" s="370"/>
      <c r="D56" s="23"/>
    </row>
    <row r="57" spans="2:4">
      <c r="B57" s="368" t="s">
        <v>360</v>
      </c>
      <c r="C57" s="368"/>
      <c r="D57" s="259">
        <v>-234</v>
      </c>
    </row>
    <row r="58" spans="2:4">
      <c r="B58" s="25" t="s">
        <v>8</v>
      </c>
      <c r="C58" s="25"/>
      <c r="D58" s="142">
        <f>+'հավելված 2'!G191</f>
        <v>-13376.5</v>
      </c>
    </row>
    <row r="59" spans="2:4" ht="9.3000000000000007" customHeight="1"/>
    <row r="60" spans="2:4" ht="67.150000000000006">
      <c r="B60" s="19" t="s">
        <v>4</v>
      </c>
      <c r="C60" s="10">
        <v>1045</v>
      </c>
      <c r="D60" s="20" t="s">
        <v>88</v>
      </c>
    </row>
    <row r="61" spans="2:4">
      <c r="B61" s="19" t="s">
        <v>5</v>
      </c>
      <c r="C61" s="10">
        <v>12003</v>
      </c>
      <c r="D61" s="21" t="s">
        <v>12</v>
      </c>
    </row>
    <row r="62" spans="2:4" ht="34.049999999999997" customHeight="1">
      <c r="B62" s="258" t="s">
        <v>6</v>
      </c>
      <c r="C62" s="27" t="s">
        <v>365</v>
      </c>
      <c r="D62" s="23"/>
    </row>
    <row r="63" spans="2:4" ht="49.95" customHeight="1">
      <c r="B63" s="23" t="s">
        <v>10</v>
      </c>
      <c r="C63" s="27" t="s">
        <v>365</v>
      </c>
      <c r="D63" s="23"/>
    </row>
    <row r="64" spans="2:4">
      <c r="B64" s="22" t="s">
        <v>7</v>
      </c>
      <c r="C64" s="27" t="s">
        <v>126</v>
      </c>
      <c r="D64" s="23"/>
    </row>
    <row r="65" spans="2:4" ht="50.35">
      <c r="B65" s="11" t="s">
        <v>364</v>
      </c>
      <c r="C65" s="24" t="s">
        <v>366</v>
      </c>
      <c r="D65" s="23"/>
    </row>
    <row r="66" spans="2:4">
      <c r="B66" s="369" t="s">
        <v>0</v>
      </c>
      <c r="C66" s="370"/>
      <c r="D66" s="23"/>
    </row>
    <row r="67" spans="2:4" ht="16.8" customHeight="1">
      <c r="B67" s="368" t="s">
        <v>367</v>
      </c>
      <c r="C67" s="368"/>
      <c r="D67" s="259">
        <v>-77</v>
      </c>
    </row>
    <row r="68" spans="2:4">
      <c r="B68" s="25" t="s">
        <v>8</v>
      </c>
      <c r="C68" s="25"/>
      <c r="D68" s="142">
        <f>+'հավելված 2'!G176</f>
        <v>-23630.5</v>
      </c>
    </row>
    <row r="69" spans="2:4" ht="9.3000000000000007" customHeight="1"/>
    <row r="70" spans="2:4" ht="67.150000000000006">
      <c r="B70" s="19" t="s">
        <v>4</v>
      </c>
      <c r="C70" s="10">
        <v>1045</v>
      </c>
      <c r="D70" s="20" t="s">
        <v>88</v>
      </c>
    </row>
    <row r="71" spans="2:4">
      <c r="B71" s="19" t="s">
        <v>5</v>
      </c>
      <c r="C71" s="10">
        <v>12004</v>
      </c>
      <c r="D71" s="21" t="s">
        <v>12</v>
      </c>
    </row>
    <row r="72" spans="2:4" ht="33.6">
      <c r="B72" s="22" t="s">
        <v>6</v>
      </c>
      <c r="C72" s="27" t="s">
        <v>368</v>
      </c>
      <c r="D72" s="23"/>
    </row>
    <row r="73" spans="2:4" ht="33.6">
      <c r="B73" s="23" t="s">
        <v>10</v>
      </c>
      <c r="C73" s="27" t="s">
        <v>368</v>
      </c>
      <c r="D73" s="23"/>
    </row>
    <row r="74" spans="2:4">
      <c r="B74" s="22" t="s">
        <v>7</v>
      </c>
      <c r="C74" s="27" t="s">
        <v>126</v>
      </c>
      <c r="D74" s="23"/>
    </row>
    <row r="75" spans="2:4" ht="50.35">
      <c r="B75" s="11" t="s">
        <v>364</v>
      </c>
      <c r="C75" s="24" t="s">
        <v>363</v>
      </c>
      <c r="D75" s="23"/>
    </row>
    <row r="76" spans="2:4">
      <c r="B76" s="369" t="s">
        <v>0</v>
      </c>
      <c r="C76" s="370"/>
      <c r="D76" s="23"/>
    </row>
    <row r="77" spans="2:4">
      <c r="B77" s="368" t="s">
        <v>369</v>
      </c>
      <c r="C77" s="368"/>
      <c r="D77" s="259">
        <v>-45</v>
      </c>
    </row>
    <row r="78" spans="2:4">
      <c r="B78" s="25" t="s">
        <v>8</v>
      </c>
      <c r="C78" s="25"/>
      <c r="D78" s="142">
        <f>+'հավելված 2'!G200</f>
        <v>-15460.1</v>
      </c>
    </row>
    <row r="79" spans="2:4" s="4" customFormat="1">
      <c r="B79" s="146"/>
      <c r="C79" s="146"/>
      <c r="D79" s="148"/>
    </row>
    <row r="80" spans="2:4" ht="17.25">
      <c r="B80" s="15" t="s">
        <v>1</v>
      </c>
      <c r="C80" s="15" t="s">
        <v>2</v>
      </c>
      <c r="D80" s="16"/>
    </row>
    <row r="81" spans="2:4">
      <c r="B81" s="10">
        <v>1075</v>
      </c>
      <c r="C81" s="10" t="s">
        <v>370</v>
      </c>
      <c r="D81" s="16"/>
    </row>
    <row r="83" spans="2:4" ht="34.450000000000003">
      <c r="B83" s="17" t="s">
        <v>3</v>
      </c>
      <c r="C83" s="18"/>
      <c r="D83" s="16"/>
    </row>
    <row r="84" spans="2:4" ht="67.150000000000006">
      <c r="B84" s="19" t="s">
        <v>4</v>
      </c>
      <c r="C84" s="10">
        <v>1075</v>
      </c>
      <c r="D84" s="20" t="s">
        <v>88</v>
      </c>
    </row>
    <row r="85" spans="2:4">
      <c r="B85" s="19" t="s">
        <v>5</v>
      </c>
      <c r="C85" s="10">
        <v>11004</v>
      </c>
      <c r="D85" s="21" t="s">
        <v>12</v>
      </c>
    </row>
    <row r="86" spans="2:4" ht="34.049999999999997" customHeight="1">
      <c r="B86" s="258" t="s">
        <v>6</v>
      </c>
      <c r="C86" s="27" t="s">
        <v>371</v>
      </c>
      <c r="D86" s="23"/>
    </row>
    <row r="87" spans="2:4" ht="49.95" customHeight="1">
      <c r="B87" s="23" t="s">
        <v>10</v>
      </c>
      <c r="C87" s="27" t="s">
        <v>372</v>
      </c>
      <c r="D87" s="23"/>
    </row>
    <row r="88" spans="2:4">
      <c r="B88" s="22" t="s">
        <v>7</v>
      </c>
      <c r="C88" s="27" t="s">
        <v>76</v>
      </c>
      <c r="D88" s="23"/>
    </row>
    <row r="89" spans="2:4" ht="50.35">
      <c r="B89" s="11" t="s">
        <v>374</v>
      </c>
      <c r="C89" s="24" t="s">
        <v>373</v>
      </c>
      <c r="D89" s="23"/>
    </row>
    <row r="90" spans="2:4">
      <c r="B90" s="369" t="s">
        <v>0</v>
      </c>
      <c r="C90" s="370"/>
      <c r="D90" s="23"/>
    </row>
    <row r="91" spans="2:4">
      <c r="B91" s="25" t="s">
        <v>8</v>
      </c>
      <c r="C91" s="25"/>
      <c r="D91" s="142">
        <f>+'հավելված 2'!G63</f>
        <v>-21273.599999999999</v>
      </c>
    </row>
    <row r="92" spans="2:4" s="4" customFormat="1">
      <c r="B92" s="146"/>
      <c r="C92" s="146"/>
      <c r="D92" s="148"/>
    </row>
    <row r="93" spans="2:4" ht="17.25">
      <c r="B93" s="15" t="s">
        <v>1</v>
      </c>
      <c r="C93" s="15" t="s">
        <v>2</v>
      </c>
      <c r="D93" s="16"/>
    </row>
    <row r="94" spans="2:4" ht="33.6">
      <c r="B94" s="10">
        <v>1111</v>
      </c>
      <c r="C94" s="10" t="s">
        <v>375</v>
      </c>
      <c r="D94" s="16"/>
    </row>
    <row r="96" spans="2:4" ht="34.450000000000003">
      <c r="B96" s="17" t="s">
        <v>3</v>
      </c>
      <c r="C96" s="18"/>
      <c r="D96" s="16"/>
    </row>
    <row r="97" spans="2:4" ht="67.150000000000006">
      <c r="B97" s="19" t="s">
        <v>4</v>
      </c>
      <c r="C97" s="10">
        <v>1111</v>
      </c>
      <c r="D97" s="20" t="s">
        <v>88</v>
      </c>
    </row>
    <row r="98" spans="2:4">
      <c r="B98" s="19" t="s">
        <v>5</v>
      </c>
      <c r="C98" s="10">
        <v>12005</v>
      </c>
      <c r="D98" s="21" t="s">
        <v>12</v>
      </c>
    </row>
    <row r="99" spans="2:4" ht="34.049999999999997" customHeight="1">
      <c r="B99" s="258" t="s">
        <v>6</v>
      </c>
      <c r="C99" s="27" t="s">
        <v>376</v>
      </c>
      <c r="D99" s="23"/>
    </row>
    <row r="100" spans="2:4" ht="49.95" customHeight="1">
      <c r="B100" s="23" t="s">
        <v>10</v>
      </c>
      <c r="C100" s="27" t="s">
        <v>377</v>
      </c>
      <c r="D100" s="23"/>
    </row>
    <row r="101" spans="2:4">
      <c r="B101" s="22" t="s">
        <v>7</v>
      </c>
      <c r="C101" s="27" t="s">
        <v>126</v>
      </c>
      <c r="D101" s="23"/>
    </row>
    <row r="102" spans="2:4" ht="35.799999999999997" customHeight="1">
      <c r="B102" s="11" t="s">
        <v>364</v>
      </c>
      <c r="C102" s="24" t="s">
        <v>378</v>
      </c>
      <c r="D102" s="23"/>
    </row>
    <row r="103" spans="2:4">
      <c r="B103" s="369" t="s">
        <v>0</v>
      </c>
      <c r="C103" s="370"/>
      <c r="D103" s="23"/>
    </row>
    <row r="104" spans="2:4">
      <c r="B104" s="25" t="s">
        <v>8</v>
      </c>
      <c r="C104" s="25"/>
      <c r="D104" s="142">
        <f>+'հավելված 2'!G217</f>
        <v>-29378.5</v>
      </c>
    </row>
    <row r="105" spans="2:4" ht="9.3000000000000007" customHeight="1"/>
    <row r="106" spans="2:4" ht="34.450000000000003">
      <c r="B106" s="17" t="s">
        <v>3</v>
      </c>
      <c r="C106" s="18"/>
      <c r="D106" s="16"/>
    </row>
    <row r="107" spans="2:4" ht="67.150000000000006">
      <c r="B107" s="19" t="s">
        <v>4</v>
      </c>
      <c r="C107" s="10">
        <v>1111</v>
      </c>
      <c r="D107" s="20" t="s">
        <v>88</v>
      </c>
    </row>
    <row r="108" spans="2:4">
      <c r="B108" s="19" t="s">
        <v>5</v>
      </c>
      <c r="C108" s="10">
        <v>12007</v>
      </c>
      <c r="D108" s="21" t="s">
        <v>12</v>
      </c>
    </row>
    <row r="109" spans="2:4" ht="34.049999999999997" customHeight="1">
      <c r="B109" s="258" t="s">
        <v>6</v>
      </c>
      <c r="C109" s="27" t="s">
        <v>379</v>
      </c>
      <c r="D109" s="23"/>
    </row>
    <row r="110" spans="2:4" ht="33.6">
      <c r="B110" s="23" t="s">
        <v>10</v>
      </c>
      <c r="C110" s="27" t="s">
        <v>380</v>
      </c>
      <c r="D110" s="23"/>
    </row>
    <row r="111" spans="2:4">
      <c r="B111" s="22" t="s">
        <v>7</v>
      </c>
      <c r="C111" s="27" t="s">
        <v>126</v>
      </c>
      <c r="D111" s="23"/>
    </row>
    <row r="112" spans="2:4" ht="35.799999999999997" customHeight="1">
      <c r="B112" s="11" t="s">
        <v>364</v>
      </c>
      <c r="C112" s="24" t="s">
        <v>381</v>
      </c>
      <c r="D112" s="23"/>
    </row>
    <row r="113" spans="2:4">
      <c r="B113" s="369" t="s">
        <v>0</v>
      </c>
      <c r="C113" s="370"/>
      <c r="D113" s="23"/>
    </row>
    <row r="114" spans="2:4" s="14" customFormat="1" ht="16.8" customHeight="1">
      <c r="B114" s="373" t="s">
        <v>382</v>
      </c>
      <c r="C114" s="373"/>
      <c r="D114" s="259">
        <v>-39</v>
      </c>
    </row>
    <row r="115" spans="2:4">
      <c r="B115" s="25" t="s">
        <v>8</v>
      </c>
      <c r="C115" s="25"/>
      <c r="D115" s="142">
        <f>+'հավելված 2'!G234</f>
        <v>-2925.8</v>
      </c>
    </row>
    <row r="116" spans="2:4" s="4" customFormat="1">
      <c r="B116" s="146"/>
      <c r="C116" s="146"/>
      <c r="D116" s="148"/>
    </row>
    <row r="117" spans="2:4" ht="17.25">
      <c r="B117" s="15" t="s">
        <v>1</v>
      </c>
      <c r="C117" s="15" t="s">
        <v>2</v>
      </c>
      <c r="D117" s="16"/>
    </row>
    <row r="118" spans="2:4">
      <c r="B118" s="10">
        <v>1124</v>
      </c>
      <c r="C118" s="10" t="s">
        <v>383</v>
      </c>
      <c r="D118" s="16"/>
    </row>
    <row r="120" spans="2:4" ht="34.450000000000003">
      <c r="B120" s="17" t="s">
        <v>3</v>
      </c>
      <c r="C120" s="18"/>
      <c r="D120" s="16"/>
    </row>
    <row r="121" spans="2:4" ht="67.150000000000006">
      <c r="B121" s="19" t="s">
        <v>4</v>
      </c>
      <c r="C121" s="10">
        <v>1124</v>
      </c>
      <c r="D121" s="20" t="s">
        <v>88</v>
      </c>
    </row>
    <row r="122" spans="2:4">
      <c r="B122" s="19" t="s">
        <v>5</v>
      </c>
      <c r="C122" s="10">
        <v>11005</v>
      </c>
      <c r="D122" s="21" t="s">
        <v>12</v>
      </c>
    </row>
    <row r="123" spans="2:4" ht="34.049999999999997" customHeight="1">
      <c r="B123" s="258" t="s">
        <v>6</v>
      </c>
      <c r="C123" s="27" t="s">
        <v>384</v>
      </c>
      <c r="D123" s="23"/>
    </row>
    <row r="124" spans="2:4" ht="49.95" customHeight="1">
      <c r="B124" s="23" t="s">
        <v>10</v>
      </c>
      <c r="C124" s="27" t="s">
        <v>385</v>
      </c>
      <c r="D124" s="23"/>
    </row>
    <row r="125" spans="2:4">
      <c r="B125" s="22" t="s">
        <v>7</v>
      </c>
      <c r="C125" s="27" t="s">
        <v>76</v>
      </c>
      <c r="D125" s="23"/>
    </row>
    <row r="126" spans="2:4" ht="50.35">
      <c r="B126" s="11" t="s">
        <v>374</v>
      </c>
      <c r="C126" s="24" t="s">
        <v>373</v>
      </c>
      <c r="D126" s="23"/>
    </row>
    <row r="127" spans="2:4">
      <c r="B127" s="369" t="s">
        <v>0</v>
      </c>
      <c r="C127" s="370"/>
      <c r="D127" s="23"/>
    </row>
    <row r="128" spans="2:4" ht="16.8" customHeight="1">
      <c r="B128" s="368" t="s">
        <v>386</v>
      </c>
      <c r="C128" s="368"/>
      <c r="D128" s="259">
        <v>-3</v>
      </c>
    </row>
    <row r="129" spans="2:4">
      <c r="B129" s="368" t="s">
        <v>387</v>
      </c>
      <c r="C129" s="368"/>
      <c r="D129" s="259">
        <v>-600</v>
      </c>
    </row>
    <row r="130" spans="2:4">
      <c r="B130" s="25" t="s">
        <v>8</v>
      </c>
      <c r="C130" s="25"/>
      <c r="D130" s="142">
        <f>+'հավելված 2'!G78</f>
        <v>-14813.4</v>
      </c>
    </row>
    <row r="131" spans="2:4" ht="9.3000000000000007" customHeight="1"/>
    <row r="132" spans="2:4" ht="17.25">
      <c r="B132" s="15" t="s">
        <v>1</v>
      </c>
      <c r="C132" s="15" t="s">
        <v>2</v>
      </c>
      <c r="D132" s="16"/>
    </row>
    <row r="133" spans="2:4">
      <c r="B133" s="10">
        <v>1146</v>
      </c>
      <c r="C133" s="10" t="s">
        <v>45</v>
      </c>
      <c r="D133" s="16"/>
    </row>
    <row r="135" spans="2:4" ht="34.450000000000003">
      <c r="B135" s="17" t="s">
        <v>3</v>
      </c>
      <c r="C135" s="18"/>
      <c r="D135" s="16"/>
    </row>
    <row r="136" spans="2:4" ht="67.150000000000006">
      <c r="B136" s="19" t="s">
        <v>4</v>
      </c>
      <c r="C136" s="10">
        <v>1146</v>
      </c>
      <c r="D136" s="20" t="s">
        <v>88</v>
      </c>
    </row>
    <row r="137" spans="2:4">
      <c r="B137" s="19" t="s">
        <v>5</v>
      </c>
      <c r="C137" s="10" t="s">
        <v>111</v>
      </c>
      <c r="D137" s="21" t="s">
        <v>12</v>
      </c>
    </row>
    <row r="138" spans="2:4">
      <c r="B138" s="22" t="s">
        <v>6</v>
      </c>
      <c r="C138" s="27" t="s">
        <v>112</v>
      </c>
      <c r="D138" s="23"/>
    </row>
    <row r="139" spans="2:4" ht="33.6">
      <c r="B139" s="23" t="s">
        <v>10</v>
      </c>
      <c r="C139" s="27" t="s">
        <v>113</v>
      </c>
      <c r="D139" s="23"/>
    </row>
    <row r="140" spans="2:4">
      <c r="B140" s="22" t="s">
        <v>7</v>
      </c>
      <c r="C140" s="27" t="s">
        <v>76</v>
      </c>
      <c r="D140" s="23"/>
    </row>
    <row r="141" spans="2:4" ht="50.35">
      <c r="B141" s="11" t="s">
        <v>179</v>
      </c>
      <c r="C141" s="24" t="s">
        <v>127</v>
      </c>
      <c r="D141" s="23"/>
    </row>
    <row r="142" spans="2:4">
      <c r="B142" s="369" t="s">
        <v>0</v>
      </c>
      <c r="C142" s="370"/>
      <c r="D142" s="23"/>
    </row>
    <row r="143" spans="2:4">
      <c r="B143" s="25" t="s">
        <v>8</v>
      </c>
      <c r="C143" s="25"/>
      <c r="D143" s="142">
        <f>+'հավելված 2'!G109</f>
        <v>-4756.6000000000004</v>
      </c>
    </row>
    <row r="144" spans="2:4" ht="9.3000000000000007" customHeight="1"/>
    <row r="145" spans="2:4" ht="67.150000000000006">
      <c r="B145" s="19" t="s">
        <v>4</v>
      </c>
      <c r="C145" s="10">
        <v>1146</v>
      </c>
      <c r="D145" s="20" t="s">
        <v>88</v>
      </c>
    </row>
    <row r="146" spans="2:4">
      <c r="B146" s="19" t="s">
        <v>5</v>
      </c>
      <c r="C146" s="10" t="s">
        <v>114</v>
      </c>
      <c r="D146" s="21" t="s">
        <v>12</v>
      </c>
    </row>
    <row r="147" spans="2:4">
      <c r="B147" s="22" t="s">
        <v>6</v>
      </c>
      <c r="C147" s="27" t="s">
        <v>115</v>
      </c>
      <c r="D147" s="23"/>
    </row>
    <row r="148" spans="2:4" ht="33.6">
      <c r="B148" s="23" t="s">
        <v>10</v>
      </c>
      <c r="C148" s="27" t="s">
        <v>116</v>
      </c>
      <c r="D148" s="23"/>
    </row>
    <row r="149" spans="2:4">
      <c r="B149" s="22" t="s">
        <v>7</v>
      </c>
      <c r="C149" s="27" t="s">
        <v>76</v>
      </c>
      <c r="D149" s="23"/>
    </row>
    <row r="150" spans="2:4" ht="50.35">
      <c r="B150" s="11" t="s">
        <v>179</v>
      </c>
      <c r="C150" s="24" t="s">
        <v>127</v>
      </c>
      <c r="D150" s="23"/>
    </row>
    <row r="151" spans="2:4">
      <c r="B151" s="369" t="s">
        <v>0</v>
      </c>
      <c r="C151" s="370"/>
      <c r="D151" s="23"/>
    </row>
    <row r="152" spans="2:4">
      <c r="B152" s="25" t="s">
        <v>8</v>
      </c>
      <c r="C152" s="25"/>
      <c r="D152" s="142">
        <f>+'հավելված 2'!G126</f>
        <v>-3050.6</v>
      </c>
    </row>
    <row r="153" spans="2:4" ht="9.3000000000000007" customHeight="1"/>
    <row r="154" spans="2:4" ht="67.150000000000006">
      <c r="B154" s="19" t="s">
        <v>4</v>
      </c>
      <c r="C154" s="10">
        <v>1146</v>
      </c>
      <c r="D154" s="20" t="s">
        <v>88</v>
      </c>
    </row>
    <row r="155" spans="2:4">
      <c r="B155" s="19" t="s">
        <v>5</v>
      </c>
      <c r="C155" s="10" t="s">
        <v>117</v>
      </c>
      <c r="D155" s="21" t="s">
        <v>12</v>
      </c>
    </row>
    <row r="156" spans="2:4">
      <c r="B156" s="22" t="s">
        <v>6</v>
      </c>
      <c r="C156" s="27" t="s">
        <v>118</v>
      </c>
      <c r="D156" s="23"/>
    </row>
    <row r="157" spans="2:4" ht="50.35">
      <c r="B157" s="23" t="s">
        <v>10</v>
      </c>
      <c r="C157" s="27" t="s">
        <v>119</v>
      </c>
      <c r="D157" s="23"/>
    </row>
    <row r="158" spans="2:4">
      <c r="B158" s="22" t="s">
        <v>7</v>
      </c>
      <c r="C158" s="27" t="s">
        <v>76</v>
      </c>
      <c r="D158" s="23"/>
    </row>
    <row r="159" spans="2:4" ht="50.35">
      <c r="B159" s="11" t="s">
        <v>179</v>
      </c>
      <c r="C159" s="24" t="s">
        <v>127</v>
      </c>
      <c r="D159" s="23"/>
    </row>
    <row r="160" spans="2:4">
      <c r="B160" s="369" t="s">
        <v>0</v>
      </c>
      <c r="C160" s="370"/>
      <c r="D160" s="23"/>
    </row>
    <row r="161" spans="2:4">
      <c r="B161" s="25" t="s">
        <v>8</v>
      </c>
      <c r="C161" s="25"/>
      <c r="D161" s="142">
        <f>+'հավելված 2'!G150</f>
        <v>-9336.4</v>
      </c>
    </row>
    <row r="162" spans="2:4" ht="9.3000000000000007" customHeight="1"/>
    <row r="163" spans="2:4" ht="67.150000000000006">
      <c r="B163" s="19" t="s">
        <v>4</v>
      </c>
      <c r="C163" s="10" t="s">
        <v>110</v>
      </c>
      <c r="D163" s="20" t="s">
        <v>88</v>
      </c>
    </row>
    <row r="164" spans="2:4">
      <c r="B164" s="19" t="s">
        <v>5</v>
      </c>
      <c r="C164" s="10" t="s">
        <v>123</v>
      </c>
      <c r="D164" s="21" t="s">
        <v>12</v>
      </c>
    </row>
    <row r="165" spans="2:4">
      <c r="B165" s="22" t="s">
        <v>6</v>
      </c>
      <c r="C165" s="27" t="s">
        <v>124</v>
      </c>
      <c r="D165" s="23"/>
    </row>
    <row r="166" spans="2:4" ht="50.35">
      <c r="B166" s="23" t="s">
        <v>10</v>
      </c>
      <c r="C166" s="27" t="s">
        <v>125</v>
      </c>
      <c r="D166" s="23"/>
    </row>
    <row r="167" spans="2:4">
      <c r="B167" s="22" t="s">
        <v>7</v>
      </c>
      <c r="C167" s="28" t="s">
        <v>76</v>
      </c>
      <c r="D167" s="23"/>
    </row>
    <row r="168" spans="2:4" ht="50.35">
      <c r="B168" s="11" t="s">
        <v>179</v>
      </c>
      <c r="C168" s="24" t="s">
        <v>122</v>
      </c>
      <c r="D168" s="23"/>
    </row>
    <row r="169" spans="2:4" ht="15.05" customHeight="1">
      <c r="B169" s="369" t="s">
        <v>0</v>
      </c>
      <c r="C169" s="370"/>
      <c r="D169" s="23"/>
    </row>
    <row r="170" spans="2:4">
      <c r="B170" s="25" t="s">
        <v>8</v>
      </c>
      <c r="C170" s="25"/>
      <c r="D170" s="142">
        <f>+'հավելված 2'!G135</f>
        <v>-5823.4</v>
      </c>
    </row>
    <row r="171" spans="2:4" ht="9.3000000000000007" customHeight="1"/>
    <row r="172" spans="2:4" ht="67.150000000000006">
      <c r="B172" s="19" t="s">
        <v>4</v>
      </c>
      <c r="C172" s="10" t="s">
        <v>110</v>
      </c>
      <c r="D172" s="20" t="s">
        <v>88</v>
      </c>
    </row>
    <row r="173" spans="2:4">
      <c r="B173" s="19" t="s">
        <v>5</v>
      </c>
      <c r="C173" s="10" t="s">
        <v>180</v>
      </c>
      <c r="D173" s="21" t="s">
        <v>12</v>
      </c>
    </row>
    <row r="174" spans="2:4">
      <c r="B174" s="22" t="s">
        <v>6</v>
      </c>
      <c r="C174" s="27" t="s">
        <v>181</v>
      </c>
      <c r="D174" s="23"/>
    </row>
    <row r="175" spans="2:4" ht="50.35">
      <c r="B175" s="23" t="s">
        <v>10</v>
      </c>
      <c r="C175" s="27" t="s">
        <v>182</v>
      </c>
      <c r="D175" s="23"/>
    </row>
    <row r="176" spans="2:4">
      <c r="B176" s="22" t="s">
        <v>7</v>
      </c>
      <c r="C176" s="27" t="s">
        <v>76</v>
      </c>
      <c r="D176" s="23"/>
    </row>
    <row r="177" spans="2:4" ht="33.6">
      <c r="B177" s="11" t="s">
        <v>46</v>
      </c>
      <c r="C177" s="24" t="s">
        <v>137</v>
      </c>
      <c r="D177" s="23"/>
    </row>
    <row r="178" spans="2:4" ht="15.05" customHeight="1">
      <c r="B178" s="369" t="s">
        <v>0</v>
      </c>
      <c r="C178" s="370"/>
      <c r="D178" s="23"/>
    </row>
    <row r="179" spans="2:4">
      <c r="B179" s="25" t="s">
        <v>8</v>
      </c>
      <c r="C179" s="25"/>
      <c r="D179" s="142">
        <f>+'հավելված 2'!G245</f>
        <v>-11314.5</v>
      </c>
    </row>
    <row r="180" spans="2:4" ht="9.3000000000000007" customHeight="1"/>
    <row r="181" spans="2:4" ht="67.150000000000006">
      <c r="B181" s="19" t="s">
        <v>4</v>
      </c>
      <c r="C181" s="10" t="s">
        <v>110</v>
      </c>
      <c r="D181" s="20" t="s">
        <v>88</v>
      </c>
    </row>
    <row r="182" spans="2:4">
      <c r="B182" s="19" t="s">
        <v>5</v>
      </c>
      <c r="C182" s="10" t="s">
        <v>183</v>
      </c>
      <c r="D182" s="21" t="s">
        <v>12</v>
      </c>
    </row>
    <row r="183" spans="2:4" ht="33.6">
      <c r="B183" s="22" t="s">
        <v>6</v>
      </c>
      <c r="C183" s="27" t="s">
        <v>184</v>
      </c>
      <c r="D183" s="23"/>
    </row>
    <row r="184" spans="2:4" ht="83.95">
      <c r="B184" s="23" t="s">
        <v>10</v>
      </c>
      <c r="C184" s="27" t="s">
        <v>185</v>
      </c>
      <c r="D184" s="23"/>
    </row>
    <row r="185" spans="2:4">
      <c r="B185" s="22" t="s">
        <v>7</v>
      </c>
      <c r="C185" s="27" t="s">
        <v>76</v>
      </c>
      <c r="D185" s="23"/>
    </row>
    <row r="186" spans="2:4" ht="50.35">
      <c r="B186" s="11" t="s">
        <v>179</v>
      </c>
      <c r="C186" s="24" t="s">
        <v>186</v>
      </c>
      <c r="D186" s="23"/>
    </row>
    <row r="187" spans="2:4" ht="15.05" customHeight="1">
      <c r="B187" s="369" t="s">
        <v>0</v>
      </c>
      <c r="C187" s="370"/>
      <c r="D187" s="23"/>
    </row>
    <row r="188" spans="2:4">
      <c r="B188" s="25" t="s">
        <v>8</v>
      </c>
      <c r="C188" s="25"/>
      <c r="D188" s="142">
        <f>+'հավելված 2'!G254</f>
        <v>-2822.3</v>
      </c>
    </row>
    <row r="189" spans="2:4" ht="9.3000000000000007" customHeight="1"/>
    <row r="190" spans="2:4" ht="67.150000000000006">
      <c r="B190" s="19" t="s">
        <v>4</v>
      </c>
      <c r="C190" s="10" t="s">
        <v>110</v>
      </c>
      <c r="D190" s="20" t="s">
        <v>88</v>
      </c>
    </row>
    <row r="191" spans="2:4">
      <c r="B191" s="19" t="s">
        <v>5</v>
      </c>
      <c r="C191" s="10" t="s">
        <v>187</v>
      </c>
      <c r="D191" s="21" t="s">
        <v>12</v>
      </c>
    </row>
    <row r="192" spans="2:4" ht="50.35">
      <c r="B192" s="22" t="s">
        <v>6</v>
      </c>
      <c r="C192" s="27" t="s">
        <v>188</v>
      </c>
      <c r="D192" s="23"/>
    </row>
    <row r="193" spans="2:4" ht="50.35">
      <c r="B193" s="23" t="s">
        <v>10</v>
      </c>
      <c r="C193" s="27" t="s">
        <v>189</v>
      </c>
      <c r="D193" s="23"/>
    </row>
    <row r="194" spans="2:4">
      <c r="B194" s="22" t="s">
        <v>7</v>
      </c>
      <c r="C194" s="27" t="s">
        <v>126</v>
      </c>
      <c r="D194" s="23"/>
    </row>
    <row r="195" spans="2:4" ht="33.6">
      <c r="B195" s="11" t="s">
        <v>46</v>
      </c>
      <c r="C195" s="10" t="s">
        <v>190</v>
      </c>
      <c r="D195" s="23"/>
    </row>
    <row r="196" spans="2:4" ht="15.05" customHeight="1">
      <c r="B196" s="369" t="s">
        <v>0</v>
      </c>
      <c r="C196" s="370"/>
      <c r="D196" s="23"/>
    </row>
    <row r="197" spans="2:4">
      <c r="B197" s="25" t="s">
        <v>8</v>
      </c>
      <c r="C197" s="25"/>
      <c r="D197" s="142">
        <f>+'հավելված 2'!G265</f>
        <v>-24450.7</v>
      </c>
    </row>
    <row r="198" spans="2:4" ht="9.3000000000000007" customHeight="1"/>
    <row r="199" spans="2:4" ht="67.150000000000006">
      <c r="B199" s="19" t="s">
        <v>4</v>
      </c>
      <c r="C199" s="10" t="s">
        <v>110</v>
      </c>
      <c r="D199" s="20" t="s">
        <v>88</v>
      </c>
    </row>
    <row r="200" spans="2:4">
      <c r="B200" s="19" t="s">
        <v>5</v>
      </c>
      <c r="C200" s="10" t="s">
        <v>191</v>
      </c>
      <c r="D200" s="21" t="s">
        <v>12</v>
      </c>
    </row>
    <row r="201" spans="2:4" ht="33.6">
      <c r="B201" s="22" t="s">
        <v>6</v>
      </c>
      <c r="C201" s="27" t="s">
        <v>52</v>
      </c>
      <c r="D201" s="23"/>
    </row>
    <row r="202" spans="2:4" ht="50.35">
      <c r="B202" s="23" t="s">
        <v>10</v>
      </c>
      <c r="C202" s="27" t="s">
        <v>53</v>
      </c>
      <c r="D202" s="23"/>
    </row>
    <row r="203" spans="2:4">
      <c r="B203" s="22" t="s">
        <v>7</v>
      </c>
      <c r="C203" s="27" t="s">
        <v>126</v>
      </c>
      <c r="D203" s="23"/>
    </row>
    <row r="204" spans="2:4" ht="33.6">
      <c r="B204" s="11" t="s">
        <v>46</v>
      </c>
      <c r="C204" s="24" t="s">
        <v>54</v>
      </c>
      <c r="D204" s="23"/>
    </row>
    <row r="205" spans="2:4" ht="15.05" customHeight="1">
      <c r="B205" s="369" t="s">
        <v>0</v>
      </c>
      <c r="C205" s="370"/>
      <c r="D205" s="23"/>
    </row>
    <row r="206" spans="2:4">
      <c r="B206" s="25" t="s">
        <v>8</v>
      </c>
      <c r="C206" s="25"/>
      <c r="D206" s="142">
        <f>+'հավելված 2'!G274</f>
        <v>-14195.8</v>
      </c>
    </row>
    <row r="208" spans="2:4" s="30" customFormat="1" ht="17.25">
      <c r="B208" s="36" t="s">
        <v>1</v>
      </c>
      <c r="C208" s="36" t="s">
        <v>2</v>
      </c>
      <c r="D208" s="31"/>
    </row>
    <row r="209" spans="2:5" s="30" customFormat="1" ht="17.25">
      <c r="B209" s="37">
        <v>1163</v>
      </c>
      <c r="C209" s="38" t="s">
        <v>388</v>
      </c>
      <c r="D209" s="39"/>
    </row>
    <row r="210" spans="2:5" s="30" customFormat="1">
      <c r="D210" s="40"/>
    </row>
    <row r="211" spans="2:5" s="32" customFormat="1" ht="17.25">
      <c r="B211" s="371" t="s">
        <v>3</v>
      </c>
      <c r="C211" s="372"/>
      <c r="D211" s="39"/>
    </row>
    <row r="212" spans="2:5" s="32" customFormat="1" ht="67.150000000000006">
      <c r="B212" s="38" t="s">
        <v>4</v>
      </c>
      <c r="C212" s="41">
        <v>1163</v>
      </c>
      <c r="D212" s="20" t="s">
        <v>88</v>
      </c>
    </row>
    <row r="213" spans="2:5" s="32" customFormat="1">
      <c r="B213" s="38" t="s">
        <v>5</v>
      </c>
      <c r="C213" s="41">
        <v>11007</v>
      </c>
      <c r="D213" s="42" t="s">
        <v>12</v>
      </c>
    </row>
    <row r="214" spans="2:5" s="32" customFormat="1" ht="33.6">
      <c r="B214" s="38" t="s">
        <v>6</v>
      </c>
      <c r="C214" s="43" t="s">
        <v>389</v>
      </c>
      <c r="D214" s="383"/>
    </row>
    <row r="215" spans="2:5" s="32" customFormat="1" ht="33.6">
      <c r="B215" s="38" t="s">
        <v>10</v>
      </c>
      <c r="C215" s="43" t="s">
        <v>390</v>
      </c>
      <c r="D215" s="384"/>
    </row>
    <row r="216" spans="2:5" s="32" customFormat="1">
      <c r="B216" s="38" t="s">
        <v>7</v>
      </c>
      <c r="C216" s="43" t="s">
        <v>76</v>
      </c>
      <c r="D216" s="384"/>
    </row>
    <row r="217" spans="2:5" s="32" customFormat="1" ht="50.35">
      <c r="B217" s="37" t="s">
        <v>179</v>
      </c>
      <c r="C217" s="44" t="s">
        <v>391</v>
      </c>
      <c r="D217" s="384"/>
    </row>
    <row r="218" spans="2:5" s="32" customFormat="1">
      <c r="B218" s="374" t="s">
        <v>0</v>
      </c>
      <c r="C218" s="375"/>
      <c r="D218" s="385"/>
    </row>
    <row r="219" spans="2:5" s="32" customFormat="1">
      <c r="B219" s="368" t="s">
        <v>392</v>
      </c>
      <c r="C219" s="368"/>
      <c r="D219" s="260">
        <f>+'հավելված 2'!G46</f>
        <v>-3301.3</v>
      </c>
    </row>
    <row r="220" spans="2:5" s="32" customFormat="1">
      <c r="B220" s="45" t="s">
        <v>8</v>
      </c>
      <c r="C220" s="45"/>
      <c r="D220" s="142">
        <f>+'հավելված 1'!D171</f>
        <v>-3301.3</v>
      </c>
      <c r="E220" s="33"/>
    </row>
    <row r="222" spans="2:5" s="30" customFormat="1" ht="17.25">
      <c r="B222" s="36" t="s">
        <v>1</v>
      </c>
      <c r="C222" s="36" t="s">
        <v>2</v>
      </c>
      <c r="D222" s="31"/>
    </row>
    <row r="223" spans="2:5" s="30" customFormat="1" ht="17.25">
      <c r="B223" s="37">
        <v>1168</v>
      </c>
      <c r="C223" s="38" t="s">
        <v>332</v>
      </c>
      <c r="D223" s="39"/>
    </row>
    <row r="224" spans="2:5" s="30" customFormat="1">
      <c r="D224" s="40"/>
    </row>
    <row r="225" spans="2:5" s="32" customFormat="1" ht="17.25">
      <c r="B225" s="371" t="s">
        <v>3</v>
      </c>
      <c r="C225" s="372"/>
      <c r="D225" s="39"/>
    </row>
    <row r="226" spans="2:5" s="32" customFormat="1" ht="67.150000000000006">
      <c r="B226" s="38" t="s">
        <v>4</v>
      </c>
      <c r="C226" s="41">
        <v>1168</v>
      </c>
      <c r="D226" s="20" t="s">
        <v>88</v>
      </c>
    </row>
    <row r="227" spans="2:5" s="32" customFormat="1">
      <c r="B227" s="38" t="s">
        <v>5</v>
      </c>
      <c r="C227" s="41">
        <v>11005</v>
      </c>
      <c r="D227" s="42" t="s">
        <v>12</v>
      </c>
    </row>
    <row r="228" spans="2:5" s="32" customFormat="1">
      <c r="B228" s="38" t="s">
        <v>6</v>
      </c>
      <c r="C228" s="43" t="s">
        <v>393</v>
      </c>
      <c r="D228" s="383"/>
    </row>
    <row r="229" spans="2:5" s="32" customFormat="1" ht="33.6">
      <c r="B229" s="38" t="s">
        <v>10</v>
      </c>
      <c r="C229" s="43" t="s">
        <v>394</v>
      </c>
      <c r="D229" s="384"/>
    </row>
    <row r="230" spans="2:5" s="32" customFormat="1">
      <c r="B230" s="38" t="s">
        <v>7</v>
      </c>
      <c r="C230" s="43" t="s">
        <v>76</v>
      </c>
      <c r="D230" s="384"/>
    </row>
    <row r="231" spans="2:5" s="32" customFormat="1" ht="50.35">
      <c r="B231" s="37" t="s">
        <v>179</v>
      </c>
      <c r="C231" s="44" t="s">
        <v>395</v>
      </c>
      <c r="D231" s="384"/>
    </row>
    <row r="232" spans="2:5" s="32" customFormat="1">
      <c r="B232" s="374" t="s">
        <v>0</v>
      </c>
      <c r="C232" s="375"/>
      <c r="D232" s="385"/>
    </row>
    <row r="233" spans="2:5" s="32" customFormat="1">
      <c r="B233" s="45" t="s">
        <v>8</v>
      </c>
      <c r="C233" s="45"/>
      <c r="D233" s="142">
        <f>+'հավելված 2'!G90</f>
        <v>-8056</v>
      </c>
      <c r="E233" s="33"/>
    </row>
    <row r="235" spans="2:5" s="30" customFormat="1" ht="17.25">
      <c r="B235" s="36" t="s">
        <v>1</v>
      </c>
      <c r="C235" s="36" t="s">
        <v>2</v>
      </c>
      <c r="D235" s="31"/>
    </row>
    <row r="236" spans="2:5" s="30" customFormat="1" ht="17.25">
      <c r="B236" s="37">
        <v>1183</v>
      </c>
      <c r="C236" s="38" t="s">
        <v>396</v>
      </c>
      <c r="D236" s="39"/>
    </row>
    <row r="237" spans="2:5" s="30" customFormat="1">
      <c r="D237" s="40"/>
    </row>
    <row r="238" spans="2:5" s="32" customFormat="1" ht="17.25">
      <c r="B238" s="371" t="s">
        <v>3</v>
      </c>
      <c r="C238" s="372"/>
      <c r="D238" s="39"/>
    </row>
    <row r="239" spans="2:5" s="32" customFormat="1" ht="67.150000000000006">
      <c r="B239" s="38" t="s">
        <v>4</v>
      </c>
      <c r="C239" s="41">
        <v>1183</v>
      </c>
      <c r="D239" s="20" t="s">
        <v>88</v>
      </c>
    </row>
    <row r="240" spans="2:5" s="32" customFormat="1">
      <c r="B240" s="38" t="s">
        <v>5</v>
      </c>
      <c r="C240" s="41">
        <v>11001</v>
      </c>
      <c r="D240" s="42" t="s">
        <v>12</v>
      </c>
    </row>
    <row r="241" spans="2:5" s="32" customFormat="1">
      <c r="B241" s="38" t="s">
        <v>6</v>
      </c>
      <c r="C241" s="43" t="s">
        <v>397</v>
      </c>
      <c r="D241" s="383"/>
    </row>
    <row r="242" spans="2:5" s="32" customFormat="1" ht="33.6">
      <c r="B242" s="38" t="s">
        <v>10</v>
      </c>
      <c r="C242" s="43" t="s">
        <v>398</v>
      </c>
      <c r="D242" s="384"/>
    </row>
    <row r="243" spans="2:5" s="32" customFormat="1">
      <c r="B243" s="38" t="s">
        <v>7</v>
      </c>
      <c r="C243" s="43" t="s">
        <v>76</v>
      </c>
      <c r="D243" s="384"/>
    </row>
    <row r="244" spans="2:5" s="32" customFormat="1" ht="50.35">
      <c r="B244" s="37" t="s">
        <v>179</v>
      </c>
      <c r="C244" s="44" t="s">
        <v>195</v>
      </c>
      <c r="D244" s="384"/>
    </row>
    <row r="245" spans="2:5" s="32" customFormat="1">
      <c r="B245" s="374" t="s">
        <v>0</v>
      </c>
      <c r="C245" s="375"/>
      <c r="D245" s="385"/>
    </row>
    <row r="246" spans="2:5" s="32" customFormat="1">
      <c r="B246" s="45" t="s">
        <v>8</v>
      </c>
      <c r="C246" s="45"/>
      <c r="D246" s="142">
        <f>+'հավելված 2'!G285</f>
        <v>-2681</v>
      </c>
      <c r="E246" s="33"/>
    </row>
    <row r="248" spans="2:5" s="30" customFormat="1" ht="17.25">
      <c r="B248" s="36" t="s">
        <v>1</v>
      </c>
      <c r="C248" s="36" t="s">
        <v>2</v>
      </c>
      <c r="D248" s="31"/>
    </row>
    <row r="249" spans="2:5" s="30" customFormat="1" ht="17.25">
      <c r="B249" s="37">
        <v>1192</v>
      </c>
      <c r="C249" s="38" t="s">
        <v>134</v>
      </c>
      <c r="D249" s="39"/>
    </row>
    <row r="250" spans="2:5" s="30" customFormat="1">
      <c r="D250" s="40"/>
    </row>
    <row r="251" spans="2:5" s="32" customFormat="1" ht="17.25">
      <c r="B251" s="371" t="s">
        <v>3</v>
      </c>
      <c r="C251" s="372"/>
      <c r="D251" s="39"/>
    </row>
    <row r="252" spans="2:5" s="32" customFormat="1" ht="67.150000000000006">
      <c r="B252" s="38" t="s">
        <v>4</v>
      </c>
      <c r="C252" s="41">
        <v>1192</v>
      </c>
      <c r="D252" s="20" t="s">
        <v>88</v>
      </c>
    </row>
    <row r="253" spans="2:5" s="32" customFormat="1">
      <c r="B253" s="38" t="s">
        <v>5</v>
      </c>
      <c r="C253" s="41" t="s">
        <v>121</v>
      </c>
      <c r="D253" s="42" t="s">
        <v>12</v>
      </c>
    </row>
    <row r="254" spans="2:5" s="32" customFormat="1" ht="33.6">
      <c r="B254" s="38" t="s">
        <v>6</v>
      </c>
      <c r="C254" s="43" t="s">
        <v>135</v>
      </c>
      <c r="D254" s="383"/>
    </row>
    <row r="255" spans="2:5" s="32" customFormat="1" ht="33.6">
      <c r="B255" s="38" t="s">
        <v>10</v>
      </c>
      <c r="C255" s="43" t="s">
        <v>136</v>
      </c>
      <c r="D255" s="384"/>
    </row>
    <row r="256" spans="2:5" s="32" customFormat="1">
      <c r="B256" s="38" t="s">
        <v>7</v>
      </c>
      <c r="C256" s="43" t="s">
        <v>76</v>
      </c>
      <c r="D256" s="384"/>
    </row>
    <row r="257" spans="2:5" s="32" customFormat="1" ht="50.35">
      <c r="B257" s="37" t="s">
        <v>179</v>
      </c>
      <c r="C257" s="44" t="s">
        <v>137</v>
      </c>
      <c r="D257" s="384"/>
    </row>
    <row r="258" spans="2:5" s="32" customFormat="1">
      <c r="B258" s="374" t="s">
        <v>0</v>
      </c>
      <c r="C258" s="375"/>
      <c r="D258" s="385"/>
    </row>
    <row r="259" spans="2:5" s="32" customFormat="1">
      <c r="B259" s="45" t="s">
        <v>8</v>
      </c>
      <c r="C259" s="45"/>
      <c r="D259" s="142">
        <f>+'հավելված 2'!G296</f>
        <v>-1683.4</v>
      </c>
      <c r="E259" s="33"/>
    </row>
    <row r="260" spans="2:5" s="32" customFormat="1">
      <c r="B260" s="30"/>
      <c r="C260" s="30"/>
      <c r="D260" s="40"/>
    </row>
    <row r="261" spans="2:5" s="30" customFormat="1" ht="17.25">
      <c r="B261" s="36" t="s">
        <v>1</v>
      </c>
      <c r="C261" s="36" t="s">
        <v>2</v>
      </c>
      <c r="D261" s="31"/>
    </row>
    <row r="262" spans="2:5" s="30" customFormat="1" ht="17.25">
      <c r="B262" s="37">
        <v>1193</v>
      </c>
      <c r="C262" s="38" t="s">
        <v>198</v>
      </c>
      <c r="D262" s="39"/>
    </row>
    <row r="263" spans="2:5" s="30" customFormat="1">
      <c r="D263" s="40"/>
    </row>
    <row r="264" spans="2:5" s="32" customFormat="1" ht="17.25">
      <c r="B264" s="371" t="s">
        <v>3</v>
      </c>
      <c r="C264" s="372"/>
      <c r="D264" s="39"/>
    </row>
    <row r="265" spans="2:5" s="32" customFormat="1" ht="67.150000000000006">
      <c r="B265" s="38" t="s">
        <v>4</v>
      </c>
      <c r="C265" s="41">
        <v>1193</v>
      </c>
      <c r="D265" s="20" t="s">
        <v>88</v>
      </c>
    </row>
    <row r="266" spans="2:5" s="32" customFormat="1">
      <c r="B266" s="38" t="s">
        <v>5</v>
      </c>
      <c r="C266" s="41">
        <v>11001</v>
      </c>
      <c r="D266" s="42" t="s">
        <v>12</v>
      </c>
    </row>
    <row r="267" spans="2:5" s="32" customFormat="1" ht="67.150000000000006">
      <c r="B267" s="38" t="s">
        <v>6</v>
      </c>
      <c r="C267" s="41" t="s">
        <v>193</v>
      </c>
      <c r="D267" s="383"/>
    </row>
    <row r="268" spans="2:5" s="32" customFormat="1" ht="83.95">
      <c r="B268" s="38" t="s">
        <v>10</v>
      </c>
      <c r="C268" s="41" t="s">
        <v>194</v>
      </c>
      <c r="D268" s="384"/>
    </row>
    <row r="269" spans="2:5" s="32" customFormat="1">
      <c r="B269" s="38" t="s">
        <v>7</v>
      </c>
      <c r="C269" s="41" t="s">
        <v>76</v>
      </c>
      <c r="D269" s="384"/>
    </row>
    <row r="270" spans="2:5" s="32" customFormat="1" ht="50.35">
      <c r="B270" s="37" t="s">
        <v>179</v>
      </c>
      <c r="C270" s="43" t="s">
        <v>196</v>
      </c>
      <c r="D270" s="384"/>
    </row>
    <row r="271" spans="2:5" s="32" customFormat="1">
      <c r="B271" s="374" t="s">
        <v>0</v>
      </c>
      <c r="C271" s="375"/>
      <c r="D271" s="385"/>
    </row>
    <row r="272" spans="2:5" s="32" customFormat="1">
      <c r="B272" s="45" t="s">
        <v>8</v>
      </c>
      <c r="C272" s="45"/>
      <c r="D272" s="142">
        <f>+'հավելված 2'!G307</f>
        <v>-82974.2</v>
      </c>
      <c r="E272" s="33"/>
    </row>
    <row r="274" spans="2:5" s="30" customFormat="1" ht="17.25">
      <c r="B274" s="36" t="s">
        <v>1</v>
      </c>
      <c r="C274" s="36" t="s">
        <v>2</v>
      </c>
      <c r="D274" s="31"/>
    </row>
    <row r="275" spans="2:5" s="30" customFormat="1" ht="33.6">
      <c r="B275" s="37">
        <v>1215</v>
      </c>
      <c r="C275" s="38" t="s">
        <v>238</v>
      </c>
      <c r="D275" s="39"/>
    </row>
    <row r="276" spans="2:5" s="30" customFormat="1">
      <c r="D276" s="40"/>
    </row>
    <row r="277" spans="2:5" s="32" customFormat="1" ht="17.25">
      <c r="B277" s="371" t="s">
        <v>3</v>
      </c>
      <c r="C277" s="372"/>
      <c r="D277" s="39"/>
    </row>
    <row r="278" spans="2:5" s="32" customFormat="1" ht="67.150000000000006">
      <c r="B278" s="38" t="s">
        <v>4</v>
      </c>
      <c r="C278" s="41">
        <v>1215</v>
      </c>
      <c r="D278" s="20" t="s">
        <v>88</v>
      </c>
    </row>
    <row r="279" spans="2:5" s="32" customFormat="1">
      <c r="B279" s="38" t="s">
        <v>5</v>
      </c>
      <c r="C279" s="41">
        <v>12003</v>
      </c>
      <c r="D279" s="42" t="s">
        <v>12</v>
      </c>
    </row>
    <row r="280" spans="2:5" s="32" customFormat="1">
      <c r="B280" s="38" t="s">
        <v>6</v>
      </c>
      <c r="C280" s="43" t="s">
        <v>399</v>
      </c>
      <c r="D280" s="383"/>
    </row>
    <row r="281" spans="2:5" s="32" customFormat="1">
      <c r="B281" s="38" t="s">
        <v>10</v>
      </c>
      <c r="C281" s="43" t="s">
        <v>400</v>
      </c>
      <c r="D281" s="384"/>
    </row>
    <row r="282" spans="2:5" s="32" customFormat="1">
      <c r="B282" s="38" t="s">
        <v>7</v>
      </c>
      <c r="C282" s="43" t="s">
        <v>126</v>
      </c>
      <c r="D282" s="384"/>
    </row>
    <row r="283" spans="2:5" s="32" customFormat="1" ht="50.35">
      <c r="B283" s="37" t="s">
        <v>179</v>
      </c>
      <c r="C283" s="44" t="s">
        <v>401</v>
      </c>
      <c r="D283" s="384"/>
    </row>
    <row r="284" spans="2:5" s="32" customFormat="1">
      <c r="B284" s="374" t="s">
        <v>0</v>
      </c>
      <c r="C284" s="375"/>
      <c r="D284" s="385"/>
    </row>
    <row r="285" spans="2:5" s="32" customFormat="1">
      <c r="B285" s="45" t="s">
        <v>8</v>
      </c>
      <c r="C285" s="45"/>
      <c r="D285" s="142">
        <f>+'հավելված 2'!G319</f>
        <v>-40527</v>
      </c>
      <c r="E285" s="33"/>
    </row>
    <row r="286" spans="2:5" s="30" customFormat="1" ht="9.3000000000000007" customHeight="1">
      <c r="D286" s="40"/>
    </row>
    <row r="287" spans="2:5" s="32" customFormat="1" ht="17.25">
      <c r="B287" s="371" t="s">
        <v>3</v>
      </c>
      <c r="C287" s="372"/>
      <c r="D287" s="39"/>
    </row>
    <row r="288" spans="2:5" s="32" customFormat="1" ht="67.150000000000006">
      <c r="B288" s="38" t="s">
        <v>4</v>
      </c>
      <c r="C288" s="41">
        <v>1215</v>
      </c>
      <c r="D288" s="20" t="s">
        <v>88</v>
      </c>
    </row>
    <row r="289" spans="1:5" s="32" customFormat="1">
      <c r="B289" s="38" t="s">
        <v>5</v>
      </c>
      <c r="C289" s="41">
        <v>12005</v>
      </c>
      <c r="D289" s="42" t="s">
        <v>12</v>
      </c>
    </row>
    <row r="290" spans="1:5" s="32" customFormat="1">
      <c r="B290" s="38" t="s">
        <v>6</v>
      </c>
      <c r="C290" s="43" t="s">
        <v>402</v>
      </c>
      <c r="D290" s="383"/>
    </row>
    <row r="291" spans="1:5" s="32" customFormat="1" ht="50.35">
      <c r="B291" s="38" t="s">
        <v>10</v>
      </c>
      <c r="C291" s="43" t="s">
        <v>403</v>
      </c>
      <c r="D291" s="384"/>
    </row>
    <row r="292" spans="1:5" s="32" customFormat="1">
      <c r="B292" s="38" t="s">
        <v>7</v>
      </c>
      <c r="C292" s="43" t="s">
        <v>126</v>
      </c>
      <c r="D292" s="384"/>
    </row>
    <row r="293" spans="1:5" s="32" customFormat="1" ht="50.35">
      <c r="B293" s="37" t="s">
        <v>179</v>
      </c>
      <c r="C293" s="44" t="s">
        <v>404</v>
      </c>
      <c r="D293" s="384"/>
    </row>
    <row r="294" spans="1:5" s="32" customFormat="1">
      <c r="B294" s="374" t="s">
        <v>0</v>
      </c>
      <c r="C294" s="375"/>
      <c r="D294" s="385"/>
    </row>
    <row r="295" spans="1:5" s="32" customFormat="1">
      <c r="B295" s="368" t="s">
        <v>407</v>
      </c>
      <c r="C295" s="368"/>
      <c r="D295" s="260">
        <v>-1</v>
      </c>
    </row>
    <row r="296" spans="1:5" s="32" customFormat="1">
      <c r="B296" s="45" t="s">
        <v>8</v>
      </c>
      <c r="C296" s="45"/>
      <c r="D296" s="142">
        <f>+'հավելված 2'!G328</f>
        <v>-22758.400000000001</v>
      </c>
      <c r="E296" s="33"/>
    </row>
    <row r="299" spans="1:5" ht="21.75" customHeight="1">
      <c r="A299" s="379" t="s">
        <v>200</v>
      </c>
      <c r="B299" s="379"/>
      <c r="C299" s="379"/>
      <c r="D299" s="379"/>
    </row>
    <row r="300" spans="1:5" ht="38.65" customHeight="1">
      <c r="B300" s="14"/>
      <c r="C300" s="144" t="s">
        <v>86</v>
      </c>
      <c r="D300" s="145"/>
    </row>
    <row r="301" spans="1:5" ht="17.25">
      <c r="B301" s="380" t="s">
        <v>199</v>
      </c>
      <c r="C301" s="381"/>
      <c r="D301" s="382"/>
    </row>
    <row r="302" spans="1:5" s="4" customFormat="1">
      <c r="B302" s="146"/>
      <c r="C302" s="146"/>
      <c r="D302" s="147"/>
    </row>
    <row r="303" spans="1:5" s="4" customFormat="1">
      <c r="B303" s="146"/>
      <c r="C303" s="146"/>
      <c r="D303" s="148"/>
    </row>
    <row r="304" spans="1:5" ht="17.25">
      <c r="B304" s="46" t="s">
        <v>1</v>
      </c>
      <c r="C304" s="46" t="s">
        <v>2</v>
      </c>
      <c r="D304" s="16"/>
    </row>
    <row r="305" spans="2:4">
      <c r="B305" s="24">
        <v>1139</v>
      </c>
      <c r="C305" s="24" t="s">
        <v>72</v>
      </c>
      <c r="D305" s="16"/>
    </row>
    <row r="307" spans="2:4" ht="34.450000000000003">
      <c r="B307" s="34" t="s">
        <v>3</v>
      </c>
      <c r="C307" s="16"/>
      <c r="D307" s="16"/>
    </row>
    <row r="308" spans="2:4" ht="67.150000000000006">
      <c r="B308" s="23" t="s">
        <v>4</v>
      </c>
      <c r="C308" s="24">
        <v>1139</v>
      </c>
      <c r="D308" s="20" t="s">
        <v>89</v>
      </c>
    </row>
    <row r="309" spans="2:4">
      <c r="B309" s="23" t="s">
        <v>5</v>
      </c>
      <c r="C309" s="24">
        <v>11001</v>
      </c>
      <c r="D309" s="21" t="s">
        <v>12</v>
      </c>
    </row>
    <row r="310" spans="2:4">
      <c r="B310" s="22" t="s">
        <v>6</v>
      </c>
      <c r="C310" s="35" t="s">
        <v>78</v>
      </c>
      <c r="D310" s="23"/>
    </row>
    <row r="311" spans="2:4" ht="67.150000000000006">
      <c r="B311" s="23" t="s">
        <v>10</v>
      </c>
      <c r="C311" s="27" t="s">
        <v>79</v>
      </c>
      <c r="D311" s="23"/>
    </row>
    <row r="312" spans="2:4">
      <c r="B312" s="22" t="s">
        <v>7</v>
      </c>
      <c r="C312" s="27" t="s">
        <v>76</v>
      </c>
      <c r="D312" s="23"/>
    </row>
    <row r="313" spans="2:4" ht="33.6">
      <c r="B313" s="11" t="s">
        <v>46</v>
      </c>
      <c r="C313" s="24" t="s">
        <v>80</v>
      </c>
      <c r="D313" s="23"/>
    </row>
    <row r="314" spans="2:4" ht="15.05" customHeight="1">
      <c r="B314" s="369" t="s">
        <v>0</v>
      </c>
      <c r="C314" s="370"/>
      <c r="D314" s="23"/>
    </row>
    <row r="315" spans="2:4">
      <c r="B315" s="25" t="s">
        <v>8</v>
      </c>
      <c r="C315" s="25"/>
      <c r="D315" s="142">
        <f>+'հավելված 2'!G346</f>
        <v>432784.6</v>
      </c>
    </row>
  </sheetData>
  <mergeCells count="57">
    <mergeCell ref="B57:C57"/>
    <mergeCell ref="C1:D1"/>
    <mergeCell ref="C2:D2"/>
    <mergeCell ref="C3:D3"/>
    <mergeCell ref="B6:D6"/>
    <mergeCell ref="A9:D9"/>
    <mergeCell ref="B11:D11"/>
    <mergeCell ref="B24:C24"/>
    <mergeCell ref="B33:C33"/>
    <mergeCell ref="B46:C46"/>
    <mergeCell ref="B47:C47"/>
    <mergeCell ref="B56:C56"/>
    <mergeCell ref="B103:C103"/>
    <mergeCell ref="B113:C113"/>
    <mergeCell ref="B114:C114"/>
    <mergeCell ref="B127:C127"/>
    <mergeCell ref="B128:C128"/>
    <mergeCell ref="B66:C66"/>
    <mergeCell ref="B67:C67"/>
    <mergeCell ref="B76:C76"/>
    <mergeCell ref="B77:C77"/>
    <mergeCell ref="B90:C90"/>
    <mergeCell ref="B187:C187"/>
    <mergeCell ref="B196:C196"/>
    <mergeCell ref="B205:C205"/>
    <mergeCell ref="B211:C211"/>
    <mergeCell ref="B129:C129"/>
    <mergeCell ref="B142:C142"/>
    <mergeCell ref="B151:C151"/>
    <mergeCell ref="B160:C160"/>
    <mergeCell ref="B169:C169"/>
    <mergeCell ref="B178:C178"/>
    <mergeCell ref="D214:D218"/>
    <mergeCell ref="B218:C218"/>
    <mergeCell ref="B225:C225"/>
    <mergeCell ref="D228:D232"/>
    <mergeCell ref="B232:C232"/>
    <mergeCell ref="B219:C219"/>
    <mergeCell ref="B238:C238"/>
    <mergeCell ref="D241:D245"/>
    <mergeCell ref="B245:C245"/>
    <mergeCell ref="B251:C251"/>
    <mergeCell ref="D254:D258"/>
    <mergeCell ref="B258:C258"/>
    <mergeCell ref="B264:C264"/>
    <mergeCell ref="D267:D271"/>
    <mergeCell ref="B271:C271"/>
    <mergeCell ref="A299:D299"/>
    <mergeCell ref="B301:D301"/>
    <mergeCell ref="B314:C314"/>
    <mergeCell ref="B277:C277"/>
    <mergeCell ref="D280:D284"/>
    <mergeCell ref="B284:C284"/>
    <mergeCell ref="B287:C287"/>
    <mergeCell ref="D290:D294"/>
    <mergeCell ref="B294:C294"/>
    <mergeCell ref="B295:C295"/>
  </mergeCells>
  <pageMargins left="0.70866141732283505" right="0.70866141732283505" top="0.74803149606299202" bottom="0.74803149606299202" header="0.31496062992126" footer="0.31496062992126"/>
  <pageSetup paperSize="9" scale="73"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zoomScale="85" zoomScaleNormal="85" workbookViewId="0">
      <selection activeCell="A11" sqref="A11:H11"/>
    </sheetView>
  </sheetViews>
  <sheetFormatPr defaultColWidth="9.15234375" defaultRowHeight="16.8"/>
  <cols>
    <col min="1" max="4" width="18.3046875" style="152" customWidth="1"/>
    <col min="5" max="6" width="14.3828125" style="152" customWidth="1"/>
    <col min="7" max="7" width="15.69140625" style="152" customWidth="1"/>
    <col min="8" max="8" width="14.3828125" style="180" customWidth="1"/>
    <col min="9" max="9" width="30.3046875" style="152" customWidth="1"/>
    <col min="10" max="10" width="18" style="152" customWidth="1"/>
    <col min="11" max="11" width="13.69140625" style="152" bestFit="1" customWidth="1"/>
    <col min="12" max="16384" width="9.15234375" style="152"/>
  </cols>
  <sheetData>
    <row r="1" spans="1:10" s="150" customFormat="1" ht="37.549999999999997" customHeight="1">
      <c r="A1" s="149"/>
      <c r="B1" s="149"/>
      <c r="C1" s="149"/>
      <c r="D1" s="149"/>
      <c r="E1" s="149"/>
      <c r="F1" s="149"/>
      <c r="G1" s="149"/>
      <c r="H1" s="399" t="s">
        <v>215</v>
      </c>
      <c r="I1" s="399"/>
    </row>
    <row r="2" spans="1:10">
      <c r="A2" s="151"/>
      <c r="B2" s="151"/>
      <c r="C2" s="151"/>
      <c r="D2" s="151"/>
      <c r="E2" s="151"/>
      <c r="F2" s="151"/>
      <c r="G2" s="151"/>
      <c r="H2" s="400" t="s">
        <v>94</v>
      </c>
      <c r="I2" s="400"/>
    </row>
    <row r="3" spans="1:10">
      <c r="A3" s="151"/>
      <c r="B3" s="151"/>
      <c r="C3" s="151"/>
      <c r="D3" s="151"/>
      <c r="E3" s="151"/>
      <c r="F3" s="151"/>
      <c r="G3" s="151"/>
      <c r="H3" s="400" t="s">
        <v>9</v>
      </c>
      <c r="I3" s="400"/>
    </row>
    <row r="4" spans="1:10">
      <c r="A4" s="151"/>
      <c r="B4" s="151"/>
      <c r="C4" s="151"/>
      <c r="D4" s="151"/>
      <c r="E4" s="151"/>
      <c r="F4" s="151"/>
      <c r="G4" s="151"/>
      <c r="H4" s="153"/>
      <c r="I4" s="154"/>
    </row>
    <row r="5" spans="1:10" ht="21.75" customHeight="1">
      <c r="A5" s="401" t="s">
        <v>216</v>
      </c>
      <c r="B5" s="401"/>
      <c r="C5" s="401"/>
      <c r="D5" s="401"/>
      <c r="E5" s="401"/>
      <c r="F5" s="401"/>
      <c r="G5" s="401"/>
      <c r="H5" s="401"/>
      <c r="I5" s="401"/>
    </row>
    <row r="6" spans="1:10" ht="21" customHeight="1">
      <c r="A6" s="402"/>
      <c r="B6" s="402"/>
      <c r="C6" s="402"/>
      <c r="D6" s="402"/>
      <c r="E6" s="402"/>
      <c r="F6" s="402"/>
      <c r="G6" s="402"/>
      <c r="H6" s="402"/>
      <c r="I6" s="402"/>
    </row>
    <row r="7" spans="1:10" ht="79.400000000000006" customHeight="1">
      <c r="A7" s="403" t="s">
        <v>201</v>
      </c>
      <c r="B7" s="404" t="s">
        <v>202</v>
      </c>
      <c r="C7" s="405"/>
      <c r="D7" s="406"/>
      <c r="E7" s="403" t="s">
        <v>203</v>
      </c>
      <c r="F7" s="403" t="s">
        <v>204</v>
      </c>
      <c r="G7" s="403" t="s">
        <v>205</v>
      </c>
      <c r="H7" s="410" t="s">
        <v>408</v>
      </c>
      <c r="I7" s="411"/>
    </row>
    <row r="8" spans="1:10" ht="21" customHeight="1">
      <c r="A8" s="403"/>
      <c r="B8" s="407"/>
      <c r="C8" s="408"/>
      <c r="D8" s="409"/>
      <c r="E8" s="403"/>
      <c r="F8" s="403"/>
      <c r="G8" s="403"/>
      <c r="H8" s="155" t="s">
        <v>206</v>
      </c>
      <c r="I8" s="156" t="s">
        <v>207</v>
      </c>
    </row>
    <row r="9" spans="1:10">
      <c r="A9" s="157"/>
      <c r="B9" s="157"/>
      <c r="C9" s="157"/>
      <c r="D9" s="157"/>
      <c r="E9" s="157"/>
      <c r="F9" s="157"/>
      <c r="G9" s="157"/>
      <c r="H9" s="158"/>
      <c r="I9" s="157"/>
      <c r="J9" s="159"/>
    </row>
    <row r="10" spans="1:10">
      <c r="A10" s="160">
        <v>1</v>
      </c>
      <c r="B10" s="395">
        <v>2</v>
      </c>
      <c r="C10" s="396"/>
      <c r="D10" s="397"/>
      <c r="E10" s="161">
        <v>3</v>
      </c>
      <c r="F10" s="161">
        <v>4</v>
      </c>
      <c r="G10" s="161">
        <v>5</v>
      </c>
      <c r="H10" s="162">
        <v>6</v>
      </c>
      <c r="I10" s="161">
        <v>7</v>
      </c>
      <c r="J10" s="159"/>
    </row>
    <row r="11" spans="1:10" ht="16.45" customHeight="1">
      <c r="A11" s="398" t="s">
        <v>33</v>
      </c>
      <c r="B11" s="398"/>
      <c r="C11" s="398"/>
      <c r="D11" s="398"/>
      <c r="E11" s="398"/>
      <c r="F11" s="398"/>
      <c r="G11" s="398"/>
      <c r="H11" s="398"/>
      <c r="I11" s="163">
        <f>+I12+I16</f>
        <v>-6123.6</v>
      </c>
      <c r="J11" s="164"/>
    </row>
    <row r="12" spans="1:10" ht="16.45" customHeight="1">
      <c r="A12" s="165" t="s">
        <v>208</v>
      </c>
      <c r="B12" s="165" t="s">
        <v>262</v>
      </c>
      <c r="C12" s="165" t="s">
        <v>212</v>
      </c>
      <c r="D12" s="387" t="s">
        <v>242</v>
      </c>
      <c r="E12" s="388"/>
      <c r="F12" s="388"/>
      <c r="G12" s="388"/>
      <c r="H12" s="388"/>
      <c r="I12" s="166">
        <f>+I13</f>
        <v>-3301.3</v>
      </c>
    </row>
    <row r="13" spans="1:10" ht="54.8" customHeight="1">
      <c r="A13" s="167" t="s">
        <v>263</v>
      </c>
      <c r="B13" s="389" t="s">
        <v>261</v>
      </c>
      <c r="C13" s="390"/>
      <c r="D13" s="390"/>
      <c r="E13" s="390"/>
      <c r="F13" s="390"/>
      <c r="G13" s="390"/>
      <c r="H13" s="391"/>
      <c r="I13" s="168">
        <f>+I14</f>
        <v>-3301.3</v>
      </c>
    </row>
    <row r="14" spans="1:10" ht="16.45" customHeight="1">
      <c r="A14" s="169"/>
      <c r="B14" s="392" t="s">
        <v>267</v>
      </c>
      <c r="C14" s="393"/>
      <c r="D14" s="394"/>
      <c r="E14" s="170"/>
      <c r="F14" s="170"/>
      <c r="G14" s="170"/>
      <c r="H14" s="171"/>
      <c r="I14" s="172">
        <f>+I15</f>
        <v>-3301.3</v>
      </c>
    </row>
    <row r="15" spans="1:10" s="178" customFormat="1" ht="16.8" customHeight="1">
      <c r="A15" s="173" t="s">
        <v>265</v>
      </c>
      <c r="B15" s="386" t="s">
        <v>264</v>
      </c>
      <c r="C15" s="386"/>
      <c r="D15" s="386"/>
      <c r="E15" s="174" t="s">
        <v>266</v>
      </c>
      <c r="F15" s="174" t="s">
        <v>214</v>
      </c>
      <c r="G15" s="175"/>
      <c r="H15" s="176"/>
      <c r="I15" s="179">
        <v>-3301.3</v>
      </c>
      <c r="J15" s="177"/>
    </row>
    <row r="16" spans="1:10" ht="16.45" customHeight="1">
      <c r="A16" s="165" t="s">
        <v>210</v>
      </c>
      <c r="B16" s="165" t="s">
        <v>211</v>
      </c>
      <c r="C16" s="165" t="s">
        <v>212</v>
      </c>
      <c r="D16" s="387" t="s">
        <v>213</v>
      </c>
      <c r="E16" s="388"/>
      <c r="F16" s="388"/>
      <c r="G16" s="388"/>
      <c r="H16" s="388"/>
      <c r="I16" s="166">
        <f>+I17</f>
        <v>-2822.3</v>
      </c>
    </row>
    <row r="17" spans="1:10" ht="54.8" customHeight="1">
      <c r="A17" s="167" t="s">
        <v>217</v>
      </c>
      <c r="B17" s="389" t="s">
        <v>218</v>
      </c>
      <c r="C17" s="390"/>
      <c r="D17" s="390"/>
      <c r="E17" s="390"/>
      <c r="F17" s="390"/>
      <c r="G17" s="390"/>
      <c r="H17" s="391"/>
      <c r="I17" s="168">
        <f>+I18</f>
        <v>-2822.3</v>
      </c>
    </row>
    <row r="18" spans="1:10" ht="16.45" customHeight="1">
      <c r="A18" s="169"/>
      <c r="B18" s="392" t="s">
        <v>219</v>
      </c>
      <c r="C18" s="393"/>
      <c r="D18" s="394"/>
      <c r="E18" s="170"/>
      <c r="F18" s="170"/>
      <c r="G18" s="170"/>
      <c r="H18" s="171"/>
      <c r="I18" s="172">
        <f>SUM(I19:I29)</f>
        <v>-2822.3</v>
      </c>
    </row>
    <row r="19" spans="1:10" s="178" customFormat="1" ht="16.8" customHeight="1">
      <c r="A19" s="173" t="s">
        <v>220</v>
      </c>
      <c r="B19" s="386" t="s">
        <v>221</v>
      </c>
      <c r="C19" s="386"/>
      <c r="D19" s="386"/>
      <c r="E19" s="174" t="s">
        <v>209</v>
      </c>
      <c r="F19" s="174" t="s">
        <v>222</v>
      </c>
      <c r="G19" s="175"/>
      <c r="H19" s="176"/>
      <c r="I19" s="179">
        <v>-375</v>
      </c>
      <c r="J19" s="177"/>
    </row>
    <row r="20" spans="1:10" s="178" customFormat="1" ht="16.8" customHeight="1">
      <c r="A20" s="173" t="s">
        <v>223</v>
      </c>
      <c r="B20" s="386" t="s">
        <v>221</v>
      </c>
      <c r="C20" s="386"/>
      <c r="D20" s="386"/>
      <c r="E20" s="174" t="s">
        <v>209</v>
      </c>
      <c r="F20" s="174" t="s">
        <v>222</v>
      </c>
      <c r="G20" s="175"/>
      <c r="H20" s="176"/>
      <c r="I20" s="179">
        <v>-326.3</v>
      </c>
      <c r="J20" s="177"/>
    </row>
    <row r="21" spans="1:10" s="178" customFormat="1" ht="16.8" customHeight="1">
      <c r="A21" s="173" t="s">
        <v>224</v>
      </c>
      <c r="B21" s="386" t="s">
        <v>225</v>
      </c>
      <c r="C21" s="386"/>
      <c r="D21" s="386"/>
      <c r="E21" s="174" t="s">
        <v>209</v>
      </c>
      <c r="F21" s="174" t="s">
        <v>222</v>
      </c>
      <c r="G21" s="175"/>
      <c r="H21" s="176"/>
      <c r="I21" s="179">
        <v>-234</v>
      </c>
      <c r="J21" s="177"/>
    </row>
    <row r="22" spans="1:10" s="178" customFormat="1" ht="16.8" customHeight="1">
      <c r="A22" s="173" t="s">
        <v>233</v>
      </c>
      <c r="B22" s="386" t="s">
        <v>225</v>
      </c>
      <c r="C22" s="386"/>
      <c r="D22" s="386"/>
      <c r="E22" s="174" t="s">
        <v>209</v>
      </c>
      <c r="F22" s="174" t="s">
        <v>222</v>
      </c>
      <c r="G22" s="179">
        <v>250</v>
      </c>
      <c r="H22" s="181">
        <v>-100</v>
      </c>
      <c r="I22" s="179">
        <f>+G22*H22/1000</f>
        <v>-25</v>
      </c>
      <c r="J22" s="177"/>
    </row>
    <row r="23" spans="1:10" s="178" customFormat="1" ht="16.8" customHeight="1">
      <c r="A23" s="173" t="s">
        <v>234</v>
      </c>
      <c r="B23" s="386" t="s">
        <v>225</v>
      </c>
      <c r="C23" s="386"/>
      <c r="D23" s="386"/>
      <c r="E23" s="174" t="s">
        <v>209</v>
      </c>
      <c r="F23" s="174" t="s">
        <v>222</v>
      </c>
      <c r="G23" s="179">
        <v>250</v>
      </c>
      <c r="H23" s="181">
        <v>-100</v>
      </c>
      <c r="I23" s="179">
        <f>+G23*H23/1000</f>
        <v>-25</v>
      </c>
      <c r="J23" s="177"/>
    </row>
    <row r="24" spans="1:10" s="178" customFormat="1" ht="16.8" customHeight="1">
      <c r="A24" s="173" t="s">
        <v>235</v>
      </c>
      <c r="B24" s="386" t="s">
        <v>225</v>
      </c>
      <c r="C24" s="386"/>
      <c r="D24" s="386"/>
      <c r="E24" s="174" t="s">
        <v>209</v>
      </c>
      <c r="F24" s="174" t="s">
        <v>222</v>
      </c>
      <c r="G24" s="179">
        <v>250</v>
      </c>
      <c r="H24" s="181">
        <v>-200</v>
      </c>
      <c r="I24" s="179">
        <f>+G24*H24/1000</f>
        <v>-50</v>
      </c>
      <c r="J24" s="177"/>
    </row>
    <row r="25" spans="1:10" s="178" customFormat="1" ht="16.8" customHeight="1">
      <c r="A25" s="173" t="s">
        <v>226</v>
      </c>
      <c r="B25" s="386" t="s">
        <v>227</v>
      </c>
      <c r="C25" s="386"/>
      <c r="D25" s="386"/>
      <c r="E25" s="174" t="s">
        <v>209</v>
      </c>
      <c r="F25" s="174" t="s">
        <v>222</v>
      </c>
      <c r="G25" s="175"/>
      <c r="H25" s="176"/>
      <c r="I25" s="179">
        <v>-759.5</v>
      </c>
      <c r="J25" s="177"/>
    </row>
    <row r="26" spans="1:10" s="178" customFormat="1" ht="16.8" customHeight="1">
      <c r="A26" s="173" t="s">
        <v>228</v>
      </c>
      <c r="B26" s="386" t="s">
        <v>229</v>
      </c>
      <c r="C26" s="386"/>
      <c r="D26" s="386"/>
      <c r="E26" s="174" t="s">
        <v>209</v>
      </c>
      <c r="F26" s="174" t="s">
        <v>222</v>
      </c>
      <c r="G26" s="175"/>
      <c r="H26" s="176"/>
      <c r="I26" s="179">
        <v>-300</v>
      </c>
      <c r="J26" s="177"/>
    </row>
    <row r="27" spans="1:10" s="178" customFormat="1" ht="16.8" customHeight="1">
      <c r="A27" s="173" t="s">
        <v>230</v>
      </c>
      <c r="B27" s="386" t="s">
        <v>231</v>
      </c>
      <c r="C27" s="386"/>
      <c r="D27" s="386"/>
      <c r="E27" s="174" t="s">
        <v>209</v>
      </c>
      <c r="F27" s="174" t="s">
        <v>222</v>
      </c>
      <c r="G27" s="175"/>
      <c r="H27" s="176"/>
      <c r="I27" s="179">
        <v>-4</v>
      </c>
      <c r="J27" s="177"/>
    </row>
    <row r="28" spans="1:10" s="178" customFormat="1" ht="16.8" customHeight="1">
      <c r="A28" s="173" t="s">
        <v>232</v>
      </c>
      <c r="B28" s="386" t="s">
        <v>231</v>
      </c>
      <c r="C28" s="386"/>
      <c r="D28" s="386"/>
      <c r="E28" s="174" t="s">
        <v>209</v>
      </c>
      <c r="F28" s="174" t="s">
        <v>222</v>
      </c>
      <c r="G28" s="175"/>
      <c r="H28" s="176"/>
      <c r="I28" s="179">
        <v>-11.6</v>
      </c>
      <c r="J28" s="177"/>
    </row>
    <row r="29" spans="1:10" s="178" customFormat="1" ht="16.8" customHeight="1">
      <c r="A29" s="173" t="s">
        <v>236</v>
      </c>
      <c r="B29" s="386" t="s">
        <v>237</v>
      </c>
      <c r="C29" s="386"/>
      <c r="D29" s="386"/>
      <c r="E29" s="174" t="s">
        <v>209</v>
      </c>
      <c r="F29" s="174" t="s">
        <v>222</v>
      </c>
      <c r="G29" s="175"/>
      <c r="H29" s="176"/>
      <c r="I29" s="179">
        <v>-711.9</v>
      </c>
      <c r="J29" s="177"/>
    </row>
  </sheetData>
  <mergeCells count="30">
    <mergeCell ref="B18:D18"/>
    <mergeCell ref="B19:D19"/>
    <mergeCell ref="B10:D10"/>
    <mergeCell ref="A11:H11"/>
    <mergeCell ref="H1:I1"/>
    <mergeCell ref="H2:I2"/>
    <mergeCell ref="H3:I3"/>
    <mergeCell ref="A5:I6"/>
    <mergeCell ref="A7:A8"/>
    <mergeCell ref="B7:D8"/>
    <mergeCell ref="E7:E8"/>
    <mergeCell ref="F7:F8"/>
    <mergeCell ref="G7:G8"/>
    <mergeCell ref="H7:I7"/>
    <mergeCell ref="B29:D29"/>
    <mergeCell ref="D12:H12"/>
    <mergeCell ref="B13:H13"/>
    <mergeCell ref="B14:D14"/>
    <mergeCell ref="B15:D15"/>
    <mergeCell ref="B22:D22"/>
    <mergeCell ref="B23:D23"/>
    <mergeCell ref="B24:D24"/>
    <mergeCell ref="B20:D20"/>
    <mergeCell ref="B21:D21"/>
    <mergeCell ref="B25:D25"/>
    <mergeCell ref="B26:D26"/>
    <mergeCell ref="B27:D27"/>
    <mergeCell ref="B28:D28"/>
    <mergeCell ref="D16:H16"/>
    <mergeCell ref="B17:H17"/>
  </mergeCells>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հավելված 1</vt:lpstr>
      <vt:lpstr>հավելված 2</vt:lpstr>
      <vt:lpstr>հավելված 3</vt:lpstr>
      <vt:lpstr>հավելված 4</vt:lpstr>
      <vt:lpstr>հավելված 5</vt:lpstr>
      <vt:lpstr>Havelvats 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https://mul2.gov.am/tasks/543374/oneclick/havelvatsner - pahust.xlsx?token=fa3fe97ad99d5f5d92e985673ab91d93</cp:keywords>
  <cp:lastModifiedBy>User</cp:lastModifiedBy>
  <cp:lastPrinted>2021-12-17T17:04:41Z</cp:lastPrinted>
  <dcterms:modified xsi:type="dcterms:W3CDTF">2021-12-22T06:10:39Z</dcterms:modified>
</cp:coreProperties>
</file>