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0" windowWidth="14603" windowHeight="7651" tabRatio="839" activeTab="5"/>
  </bookViews>
  <sheets>
    <sheet name="Havelvats 1" sheetId="27" r:id="rId1"/>
    <sheet name="Havelvats 2 " sheetId="32" r:id="rId2"/>
    <sheet name="Havelvats 3" sheetId="44" r:id="rId3"/>
    <sheet name="Havelvats 4" sheetId="29" r:id="rId4"/>
    <sheet name="Havelvats 5" sheetId="49" r:id="rId5"/>
    <sheet name="Havelvats 6" sheetId="50" r:id="rId6"/>
  </sheets>
  <definedNames>
    <definedName name="a">#REF!</definedName>
    <definedName name="AgencyCode" localSheetId="1">#REF!</definedName>
    <definedName name="AgencyCode" localSheetId="2">#REF!</definedName>
    <definedName name="AgencyCode" localSheetId="4">#REF!</definedName>
    <definedName name="AgencyCode" localSheetId="5">#REF!</definedName>
    <definedName name="AgencyCode">#REF!</definedName>
    <definedName name="AgencyName" localSheetId="1">#REF!</definedName>
    <definedName name="AgencyName" localSheetId="4">#REF!</definedName>
    <definedName name="AgencyName" localSheetId="5">#REF!</definedName>
    <definedName name="AgencyName">#REF!</definedName>
    <definedName name="davit" localSheetId="4">#REF!</definedName>
    <definedName name="davit" localSheetId="5">#REF!</definedName>
    <definedName name="davit">#REF!</definedName>
    <definedName name="Functional1" localSheetId="1">#REF!</definedName>
    <definedName name="Functional1" localSheetId="4">#REF!</definedName>
    <definedName name="Functional1" localSheetId="5">#REF!</definedName>
    <definedName name="Functional1">#REF!</definedName>
    <definedName name="ggg" localSheetId="4">#REF!</definedName>
    <definedName name="ggg" localSheetId="5">#REF!</definedName>
    <definedName name="ggg">#REF!</definedName>
    <definedName name="PANature" localSheetId="1">#REF!</definedName>
    <definedName name="PANature" localSheetId="4">#REF!</definedName>
    <definedName name="PANature" localSheetId="5">#REF!</definedName>
    <definedName name="PANature">#REF!</definedName>
    <definedName name="PAType" localSheetId="1">#REF!</definedName>
    <definedName name="PAType" localSheetId="4">#REF!</definedName>
    <definedName name="PAType" localSheetId="5">#REF!</definedName>
    <definedName name="PAType">#REF!</definedName>
    <definedName name="Performance2" localSheetId="1">#REF!</definedName>
    <definedName name="Performance2" localSheetId="4">#REF!</definedName>
    <definedName name="Performance2" localSheetId="5">#REF!</definedName>
    <definedName name="Performance2">#REF!</definedName>
    <definedName name="PerformanceType" localSheetId="1">#REF!</definedName>
    <definedName name="PerformanceType" localSheetId="4">#REF!</definedName>
    <definedName name="PerformanceType" localSheetId="5">#REF!</definedName>
    <definedName name="PerformanceType">#REF!</definedName>
    <definedName name="Հավելված" localSheetId="4">#REF!</definedName>
    <definedName name="Հավելված" localSheetId="5">#REF!</definedName>
    <definedName name="Հավելված">#REF!</definedName>
    <definedName name="Մաս" localSheetId="4">#REF!</definedName>
    <definedName name="Մաս" localSheetId="5">#REF!</definedName>
    <definedName name="Մաս">#REF!</definedName>
    <definedName name="շախմատիստ" localSheetId="4">#REF!</definedName>
    <definedName name="շախմատիստ" localSheetId="5">#REF!</definedName>
    <definedName name="շախմատիստ">#REF!</definedName>
  </definedNames>
  <calcPr calcId="125725"/>
</workbook>
</file>

<file path=xl/calcChain.xml><?xml version="1.0" encoding="utf-8"?>
<calcChain xmlns="http://schemas.openxmlformats.org/spreadsheetml/2006/main">
  <c r="G32" i="50"/>
  <c r="D13" i="27"/>
  <c r="G120" i="32"/>
  <c r="G112"/>
  <c r="G10" i="44"/>
  <c r="G19" l="1"/>
  <c r="G18" s="1"/>
  <c r="G13"/>
  <c r="G83" i="32" l="1"/>
  <c r="G82" s="1"/>
  <c r="G81" s="1"/>
  <c r="G80" s="1"/>
  <c r="G79" s="1"/>
  <c r="G77" s="1"/>
  <c r="G75" l="1"/>
  <c r="D46" i="27" s="1"/>
  <c r="D67" i="29" s="1"/>
  <c r="D55" i="49"/>
  <c r="G22" i="44"/>
  <c r="G21" l="1"/>
  <c r="G17" s="1"/>
  <c r="G92" i="32"/>
  <c r="G91" s="1"/>
  <c r="G90" s="1"/>
  <c r="G89" s="1"/>
  <c r="G88" s="1"/>
  <c r="G86" s="1"/>
  <c r="G84" l="1"/>
  <c r="G73" s="1"/>
  <c r="D67" i="49"/>
  <c r="G16" i="44"/>
  <c r="G15" s="1"/>
  <c r="G32" i="32" s="1"/>
  <c r="G71" l="1"/>
  <c r="G69" s="1"/>
  <c r="G67" s="1"/>
  <c r="G48" s="1"/>
  <c r="D52" i="27"/>
  <c r="G14" i="44"/>
  <c r="D79" i="29" l="1"/>
  <c r="G51" i="50"/>
  <c r="G50" s="1"/>
  <c r="G49" s="1"/>
  <c r="G48" s="1"/>
  <c r="G47" s="1"/>
  <c r="G45" s="1"/>
  <c r="G43" s="1"/>
  <c r="G41" s="1"/>
  <c r="G39" s="1"/>
  <c r="G37" s="1"/>
  <c r="G35" s="1"/>
  <c r="G33" s="1"/>
  <c r="G12" i="44"/>
  <c r="G47" i="32" s="1"/>
  <c r="G46" s="1"/>
  <c r="G45" s="1"/>
  <c r="G44" s="1"/>
  <c r="G43" s="1"/>
  <c r="G41" s="1"/>
  <c r="D24" i="49" l="1"/>
  <c r="G39" i="32"/>
  <c r="G11" i="44"/>
  <c r="G31" i="32"/>
  <c r="G30" s="1"/>
  <c r="G29" s="1"/>
  <c r="G37" l="1"/>
  <c r="G35" s="1"/>
  <c r="G33" s="1"/>
  <c r="D22" i="27"/>
  <c r="D24" i="29" s="1"/>
  <c r="G28" i="32"/>
  <c r="G26" l="1"/>
  <c r="D35" i="49" s="1"/>
  <c r="G24" i="32" l="1"/>
  <c r="G65"/>
  <c r="G64" s="1"/>
  <c r="G63" s="1"/>
  <c r="G62" s="1"/>
  <c r="G60" s="1"/>
  <c r="D89" i="49" s="1"/>
  <c r="G103" i="32" l="1"/>
  <c r="G101" s="1"/>
  <c r="G111"/>
  <c r="G110" s="1"/>
  <c r="G109" s="1"/>
  <c r="G107" s="1"/>
  <c r="G22"/>
  <c r="D28" i="27"/>
  <c r="G58" i="32"/>
  <c r="D40" i="27" s="1"/>
  <c r="D34" s="1"/>
  <c r="D50" i="29" l="1"/>
  <c r="G105" i="32"/>
  <c r="D66" i="27" s="1"/>
  <c r="D107" i="49"/>
  <c r="D15" i="27"/>
  <c r="D35" i="29"/>
  <c r="G99" i="32"/>
  <c r="G97" s="1"/>
  <c r="G95" s="1"/>
  <c r="G94" s="1"/>
  <c r="G31" i="50"/>
  <c r="G30" s="1"/>
  <c r="G29" s="1"/>
  <c r="G28" s="1"/>
  <c r="G26" s="1"/>
  <c r="G24" s="1"/>
  <c r="G22" s="1"/>
  <c r="G20" s="1"/>
  <c r="G18" s="1"/>
  <c r="G16" s="1"/>
  <c r="G14" s="1"/>
  <c r="G13" s="1"/>
  <c r="G11" s="1"/>
  <c r="G119" i="32"/>
  <c r="G118" s="1"/>
  <c r="G117" s="1"/>
  <c r="G115" s="1"/>
  <c r="G56"/>
  <c r="G54" s="1"/>
  <c r="G52" s="1"/>
  <c r="G50" s="1"/>
  <c r="G20"/>
  <c r="G18" s="1"/>
  <c r="G113" l="1"/>
  <c r="D72" i="27" s="1"/>
  <c r="D106" i="29" s="1"/>
  <c r="D116" i="49"/>
  <c r="D97" i="29"/>
  <c r="G16" i="32"/>
  <c r="G14" s="1"/>
  <c r="G13" s="1"/>
  <c r="G11" s="1"/>
  <c r="D60" i="27" l="1"/>
  <c r="D58" s="1"/>
  <c r="D11" l="1"/>
</calcChain>
</file>

<file path=xl/sharedStrings.xml><?xml version="1.0" encoding="utf-8"?>
<sst xmlns="http://schemas.openxmlformats.org/spreadsheetml/2006/main" count="596" uniqueCount="181">
  <si>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</si>
  <si>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</si>
  <si>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</si>
  <si>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</si>
  <si>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</si>
  <si>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</si>
  <si>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</si>
  <si>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</si>
  <si>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</si>
  <si>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</si>
  <si>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</si>
  <si>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</si>
  <si>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</si>
  <si>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</si>
  <si>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</si>
  <si>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</si>
  <si>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</si>
  <si>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</si>
  <si>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</si>
  <si>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</si>
  <si>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ԸՆԹԱՑԻԿ ԾԱԽՍԵՐ</t>
  </si>
  <si>
    <t xml:space="preserve"> ԸՆԴԱՄԵՆԸ</t>
  </si>
  <si>
    <t xml:space="preserve"> Գործառական դասիչը</t>
  </si>
  <si>
    <t xml:space="preserve"> Դաս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</si>
  <si>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</si>
  <si>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</si>
  <si>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</si>
  <si>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</si>
  <si>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</si>
  <si>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</si>
  <si>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Միջոցառումն իրականացնողի անվանումը </t>
  </si>
  <si>
    <t>այդ թվում</t>
  </si>
  <si>
    <t>Ցուցանիշների փոփոխությունը (նվազեցումները նշված են փակագծերում)</t>
  </si>
  <si>
    <t>ՀՀ կրթության, գիտության, մշակույթի և սպորտի նախարարություն</t>
  </si>
  <si>
    <t xml:space="preserve"> ԿՐԹՈՒԹՅՈՒՆ</t>
  </si>
  <si>
    <t>09</t>
  </si>
  <si>
    <t xml:space="preserve">այդ թվում՝ բյուջետային ծախսերի տնտեսագիտական դասակարգման հոդվածներ
</t>
  </si>
  <si>
    <t>ԸՆԴԱՄԵՆԸ ԾԱԽՍԵՐ</t>
  </si>
  <si>
    <t>ԸՆԹԱՑԻԿ ԾԱԽՍԵՐ</t>
  </si>
  <si>
    <t xml:space="preserve"> Ծրագրի միջոցառումներ</t>
  </si>
  <si>
    <t>Ծրագիր</t>
  </si>
  <si>
    <t>Միջոցառում</t>
  </si>
  <si>
    <t xml:space="preserve"> այդ թվում` ըստ կատարողների</t>
  </si>
  <si>
    <t>ՀՀ ԿՐԹՈՒԹՅԱՆ, ԳԻՏՈՒԹՅԱՆ, ՄՇԱԿՈՒՅԹԻ ԵՎ ՍՊՈՐՏԻ ՆԱԽԱՐԱՐՈՒԹՅՈՒՆ</t>
  </si>
  <si>
    <t>Աղյուսակ 9․14</t>
  </si>
  <si>
    <t>Հավելված N 1</t>
  </si>
  <si>
    <t>Հավելված N 2</t>
  </si>
  <si>
    <t>Հավելված N 4</t>
  </si>
  <si>
    <t>01</t>
  </si>
  <si>
    <t xml:space="preserve">ՀՀ կառավարության  2021 թվականի </t>
  </si>
  <si>
    <t>Աղյուսակ 9․1.14</t>
  </si>
  <si>
    <t>Միջոցառումները կատարող պետական մարմինների և դրամաշնորհ ստացող տնտեսվարող սուբյեկտների անվանումները</t>
  </si>
  <si>
    <t xml:space="preserve">ՀՀ կրթության, գիտության, մշակույթի և սպորտի նախարարություն </t>
  </si>
  <si>
    <t xml:space="preserve">Ցուցանիշների փոփոխությունը (ավելացումները նշված են դրական նշանով, իսկ նվազեցումները՝ փակագծերում)  </t>
  </si>
  <si>
    <t>Բաժին</t>
  </si>
  <si>
    <t>Խումբ</t>
  </si>
  <si>
    <t>ԴՐԱՄԱՇՆՈՐՀՆԵՐ</t>
  </si>
  <si>
    <t>Կապիտալ դրամաշնորհներ պետական հատվածի այլ մակարդակներին</t>
  </si>
  <si>
    <t>Բյուջետային հատկացումների գլխավոր կարգադրիչների, ծրագրերի, միջոցառումների, ծախսային ուղղությունների անվանումները</t>
  </si>
  <si>
    <t xml:space="preserve"> Այլ պետական կազմակերպությունների կողմից օգտագործվող ոչ ֆինանսական ակտիվների հետ գործառնություններ</t>
  </si>
  <si>
    <t>Հավելված 3</t>
  </si>
  <si>
    <t>հազ. դրամ</t>
  </si>
  <si>
    <t xml:space="preserve">Ցուցանիշների փոփոխությունը (ավելացումները նշված են դրական նշանով) </t>
  </si>
  <si>
    <t>Հավելված N 5</t>
  </si>
  <si>
    <t>ՄԱՍ 1. ՊԵՏԱԿԱՆ ՄԱՐՄՆԻ ԳԾՈՎ ԱՐԴՅՈՒՆՔԱՅԻՆ (ԿԱՏԱՐՈՂԱԿԱՆ) ՑՈՒՑԱՆԻՇՆԵՐԸ</t>
  </si>
  <si>
    <t xml:space="preserve"> Մշակութային ժառանգության ծրագիր</t>
  </si>
  <si>
    <t xml:space="preserve"> Հուշարձանների ամրակայում, նորոգում և վերականգնում</t>
  </si>
  <si>
    <t>«Պատմամշակութային ժառանգության գիտահետազոտական կենտրոն» ՊՈԱԿ</t>
  </si>
  <si>
    <t>«Հնագիտության և ազգագրության ինստիտուտ» ՊՈԱԿ</t>
  </si>
  <si>
    <t>«Հայաստանի պատմության թանգարան» ՊՈԱԿ</t>
  </si>
  <si>
    <t>Թանգարանների և պատկերասրահների գույքային և տեխնիկական հագեցվածության բարելավում</t>
  </si>
  <si>
    <t>ՀՀ կառավարության  2021 թվականի</t>
  </si>
  <si>
    <t>08</t>
  </si>
  <si>
    <t>02</t>
  </si>
  <si>
    <t>07</t>
  </si>
  <si>
    <t xml:space="preserve"> Մշակութային ծառայություններ</t>
  </si>
  <si>
    <t xml:space="preserve"> Թանգարաններ և ցուցասրահներ</t>
  </si>
  <si>
    <t xml:space="preserve"> ՀԱՆԳԻՍՏ, ՄՇԱԿՈՒՅԹ ԵՎ ԿՐՈՆ</t>
  </si>
  <si>
    <t xml:space="preserve"> - Կապիտալ դրամաշնորհներ պետական և համայնքային ոչ առևտրային կազմակերպություններին</t>
  </si>
  <si>
    <t xml:space="preserve"> Հուշարձանների և մշակութային արժեքների վերականգնում և պահպանում</t>
  </si>
  <si>
    <t xml:space="preserve"> Նախադպրոցական և տարրական ընդհանուր կրթություն</t>
  </si>
  <si>
    <t xml:space="preserve"> Տարրական ընդհանուր կրթություն</t>
  </si>
  <si>
    <t xml:space="preserve">Հանրակրթության ծրագիր </t>
  </si>
  <si>
    <t xml:space="preserve"> Տարրական ընդհանուր հանրակրթություն</t>
  </si>
  <si>
    <t>ՀՀ Արմավիրի մարզպետարան</t>
  </si>
  <si>
    <t xml:space="preserve"> ՍՈՒԲՍԻԴԻԱՆԵՐ</t>
  </si>
  <si>
    <t xml:space="preserve"> Սուբսիդիաներ պետական կազմակերպություններին</t>
  </si>
  <si>
    <t xml:space="preserve"> - Սուբսիդիաներ ոչ ֆինանսական պետական կազմակերպություններին</t>
  </si>
  <si>
    <t xml:space="preserve"> Հանրակրթության ծրագիր</t>
  </si>
  <si>
    <t xml:space="preserve"> Ապահովել անվճար և որակյալ հանրակրթություն</t>
  </si>
  <si>
    <t xml:space="preserve"> Մտավոր, հոգևոր, ֆիզիկական և սոցիալական ունակությունների համակողմանի ու ներդաշնակ զարգացմամբ, հայրենասիրության, պետականության և մարդասիրության ոգով դաստիրակված, պատշաճ վարքով և վարվելակերպով անձի  ձևավորում</t>
  </si>
  <si>
    <t xml:space="preserve"> Պարտադիր կրթության առաջին մակարդակում սովորողների ընդգրկվածության, գրագիտության և համակողմանի զարգացման բարձր մակարդակի ապահովում</t>
  </si>
  <si>
    <t xml:space="preserve"> Ծառայությունների մատուցում</t>
  </si>
  <si>
    <t xml:space="preserve"> Մշակութային ժառանգության պահպանում, օգտագործում, համալրում և հանրահռչակում</t>
  </si>
  <si>
    <t xml:space="preserve"> Մշակութային ժառանգության շարունակական պահպանում, մշակութային զբոսաշրջության զարգացում և խթանում</t>
  </si>
  <si>
    <t xml:space="preserve"> Հուշարձանների գիտանախագծային փաստաթղթերի կազմում,  հրատապ ուսումնասիրում, վավերագրման և ուսումնասիրման աշխատանքներ, հետախուզում և հնագիտական պեղում, ամրակայում, նորոգում և վերականգնում</t>
  </si>
  <si>
    <t xml:space="preserve"> Հանրության կողմից անմիջականորեն օգտագործվող ակտիվների հետ կապված միջոցառումներ</t>
  </si>
  <si>
    <t>Թանգարանների և պատկերասրահների համար անհրաժեշտ գույքի, տեխնիկայի և սարքավորումենրի ձեռքբերում</t>
  </si>
  <si>
    <t>ՀՀ ԿԱՌԱՎԱՐՈՒԹՅՈՒՆ</t>
  </si>
  <si>
    <t xml:space="preserve"> ՀՀ կառավարության պահուստային ֆոնդ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</si>
  <si>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</si>
  <si>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</si>
  <si>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</si>
  <si>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</si>
  <si>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</si>
  <si>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</si>
  <si>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</si>
  <si>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</si>
  <si>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ՀՀ կառավարություն</t>
  </si>
  <si>
    <t xml:space="preserve"> 1139</t>
  </si>
  <si>
    <t>ՀՀ կառավարության պահուստային ֆոնդ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</si>
  <si>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</si>
  <si>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</si>
  <si>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ԱՅԼ ԾԱԽՍԵՐ</t>
  </si>
  <si>
    <t xml:space="preserve"> Պահուստային միջոցներ</t>
  </si>
  <si>
    <t xml:space="preserve"> ԱՅԼ  ԾԱԽՍԵՐ</t>
  </si>
  <si>
    <t xml:space="preserve"> Հուշարձանների ամրակայում, նորոգում և վերականգնում </t>
  </si>
  <si>
    <t xml:space="preserve"> Հուշարձանների գիտանախագծային փաստաթղթերի կազմում,  հրատապ ուսումնասիրում, վավերագրման և ուսումնասիրման աշխատանքներ, հետախուզում և հնագիտական պեղում, ամրակայում, նորոգում և վերականգնում </t>
  </si>
  <si>
    <t xml:space="preserve"> Հանրության կողմից անմիջականորեն օգտագործվող ակտիվների հետ կապված միջոցառումներ </t>
  </si>
  <si>
    <t xml:space="preserve"> Մասնագիտացված կազմակերպություն </t>
  </si>
  <si>
    <t xml:space="preserve"> Հուշարձանների ուսումնասիրման (այդ թվում` հետախուզում և պեղում) և նախագծման, փորձաքննության աշխատանքներ, քանակ </t>
  </si>
  <si>
    <t xml:space="preserve">Այլ պետական կազմակերպությունների կողմից օգտագործվող ոչ ֆինանսական ակտիվների հետ գործառնություններ </t>
  </si>
  <si>
    <t>Թանգարաններ և պատկերասրահներ_x000D_</t>
  </si>
  <si>
    <t xml:space="preserve"> Ակտիվն օգտագործող կազմակերպությունների անվանումները </t>
  </si>
  <si>
    <t>Կազմակերպությունների թիվը, որտեղ կատարվում են ներդրումները</t>
  </si>
  <si>
    <t xml:space="preserve"> Տարրական ընդհանուր հանրակրթություն </t>
  </si>
  <si>
    <t xml:space="preserve"> Պարտադիր կրթության առաջին մակարդակում սովորողների ընդգրկվածության, գրագիտության և համակողմանի զարգացման բարձր մակարդակի ապահովում </t>
  </si>
  <si>
    <t xml:space="preserve"> Ծառայությունների մատուցում </t>
  </si>
  <si>
    <t xml:space="preserve"> ՀՀ կրթության, գիտության,մշակույթի և սպորտի նախարարության, ՀՀ մարզպետարանների, Երևանի քաղաքապետարանի ենթակայության ուսումնական հաստատություններ </t>
  </si>
  <si>
    <t xml:space="preserve"> Ծառայությունը մատուցող կազմակերպության(ների) անվանում(ներ)ը՛ </t>
  </si>
  <si>
    <t>Աղյուսակ 9․47</t>
  </si>
  <si>
    <t>ՀՀ կառավարություն</t>
  </si>
  <si>
    <t xml:space="preserve">Ցուցանիշների փոփոխությունը (ավելացումները նշված են դրական նշանով)  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</si>
  <si>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</si>
  <si>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Ծառայությունների մատուցում</t>
  </si>
  <si>
    <t xml:space="preserve">Ցուցանիշների փոփոխությունը (նվազեցումները նշված են փակագծերում)  </t>
  </si>
  <si>
    <t xml:space="preserve">ՀԱՅԱՍՏԱՆԻ ՀԱՆՐԱՊԵՏՈՒԹՅԱՆ ԿԱՌԱՎԱՐՈՒԹՅԱՆ 2020 ԹՎԱԿԱՆԻ ԴԵԿՏԵՄԲԵՐԻ 30-Ի N 2215-Ն ՈՐՈՇՄԱՆ N 9 ՀԱՎԵԼՎԱԾԻ N 9.14 ԵՎ 9.47 ԱՂՅՈՒՍԱԿՆԵՐՈՒՄ ԿԱՏԱՐՎՈՂ ՓՈՓՈԽՈՒԹՅՈՒՆՆԵՐԸ ԵՎ ԼՐԱՑՈՒՄՆԵՐԸ </t>
  </si>
  <si>
    <t xml:space="preserve">ՀԱՅԱՍՏԱՆԻ ՀԱՆՐԱՊԵՏՈՒԹՅԱՆ ԿԱՌԱՎԱՐՈՒԹՅԱՆ 2020 ԹՎԱԿԱՆԻ ԴԵԿՏԵՄԲԵՐԻ 30-Ի N 2215-Ն ՈՐՈՇՄԱՆ N 9.1 ՀԱՎԵԼՎԱԾԻ N 9.1.14, 9.1.50 ԵՎ 9.1.58 ԱՂՅՈՒՍԱԿՆԵՐՈՒՄ ԿԱՏԱՐՎՈՂ ՓՈՓՈԽՈՒԹՅՈՒՆՆԵՐԸ ԵՎ ԼՐԱՑՈՒՄՆԵՐԸ </t>
  </si>
  <si>
    <t>Աղյուսակ 9.1.50</t>
  </si>
  <si>
    <t>Աղյուսակ 9․1.58</t>
  </si>
  <si>
    <t xml:space="preserve"> Մարզպետարանի ենթակայության հանրակրթական ուսումնական հաստատություններ </t>
  </si>
  <si>
    <t>ՀԱՅԱՍՏԱՆԻ ՀԱՆՐԱՊԵՏՈՒԹՅԱՆ 2021 ԹՎԱԿԱՆԻ ՊԵՏԱԿԱՆ ԲՅՈՒՋԵՈՎ ՆԱԽԱՏԵՍՎԱԾ՝ ՀԱՅԱՍՏԱՆԻ ՀԱՆՐԱՊԵՏՈՒԹՅԱՆ ԿԱՌԱՎԱՐՈՒԹՅԱՆ ՊԱՀՈՒՍՏԱՅԻՆ ՖՈՆԴԻՑ ՀԱՏԿԱՑՈՒՄՆԵՐ ԿԱՏԱՐԵԼՈՒ ՎԵՐԱԲԵՐՅԱԼ</t>
  </si>
  <si>
    <t>հազ. դրամներով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</si>
  <si>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</si>
  <si>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</si>
  <si>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</si>
  <si>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>Մշակութային ժառանգության ծրագիր</t>
  </si>
  <si>
    <t>ՀՀ կրթության, գիտության, մշակույթի և սպորտի  նախարարություն</t>
  </si>
  <si>
    <t>Հավելված N 6</t>
  </si>
  <si>
    <t>Հանրակրթության ծրագիր</t>
  </si>
  <si>
    <t>Ատեստավորման միջոցով որակավորում ստացած ուսուցիչներին հավելավճարների տրամադրում</t>
  </si>
  <si>
    <t>ընդամենը, որից՝</t>
  </si>
  <si>
    <t>Ատեստավորման միջոցով որակավորում ստացած ուսուցիչներ</t>
  </si>
  <si>
    <t xml:space="preserve">Ցուցանիշների փոփոխությունը (ավելացումները նշված են դրական նշանով, իսկ նվազեցումները փակագծերում)    </t>
  </si>
  <si>
    <t>ՀԱՅԱՍՏԱՆԻ ՀԱՆՐԱՊԵՏՈՒԹՅԱՆ ԿԱՌԱՎԱՐՈՒԹՅԱՆ 2020 ԹՎԱԿԱՆԻ ԴԵԿՏԵՄԲԵՐԻ 30-Ի N 2215-Ն ՈՐՈՇՄԱՆ N 5 ՀԱՎԵԼՎԱԾԻ N 7  ԱՂՅՈՒՍԱԿՈՒՄ  ԿԱՏԱՐՎՈՂ ՓՈՓՈԽՈՒԹՅՈՒՆԸ ԵՎ ԼՐԱՑՈՒՄՆԵՐԸ</t>
  </si>
  <si>
    <t>06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</si>
  <si>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</si>
  <si>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</si>
  <si>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Ընթացիկ դրամաշնորհներ պետական և համայնքային ոչ առևտրային կազմակերպություններին</t>
  </si>
  <si>
    <t>Կրթությանը տրամադրվող օժանդակ ծառայություններ</t>
  </si>
  <si>
    <t xml:space="preserve"> Ատեստավորման միջոցով որակավորում ստացած ուսուցիչներին հավելավճարների տրամադրում</t>
  </si>
  <si>
    <t xml:space="preserve"> Ատեստավորման միջոցով տարակարգի որակավորում ստացած ուսուցիչներին համաապատասխան հավելավճարի տրամադրման ապահովում</t>
  </si>
  <si>
    <t xml:space="preserve"> Տրանսֆերտների տրամադրում</t>
  </si>
  <si>
    <t xml:space="preserve"> Ատեստավորման միջոցով որակավորում ստացած ուսուցիչներին հավելավճարների տրամադրում </t>
  </si>
  <si>
    <t xml:space="preserve"> Ատեստավորման միջոցով տարակարգի որակավորում ստացած ուսուցիչներին համաապատասխան հավելավճարի տրամադրման ապահովում </t>
  </si>
  <si>
    <t xml:space="preserve"> Տրանսֆերտների տրամադրում </t>
  </si>
  <si>
    <t xml:space="preserve"> Ատեստավորման արդյունքում որակավորում ստացած ուսուցիչներ </t>
  </si>
  <si>
    <t xml:space="preserve">Ատեստավորման միջոցով որակավորում ստացած ուսուցիչներին հավելավճարների տրամադրում </t>
  </si>
  <si>
    <t>Գնահատման և թեստավորման ծառայություններ</t>
  </si>
  <si>
    <t>«Գնահատման և թեստավորման կենտրոն» ՊՈԱԿ</t>
  </si>
  <si>
    <t>ՀԱՅԱՍՏԱՆԻ ՀԱՆՐԱՊԵՏՈՒԹՅԱՆ ԿԱՌԱՎԱՐՈՒԹՅԱՆ 2020 ԹՎԱԿԱՆԻ ԴԵԿՏԵՄԲԵՐԻ 30-Ի N2215-Ն ՈՐՈՇՄԱՆ N 3 ԵՎ N 4 ՀԱՎԵԼՎԱԾՆԵՐՈՒՄ ԿԱՏԱՐՎՈՂ  ՓՈՓՈԽՈՒԹՅՈՒՆՆԵՐԸ ԵՎ ԼՐԱՑՈՒՄՆԵՐԸ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</si>
  <si>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 5 ՀԱՎԵԼՎԱԾԻ N 1 ԱՂՅՈՒՍԱԿՈՒՄ ԿԱՏԱՐՎՈՂ ՓՈՓՈԽՈՒԹՅՈՒՆՆԵՐԸ ԵՎ ԼՐԱՑՈՒՄՆԵՐԸ</t>
  </si>
  <si>
    <t xml:space="preserve"> Գնահատման և թեստավորման ծառայություններ</t>
  </si>
  <si>
    <t xml:space="preserve"> Քննական թեստերի և հարցաշարերի մշակում և փորձարկում՛ դպրոցի ավարտական և բուհերի ընդունելության միասնական քննությունների կազմակերպում և անցկացում՛ սովորողների գիտելիքների արտաքին ընթացիկ գնահատում՛ ազգային ստուգատեսերի անցկացում՛ TIMSS/PIRLS </t>
  </si>
  <si>
    <t xml:space="preserve"> Գնահատման և թեստավորման ծառայություններ </t>
  </si>
  <si>
    <t xml:space="preserve"> Քննական թեստերի և հարցաշարերի մշակում և փորձարկում՛ դպրոցի ավարտական և բուհերի ընդունելության միասնական քննությունների կազմակերպում և անցկացում՛ սովորողների գիտելիքների արտաքին ընթացիկ գնահատում՛ ազգային ստուգատեսերի անցկացում՛ TIMSS/PIRLS  </t>
  </si>
  <si>
    <t xml:space="preserve">  Միջնակարգ դպրոցի պետական ավարտականքննություններին մասնակցողների թիվը (ՀՀ ԿԳ նախարարի 03.05.2012թ.-ի N388-Ն հրամանի համաձայն) </t>
  </si>
  <si>
    <t xml:space="preserve"> Հիմնական դպրոցի ավարտական քննություններինմասնակցողների թիվը (ՀՀ ԿԳ նախարարի 03.05.2012թ.-ի N388-Ն հրամանի համաձայն) </t>
  </si>
  <si>
    <t xml:space="preserve"> 9-րդ դասարանի քննություններին մասնակցողների թիվը </t>
  </si>
  <si>
    <t xml:space="preserve"> &lt;&lt;Պատիվ ունեմ&gt;&gt;  ծրագրի մասնակցողների թիվը </t>
  </si>
  <si>
    <t xml:space="preserve"> Նյութերի (թեստեր և բուկլետներ) տպագրություն (թեստերի և բուկլետների քանակ)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</si>
</sst>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General_)"/>
    <numFmt numFmtId="172" formatCode="_(* #,##0_);_(* \(#,##0\);_(* &quot;-&quot;??_);_(@_)"/>
    <numFmt numFmtId="173" formatCode="_-* #,##0.0\ _₽_-;\-* #,##0.0\ _₽_-;_-* &quot;-&quot;?\ _₽_-;_-@_-"/>
    <numFmt numFmtId="174" formatCode="##,##0;\(##,##0\);\-"/>
    <numFmt numFmtId="175" formatCode="0_);\(0\)"/>
  </numFmts>
  <fonts count="9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1"/>
      <scheme val="minor"/>
    </font>
    <font>
      <i/>
      <sz val="12"/>
      <name val="GHEA Grapalat"/>
      <family val="3"/>
    </font>
    <font>
      <sz val="12"/>
      <color theme="1"/>
      <name val="Calibri"/>
      <family val="2"/>
      <charset val="1"/>
      <scheme val="minor"/>
    </font>
    <font>
      <i/>
      <sz val="12"/>
      <name val="GHEA Grapalat"/>
      <family val="2"/>
    </font>
    <font>
      <i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theme="1"/>
      <name val="Calibri"/>
      <family val="2"/>
      <charset val="204"/>
      <scheme val="minor"/>
    </font>
    <font>
      <sz val="12"/>
      <color indexed="8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023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5" fontId="14" fillId="0" borderId="0" applyFill="0" applyBorder="0" applyProtection="0">
      <alignment horizontal="right" vertical="top"/>
    </xf>
    <xf numFmtId="43" fontId="12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7" fillId="0" borderId="16" applyNumberFormat="0" applyFill="0" applyAlignment="0" applyProtection="0"/>
    <xf numFmtId="0" fontId="28" fillId="8" borderId="17" applyNumberFormat="0" applyAlignment="0" applyProtection="0"/>
    <xf numFmtId="0" fontId="29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7" fillId="9" borderId="18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42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4" fillId="0" borderId="16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6" fillId="7" borderId="14" applyNumberFormat="0" applyAlignment="0" applyProtection="0"/>
    <xf numFmtId="0" fontId="39" fillId="3" borderId="0" applyNumberFormat="0" applyBorder="0" applyAlignment="0" applyProtection="0"/>
    <xf numFmtId="0" fontId="46" fillId="7" borderId="15" applyNumberFormat="0" applyAlignment="0" applyProtection="0"/>
    <xf numFmtId="0" fontId="43" fillId="6" borderId="14" applyNumberFormat="0" applyAlignment="0" applyProtection="0"/>
    <xf numFmtId="0" fontId="41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17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8" fillId="0" borderId="19" applyNumberFormat="0" applyFill="0" applyAlignment="0" applyProtection="0"/>
    <xf numFmtId="0" fontId="34" fillId="18" borderId="0" applyNumberFormat="0" applyBorder="0" applyAlignment="0" applyProtection="0"/>
    <xf numFmtId="0" fontId="12" fillId="27" borderId="0" applyNumberFormat="0" applyBorder="0" applyAlignment="0" applyProtection="0"/>
    <xf numFmtId="0" fontId="35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0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20" applyNumberFormat="0" applyAlignment="0" applyProtection="0"/>
    <xf numFmtId="0" fontId="56" fillId="53" borderId="21" applyNumberFormat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20" applyNumberFormat="0" applyAlignment="0" applyProtection="0"/>
    <xf numFmtId="0" fontId="63" fillId="0" borderId="25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6" fillId="0" borderId="0"/>
    <xf numFmtId="0" fontId="10" fillId="0" borderId="0"/>
    <xf numFmtId="0" fontId="10" fillId="0" borderId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0" fillId="0" borderId="0"/>
    <xf numFmtId="0" fontId="6" fillId="0" borderId="0"/>
    <xf numFmtId="0" fontId="14" fillId="0" borderId="0">
      <alignment horizontal="left" vertical="top" wrapText="1"/>
    </xf>
    <xf numFmtId="0" fontId="5" fillId="9" borderId="1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78" fillId="0" borderId="0"/>
    <xf numFmtId="0" fontId="78" fillId="0" borderId="0"/>
    <xf numFmtId="0" fontId="79" fillId="0" borderId="0"/>
    <xf numFmtId="0" fontId="5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0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0" fillId="0" borderId="0"/>
    <xf numFmtId="0" fontId="17" fillId="0" borderId="0"/>
    <xf numFmtId="0" fontId="51" fillId="0" borderId="0"/>
    <xf numFmtId="0" fontId="80" fillId="0" borderId="0"/>
    <xf numFmtId="0" fontId="50" fillId="55" borderId="38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1" fontId="81" fillId="0" borderId="39">
      <protection locked="0"/>
    </xf>
    <xf numFmtId="171" fontId="82" fillId="56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3" fillId="0" borderId="0"/>
    <xf numFmtId="43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top" wrapText="1"/>
    </xf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43" fontId="15" fillId="0" borderId="0" applyFont="0" applyFill="0" applyBorder="0" applyAlignment="0" applyProtection="0"/>
    <xf numFmtId="0" fontId="14" fillId="0" borderId="0">
      <alignment horizontal="left" vertical="top" wrapText="1"/>
    </xf>
  </cellStyleXfs>
  <cellXfs count="340">
    <xf numFmtId="0" fontId="0" fillId="0" borderId="0" xfId="0"/>
    <xf numFmtId="0" fontId="13" fillId="0" borderId="0" xfId="0" applyFont="1" applyAlignment="1">
      <alignment wrapText="1"/>
    </xf>
    <xf numFmtId="0" fontId="73" fillId="2" borderId="0" xfId="0" applyFont="1" applyFill="1"/>
    <xf numFmtId="0" fontId="73" fillId="2" borderId="0" xfId="0" applyFont="1" applyFill="1" applyAlignment="1">
      <alignment horizontal="right"/>
    </xf>
    <xf numFmtId="0" fontId="16" fillId="0" borderId="3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top" wrapText="1"/>
    </xf>
    <xf numFmtId="169" fontId="16" fillId="2" borderId="30" xfId="7" applyNumberFormat="1" applyFont="1" applyFill="1" applyBorder="1" applyAlignment="1">
      <alignment horizontal="center" vertical="center" wrapText="1"/>
    </xf>
    <xf numFmtId="0" fontId="72" fillId="0" borderId="3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wrapText="1"/>
    </xf>
    <xf numFmtId="0" fontId="72" fillId="0" borderId="0" xfId="0" applyFont="1"/>
    <xf numFmtId="0" fontId="72" fillId="2" borderId="0" xfId="0" applyFont="1" applyFill="1"/>
    <xf numFmtId="0" fontId="72" fillId="2" borderId="8" xfId="0" applyFont="1" applyFill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top" wrapText="1"/>
    </xf>
    <xf numFmtId="0" fontId="72" fillId="0" borderId="1" xfId="0" applyFont="1" applyBorder="1" applyAlignment="1">
      <alignment horizontal="left" vertical="top" wrapText="1"/>
    </xf>
    <xf numFmtId="167" fontId="72" fillId="2" borderId="30" xfId="0" applyNumberFormat="1" applyFont="1" applyFill="1" applyBorder="1" applyAlignment="1">
      <alignment horizontal="center" vertical="center" wrapText="1"/>
    </xf>
    <xf numFmtId="0" fontId="85" fillId="0" borderId="30" xfId="0" applyFont="1" applyBorder="1" applyAlignment="1">
      <alignment horizontal="left" vertical="top" wrapText="1"/>
    </xf>
    <xf numFmtId="165" fontId="16" fillId="2" borderId="30" xfId="0" applyNumberFormat="1" applyFont="1" applyFill="1" applyBorder="1" applyAlignment="1">
      <alignment horizontal="left" vertical="top" wrapText="1"/>
    </xf>
    <xf numFmtId="0" fontId="16" fillId="2" borderId="30" xfId="165" applyFont="1" applyFill="1" applyBorder="1" applyAlignment="1">
      <alignment horizontal="left" vertical="top" wrapText="1"/>
    </xf>
    <xf numFmtId="165" fontId="16" fillId="0" borderId="30" xfId="6" applyNumberFormat="1" applyFont="1" applyBorder="1" applyAlignment="1">
      <alignment horizontal="right" vertical="center"/>
    </xf>
    <xf numFmtId="0" fontId="85" fillId="0" borderId="3" xfId="0" applyFont="1" applyBorder="1" applyAlignment="1">
      <alignment horizontal="left" vertical="top" wrapText="1"/>
    </xf>
    <xf numFmtId="0" fontId="85" fillId="0" borderId="1" xfId="0" applyFont="1" applyBorder="1" applyAlignment="1">
      <alignment horizontal="left" vertical="top" wrapText="1"/>
    </xf>
    <xf numFmtId="0" fontId="72" fillId="0" borderId="30" xfId="0" applyFont="1" applyBorder="1" applyAlignment="1">
      <alignment horizontal="left" vertical="top" wrapText="1"/>
    </xf>
    <xf numFmtId="168" fontId="72" fillId="0" borderId="30" xfId="0" applyNumberFormat="1" applyFont="1" applyFill="1" applyBorder="1" applyAlignment="1">
      <alignment vertical="center"/>
    </xf>
    <xf numFmtId="0" fontId="72" fillId="2" borderId="30" xfId="0" applyFont="1" applyFill="1" applyBorder="1"/>
    <xf numFmtId="169" fontId="16" fillId="0" borderId="30" xfId="0" applyNumberFormat="1" applyFont="1" applyFill="1" applyBorder="1" applyAlignment="1">
      <alignment vertical="center"/>
    </xf>
    <xf numFmtId="169" fontId="72" fillId="0" borderId="30" xfId="0" applyNumberFormat="1" applyFont="1" applyFill="1" applyBorder="1" applyAlignment="1">
      <alignment vertical="center"/>
    </xf>
    <xf numFmtId="0" fontId="72" fillId="0" borderId="1" xfId="0" applyFont="1" applyBorder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0" fontId="72" fillId="0" borderId="30" xfId="0" applyFont="1" applyBorder="1" applyAlignment="1">
      <alignment horizontal="center" vertical="top" wrapText="1"/>
    </xf>
    <xf numFmtId="166" fontId="72" fillId="2" borderId="30" xfId="7" applyNumberFormat="1" applyFont="1" applyFill="1" applyBorder="1" applyAlignment="1">
      <alignment horizontal="center" vertical="center" wrapText="1"/>
    </xf>
    <xf numFmtId="169" fontId="72" fillId="2" borderId="30" xfId="7" applyNumberFormat="1" applyFont="1" applyFill="1" applyBorder="1" applyAlignment="1">
      <alignment horizontal="center" vertical="center" wrapText="1"/>
    </xf>
    <xf numFmtId="169" fontId="72" fillId="0" borderId="30" xfId="7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top" wrapText="1"/>
    </xf>
    <xf numFmtId="0" fontId="72" fillId="0" borderId="0" xfId="0" applyFont="1" applyFill="1" applyAlignment="1">
      <alignment horizontal="left" vertical="top" wrapText="1"/>
    </xf>
    <xf numFmtId="43" fontId="72" fillId="0" borderId="30" xfId="7" applyNumberFormat="1" applyFont="1" applyFill="1" applyBorder="1" applyAlignment="1">
      <alignment horizontal="center" vertical="center" wrapText="1"/>
    </xf>
    <xf numFmtId="0" fontId="72" fillId="0" borderId="30" xfId="0" applyFont="1" applyFill="1" applyBorder="1" applyAlignment="1">
      <alignment horizontal="left" vertical="center" wrapText="1"/>
    </xf>
    <xf numFmtId="169" fontId="16" fillId="0" borderId="30" xfId="7" applyNumberFormat="1" applyFont="1" applyFill="1" applyBorder="1" applyAlignment="1">
      <alignment horizontal="center" vertical="center" wrapText="1"/>
    </xf>
    <xf numFmtId="166" fontId="16" fillId="0" borderId="30" xfId="7" applyNumberFormat="1" applyFont="1" applyFill="1" applyBorder="1" applyAlignment="1">
      <alignment horizontal="right" vertical="center" wrapText="1"/>
    </xf>
    <xf numFmtId="169" fontId="16" fillId="0" borderId="30" xfId="7" applyNumberFormat="1" applyFont="1" applyFill="1" applyBorder="1" applyAlignment="1">
      <alignment horizontal="right" vertical="center" wrapText="1"/>
    </xf>
    <xf numFmtId="0" fontId="85" fillId="0" borderId="30" xfId="165" applyFont="1" applyBorder="1" applyAlignment="1">
      <alignment horizontal="left" vertical="top" wrapText="1"/>
    </xf>
    <xf numFmtId="166" fontId="85" fillId="2" borderId="30" xfId="7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vertical="top" wrapText="1"/>
    </xf>
    <xf numFmtId="169" fontId="72" fillId="2" borderId="30" xfId="7" applyNumberFormat="1" applyFont="1" applyFill="1" applyBorder="1" applyAlignment="1">
      <alignment horizontal="right" vertical="center" wrapText="1"/>
    </xf>
    <xf numFmtId="0" fontId="72" fillId="2" borderId="2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 vertical="top" wrapText="1"/>
    </xf>
    <xf numFmtId="165" fontId="72" fillId="0" borderId="30" xfId="6" applyNumberFormat="1" applyFont="1" applyFill="1" applyBorder="1" applyAlignment="1">
      <alignment horizontal="center" vertical="center"/>
    </xf>
    <xf numFmtId="0" fontId="72" fillId="0" borderId="1" xfId="0" applyFont="1" applyBorder="1"/>
    <xf numFmtId="168" fontId="72" fillId="0" borderId="0" xfId="0" applyNumberFormat="1" applyFont="1"/>
    <xf numFmtId="0" fontId="73" fillId="0" borderId="0" xfId="0" applyFont="1"/>
    <xf numFmtId="0" fontId="73" fillId="2" borderId="0" xfId="0" applyFont="1" applyFill="1" applyAlignment="1"/>
    <xf numFmtId="0" fontId="73" fillId="2" borderId="0" xfId="0" applyFont="1" applyFill="1" applyBorder="1"/>
    <xf numFmtId="0" fontId="72" fillId="2" borderId="30" xfId="8" applyFont="1" applyFill="1" applyBorder="1" applyAlignment="1">
      <alignment horizontal="center" vertical="center" wrapText="1"/>
    </xf>
    <xf numFmtId="0" fontId="72" fillId="2" borderId="0" xfId="8" applyFont="1" applyFill="1">
      <alignment horizontal="left" vertical="top" wrapText="1"/>
    </xf>
    <xf numFmtId="165" fontId="16" fillId="2" borderId="30" xfId="6" applyNumberFormat="1" applyFont="1" applyFill="1" applyBorder="1" applyAlignment="1">
      <alignment horizontal="center" vertical="center"/>
    </xf>
    <xf numFmtId="167" fontId="72" fillId="2" borderId="0" xfId="8" applyNumberFormat="1" applyFont="1" applyFill="1">
      <alignment horizontal="left" vertical="top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vertical="center"/>
    </xf>
    <xf numFmtId="165" fontId="16" fillId="2" borderId="33" xfId="0" applyNumberFormat="1" applyFont="1" applyFill="1" applyBorder="1" applyAlignment="1">
      <alignment vertical="center" wrapText="1"/>
    </xf>
    <xf numFmtId="165" fontId="72" fillId="2" borderId="0" xfId="8" applyNumberFormat="1" applyFont="1" applyFill="1">
      <alignment horizontal="left" vertical="top" wrapText="1"/>
    </xf>
    <xf numFmtId="0" fontId="72" fillId="2" borderId="30" xfId="8" applyFont="1" applyFill="1" applyBorder="1">
      <alignment horizontal="left" vertical="top" wrapText="1"/>
    </xf>
    <xf numFmtId="4" fontId="16" fillId="2" borderId="33" xfId="8" applyNumberFormat="1" applyFont="1" applyFill="1" applyBorder="1" applyAlignment="1">
      <alignment horizontal="center" vertical="center" wrapText="1"/>
    </xf>
    <xf numFmtId="4" fontId="72" fillId="2" borderId="0" xfId="8" applyNumberFormat="1" applyFont="1" applyFill="1">
      <alignment horizontal="left" vertical="top" wrapText="1"/>
    </xf>
    <xf numFmtId="0" fontId="85" fillId="2" borderId="30" xfId="8" applyFont="1" applyFill="1" applyBorder="1">
      <alignment horizontal="left" vertical="top" wrapText="1"/>
    </xf>
    <xf numFmtId="0" fontId="85" fillId="2" borderId="30" xfId="0" applyFont="1" applyFill="1" applyBorder="1" applyAlignment="1">
      <alignment horizontal="center" vertical="center"/>
    </xf>
    <xf numFmtId="0" fontId="85" fillId="2" borderId="33" xfId="0" applyFont="1" applyFill="1" applyBorder="1" applyAlignment="1">
      <alignment horizontal="center" vertical="center"/>
    </xf>
    <xf numFmtId="0" fontId="88" fillId="2" borderId="30" xfId="0" applyFont="1" applyFill="1" applyBorder="1" applyAlignment="1">
      <alignment vertical="center" wrapText="1"/>
    </xf>
    <xf numFmtId="165" fontId="85" fillId="2" borderId="30" xfId="6" applyNumberFormat="1" applyFont="1" applyFill="1" applyBorder="1" applyAlignment="1">
      <alignment horizontal="center" vertical="center"/>
    </xf>
    <xf numFmtId="0" fontId="85" fillId="2" borderId="0" xfId="8" applyFont="1" applyFill="1">
      <alignment horizontal="left" vertical="top" wrapText="1"/>
    </xf>
    <xf numFmtId="0" fontId="72" fillId="2" borderId="0" xfId="8" applyFont="1" applyFill="1" applyAlignment="1">
      <alignment horizontal="left" vertical="top" wrapText="1"/>
    </xf>
    <xf numFmtId="0" fontId="13" fillId="2" borderId="31" xfId="0" applyFont="1" applyFill="1" applyBorder="1" applyAlignment="1">
      <alignment horizontal="center" vertical="top" wrapText="1"/>
    </xf>
    <xf numFmtId="0" fontId="73" fillId="0" borderId="0" xfId="0" applyFont="1" applyBorder="1"/>
    <xf numFmtId="0" fontId="72" fillId="0" borderId="0" xfId="0" applyFont="1" applyBorder="1"/>
    <xf numFmtId="0" fontId="16" fillId="2" borderId="41" xfId="0" applyFont="1" applyFill="1" applyBorder="1" applyAlignment="1">
      <alignment vertical="top" wrapText="1"/>
    </xf>
    <xf numFmtId="0" fontId="72" fillId="0" borderId="41" xfId="0" applyFont="1" applyBorder="1" applyAlignment="1">
      <alignment horizontal="left" vertical="top" wrapText="1"/>
    </xf>
    <xf numFmtId="0" fontId="73" fillId="0" borderId="41" xfId="0" applyFont="1" applyBorder="1" applyAlignment="1">
      <alignment vertical="top" wrapText="1"/>
    </xf>
    <xf numFmtId="0" fontId="72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center" vertical="top" wrapText="1"/>
    </xf>
    <xf numFmtId="0" fontId="87" fillId="0" borderId="1" xfId="0" applyFont="1" applyBorder="1" applyAlignment="1">
      <alignment horizontal="left" vertical="top" wrapText="1"/>
    </xf>
    <xf numFmtId="0" fontId="72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vertical="top" wrapText="1"/>
    </xf>
    <xf numFmtId="0" fontId="72" fillId="0" borderId="4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72" fillId="0" borderId="30" xfId="0" applyFont="1" applyFill="1" applyBorder="1" applyAlignment="1">
      <alignment vertical="center" wrapText="1"/>
    </xf>
    <xf numFmtId="0" fontId="85" fillId="0" borderId="30" xfId="0" applyFont="1" applyFill="1" applyBorder="1" applyAlignment="1">
      <alignment horizontal="left" vertical="center" wrapText="1"/>
    </xf>
    <xf numFmtId="0" fontId="72" fillId="0" borderId="36" xfId="0" applyFont="1" applyFill="1" applyBorder="1" applyAlignment="1">
      <alignment vertical="top" wrapText="1"/>
    </xf>
    <xf numFmtId="0" fontId="72" fillId="0" borderId="33" xfId="0" applyFont="1" applyFill="1" applyBorder="1" applyAlignment="1">
      <alignment vertical="top" wrapText="1"/>
    </xf>
    <xf numFmtId="0" fontId="73" fillId="0" borderId="0" xfId="0" applyFont="1" applyBorder="1" applyAlignment="1">
      <alignment horizontal="center"/>
    </xf>
    <xf numFmtId="0" fontId="72" fillId="0" borderId="45" xfId="0" applyFont="1" applyBorder="1" applyAlignment="1">
      <alignment horizontal="left" vertical="top" wrapText="1"/>
    </xf>
    <xf numFmtId="0" fontId="85" fillId="0" borderId="45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2" fillId="0" borderId="0" xfId="0" applyFont="1" applyAlignment="1">
      <alignment horizontal="center"/>
    </xf>
    <xf numFmtId="0" fontId="72" fillId="0" borderId="30" xfId="8" applyFont="1" applyFill="1" applyBorder="1" applyAlignment="1">
      <alignment horizontal="center" vertical="top" wrapText="1"/>
    </xf>
    <xf numFmtId="0" fontId="16" fillId="2" borderId="30" xfId="0" applyFont="1" applyFill="1" applyBorder="1" applyAlignment="1">
      <alignment horizontal="left" vertical="top" wrapText="1"/>
    </xf>
    <xf numFmtId="0" fontId="73" fillId="0" borderId="0" xfId="0" applyFont="1" applyAlignment="1">
      <alignment horizontal="center"/>
    </xf>
    <xf numFmtId="0" fontId="72" fillId="2" borderId="30" xfId="0" applyFont="1" applyFill="1" applyBorder="1" applyAlignment="1">
      <alignment horizontal="left" vertical="center" wrapText="1"/>
    </xf>
    <xf numFmtId="0" fontId="72" fillId="2" borderId="30" xfId="0" applyFont="1" applyFill="1" applyBorder="1" applyAlignment="1">
      <alignment horizontal="left" vertical="top" wrapText="1"/>
    </xf>
    <xf numFmtId="0" fontId="72" fillId="0" borderId="30" xfId="0" applyFont="1" applyFill="1" applyBorder="1" applyAlignment="1">
      <alignment horizontal="left" vertical="top" wrapText="1"/>
    </xf>
    <xf numFmtId="0" fontId="16" fillId="2" borderId="45" xfId="0" applyFont="1" applyFill="1" applyBorder="1" applyAlignment="1">
      <alignment horizontal="center" vertical="center" wrapText="1"/>
    </xf>
    <xf numFmtId="169" fontId="72" fillId="2" borderId="45" xfId="7" applyNumberFormat="1" applyFont="1" applyFill="1" applyBorder="1" applyAlignment="1">
      <alignment horizontal="right" vertical="center" wrapText="1"/>
    </xf>
    <xf numFmtId="169" fontId="16" fillId="2" borderId="30" xfId="7" applyNumberFormat="1" applyFont="1" applyFill="1" applyBorder="1" applyAlignment="1">
      <alignment horizontal="right" vertical="center" wrapText="1"/>
    </xf>
    <xf numFmtId="166" fontId="72" fillId="2" borderId="45" xfId="7" applyNumberFormat="1" applyFont="1" applyFill="1" applyBorder="1" applyAlignment="1">
      <alignment horizontal="right" vertical="center" wrapText="1"/>
    </xf>
    <xf numFmtId="166" fontId="72" fillId="0" borderId="0" xfId="0" applyNumberFormat="1" applyFont="1" applyAlignment="1">
      <alignment horizontal="left" vertical="top" wrapText="1"/>
    </xf>
    <xf numFmtId="0" fontId="16" fillId="0" borderId="42" xfId="0" applyFont="1" applyBorder="1" applyAlignment="1">
      <alignment vertical="top" wrapText="1"/>
    </xf>
    <xf numFmtId="0" fontId="13" fillId="2" borderId="0" xfId="0" applyFont="1" applyFill="1" applyAlignment="1">
      <alignment horizontal="center"/>
    </xf>
    <xf numFmtId="167" fontId="73" fillId="0" borderId="0" xfId="0" applyNumberFormat="1" applyFont="1" applyBorder="1" applyAlignment="1">
      <alignment horizontal="center"/>
    </xf>
    <xf numFmtId="0" fontId="73" fillId="0" borderId="41" xfId="0" applyFont="1" applyBorder="1" applyAlignment="1">
      <alignment horizontal="center"/>
    </xf>
    <xf numFmtId="0" fontId="13" fillId="0" borderId="41" xfId="0" applyFont="1" applyBorder="1" applyAlignment="1">
      <alignment horizontal="center" vertical="top" wrapText="1"/>
    </xf>
    <xf numFmtId="165" fontId="72" fillId="0" borderId="1" xfId="6" applyNumberFormat="1" applyFont="1" applyBorder="1" applyAlignment="1">
      <alignment horizontal="center" vertical="top"/>
    </xf>
    <xf numFmtId="0" fontId="7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72" fillId="0" borderId="43" xfId="0" applyFont="1" applyBorder="1" applyAlignment="1">
      <alignment horizontal="center" vertical="center" wrapText="1"/>
    </xf>
    <xf numFmtId="0" fontId="72" fillId="0" borderId="30" xfId="8" applyFont="1" applyFill="1" applyBorder="1" applyAlignment="1">
      <alignment horizontal="center" vertical="top" wrapText="1"/>
    </xf>
    <xf numFmtId="0" fontId="72" fillId="0" borderId="30" xfId="0" applyFont="1" applyFill="1" applyBorder="1" applyAlignment="1">
      <alignment horizontal="left" vertical="top" wrapText="1"/>
    </xf>
    <xf numFmtId="0" fontId="16" fillId="2" borderId="45" xfId="0" applyFont="1" applyFill="1" applyBorder="1" applyAlignment="1">
      <alignment horizontal="center" vertical="center"/>
    </xf>
    <xf numFmtId="0" fontId="72" fillId="0" borderId="45" xfId="0" applyFont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 wrapText="1"/>
    </xf>
    <xf numFmtId="0" fontId="72" fillId="0" borderId="45" xfId="0" applyFont="1" applyBorder="1"/>
    <xf numFmtId="0" fontId="72" fillId="0" borderId="45" xfId="8" applyFont="1" applyBorder="1" applyAlignment="1">
      <alignment horizontal="left" vertical="top" wrapText="1"/>
    </xf>
    <xf numFmtId="0" fontId="72" fillId="0" borderId="40" xfId="8" applyFont="1" applyBorder="1" applyAlignment="1">
      <alignment horizontal="left" vertical="top" wrapText="1"/>
    </xf>
    <xf numFmtId="172" fontId="85" fillId="2" borderId="3" xfId="7" applyNumberFormat="1" applyFont="1" applyFill="1" applyBorder="1" applyAlignment="1">
      <alignment horizontal="right" vertical="top" wrapText="1"/>
    </xf>
    <xf numFmtId="0" fontId="73" fillId="0" borderId="45" xfId="0" applyFont="1" applyBorder="1" applyAlignment="1">
      <alignment vertical="top" wrapText="1"/>
    </xf>
    <xf numFmtId="0" fontId="72" fillId="2" borderId="2" xfId="0" applyFont="1" applyFill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49" fontId="16" fillId="2" borderId="0" xfId="0" applyNumberFormat="1" applyFont="1" applyFill="1" applyBorder="1" applyAlignment="1">
      <alignment horizontal="center" vertical="top" wrapText="1"/>
    </xf>
    <xf numFmtId="0" fontId="73" fillId="0" borderId="0" xfId="0" applyFont="1" applyAlignment="1">
      <alignment horizontal="right" vertical="top"/>
    </xf>
    <xf numFmtId="0" fontId="16" fillId="2" borderId="42" xfId="0" applyFont="1" applyFill="1" applyBorder="1" applyAlignment="1">
      <alignment horizontal="left" vertical="center" wrapText="1"/>
    </xf>
    <xf numFmtId="0" fontId="16" fillId="2" borderId="43" xfId="0" applyFont="1" applyFill="1" applyBorder="1" applyAlignment="1">
      <alignment horizontal="left" vertical="center" wrapText="1"/>
    </xf>
    <xf numFmtId="0" fontId="72" fillId="2" borderId="30" xfId="8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72" fillId="2" borderId="45" xfId="0" applyFont="1" applyFill="1" applyBorder="1" applyAlignment="1">
      <alignment horizontal="left" vertical="top" wrapText="1"/>
    </xf>
    <xf numFmtId="0" fontId="16" fillId="0" borderId="44" xfId="0" applyFont="1" applyBorder="1" applyAlignment="1">
      <alignment vertical="top" wrapText="1"/>
    </xf>
    <xf numFmtId="0" fontId="16" fillId="0" borderId="45" xfId="0" applyFont="1" applyBorder="1" applyAlignment="1">
      <alignment vertical="top" wrapText="1"/>
    </xf>
    <xf numFmtId="168" fontId="16" fillId="0" borderId="45" xfId="0" applyNumberFormat="1" applyFont="1" applyFill="1" applyBorder="1" applyAlignment="1">
      <alignment horizontal="center" vertical="top"/>
    </xf>
    <xf numFmtId="168" fontId="72" fillId="0" borderId="45" xfId="0" applyNumberFormat="1" applyFont="1" applyFill="1" applyBorder="1" applyAlignment="1">
      <alignment vertical="center"/>
    </xf>
    <xf numFmtId="168" fontId="16" fillId="0" borderId="45" xfId="0" applyNumberFormat="1" applyFont="1" applyFill="1" applyBorder="1" applyAlignment="1">
      <alignment horizontal="center" vertical="center"/>
    </xf>
    <xf numFmtId="0" fontId="72" fillId="0" borderId="31" xfId="8" applyFont="1" applyBorder="1" applyAlignment="1">
      <alignment horizontal="left" vertical="top" wrapText="1"/>
    </xf>
    <xf numFmtId="0" fontId="72" fillId="2" borderId="45" xfId="0" applyFont="1" applyFill="1" applyBorder="1"/>
    <xf numFmtId="0" fontId="16" fillId="0" borderId="45" xfId="8" applyFont="1" applyBorder="1" applyAlignment="1">
      <alignment horizontal="left" vertical="center" wrapText="1"/>
    </xf>
    <xf numFmtId="169" fontId="16" fillId="0" borderId="45" xfId="0" applyNumberFormat="1" applyFont="1" applyFill="1" applyBorder="1" applyAlignment="1">
      <alignment vertical="center"/>
    </xf>
    <xf numFmtId="169" fontId="72" fillId="0" borderId="45" xfId="0" applyNumberFormat="1" applyFont="1" applyFill="1" applyBorder="1" applyAlignment="1">
      <alignment vertical="center"/>
    </xf>
    <xf numFmtId="0" fontId="16" fillId="0" borderId="45" xfId="8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66" fontId="72" fillId="2" borderId="0" xfId="7" applyNumberFormat="1" applyFont="1" applyFill="1" applyBorder="1" applyAlignment="1">
      <alignment horizontal="right" vertical="center" wrapText="1"/>
    </xf>
    <xf numFmtId="0" fontId="72" fillId="0" borderId="0" xfId="0" applyFont="1" applyBorder="1" applyAlignment="1">
      <alignment horizontal="center" wrapText="1"/>
    </xf>
    <xf numFmtId="49" fontId="72" fillId="0" borderId="0" xfId="0" applyNumberFormat="1" applyFont="1" applyBorder="1" applyAlignment="1">
      <alignment horizontal="left" vertical="top" wrapText="1"/>
    </xf>
    <xf numFmtId="167" fontId="72" fillId="0" borderId="0" xfId="0" applyNumberFormat="1" applyFont="1" applyAlignment="1">
      <alignment horizontal="left" vertical="top" wrapText="1"/>
    </xf>
    <xf numFmtId="0" fontId="72" fillId="0" borderId="45" xfId="0" applyFont="1" applyBorder="1" applyAlignment="1">
      <alignment horizontal="center" vertical="top" wrapText="1"/>
    </xf>
    <xf numFmtId="169" fontId="16" fillId="2" borderId="45" xfId="7" applyNumberFormat="1" applyFont="1" applyFill="1" applyBorder="1" applyAlignment="1">
      <alignment horizontal="center" vertical="top" wrapText="1"/>
    </xf>
    <xf numFmtId="169" fontId="16" fillId="0" borderId="45" xfId="0" applyNumberFormat="1" applyFont="1" applyFill="1" applyBorder="1" applyAlignment="1">
      <alignment horizontal="center" vertical="center"/>
    </xf>
    <xf numFmtId="165" fontId="16" fillId="0" borderId="45" xfId="8" applyNumberFormat="1" applyFont="1" applyFill="1" applyBorder="1" applyAlignment="1">
      <alignment horizontal="center" vertical="center" wrapText="1"/>
    </xf>
    <xf numFmtId="169" fontId="72" fillId="0" borderId="45" xfId="0" applyNumberFormat="1" applyFont="1" applyFill="1" applyBorder="1" applyAlignment="1">
      <alignment horizontal="center" vertical="center"/>
    </xf>
    <xf numFmtId="165" fontId="72" fillId="0" borderId="45" xfId="8" applyNumberFormat="1" applyFont="1" applyFill="1" applyBorder="1" applyAlignment="1">
      <alignment horizontal="center" vertical="center" wrapText="1"/>
    </xf>
    <xf numFmtId="169" fontId="72" fillId="0" borderId="45" xfId="0" applyNumberFormat="1" applyFont="1" applyFill="1" applyBorder="1" applyAlignment="1">
      <alignment horizontal="right" vertical="center"/>
    </xf>
    <xf numFmtId="169" fontId="72" fillId="0" borderId="0" xfId="0" applyNumberFormat="1" applyFont="1"/>
    <xf numFmtId="0" fontId="16" fillId="0" borderId="45" xfId="0" applyFont="1" applyBorder="1" applyAlignment="1">
      <alignment wrapText="1"/>
    </xf>
    <xf numFmtId="165" fontId="72" fillId="0" borderId="45" xfId="6" applyNumberFormat="1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wrapText="1"/>
    </xf>
    <xf numFmtId="169" fontId="16" fillId="0" borderId="45" xfId="0" applyNumberFormat="1" applyFont="1" applyFill="1" applyBorder="1" applyAlignment="1">
      <alignment horizontal="right" vertical="center"/>
    </xf>
    <xf numFmtId="168" fontId="72" fillId="0" borderId="45" xfId="0" applyNumberFormat="1" applyFont="1" applyFill="1" applyBorder="1" applyAlignment="1">
      <alignment horizontal="right" vertical="center"/>
    </xf>
    <xf numFmtId="166" fontId="72" fillId="2" borderId="45" xfId="7" applyNumberFormat="1" applyFont="1" applyFill="1" applyBorder="1" applyAlignment="1">
      <alignment horizontal="center" vertical="center" wrapText="1"/>
    </xf>
    <xf numFmtId="165" fontId="16" fillId="0" borderId="45" xfId="6" applyNumberFormat="1" applyFont="1" applyBorder="1" applyAlignment="1">
      <alignment horizontal="right" vertical="center"/>
    </xf>
    <xf numFmtId="165" fontId="72" fillId="0" borderId="45" xfId="6" applyNumberFormat="1" applyFont="1" applyBorder="1" applyAlignment="1">
      <alignment horizontal="right" vertical="center"/>
    </xf>
    <xf numFmtId="165" fontId="85" fillId="0" borderId="45" xfId="6" applyNumberFormat="1" applyFont="1" applyBorder="1" applyAlignment="1">
      <alignment horizontal="right" vertical="center"/>
    </xf>
    <xf numFmtId="165" fontId="72" fillId="0" borderId="45" xfId="6" applyNumberFormat="1" applyFont="1" applyBorder="1" applyAlignment="1">
      <alignment horizontal="center" vertical="center"/>
    </xf>
    <xf numFmtId="169" fontId="16" fillId="2" borderId="30" xfId="7" applyNumberFormat="1" applyFont="1" applyFill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169" fontId="16" fillId="0" borderId="30" xfId="7" applyNumberFormat="1" applyFont="1" applyFill="1" applyBorder="1" applyAlignment="1">
      <alignment horizontal="center" vertical="top" wrapText="1"/>
    </xf>
    <xf numFmtId="0" fontId="73" fillId="2" borderId="0" xfId="0" applyFont="1" applyFill="1" applyBorder="1" applyAlignment="1">
      <alignment horizontal="left" vertical="center"/>
    </xf>
    <xf numFmtId="165" fontId="72" fillId="0" borderId="0" xfId="6" applyNumberFormat="1" applyFont="1" applyBorder="1" applyAlignment="1">
      <alignment horizontal="right" vertical="center"/>
    </xf>
    <xf numFmtId="0" fontId="13" fillId="2" borderId="45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right"/>
    </xf>
    <xf numFmtId="0" fontId="16" fillId="2" borderId="44" xfId="0" applyFont="1" applyFill="1" applyBorder="1" applyAlignment="1"/>
    <xf numFmtId="0" fontId="16" fillId="2" borderId="42" xfId="0" applyFont="1" applyFill="1" applyBorder="1" applyAlignment="1"/>
    <xf numFmtId="0" fontId="16" fillId="2" borderId="43" xfId="0" applyFont="1" applyFill="1" applyBorder="1" applyAlignment="1"/>
    <xf numFmtId="167" fontId="73" fillId="0" borderId="45" xfId="0" applyNumberFormat="1" applyFont="1" applyBorder="1"/>
    <xf numFmtId="0" fontId="73" fillId="0" borderId="45" xfId="0" applyFont="1" applyBorder="1"/>
    <xf numFmtId="0" fontId="16" fillId="2" borderId="45" xfId="0" applyFont="1" applyFill="1" applyBorder="1" applyAlignment="1">
      <alignment vertical="top" wrapText="1"/>
    </xf>
    <xf numFmtId="0" fontId="72" fillId="0" borderId="44" xfId="0" applyFont="1" applyBorder="1" applyAlignment="1">
      <alignment horizontal="left" vertical="top" wrapText="1"/>
    </xf>
    <xf numFmtId="0" fontId="13" fillId="0" borderId="45" xfId="0" applyFont="1" applyBorder="1" applyAlignment="1">
      <alignment vertical="top" wrapText="1"/>
    </xf>
    <xf numFmtId="0" fontId="16" fillId="0" borderId="45" xfId="0" applyFont="1" applyFill="1" applyBorder="1" applyAlignment="1">
      <alignment vertical="top" wrapText="1"/>
    </xf>
    <xf numFmtId="0" fontId="72" fillId="2" borderId="45" xfId="0" applyFont="1" applyFill="1" applyBorder="1" applyAlignment="1">
      <alignment vertical="top" wrapText="1"/>
    </xf>
    <xf numFmtId="0" fontId="72" fillId="0" borderId="45" xfId="0" applyFont="1" applyFill="1" applyBorder="1" applyAlignment="1">
      <alignment vertical="center" wrapText="1"/>
    </xf>
    <xf numFmtId="0" fontId="85" fillId="0" borderId="45" xfId="0" applyFont="1" applyFill="1" applyBorder="1" applyAlignment="1">
      <alignment horizontal="left" vertical="center" wrapText="1"/>
    </xf>
    <xf numFmtId="0" fontId="72" fillId="0" borderId="45" xfId="8" applyFont="1" applyFill="1" applyBorder="1" applyAlignment="1">
      <alignment horizontal="center" vertical="top" wrapText="1"/>
    </xf>
    <xf numFmtId="0" fontId="87" fillId="0" borderId="45" xfId="0" applyFont="1" applyBorder="1" applyAlignment="1">
      <alignment horizontal="left" vertical="top" wrapText="1"/>
    </xf>
    <xf numFmtId="0" fontId="72" fillId="0" borderId="45" xfId="0" applyFont="1" applyFill="1" applyBorder="1" applyAlignment="1">
      <alignment horizontal="left" vertical="center" wrapText="1"/>
    </xf>
    <xf numFmtId="0" fontId="72" fillId="0" borderId="44" xfId="0" applyFont="1" applyFill="1" applyBorder="1" applyAlignment="1">
      <alignment vertical="top" wrapText="1"/>
    </xf>
    <xf numFmtId="0" fontId="72" fillId="0" borderId="43" xfId="0" applyFont="1" applyFill="1" applyBorder="1" applyAlignment="1">
      <alignment vertical="top" wrapText="1"/>
    </xf>
    <xf numFmtId="0" fontId="73" fillId="0" borderId="0" xfId="0" applyFont="1" applyAlignment="1">
      <alignment horizontal="right"/>
    </xf>
    <xf numFmtId="0" fontId="73" fillId="0" borderId="9" xfId="0" applyFont="1" applyBorder="1" applyAlignment="1"/>
    <xf numFmtId="0" fontId="73" fillId="0" borderId="45" xfId="0" applyFont="1" applyBorder="1" applyAlignment="1">
      <alignment horizontal="center" vertical="center" wrapText="1"/>
    </xf>
    <xf numFmtId="0" fontId="73" fillId="0" borderId="0" xfId="0" applyFont="1" applyAlignment="1">
      <alignment horizontal="left" vertical="top" wrapText="1"/>
    </xf>
    <xf numFmtId="0" fontId="73" fillId="0" borderId="45" xfId="0" applyFont="1" applyBorder="1" applyAlignment="1">
      <alignment horizontal="left" vertical="top" wrapText="1"/>
    </xf>
    <xf numFmtId="169" fontId="13" fillId="2" borderId="45" xfId="7" applyNumberFormat="1" applyFont="1" applyFill="1" applyBorder="1" applyAlignment="1">
      <alignment horizontal="center" vertical="top" wrapText="1"/>
    </xf>
    <xf numFmtId="169" fontId="13" fillId="2" borderId="45" xfId="7" applyNumberFormat="1" applyFont="1" applyFill="1" applyBorder="1" applyAlignment="1">
      <alignment horizontal="center" vertical="center" wrapText="1"/>
    </xf>
    <xf numFmtId="0" fontId="73" fillId="0" borderId="45" xfId="0" applyFont="1" applyBorder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73" fillId="0" borderId="0" xfId="0" applyFont="1" applyAlignment="1">
      <alignment vertical="center"/>
    </xf>
    <xf numFmtId="0" fontId="13" fillId="0" borderId="45" xfId="0" applyFont="1" applyBorder="1" applyAlignment="1">
      <alignment wrapText="1"/>
    </xf>
    <xf numFmtId="0" fontId="73" fillId="2" borderId="45" xfId="0" applyFont="1" applyFill="1" applyBorder="1" applyAlignment="1">
      <alignment horizontal="left" vertical="top" wrapText="1"/>
    </xf>
    <xf numFmtId="0" fontId="13" fillId="0" borderId="45" xfId="0" applyFont="1" applyBorder="1" applyAlignment="1">
      <alignment horizontal="center" wrapText="1"/>
    </xf>
    <xf numFmtId="0" fontId="91" fillId="0" borderId="45" xfId="0" applyFont="1" applyBorder="1" applyAlignment="1">
      <alignment horizontal="center" vertical="center" wrapText="1"/>
    </xf>
    <xf numFmtId="0" fontId="91" fillId="0" borderId="45" xfId="0" applyFont="1" applyBorder="1" applyAlignment="1">
      <alignment horizontal="left" vertical="center" wrapText="1"/>
    </xf>
    <xf numFmtId="0" fontId="16" fillId="2" borderId="43" xfId="0" applyFont="1" applyFill="1" applyBorder="1" applyAlignment="1">
      <alignment horizontal="left" vertical="top" wrapText="1"/>
    </xf>
    <xf numFmtId="0" fontId="72" fillId="0" borderId="45" xfId="0" applyFont="1" applyFill="1" applyBorder="1" applyAlignment="1">
      <alignment horizontal="left" vertical="top" wrapText="1"/>
    </xf>
    <xf numFmtId="166" fontId="72" fillId="0" borderId="0" xfId="0" applyNumberFormat="1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0" fontId="85" fillId="0" borderId="45" xfId="165" applyFont="1" applyBorder="1" applyAlignment="1">
      <alignment horizontal="left" vertical="top" wrapText="1"/>
    </xf>
    <xf numFmtId="166" fontId="85" fillId="2" borderId="45" xfId="7" applyNumberFormat="1" applyFont="1" applyFill="1" applyBorder="1" applyAlignment="1">
      <alignment horizontal="center" vertical="center" wrapText="1"/>
    </xf>
    <xf numFmtId="166" fontId="85" fillId="0" borderId="0" xfId="0" applyNumberFormat="1" applyFont="1" applyAlignment="1">
      <alignment horizontal="left" vertical="top" wrapText="1"/>
    </xf>
    <xf numFmtId="166" fontId="72" fillId="2" borderId="45" xfId="7" applyNumberFormat="1" applyFont="1" applyFill="1" applyBorder="1" applyAlignment="1">
      <alignment vertical="center" wrapText="1"/>
    </xf>
    <xf numFmtId="173" fontId="72" fillId="0" borderId="0" xfId="0" applyNumberFormat="1" applyFont="1" applyAlignment="1">
      <alignment horizontal="left" vertical="top" wrapText="1"/>
    </xf>
    <xf numFmtId="0" fontId="16" fillId="2" borderId="3" xfId="0" applyFont="1" applyFill="1" applyBorder="1" applyAlignment="1">
      <alignment vertical="top" wrapText="1"/>
    </xf>
    <xf numFmtId="0" fontId="72" fillId="0" borderId="45" xfId="0" applyFont="1" applyBorder="1" applyAlignment="1">
      <alignment horizontal="left" wrapText="1"/>
    </xf>
    <xf numFmtId="0" fontId="16" fillId="2" borderId="43" xfId="0" applyFont="1" applyFill="1" applyBorder="1" applyAlignment="1">
      <alignment vertical="center"/>
    </xf>
    <xf numFmtId="165" fontId="16" fillId="2" borderId="43" xfId="0" applyNumberFormat="1" applyFont="1" applyFill="1" applyBorder="1" applyAlignment="1">
      <alignment vertical="center" wrapText="1"/>
    </xf>
    <xf numFmtId="0" fontId="72" fillId="2" borderId="45" xfId="8" applyFont="1" applyFill="1" applyBorder="1">
      <alignment horizontal="left" vertical="top" wrapText="1"/>
    </xf>
    <xf numFmtId="4" fontId="16" fillId="2" borderId="43" xfId="8" applyNumberFormat="1" applyFont="1" applyFill="1" applyBorder="1" applyAlignment="1">
      <alignment horizontal="center" vertical="center" wrapText="1"/>
    </xf>
    <xf numFmtId="165" fontId="16" fillId="2" borderId="45" xfId="6" applyNumberFormat="1" applyFont="1" applyFill="1" applyBorder="1" applyAlignment="1">
      <alignment horizontal="center" vertical="center"/>
    </xf>
    <xf numFmtId="0" fontId="85" fillId="2" borderId="45" xfId="8" applyFont="1" applyFill="1" applyBorder="1">
      <alignment horizontal="left" vertical="top" wrapText="1"/>
    </xf>
    <xf numFmtId="0" fontId="85" fillId="2" borderId="45" xfId="0" applyFont="1" applyFill="1" applyBorder="1" applyAlignment="1">
      <alignment horizontal="center" vertical="center"/>
    </xf>
    <xf numFmtId="0" fontId="85" fillId="2" borderId="43" xfId="0" applyFont="1" applyFill="1" applyBorder="1" applyAlignment="1">
      <alignment horizontal="center" vertical="center"/>
    </xf>
    <xf numFmtId="0" fontId="88" fillId="2" borderId="45" xfId="0" applyFont="1" applyFill="1" applyBorder="1" applyAlignment="1">
      <alignment vertical="center" wrapText="1"/>
    </xf>
    <xf numFmtId="165" fontId="85" fillId="2" borderId="45" xfId="6" applyNumberFormat="1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left" vertical="center" wrapText="1"/>
    </xf>
    <xf numFmtId="0" fontId="16" fillId="2" borderId="43" xfId="0" applyFont="1" applyFill="1" applyBorder="1" applyAlignment="1">
      <alignment horizontal="left" vertical="center" wrapText="1"/>
    </xf>
    <xf numFmtId="0" fontId="72" fillId="0" borderId="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top" wrapText="1"/>
    </xf>
    <xf numFmtId="0" fontId="72" fillId="0" borderId="45" xfId="0" applyFont="1" applyBorder="1" applyAlignment="1">
      <alignment wrapText="1"/>
    </xf>
    <xf numFmtId="49" fontId="16" fillId="2" borderId="31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top" wrapText="1"/>
    </xf>
    <xf numFmtId="165" fontId="72" fillId="0" borderId="0" xfId="0" applyNumberFormat="1" applyFont="1" applyAlignment="1">
      <alignment horizontal="left" vertical="top" wrapText="1"/>
    </xf>
    <xf numFmtId="0" fontId="85" fillId="0" borderId="30" xfId="165" applyFont="1" applyBorder="1">
      <alignment horizontal="left" vertical="top" wrapText="1"/>
    </xf>
    <xf numFmtId="0" fontId="72" fillId="0" borderId="30" xfId="165" applyFont="1" applyBorder="1" applyAlignment="1">
      <alignment horizontal="left" vertical="top" wrapText="1"/>
    </xf>
    <xf numFmtId="0" fontId="72" fillId="2" borderId="30" xfId="0" applyFont="1" applyFill="1" applyBorder="1" applyAlignment="1"/>
    <xf numFmtId="0" fontId="72" fillId="0" borderId="30" xfId="0" applyFont="1" applyBorder="1" applyAlignment="1"/>
    <xf numFmtId="0" fontId="72" fillId="0" borderId="30" xfId="165" applyFont="1" applyBorder="1" applyAlignment="1">
      <alignment horizontal="center" vertical="top"/>
    </xf>
    <xf numFmtId="0" fontId="72" fillId="2" borderId="30" xfId="165" applyFont="1" applyFill="1" applyBorder="1" applyAlignment="1">
      <alignment horizontal="center" vertical="top"/>
    </xf>
    <xf numFmtId="0" fontId="85" fillId="2" borderId="30" xfId="165" applyFont="1" applyFill="1" applyBorder="1">
      <alignment horizontal="left" vertical="top" wrapText="1"/>
    </xf>
    <xf numFmtId="39" fontId="72" fillId="0" borderId="0" xfId="0" applyNumberFormat="1" applyFont="1" applyAlignment="1">
      <alignment horizontal="left" vertical="top" wrapText="1"/>
    </xf>
    <xf numFmtId="0" fontId="72" fillId="2" borderId="30" xfId="165" applyFont="1" applyFill="1" applyBorder="1" applyAlignment="1">
      <alignment horizontal="left" vertical="top" wrapText="1"/>
    </xf>
    <xf numFmtId="174" fontId="85" fillId="0" borderId="30" xfId="6" applyNumberFormat="1" applyFont="1" applyFill="1" applyBorder="1" applyAlignment="1">
      <alignment horizontal="right" vertical="center"/>
    </xf>
    <xf numFmtId="175" fontId="85" fillId="0" borderId="30" xfId="6" applyNumberFormat="1" applyFont="1" applyFill="1" applyBorder="1" applyAlignment="1">
      <alignment horizontal="right" vertical="center"/>
    </xf>
    <xf numFmtId="0" fontId="16" fillId="0" borderId="3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72" fillId="0" borderId="31" xfId="0" applyFont="1" applyFill="1" applyBorder="1" applyAlignment="1">
      <alignment horizontal="center" vertical="top" wrapText="1"/>
    </xf>
    <xf numFmtId="0" fontId="72" fillId="0" borderId="2" xfId="0" applyFont="1" applyFill="1" applyBorder="1" applyAlignment="1">
      <alignment horizontal="center" vertical="top" wrapText="1"/>
    </xf>
    <xf numFmtId="0" fontId="72" fillId="0" borderId="3" xfId="0" applyFont="1" applyFill="1" applyBorder="1" applyAlignment="1">
      <alignment horizontal="center" vertical="top" wrapText="1"/>
    </xf>
    <xf numFmtId="0" fontId="72" fillId="0" borderId="0" xfId="0" applyFont="1" applyAlignment="1">
      <alignment horizontal="right" vertical="top"/>
    </xf>
    <xf numFmtId="0" fontId="72" fillId="0" borderId="8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top" wrapText="1"/>
    </xf>
    <xf numFmtId="0" fontId="72" fillId="0" borderId="30" xfId="0" applyFont="1" applyBorder="1" applyAlignment="1">
      <alignment wrapText="1"/>
    </xf>
    <xf numFmtId="0" fontId="16" fillId="0" borderId="3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top" wrapText="1"/>
    </xf>
    <xf numFmtId="0" fontId="73" fillId="0" borderId="45" xfId="0" applyFont="1" applyBorder="1"/>
    <xf numFmtId="0" fontId="16" fillId="0" borderId="40" xfId="0" applyFont="1" applyFill="1" applyBorder="1" applyAlignment="1">
      <alignment horizontal="center" vertical="top" wrapText="1"/>
    </xf>
    <xf numFmtId="0" fontId="16" fillId="0" borderId="45" xfId="8" applyFont="1" applyFill="1" applyBorder="1" applyAlignment="1">
      <alignment horizontal="center" vertical="top" wrapText="1"/>
    </xf>
    <xf numFmtId="0" fontId="16" fillId="0" borderId="45" xfId="0" applyFont="1" applyBorder="1" applyAlignment="1">
      <alignment horizontal="left" wrapText="1"/>
    </xf>
    <xf numFmtId="0" fontId="72" fillId="0" borderId="45" xfId="8" applyFont="1" applyFill="1" applyBorder="1" applyAlignment="1">
      <alignment horizontal="center" vertical="top" wrapText="1"/>
    </xf>
    <xf numFmtId="49" fontId="16" fillId="2" borderId="45" xfId="0" applyNumberFormat="1" applyFont="1" applyFill="1" applyBorder="1" applyAlignment="1">
      <alignment horizontal="center" vertical="top" wrapText="1"/>
    </xf>
    <xf numFmtId="49" fontId="16" fillId="2" borderId="31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72" fillId="2" borderId="45" xfId="0" applyNumberFormat="1" applyFont="1" applyFill="1" applyBorder="1" applyAlignment="1">
      <alignment horizontal="center" vertical="top" wrapText="1"/>
    </xf>
    <xf numFmtId="49" fontId="16" fillId="2" borderId="35" xfId="0" applyNumberFormat="1" applyFont="1" applyFill="1" applyBorder="1" applyAlignment="1">
      <alignment horizontal="center" vertical="top" wrapText="1"/>
    </xf>
    <xf numFmtId="49" fontId="16" fillId="2" borderId="0" xfId="0" applyNumberFormat="1" applyFont="1" applyFill="1" applyBorder="1" applyAlignment="1">
      <alignment horizontal="center" vertical="top" wrapText="1"/>
    </xf>
    <xf numFmtId="49" fontId="16" fillId="2" borderId="46" xfId="0" applyNumberFormat="1" applyFont="1" applyFill="1" applyBorder="1" applyAlignment="1">
      <alignment horizontal="center" vertical="top" wrapText="1"/>
    </xf>
    <xf numFmtId="49" fontId="16" fillId="2" borderId="29" xfId="0" applyNumberFormat="1" applyFont="1" applyFill="1" applyBorder="1" applyAlignment="1">
      <alignment horizontal="center" vertical="top" wrapText="1"/>
    </xf>
    <xf numFmtId="49" fontId="16" fillId="0" borderId="45" xfId="0" applyNumberFormat="1" applyFont="1" applyFill="1" applyBorder="1" applyAlignment="1">
      <alignment horizontal="left" vertical="top" wrapText="1"/>
    </xf>
    <xf numFmtId="0" fontId="72" fillId="0" borderId="45" xfId="0" applyFont="1" applyFill="1" applyBorder="1" applyAlignment="1">
      <alignment wrapText="1"/>
    </xf>
    <xf numFmtId="0" fontId="72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2" fillId="2" borderId="31" xfId="0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72" fillId="2" borderId="45" xfId="0" applyFont="1" applyFill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left" vertical="top" wrapText="1"/>
    </xf>
    <xf numFmtId="0" fontId="16" fillId="2" borderId="43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wrapText="1"/>
    </xf>
    <xf numFmtId="0" fontId="72" fillId="2" borderId="30" xfId="8" applyFont="1" applyFill="1" applyBorder="1" applyAlignment="1">
      <alignment horizontal="center" vertical="center" wrapText="1"/>
    </xf>
    <xf numFmtId="0" fontId="72" fillId="2" borderId="32" xfId="8" applyFont="1" applyFill="1" applyBorder="1" applyAlignment="1">
      <alignment horizontal="center" vertical="center" wrapText="1"/>
    </xf>
    <xf numFmtId="0" fontId="72" fillId="2" borderId="35" xfId="8" applyFont="1" applyFill="1" applyBorder="1" applyAlignment="1">
      <alignment horizontal="center" vertical="center" wrapText="1"/>
    </xf>
    <xf numFmtId="0" fontId="72" fillId="2" borderId="34" xfId="8" applyFont="1" applyFill="1" applyBorder="1" applyAlignment="1">
      <alignment horizontal="center" vertical="center" wrapText="1"/>
    </xf>
    <xf numFmtId="0" fontId="72" fillId="2" borderId="10" xfId="8" applyFont="1" applyFill="1" applyBorder="1" applyAlignment="1">
      <alignment horizontal="center" vertical="center" wrapText="1"/>
    </xf>
    <xf numFmtId="0" fontId="72" fillId="2" borderId="9" xfId="8" applyFont="1" applyFill="1" applyBorder="1" applyAlignment="1">
      <alignment horizontal="center" vertical="center" wrapText="1"/>
    </xf>
    <xf numFmtId="0" fontId="72" fillId="2" borderId="29" xfId="8" applyFont="1" applyFill="1" applyBorder="1" applyAlignment="1">
      <alignment horizontal="center" vertical="center" wrapText="1"/>
    </xf>
    <xf numFmtId="0" fontId="72" fillId="2" borderId="31" xfId="8" applyFont="1" applyFill="1" applyBorder="1" applyAlignment="1">
      <alignment horizontal="center" vertical="center" wrapText="1"/>
    </xf>
    <xf numFmtId="0" fontId="72" fillId="2" borderId="3" xfId="8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top" wrapText="1"/>
    </xf>
    <xf numFmtId="0" fontId="16" fillId="2" borderId="37" xfId="0" applyFont="1" applyFill="1" applyBorder="1" applyAlignment="1">
      <alignment horizontal="center" vertical="top" wrapText="1"/>
    </xf>
    <xf numFmtId="0" fontId="16" fillId="2" borderId="33" xfId="0" applyFont="1" applyFill="1" applyBorder="1" applyAlignment="1">
      <alignment horizontal="center" vertical="top" wrapText="1"/>
    </xf>
    <xf numFmtId="0" fontId="73" fillId="2" borderId="0" xfId="0" applyFont="1" applyFill="1" applyAlignment="1">
      <alignment horizontal="right" vertical="top"/>
    </xf>
    <xf numFmtId="0" fontId="73" fillId="2" borderId="0" xfId="0" applyFont="1" applyFill="1" applyAlignment="1">
      <alignment horizontal="right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left" vertical="center" wrapText="1"/>
    </xf>
    <xf numFmtId="0" fontId="16" fillId="2" borderId="42" xfId="0" applyFont="1" applyFill="1" applyBorder="1" applyAlignment="1">
      <alignment horizontal="left" vertical="center" wrapText="1"/>
    </xf>
    <xf numFmtId="0" fontId="16" fillId="2" borderId="43" xfId="0" applyFont="1" applyFill="1" applyBorder="1" applyAlignment="1">
      <alignment horizontal="left" vertical="center" wrapText="1"/>
    </xf>
    <xf numFmtId="0" fontId="72" fillId="0" borderId="45" xfId="0" applyFont="1" applyFill="1" applyBorder="1" applyAlignment="1">
      <alignment horizontal="left" vertical="center"/>
    </xf>
    <xf numFmtId="0" fontId="72" fillId="0" borderId="44" xfId="0" applyFont="1" applyFill="1" applyBorder="1" applyAlignment="1">
      <alignment horizontal="left" vertical="center"/>
    </xf>
    <xf numFmtId="0" fontId="72" fillId="0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/>
    </xf>
    <xf numFmtId="0" fontId="16" fillId="2" borderId="42" xfId="0" applyFont="1" applyFill="1" applyBorder="1" applyAlignment="1">
      <alignment horizontal="left"/>
    </xf>
    <xf numFmtId="0" fontId="16" fillId="2" borderId="43" xfId="0" applyFont="1" applyFill="1" applyBorder="1" applyAlignment="1">
      <alignment horizontal="left"/>
    </xf>
    <xf numFmtId="0" fontId="73" fillId="0" borderId="0" xfId="0" applyFont="1" applyAlignment="1">
      <alignment horizontal="right" vertical="top"/>
    </xf>
    <xf numFmtId="0" fontId="90" fillId="0" borderId="0" xfId="0" applyFont="1" applyBorder="1" applyAlignment="1">
      <alignment horizontal="right" vertical="top" wrapText="1"/>
    </xf>
    <xf numFmtId="0" fontId="85" fillId="0" borderId="44" xfId="0" applyFont="1" applyBorder="1" applyAlignment="1">
      <alignment horizontal="left" vertical="top" wrapText="1"/>
    </xf>
    <xf numFmtId="0" fontId="86" fillId="0" borderId="42" xfId="0" applyFont="1" applyBorder="1" applyAlignment="1">
      <alignment vertical="top" wrapText="1"/>
    </xf>
    <xf numFmtId="0" fontId="86" fillId="0" borderId="43" xfId="0" applyFont="1" applyBorder="1" applyAlignment="1">
      <alignment vertical="top" wrapText="1"/>
    </xf>
    <xf numFmtId="0" fontId="85" fillId="2" borderId="44" xfId="0" applyFont="1" applyFill="1" applyBorder="1" applyAlignment="1">
      <alignment horizontal="left" vertical="top" wrapText="1"/>
    </xf>
    <xf numFmtId="0" fontId="85" fillId="2" borderId="43" xfId="0" applyFont="1" applyFill="1" applyBorder="1" applyAlignment="1">
      <alignment horizontal="left" vertical="top" wrapText="1"/>
    </xf>
    <xf numFmtId="0" fontId="89" fillId="0" borderId="0" xfId="0" applyFont="1" applyBorder="1" applyAlignment="1">
      <alignment horizontal="right" vertical="top" wrapText="1"/>
    </xf>
    <xf numFmtId="0" fontId="16" fillId="0" borderId="4" xfId="0" applyFont="1" applyBorder="1" applyAlignment="1">
      <alignment horizontal="left" vertical="center" wrapText="1"/>
    </xf>
    <xf numFmtId="0" fontId="84" fillId="0" borderId="5" xfId="0" applyFont="1" applyBorder="1" applyAlignment="1">
      <alignment vertical="center" wrapText="1"/>
    </xf>
    <xf numFmtId="0" fontId="72" fillId="2" borderId="3" xfId="0" applyFont="1" applyFill="1" applyBorder="1" applyAlignment="1">
      <alignment horizontal="center" vertical="top" wrapText="1"/>
    </xf>
    <xf numFmtId="0" fontId="72" fillId="2" borderId="36" xfId="0" applyFont="1" applyFill="1" applyBorder="1" applyAlignment="1">
      <alignment horizontal="center" vertical="top" wrapText="1"/>
    </xf>
    <xf numFmtId="0" fontId="72" fillId="2" borderId="33" xfId="0" applyFont="1" applyFill="1" applyBorder="1" applyAlignment="1">
      <alignment horizontal="center" vertical="top" wrapText="1"/>
    </xf>
    <xf numFmtId="49" fontId="13" fillId="0" borderId="45" xfId="0" applyNumberFormat="1" applyFont="1" applyBorder="1" applyAlignment="1">
      <alignment horizontal="center" vertical="top"/>
    </xf>
    <xf numFmtId="0" fontId="73" fillId="0" borderId="45" xfId="0" applyFont="1" applyBorder="1" applyAlignment="1">
      <alignment horizontal="center"/>
    </xf>
    <xf numFmtId="49" fontId="16" fillId="0" borderId="45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73" fillId="0" borderId="4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left" vertical="center" wrapText="1"/>
    </xf>
    <xf numFmtId="165" fontId="73" fillId="0" borderId="0" xfId="0" applyNumberFormat="1" applyFont="1"/>
  </cellXfs>
  <cellStyles count="2023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15" xfId="2021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2 3" xfId="2022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opLeftCell="A46" zoomScale="70" zoomScaleNormal="70" zoomScaleSheetLayoutView="100" workbookViewId="0">
      <selection activeCell="E11" sqref="E11"/>
    </sheetView>
  </sheetViews>
  <sheetFormatPr defaultColWidth="9.15234375" defaultRowHeight="16.8"/>
  <cols>
    <col min="1" max="1" width="9.69140625" style="10" customWidth="1"/>
    <col min="2" max="2" width="24.69140625" style="10" customWidth="1"/>
    <col min="3" max="3" width="62.15234375" style="10" customWidth="1"/>
    <col min="4" max="4" width="20.15234375" style="11" customWidth="1"/>
    <col min="5" max="5" width="15.84375" style="10" customWidth="1"/>
    <col min="6" max="6" width="15.69140625" style="10" customWidth="1"/>
    <col min="7" max="7" width="13.84375" style="10" customWidth="1"/>
    <col min="8" max="9" width="12.3828125" style="10" customWidth="1"/>
    <col min="10" max="16384" width="9.15234375" style="10"/>
  </cols>
  <sheetData>
    <row r="1" spans="1:5" ht="37.549999999999997" customHeight="1">
      <c r="C1" s="255" t="s">
        <v>45</v>
      </c>
      <c r="D1" s="255"/>
    </row>
    <row r="2" spans="1:5" ht="17.25" customHeight="1">
      <c r="C2" s="255" t="s">
        <v>49</v>
      </c>
      <c r="D2" s="255"/>
    </row>
    <row r="3" spans="1:5" ht="17.25" customHeight="1">
      <c r="C3" s="255" t="s">
        <v>9</v>
      </c>
      <c r="D3" s="255"/>
    </row>
    <row r="4" spans="1:5">
      <c r="D4" s="10"/>
    </row>
    <row r="5" spans="1:5" ht="75.75" customHeight="1">
      <c r="A5" s="258" t="s">
        <v>171</v>
      </c>
      <c r="B5" s="258"/>
      <c r="C5" s="258"/>
      <c r="D5" s="258"/>
    </row>
    <row r="8" spans="1:5">
      <c r="D8" s="91" t="s">
        <v>61</v>
      </c>
    </row>
    <row r="9" spans="1:5" s="28" customFormat="1" ht="117.5">
      <c r="A9" s="259" t="s">
        <v>13</v>
      </c>
      <c r="B9" s="260"/>
      <c r="C9" s="256" t="s">
        <v>14</v>
      </c>
      <c r="D9" s="115" t="s">
        <v>53</v>
      </c>
    </row>
    <row r="10" spans="1:5" s="28" customFormat="1" ht="44.2" customHeight="1">
      <c r="A10" s="27" t="s">
        <v>40</v>
      </c>
      <c r="B10" s="231" t="s">
        <v>17</v>
      </c>
      <c r="C10" s="257"/>
      <c r="D10" s="12" t="s">
        <v>15</v>
      </c>
    </row>
    <row r="11" spans="1:5" s="28" customFormat="1" ht="34.9" customHeight="1">
      <c r="A11" s="169"/>
      <c r="B11" s="13"/>
      <c r="C11" s="170" t="s">
        <v>21</v>
      </c>
      <c r="D11" s="171">
        <f>+D13+D58</f>
        <v>0</v>
      </c>
    </row>
    <row r="12" spans="1:5" s="28" customFormat="1" ht="18" customHeight="1">
      <c r="A12" s="169"/>
      <c r="B12" s="13"/>
      <c r="C12" s="14" t="s">
        <v>31</v>
      </c>
      <c r="D12" s="15"/>
    </row>
    <row r="13" spans="1:5" s="28" customFormat="1" ht="34.450000000000003">
      <c r="A13" s="236"/>
      <c r="B13" s="103"/>
      <c r="C13" s="232" t="s">
        <v>43</v>
      </c>
      <c r="D13" s="37">
        <f>+D15+D34</f>
        <v>-17500.000000000015</v>
      </c>
    </row>
    <row r="14" spans="1:5" s="28" customFormat="1" ht="17.25">
      <c r="A14" s="264">
        <v>1075</v>
      </c>
      <c r="B14" s="261"/>
      <c r="C14" s="16" t="s">
        <v>24</v>
      </c>
      <c r="D14" s="37"/>
    </row>
    <row r="15" spans="1:5" s="28" customFormat="1" ht="17.25">
      <c r="A15" s="265"/>
      <c r="B15" s="262"/>
      <c r="C15" s="4" t="s">
        <v>65</v>
      </c>
      <c r="D15" s="37">
        <f>+D22+D28</f>
        <v>128439.59999999999</v>
      </c>
      <c r="E15" s="237"/>
    </row>
    <row r="16" spans="1:5" s="28" customFormat="1" ht="17.25">
      <c r="A16" s="265"/>
      <c r="B16" s="262"/>
      <c r="C16" s="238" t="s">
        <v>25</v>
      </c>
      <c r="D16" s="17"/>
    </row>
    <row r="17" spans="1:5" s="28" customFormat="1" ht="33.6">
      <c r="A17" s="265"/>
      <c r="B17" s="262"/>
      <c r="C17" s="239" t="s">
        <v>93</v>
      </c>
      <c r="D17" s="240"/>
    </row>
    <row r="18" spans="1:5" s="28" customFormat="1">
      <c r="A18" s="265"/>
      <c r="B18" s="262"/>
      <c r="C18" s="238" t="s">
        <v>26</v>
      </c>
      <c r="D18" s="240"/>
    </row>
    <row r="19" spans="1:5" s="28" customFormat="1" ht="33.6">
      <c r="A19" s="265"/>
      <c r="B19" s="262"/>
      <c r="C19" s="239" t="s">
        <v>94</v>
      </c>
      <c r="D19" s="240"/>
    </row>
    <row r="20" spans="1:5" s="28" customFormat="1" ht="23.65" customHeight="1">
      <c r="A20" s="265"/>
      <c r="B20" s="241"/>
      <c r="C20" s="242" t="s">
        <v>39</v>
      </c>
      <c r="D20" s="243"/>
    </row>
    <row r="21" spans="1:5" s="28" customFormat="1">
      <c r="A21" s="265"/>
      <c r="B21" s="263">
        <v>21001</v>
      </c>
      <c r="C21" s="244" t="s">
        <v>27</v>
      </c>
      <c r="D21" s="240"/>
    </row>
    <row r="22" spans="1:5" s="28" customFormat="1" ht="17.25">
      <c r="A22" s="265"/>
      <c r="B22" s="263"/>
      <c r="C22" s="18" t="s">
        <v>66</v>
      </c>
      <c r="D22" s="19">
        <f>+'Havelvats 2 '!G39</f>
        <v>118539.59999999999</v>
      </c>
      <c r="E22" s="245"/>
    </row>
    <row r="23" spans="1:5" s="28" customFormat="1">
      <c r="A23" s="265"/>
      <c r="B23" s="263"/>
      <c r="C23" s="244" t="s">
        <v>28</v>
      </c>
      <c r="D23" s="240"/>
    </row>
    <row r="24" spans="1:5" s="28" customFormat="1" ht="83.95">
      <c r="A24" s="265"/>
      <c r="B24" s="263"/>
      <c r="C24" s="239" t="s">
        <v>95</v>
      </c>
      <c r="D24" s="240"/>
    </row>
    <row r="25" spans="1:5" s="28" customFormat="1">
      <c r="A25" s="265"/>
      <c r="B25" s="263"/>
      <c r="C25" s="244" t="s">
        <v>29</v>
      </c>
      <c r="D25" s="240"/>
    </row>
    <row r="26" spans="1:5" s="28" customFormat="1" ht="33.6">
      <c r="A26" s="265"/>
      <c r="B26" s="263"/>
      <c r="C26" s="246" t="s">
        <v>96</v>
      </c>
      <c r="D26" s="240"/>
    </row>
    <row r="27" spans="1:5" s="28" customFormat="1">
      <c r="A27" s="265"/>
      <c r="B27" s="263">
        <v>32008</v>
      </c>
      <c r="C27" s="244" t="s">
        <v>27</v>
      </c>
      <c r="D27" s="240"/>
    </row>
    <row r="28" spans="1:5" s="28" customFormat="1" ht="34.450000000000003">
      <c r="A28" s="265"/>
      <c r="B28" s="263"/>
      <c r="C28" s="18" t="s">
        <v>70</v>
      </c>
      <c r="D28" s="19">
        <f>+'Havelvats 2 '!G24</f>
        <v>9900</v>
      </c>
      <c r="E28" s="245"/>
    </row>
    <row r="29" spans="1:5" s="28" customFormat="1">
      <c r="A29" s="265"/>
      <c r="B29" s="263"/>
      <c r="C29" s="244" t="s">
        <v>28</v>
      </c>
      <c r="D29" s="240"/>
    </row>
    <row r="30" spans="1:5" s="28" customFormat="1" ht="33.6">
      <c r="A30" s="265"/>
      <c r="B30" s="263"/>
      <c r="C30" s="239" t="s">
        <v>97</v>
      </c>
      <c r="D30" s="240"/>
    </row>
    <row r="31" spans="1:5" s="28" customFormat="1">
      <c r="A31" s="265"/>
      <c r="B31" s="263"/>
      <c r="C31" s="244" t="s">
        <v>29</v>
      </c>
      <c r="D31" s="240"/>
    </row>
    <row r="32" spans="1:5" s="28" customFormat="1" ht="50.35">
      <c r="A32" s="265"/>
      <c r="B32" s="263"/>
      <c r="C32" s="246" t="s">
        <v>59</v>
      </c>
      <c r="D32" s="240"/>
    </row>
    <row r="33" spans="1:4" ht="16.8" customHeight="1">
      <c r="A33" s="266">
        <v>1146</v>
      </c>
      <c r="B33" s="252"/>
      <c r="C33" s="20" t="s">
        <v>24</v>
      </c>
      <c r="D33" s="23"/>
    </row>
    <row r="34" spans="1:4" ht="19.350000000000001" customHeight="1">
      <c r="A34" s="250"/>
      <c r="B34" s="253"/>
      <c r="C34" s="8" t="s">
        <v>88</v>
      </c>
      <c r="D34" s="37">
        <f>+D40+D46+D52</f>
        <v>-145939.6</v>
      </c>
    </row>
    <row r="35" spans="1:4" ht="16.8" customHeight="1">
      <c r="A35" s="250"/>
      <c r="B35" s="253"/>
      <c r="C35" s="89" t="s">
        <v>25</v>
      </c>
      <c r="D35" s="23"/>
    </row>
    <row r="36" spans="1:4" ht="16.8" customHeight="1">
      <c r="A36" s="250"/>
      <c r="B36" s="253"/>
      <c r="C36" s="119" t="s">
        <v>89</v>
      </c>
      <c r="D36" s="23"/>
    </row>
    <row r="37" spans="1:4" ht="16.8" customHeight="1">
      <c r="A37" s="250"/>
      <c r="B37" s="253"/>
      <c r="C37" s="89" t="s">
        <v>26</v>
      </c>
      <c r="D37" s="23"/>
    </row>
    <row r="38" spans="1:4" ht="83.95">
      <c r="A38" s="250"/>
      <c r="B38" s="254"/>
      <c r="C38" s="120" t="s">
        <v>90</v>
      </c>
      <c r="D38" s="23"/>
    </row>
    <row r="39" spans="1:4" ht="18" customHeight="1">
      <c r="A39" s="250"/>
      <c r="B39" s="249">
        <v>11001</v>
      </c>
      <c r="C39" s="89" t="s">
        <v>27</v>
      </c>
      <c r="D39" s="24"/>
    </row>
    <row r="40" spans="1:4" ht="19.350000000000001" customHeight="1">
      <c r="A40" s="250"/>
      <c r="B40" s="250"/>
      <c r="C40" s="117" t="s">
        <v>83</v>
      </c>
      <c r="D40" s="25">
        <f>+'Havelvats 2 '!G58</f>
        <v>-112885.4</v>
      </c>
    </row>
    <row r="41" spans="1:4" ht="16.8" customHeight="1">
      <c r="A41" s="250"/>
      <c r="B41" s="250"/>
      <c r="C41" s="89" t="s">
        <v>28</v>
      </c>
      <c r="D41" s="26"/>
    </row>
    <row r="42" spans="1:4" ht="50.35">
      <c r="A42" s="250"/>
      <c r="B42" s="250"/>
      <c r="C42" s="119" t="s">
        <v>91</v>
      </c>
      <c r="D42" s="26"/>
    </row>
    <row r="43" spans="1:4" ht="16.8" customHeight="1">
      <c r="A43" s="250"/>
      <c r="B43" s="250"/>
      <c r="C43" s="89" t="s">
        <v>29</v>
      </c>
      <c r="D43" s="26"/>
    </row>
    <row r="44" spans="1:4" ht="16.8" customHeight="1">
      <c r="A44" s="250"/>
      <c r="B44" s="251"/>
      <c r="C44" s="119" t="s">
        <v>92</v>
      </c>
      <c r="D44" s="26"/>
    </row>
    <row r="45" spans="1:4" ht="18" customHeight="1">
      <c r="A45" s="250"/>
      <c r="B45" s="249">
        <v>11025</v>
      </c>
      <c r="C45" s="89" t="s">
        <v>27</v>
      </c>
      <c r="D45" s="24"/>
    </row>
    <row r="46" spans="1:4" ht="19.350000000000001" customHeight="1">
      <c r="A46" s="250"/>
      <c r="B46" s="250"/>
      <c r="C46" s="117" t="s">
        <v>172</v>
      </c>
      <c r="D46" s="25">
        <f>+'Havelvats 2 '!G75</f>
        <v>-17500</v>
      </c>
    </row>
    <row r="47" spans="1:4" ht="16.8" customHeight="1">
      <c r="A47" s="250"/>
      <c r="B47" s="250"/>
      <c r="C47" s="89" t="s">
        <v>28</v>
      </c>
      <c r="D47" s="26"/>
    </row>
    <row r="48" spans="1:4" ht="83.95">
      <c r="A48" s="250"/>
      <c r="B48" s="250"/>
      <c r="C48" s="119" t="s">
        <v>173</v>
      </c>
      <c r="D48" s="26"/>
    </row>
    <row r="49" spans="1:4" ht="16.8" customHeight="1">
      <c r="A49" s="250"/>
      <c r="B49" s="250"/>
      <c r="C49" s="89" t="s">
        <v>29</v>
      </c>
      <c r="D49" s="26"/>
    </row>
    <row r="50" spans="1:4" ht="16.8" customHeight="1">
      <c r="A50" s="250"/>
      <c r="B50" s="251"/>
      <c r="C50" s="119" t="s">
        <v>92</v>
      </c>
      <c r="D50" s="26"/>
    </row>
    <row r="51" spans="1:4" ht="18" customHeight="1">
      <c r="A51" s="250"/>
      <c r="B51" s="249">
        <v>12004</v>
      </c>
      <c r="C51" s="89" t="s">
        <v>27</v>
      </c>
      <c r="D51" s="24"/>
    </row>
    <row r="52" spans="1:4" ht="34.450000000000003">
      <c r="A52" s="250"/>
      <c r="B52" s="250"/>
      <c r="C52" s="117" t="s">
        <v>160</v>
      </c>
      <c r="D52" s="25">
        <f>+'Havelvats 2 '!G84</f>
        <v>-15554.2</v>
      </c>
    </row>
    <row r="53" spans="1:4" ht="16.8" customHeight="1">
      <c r="A53" s="250"/>
      <c r="B53" s="250"/>
      <c r="C53" s="89" t="s">
        <v>28</v>
      </c>
      <c r="D53" s="26"/>
    </row>
    <row r="54" spans="1:4" ht="50.35">
      <c r="A54" s="250"/>
      <c r="B54" s="250"/>
      <c r="C54" s="119" t="s">
        <v>161</v>
      </c>
      <c r="D54" s="26"/>
    </row>
    <row r="55" spans="1:4" ht="16.8" customHeight="1">
      <c r="A55" s="250"/>
      <c r="B55" s="250"/>
      <c r="C55" s="89" t="s">
        <v>29</v>
      </c>
      <c r="D55" s="26"/>
    </row>
    <row r="56" spans="1:4" ht="16.8" customHeight="1">
      <c r="A56" s="251"/>
      <c r="B56" s="251"/>
      <c r="C56" s="119" t="s">
        <v>162</v>
      </c>
      <c r="D56" s="26"/>
    </row>
    <row r="57" spans="1:4" ht="8.4" customHeight="1">
      <c r="A57" s="131"/>
      <c r="B57" s="132"/>
      <c r="C57" s="119"/>
      <c r="D57" s="133"/>
    </row>
    <row r="58" spans="1:4" ht="34.9" customHeight="1">
      <c r="A58" s="134"/>
      <c r="B58" s="103"/>
      <c r="C58" s="135" t="s">
        <v>98</v>
      </c>
      <c r="D58" s="136">
        <f t="shared" ref="D58" si="0">+D60</f>
        <v>17500</v>
      </c>
    </row>
    <row r="59" spans="1:4">
      <c r="A59" s="249">
        <v>1139</v>
      </c>
      <c r="B59" s="252"/>
      <c r="C59" s="20" t="s">
        <v>24</v>
      </c>
      <c r="D59" s="137"/>
    </row>
    <row r="60" spans="1:4" ht="17.25">
      <c r="A60" s="250"/>
      <c r="B60" s="253"/>
      <c r="C60" s="130" t="s">
        <v>99</v>
      </c>
      <c r="D60" s="138">
        <f t="shared" ref="D60" si="1">+D66+D72</f>
        <v>17500</v>
      </c>
    </row>
    <row r="61" spans="1:4">
      <c r="A61" s="250"/>
      <c r="B61" s="253"/>
      <c r="C61" s="89" t="s">
        <v>25</v>
      </c>
      <c r="D61" s="137"/>
    </row>
    <row r="62" spans="1:4" ht="50.35">
      <c r="A62" s="250"/>
      <c r="B62" s="253"/>
      <c r="C62" s="119" t="s">
        <v>100</v>
      </c>
      <c r="D62" s="137"/>
    </row>
    <row r="63" spans="1:4">
      <c r="A63" s="250"/>
      <c r="B63" s="253"/>
      <c r="C63" s="89" t="s">
        <v>26</v>
      </c>
      <c r="D63" s="137"/>
    </row>
    <row r="64" spans="1:4" ht="33.6">
      <c r="A64" s="250"/>
      <c r="B64" s="254"/>
      <c r="C64" s="139" t="s">
        <v>101</v>
      </c>
      <c r="D64" s="137"/>
    </row>
    <row r="65" spans="1:4">
      <c r="A65" s="250"/>
      <c r="B65" s="249" t="s">
        <v>102</v>
      </c>
      <c r="C65" s="89" t="s">
        <v>27</v>
      </c>
      <c r="D65" s="140"/>
    </row>
    <row r="66" spans="1:4" ht="17.25">
      <c r="A66" s="250"/>
      <c r="B66" s="250"/>
      <c r="C66" s="141" t="s">
        <v>99</v>
      </c>
      <c r="D66" s="142">
        <f>+'Havelvats 2 '!G105</f>
        <v>27400</v>
      </c>
    </row>
    <row r="67" spans="1:4">
      <c r="A67" s="250"/>
      <c r="B67" s="250"/>
      <c r="C67" s="89" t="s">
        <v>28</v>
      </c>
      <c r="D67" s="143"/>
    </row>
    <row r="68" spans="1:4" ht="67.150000000000006">
      <c r="A68" s="250"/>
      <c r="B68" s="250"/>
      <c r="C68" s="119" t="s">
        <v>103</v>
      </c>
      <c r="D68" s="143"/>
    </row>
    <row r="69" spans="1:4">
      <c r="A69" s="250"/>
      <c r="B69" s="250"/>
      <c r="C69" s="89" t="s">
        <v>29</v>
      </c>
      <c r="D69" s="143"/>
    </row>
    <row r="70" spans="1:4">
      <c r="A70" s="250"/>
      <c r="B70" s="251"/>
      <c r="C70" s="119" t="s">
        <v>92</v>
      </c>
      <c r="D70" s="143"/>
    </row>
    <row r="71" spans="1:4">
      <c r="A71" s="250"/>
      <c r="B71" s="249" t="s">
        <v>102</v>
      </c>
      <c r="C71" s="89" t="s">
        <v>27</v>
      </c>
      <c r="D71" s="140"/>
    </row>
    <row r="72" spans="1:4" ht="17.25">
      <c r="A72" s="250"/>
      <c r="B72" s="250"/>
      <c r="C72" s="144" t="s">
        <v>99</v>
      </c>
      <c r="D72" s="142">
        <f>+'Havelvats 2 '!G113</f>
        <v>-9900</v>
      </c>
    </row>
    <row r="73" spans="1:4">
      <c r="A73" s="250"/>
      <c r="B73" s="250"/>
      <c r="C73" s="89" t="s">
        <v>28</v>
      </c>
      <c r="D73" s="143"/>
    </row>
    <row r="74" spans="1:4" ht="67.150000000000006">
      <c r="A74" s="250"/>
      <c r="B74" s="250"/>
      <c r="C74" s="119" t="s">
        <v>103</v>
      </c>
      <c r="D74" s="143"/>
    </row>
    <row r="75" spans="1:4">
      <c r="A75" s="250"/>
      <c r="B75" s="250"/>
      <c r="C75" s="89" t="s">
        <v>29</v>
      </c>
      <c r="D75" s="143"/>
    </row>
    <row r="76" spans="1:4">
      <c r="A76" s="251"/>
      <c r="B76" s="251"/>
      <c r="C76" s="119" t="s">
        <v>92</v>
      </c>
      <c r="D76" s="143"/>
    </row>
  </sheetData>
  <mergeCells count="19">
    <mergeCell ref="C2:D2"/>
    <mergeCell ref="C1:D1"/>
    <mergeCell ref="B39:B44"/>
    <mergeCell ref="B33:B38"/>
    <mergeCell ref="C9:C10"/>
    <mergeCell ref="A5:D5"/>
    <mergeCell ref="A9:B9"/>
    <mergeCell ref="B14:B19"/>
    <mergeCell ref="B27:B32"/>
    <mergeCell ref="B21:B26"/>
    <mergeCell ref="A14:A32"/>
    <mergeCell ref="A33:A56"/>
    <mergeCell ref="B45:B50"/>
    <mergeCell ref="A59:A76"/>
    <mergeCell ref="B59:B64"/>
    <mergeCell ref="B65:B70"/>
    <mergeCell ref="B71:B76"/>
    <mergeCell ref="C3:D3"/>
    <mergeCell ref="B51:B56"/>
  </mergeCells>
  <pageMargins left="0" right="0" top="0" bottom="0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0"/>
  <sheetViews>
    <sheetView topLeftCell="A13" zoomScale="70" zoomScaleNormal="70" zoomScaleSheetLayoutView="100" workbookViewId="0">
      <selection activeCell="G121" sqref="G121"/>
    </sheetView>
  </sheetViews>
  <sheetFormatPr defaultColWidth="9.15234375" defaultRowHeight="16.8"/>
  <cols>
    <col min="1" max="1" width="8.15234375" style="10" customWidth="1"/>
    <col min="2" max="3" width="8.07421875" style="10" customWidth="1"/>
    <col min="4" max="4" width="11.53515625" style="10" customWidth="1"/>
    <col min="5" max="5" width="13.84375" style="10" customWidth="1"/>
    <col min="6" max="6" width="62.15234375" style="10" customWidth="1"/>
    <col min="7" max="7" width="20.07421875" style="10" customWidth="1"/>
    <col min="8" max="10" width="15" style="10" customWidth="1"/>
    <col min="11" max="16384" width="9.15234375" style="10"/>
  </cols>
  <sheetData>
    <row r="1" spans="1:7" ht="37.549999999999997" customHeight="1">
      <c r="F1" s="255" t="s">
        <v>46</v>
      </c>
      <c r="G1" s="255"/>
    </row>
    <row r="2" spans="1:7" ht="17.25" customHeight="1">
      <c r="F2" s="255" t="s">
        <v>49</v>
      </c>
      <c r="G2" s="255"/>
    </row>
    <row r="3" spans="1:7" ht="17.25" customHeight="1">
      <c r="F3" s="255" t="s">
        <v>9</v>
      </c>
      <c r="G3" s="255"/>
    </row>
    <row r="4" spans="1:7" ht="13.5" customHeight="1"/>
    <row r="5" spans="1:7" ht="52.45" customHeight="1">
      <c r="A5" s="284" t="s">
        <v>170</v>
      </c>
      <c r="B5" s="284"/>
      <c r="C5" s="284"/>
      <c r="D5" s="284"/>
      <c r="E5" s="284"/>
      <c r="F5" s="284"/>
      <c r="G5" s="284"/>
    </row>
    <row r="8" spans="1:7">
      <c r="G8" s="91" t="s">
        <v>61</v>
      </c>
    </row>
    <row r="9" spans="1:7" s="28" customFormat="1" ht="117.5">
      <c r="A9" s="283" t="s">
        <v>22</v>
      </c>
      <c r="B9" s="283"/>
      <c r="C9" s="283"/>
      <c r="D9" s="283" t="s">
        <v>13</v>
      </c>
      <c r="E9" s="283"/>
      <c r="F9" s="283" t="s">
        <v>18</v>
      </c>
      <c r="G9" s="115" t="s">
        <v>53</v>
      </c>
    </row>
    <row r="10" spans="1:7" s="28" customFormat="1">
      <c r="A10" s="7" t="s">
        <v>54</v>
      </c>
      <c r="B10" s="7" t="s">
        <v>55</v>
      </c>
      <c r="C10" s="7" t="s">
        <v>23</v>
      </c>
      <c r="D10" s="7" t="s">
        <v>16</v>
      </c>
      <c r="E10" s="7" t="s">
        <v>41</v>
      </c>
      <c r="F10" s="283"/>
      <c r="G10" s="7" t="s">
        <v>15</v>
      </c>
    </row>
    <row r="11" spans="1:7" s="28" customFormat="1" ht="33.6" customHeight="1">
      <c r="A11" s="22"/>
      <c r="B11" s="22"/>
      <c r="C11" s="22"/>
      <c r="D11" s="7"/>
      <c r="E11" s="7"/>
      <c r="F11" s="5" t="s">
        <v>21</v>
      </c>
      <c r="G11" s="168">
        <f>+G13+G94</f>
        <v>0</v>
      </c>
    </row>
    <row r="12" spans="1:7" s="28" customFormat="1" ht="17.25">
      <c r="A12" s="22"/>
      <c r="B12" s="22"/>
      <c r="C12" s="22"/>
      <c r="D12" s="7"/>
      <c r="E12" s="7"/>
      <c r="F12" s="22" t="s">
        <v>31</v>
      </c>
      <c r="G12" s="168"/>
    </row>
    <row r="13" spans="1:7" s="28" customFormat="1" ht="34.450000000000003">
      <c r="A13" s="22"/>
      <c r="B13" s="22"/>
      <c r="C13" s="22"/>
      <c r="D13" s="7"/>
      <c r="E13" s="7"/>
      <c r="F13" s="5" t="s">
        <v>43</v>
      </c>
      <c r="G13" s="168">
        <f>+G14+G48</f>
        <v>-17499.999999999985</v>
      </c>
    </row>
    <row r="14" spans="1:7" s="28" customFormat="1" ht="17.25">
      <c r="A14" s="270" t="s">
        <v>72</v>
      </c>
      <c r="B14" s="276"/>
      <c r="C14" s="287"/>
      <c r="D14" s="288"/>
      <c r="E14" s="285"/>
      <c r="F14" s="93" t="s">
        <v>77</v>
      </c>
      <c r="G14" s="6">
        <f>+G16</f>
        <v>128439.59999999999</v>
      </c>
    </row>
    <row r="15" spans="1:7" s="28" customFormat="1" ht="16.8" customHeight="1">
      <c r="A15" s="270"/>
      <c r="B15" s="276"/>
      <c r="C15" s="287"/>
      <c r="D15" s="289"/>
      <c r="E15" s="286"/>
      <c r="F15" s="96" t="s">
        <v>19</v>
      </c>
      <c r="G15" s="31"/>
    </row>
    <row r="16" spans="1:7" s="28" customFormat="1" ht="17.25">
      <c r="A16" s="270"/>
      <c r="B16" s="270" t="s">
        <v>73</v>
      </c>
      <c r="C16" s="287"/>
      <c r="D16" s="289"/>
      <c r="E16" s="44"/>
      <c r="F16" s="93" t="s">
        <v>75</v>
      </c>
      <c r="G16" s="100">
        <f>+G18+G33</f>
        <v>128439.59999999999</v>
      </c>
    </row>
    <row r="17" spans="1:15" s="28" customFormat="1" ht="16.8" customHeight="1">
      <c r="A17" s="270"/>
      <c r="B17" s="270"/>
      <c r="C17" s="287"/>
      <c r="D17" s="289"/>
      <c r="E17" s="44"/>
      <c r="F17" s="96" t="s">
        <v>19</v>
      </c>
      <c r="G17" s="100"/>
    </row>
    <row r="18" spans="1:15" s="34" customFormat="1" ht="17.25">
      <c r="A18" s="270"/>
      <c r="B18" s="270"/>
      <c r="C18" s="270" t="s">
        <v>73</v>
      </c>
      <c r="D18" s="289"/>
      <c r="E18" s="44"/>
      <c r="F18" s="93" t="s">
        <v>76</v>
      </c>
      <c r="G18" s="39">
        <f>+G20</f>
        <v>9900</v>
      </c>
      <c r="H18" s="33"/>
      <c r="I18" s="33"/>
      <c r="J18" s="33"/>
      <c r="K18" s="33"/>
      <c r="L18" s="33"/>
      <c r="M18" s="33"/>
      <c r="N18" s="33"/>
      <c r="O18" s="33"/>
    </row>
    <row r="19" spans="1:15" s="34" customFormat="1" ht="16.8" customHeight="1">
      <c r="A19" s="270"/>
      <c r="B19" s="270"/>
      <c r="C19" s="270"/>
      <c r="D19" s="289"/>
      <c r="E19" s="44"/>
      <c r="F19" s="96" t="s">
        <v>19</v>
      </c>
      <c r="G19" s="35"/>
      <c r="H19" s="33"/>
      <c r="I19" s="33"/>
      <c r="J19" s="33"/>
      <c r="K19" s="33"/>
      <c r="L19" s="33"/>
      <c r="M19" s="33"/>
      <c r="N19" s="33"/>
      <c r="O19" s="33"/>
    </row>
    <row r="20" spans="1:15" s="34" customFormat="1" ht="33.6">
      <c r="A20" s="270"/>
      <c r="B20" s="270"/>
      <c r="C20" s="270"/>
      <c r="D20" s="289"/>
      <c r="E20" s="44"/>
      <c r="F20" s="95" t="s">
        <v>33</v>
      </c>
      <c r="G20" s="32">
        <f>+G22</f>
        <v>9900</v>
      </c>
      <c r="H20" s="33"/>
      <c r="I20" s="33"/>
      <c r="J20" s="33"/>
      <c r="K20" s="33"/>
      <c r="L20" s="33"/>
      <c r="M20" s="33"/>
      <c r="N20" s="33"/>
      <c r="O20" s="33"/>
    </row>
    <row r="21" spans="1:15" s="34" customFormat="1" ht="16.8" customHeight="1">
      <c r="A21" s="270"/>
      <c r="B21" s="270"/>
      <c r="C21" s="270"/>
      <c r="D21" s="290"/>
      <c r="E21" s="44"/>
      <c r="F21" s="97" t="s">
        <v>19</v>
      </c>
      <c r="G21" s="35"/>
      <c r="H21" s="33"/>
      <c r="I21" s="33"/>
      <c r="J21" s="33"/>
      <c r="K21" s="33"/>
      <c r="L21" s="33"/>
      <c r="M21" s="33"/>
      <c r="N21" s="33"/>
      <c r="O21" s="33"/>
    </row>
    <row r="22" spans="1:15" s="34" customFormat="1" ht="36.25" customHeight="1">
      <c r="A22" s="270"/>
      <c r="B22" s="270"/>
      <c r="C22" s="270"/>
      <c r="D22" s="264">
        <v>1075</v>
      </c>
      <c r="E22" s="291" t="s">
        <v>65</v>
      </c>
      <c r="F22" s="292"/>
      <c r="G22" s="37">
        <f>+G24</f>
        <v>9900</v>
      </c>
      <c r="H22" s="33"/>
      <c r="I22" s="33"/>
      <c r="J22" s="33"/>
      <c r="K22" s="33"/>
      <c r="L22" s="33"/>
      <c r="M22" s="33"/>
      <c r="N22" s="33"/>
      <c r="O22" s="33"/>
    </row>
    <row r="23" spans="1:15" s="34" customFormat="1" ht="16.8" customHeight="1">
      <c r="A23" s="270"/>
      <c r="B23" s="270"/>
      <c r="C23" s="270"/>
      <c r="D23" s="264"/>
      <c r="E23" s="98"/>
      <c r="F23" s="96" t="s">
        <v>19</v>
      </c>
      <c r="G23" s="35"/>
      <c r="H23" s="33"/>
      <c r="I23" s="33"/>
      <c r="J23" s="33"/>
      <c r="K23" s="33"/>
      <c r="L23" s="33"/>
      <c r="M23" s="33"/>
      <c r="N23" s="33"/>
      <c r="O23" s="33"/>
    </row>
    <row r="24" spans="1:15" s="34" customFormat="1" ht="34.450000000000003">
      <c r="A24" s="270"/>
      <c r="B24" s="270"/>
      <c r="C24" s="270"/>
      <c r="D24" s="264"/>
      <c r="E24" s="98">
        <v>32008</v>
      </c>
      <c r="F24" s="93" t="s">
        <v>70</v>
      </c>
      <c r="G24" s="38">
        <f t="shared" ref="G24" si="0">G26</f>
        <v>9900</v>
      </c>
      <c r="H24" s="33"/>
      <c r="I24" s="33"/>
      <c r="J24" s="33"/>
      <c r="K24" s="33"/>
      <c r="L24" s="33"/>
      <c r="M24" s="33"/>
      <c r="N24" s="33"/>
      <c r="O24" s="33"/>
    </row>
    <row r="25" spans="1:15" s="28" customFormat="1" ht="16.8" customHeight="1">
      <c r="A25" s="270"/>
      <c r="B25" s="270"/>
      <c r="C25" s="270"/>
      <c r="D25" s="264"/>
      <c r="E25" s="287"/>
      <c r="F25" s="22" t="s">
        <v>42</v>
      </c>
      <c r="G25" s="30"/>
    </row>
    <row r="26" spans="1:15" s="42" customFormat="1" ht="33.6">
      <c r="A26" s="270"/>
      <c r="B26" s="270"/>
      <c r="C26" s="270"/>
      <c r="D26" s="264"/>
      <c r="E26" s="287"/>
      <c r="F26" s="40" t="s">
        <v>33</v>
      </c>
      <c r="G26" s="41">
        <f t="shared" ref="G26" si="1">G28</f>
        <v>9900</v>
      </c>
    </row>
    <row r="27" spans="1:15" s="28" customFormat="1" ht="50.35">
      <c r="A27" s="270"/>
      <c r="B27" s="270"/>
      <c r="C27" s="270"/>
      <c r="D27" s="264"/>
      <c r="E27" s="287"/>
      <c r="F27" s="22" t="s">
        <v>36</v>
      </c>
      <c r="G27" s="30"/>
    </row>
    <row r="28" spans="1:15" s="28" customFormat="1" ht="16.8" customHeight="1">
      <c r="A28" s="270"/>
      <c r="B28" s="270"/>
      <c r="C28" s="270"/>
      <c r="D28" s="264"/>
      <c r="E28" s="287"/>
      <c r="F28" s="29" t="s">
        <v>37</v>
      </c>
      <c r="G28" s="31">
        <f t="shared" ref="G28" si="2">G29</f>
        <v>9900</v>
      </c>
    </row>
    <row r="29" spans="1:15" s="28" customFormat="1" ht="16.8" customHeight="1">
      <c r="A29" s="270"/>
      <c r="B29" s="270"/>
      <c r="C29" s="270"/>
      <c r="D29" s="264"/>
      <c r="E29" s="287"/>
      <c r="F29" s="22" t="s">
        <v>38</v>
      </c>
      <c r="G29" s="43">
        <f>+G30</f>
        <v>9900</v>
      </c>
    </row>
    <row r="30" spans="1:15" s="28" customFormat="1" ht="16.8" customHeight="1">
      <c r="A30" s="270"/>
      <c r="B30" s="270"/>
      <c r="C30" s="270"/>
      <c r="D30" s="264"/>
      <c r="E30" s="287"/>
      <c r="F30" s="88" t="s">
        <v>56</v>
      </c>
      <c r="G30" s="99">
        <f>+G31</f>
        <v>9900</v>
      </c>
    </row>
    <row r="31" spans="1:15" s="28" customFormat="1" ht="16.8" customHeight="1">
      <c r="A31" s="270"/>
      <c r="B31" s="270"/>
      <c r="C31" s="270"/>
      <c r="D31" s="264"/>
      <c r="E31" s="287"/>
      <c r="F31" s="88" t="s">
        <v>57</v>
      </c>
      <c r="G31" s="99">
        <f>+G32</f>
        <v>9900</v>
      </c>
    </row>
    <row r="32" spans="1:15" s="28" customFormat="1" ht="34.9" customHeight="1">
      <c r="A32" s="270"/>
      <c r="B32" s="270"/>
      <c r="C32" s="270"/>
      <c r="D32" s="264"/>
      <c r="E32" s="287"/>
      <c r="F32" s="88" t="s">
        <v>78</v>
      </c>
      <c r="G32" s="101">
        <f>+'Havelvats 3'!G15</f>
        <v>9900</v>
      </c>
      <c r="H32" s="102"/>
    </row>
    <row r="33" spans="1:15" s="34" customFormat="1" ht="34.450000000000003">
      <c r="A33" s="270"/>
      <c r="B33" s="270"/>
      <c r="C33" s="270" t="s">
        <v>74</v>
      </c>
      <c r="D33" s="264"/>
      <c r="E33" s="44"/>
      <c r="F33" s="93" t="s">
        <v>79</v>
      </c>
      <c r="G33" s="39">
        <f>+G35</f>
        <v>118539.59999999999</v>
      </c>
      <c r="H33" s="33"/>
      <c r="I33" s="33"/>
      <c r="J33" s="33"/>
      <c r="K33" s="33"/>
      <c r="L33" s="33"/>
      <c r="M33" s="33"/>
      <c r="N33" s="33"/>
      <c r="O33" s="33"/>
    </row>
    <row r="34" spans="1:15" s="34" customFormat="1" ht="16.8" customHeight="1">
      <c r="A34" s="270"/>
      <c r="B34" s="270"/>
      <c r="C34" s="270"/>
      <c r="D34" s="264"/>
      <c r="E34" s="44"/>
      <c r="F34" s="96" t="s">
        <v>19</v>
      </c>
      <c r="G34" s="35"/>
      <c r="H34" s="33"/>
      <c r="I34" s="33"/>
      <c r="J34" s="33"/>
      <c r="K34" s="33"/>
      <c r="L34" s="33"/>
      <c r="M34" s="33"/>
      <c r="N34" s="33"/>
      <c r="O34" s="33"/>
    </row>
    <row r="35" spans="1:15" s="34" customFormat="1" ht="33.6">
      <c r="A35" s="270"/>
      <c r="B35" s="270"/>
      <c r="C35" s="270"/>
      <c r="D35" s="264"/>
      <c r="E35" s="44"/>
      <c r="F35" s="95" t="s">
        <v>33</v>
      </c>
      <c r="G35" s="32">
        <f>+G37</f>
        <v>118539.59999999999</v>
      </c>
      <c r="H35" s="33"/>
      <c r="I35" s="33"/>
      <c r="J35" s="33"/>
      <c r="K35" s="33"/>
      <c r="L35" s="33"/>
      <c r="M35" s="33"/>
      <c r="N35" s="33"/>
      <c r="O35" s="33"/>
    </row>
    <row r="36" spans="1:15" s="34" customFormat="1" ht="16.8" customHeight="1">
      <c r="A36" s="270"/>
      <c r="B36" s="270"/>
      <c r="C36" s="270"/>
      <c r="D36" s="264"/>
      <c r="E36" s="44"/>
      <c r="F36" s="113" t="s">
        <v>19</v>
      </c>
      <c r="G36" s="35"/>
      <c r="H36" s="33"/>
      <c r="I36" s="33"/>
      <c r="J36" s="33"/>
      <c r="K36" s="33"/>
      <c r="L36" s="33"/>
      <c r="M36" s="33"/>
      <c r="N36" s="33"/>
      <c r="O36" s="33"/>
    </row>
    <row r="37" spans="1:15" s="34" customFormat="1" ht="36.25" customHeight="1">
      <c r="A37" s="270"/>
      <c r="B37" s="270"/>
      <c r="C37" s="270"/>
      <c r="D37" s="124">
        <v>1075</v>
      </c>
      <c r="E37" s="291" t="s">
        <v>65</v>
      </c>
      <c r="F37" s="292"/>
      <c r="G37" s="37">
        <f>+G39</f>
        <v>118539.59999999999</v>
      </c>
      <c r="H37" s="33"/>
      <c r="I37" s="33"/>
      <c r="J37" s="33"/>
      <c r="K37" s="33"/>
      <c r="L37" s="33"/>
      <c r="M37" s="33"/>
      <c r="N37" s="33"/>
      <c r="O37" s="33"/>
    </row>
    <row r="38" spans="1:15" s="34" customFormat="1" ht="16.8" customHeight="1">
      <c r="A38" s="270"/>
      <c r="B38" s="270"/>
      <c r="C38" s="270"/>
      <c r="D38" s="273"/>
      <c r="E38" s="98"/>
      <c r="F38" s="96" t="s">
        <v>19</v>
      </c>
      <c r="G38" s="35"/>
      <c r="H38" s="33"/>
      <c r="I38" s="33"/>
      <c r="J38" s="33"/>
      <c r="K38" s="33"/>
      <c r="L38" s="33"/>
      <c r="M38" s="33"/>
      <c r="N38" s="33"/>
      <c r="O38" s="33"/>
    </row>
    <row r="39" spans="1:15" s="34" customFormat="1" ht="17.25">
      <c r="A39" s="270"/>
      <c r="B39" s="270"/>
      <c r="C39" s="270"/>
      <c r="D39" s="274"/>
      <c r="E39" s="98">
        <v>21001</v>
      </c>
      <c r="F39" s="93" t="s">
        <v>66</v>
      </c>
      <c r="G39" s="38">
        <f t="shared" ref="G39" si="3">G41</f>
        <v>118539.59999999999</v>
      </c>
      <c r="H39" s="33"/>
      <c r="I39" s="33"/>
      <c r="J39" s="33"/>
      <c r="K39" s="33"/>
      <c r="L39" s="33"/>
      <c r="M39" s="33"/>
      <c r="N39" s="33"/>
      <c r="O39" s="33"/>
    </row>
    <row r="40" spans="1:15" s="28" customFormat="1" ht="16.8" customHeight="1">
      <c r="A40" s="270"/>
      <c r="B40" s="270"/>
      <c r="C40" s="270"/>
      <c r="D40" s="274"/>
      <c r="E40" s="287"/>
      <c r="F40" s="22" t="s">
        <v>42</v>
      </c>
      <c r="G40" s="30"/>
    </row>
    <row r="41" spans="1:15" s="42" customFormat="1" ht="33.6">
      <c r="A41" s="270"/>
      <c r="B41" s="270"/>
      <c r="C41" s="270"/>
      <c r="D41" s="274"/>
      <c r="E41" s="287"/>
      <c r="F41" s="40" t="s">
        <v>33</v>
      </c>
      <c r="G41" s="41">
        <f t="shared" ref="G41" si="4">G43</f>
        <v>118539.59999999999</v>
      </c>
    </row>
    <row r="42" spans="1:15" s="28" customFormat="1" ht="50.35">
      <c r="A42" s="270"/>
      <c r="B42" s="270"/>
      <c r="C42" s="270"/>
      <c r="D42" s="274"/>
      <c r="E42" s="287"/>
      <c r="F42" s="22" t="s">
        <v>36</v>
      </c>
      <c r="G42" s="30"/>
    </row>
    <row r="43" spans="1:15" s="28" customFormat="1" ht="16.8" customHeight="1">
      <c r="A43" s="270"/>
      <c r="B43" s="270"/>
      <c r="C43" s="270"/>
      <c r="D43" s="274"/>
      <c r="E43" s="287"/>
      <c r="F43" s="29" t="s">
        <v>37</v>
      </c>
      <c r="G43" s="31">
        <f t="shared" ref="G43" si="5">G44</f>
        <v>118539.59999999999</v>
      </c>
    </row>
    <row r="44" spans="1:15" s="28" customFormat="1" ht="16.8" customHeight="1">
      <c r="A44" s="270"/>
      <c r="B44" s="270"/>
      <c r="C44" s="270"/>
      <c r="D44" s="274"/>
      <c r="E44" s="287"/>
      <c r="F44" s="22" t="s">
        <v>38</v>
      </c>
      <c r="G44" s="43">
        <f>+G45</f>
        <v>118539.59999999999</v>
      </c>
    </row>
    <row r="45" spans="1:15" s="28" customFormat="1" ht="16.8" customHeight="1">
      <c r="A45" s="270"/>
      <c r="B45" s="270"/>
      <c r="C45" s="270"/>
      <c r="D45" s="274"/>
      <c r="E45" s="287"/>
      <c r="F45" s="88" t="s">
        <v>56</v>
      </c>
      <c r="G45" s="99">
        <f>+G46</f>
        <v>118539.59999999999</v>
      </c>
    </row>
    <row r="46" spans="1:15" s="28" customFormat="1" ht="16.8" customHeight="1">
      <c r="A46" s="270"/>
      <c r="B46" s="270"/>
      <c r="C46" s="270"/>
      <c r="D46" s="274"/>
      <c r="E46" s="287"/>
      <c r="F46" s="88" t="s">
        <v>57</v>
      </c>
      <c r="G46" s="99">
        <f>+G47</f>
        <v>118539.59999999999</v>
      </c>
    </row>
    <row r="47" spans="1:15" s="28" customFormat="1" ht="34.9" customHeight="1">
      <c r="A47" s="270"/>
      <c r="B47" s="270"/>
      <c r="C47" s="270"/>
      <c r="D47" s="275"/>
      <c r="E47" s="287"/>
      <c r="F47" s="88" t="s">
        <v>78</v>
      </c>
      <c r="G47" s="101">
        <f>+'Havelvats 3'!G12</f>
        <v>118539.59999999999</v>
      </c>
      <c r="H47" s="102"/>
    </row>
    <row r="48" spans="1:15" s="28" customFormat="1" ht="17.25">
      <c r="A48" s="234" t="s">
        <v>35</v>
      </c>
      <c r="B48" s="271"/>
      <c r="C48" s="125"/>
      <c r="D48" s="273"/>
      <c r="E48" s="123"/>
      <c r="F48" s="130" t="s">
        <v>34</v>
      </c>
      <c r="G48" s="6">
        <f>+G50+G67</f>
        <v>-145939.59999999998</v>
      </c>
      <c r="H48" s="102"/>
    </row>
    <row r="49" spans="1:15" s="28" customFormat="1" ht="17.25">
      <c r="A49" s="235"/>
      <c r="B49" s="272"/>
      <c r="C49" s="125"/>
      <c r="D49" s="274"/>
      <c r="E49" s="123"/>
      <c r="F49" s="96" t="s">
        <v>19</v>
      </c>
      <c r="G49" s="101"/>
      <c r="H49" s="102"/>
    </row>
    <row r="50" spans="1:15" s="28" customFormat="1" ht="17.25">
      <c r="A50" s="235"/>
      <c r="B50" s="270" t="s">
        <v>48</v>
      </c>
      <c r="C50" s="45"/>
      <c r="D50" s="274"/>
      <c r="E50" s="44"/>
      <c r="F50" s="116" t="s">
        <v>80</v>
      </c>
      <c r="G50" s="100">
        <f>+G52</f>
        <v>-112885.4</v>
      </c>
    </row>
    <row r="51" spans="1:15" s="28" customFormat="1" ht="16.8" customHeight="1">
      <c r="A51" s="235"/>
      <c r="B51" s="270"/>
      <c r="C51" s="10"/>
      <c r="D51" s="274"/>
      <c r="E51" s="44"/>
      <c r="F51" s="96" t="s">
        <v>19</v>
      </c>
      <c r="G51" s="100"/>
    </row>
    <row r="52" spans="1:15" s="34" customFormat="1" ht="17.25">
      <c r="A52" s="235"/>
      <c r="B52" s="270"/>
      <c r="C52" s="277" t="s">
        <v>73</v>
      </c>
      <c r="D52" s="274"/>
      <c r="E52" s="44"/>
      <c r="F52" s="116" t="s">
        <v>81</v>
      </c>
      <c r="G52" s="39">
        <f>+G54</f>
        <v>-112885.4</v>
      </c>
      <c r="H52" s="33"/>
      <c r="I52" s="33"/>
      <c r="J52" s="33"/>
      <c r="K52" s="33"/>
      <c r="L52" s="33"/>
      <c r="M52" s="33"/>
      <c r="N52" s="33"/>
      <c r="O52" s="33"/>
    </row>
    <row r="53" spans="1:15" s="34" customFormat="1" ht="16.8" customHeight="1">
      <c r="A53" s="235"/>
      <c r="B53" s="270"/>
      <c r="C53" s="278"/>
      <c r="D53" s="274"/>
      <c r="E53" s="44"/>
      <c r="F53" s="96" t="s">
        <v>19</v>
      </c>
      <c r="G53" s="35"/>
      <c r="H53" s="33"/>
      <c r="I53" s="33"/>
      <c r="J53" s="33"/>
      <c r="K53" s="33"/>
      <c r="L53" s="33"/>
      <c r="M53" s="33"/>
      <c r="N53" s="33"/>
      <c r="O53" s="33"/>
    </row>
    <row r="54" spans="1:15" s="34" customFormat="1" ht="33.6">
      <c r="A54" s="235"/>
      <c r="B54" s="270"/>
      <c r="C54" s="278"/>
      <c r="D54" s="274"/>
      <c r="E54" s="44"/>
      <c r="F54" s="95" t="s">
        <v>33</v>
      </c>
      <c r="G54" s="32">
        <f>+G56</f>
        <v>-112885.4</v>
      </c>
      <c r="H54" s="33"/>
      <c r="I54" s="33"/>
      <c r="J54" s="33"/>
      <c r="K54" s="33"/>
      <c r="L54" s="33"/>
      <c r="M54" s="33"/>
      <c r="N54" s="33"/>
      <c r="O54" s="33"/>
    </row>
    <row r="55" spans="1:15" s="34" customFormat="1" ht="16.8" customHeight="1">
      <c r="A55" s="235"/>
      <c r="B55" s="270"/>
      <c r="C55" s="278"/>
      <c r="D55" s="275"/>
      <c r="E55" s="44"/>
      <c r="F55" s="113" t="s">
        <v>19</v>
      </c>
      <c r="G55" s="35"/>
      <c r="H55" s="33"/>
      <c r="I55" s="33"/>
      <c r="J55" s="33"/>
      <c r="K55" s="33"/>
      <c r="L55" s="33"/>
      <c r="M55" s="33"/>
      <c r="N55" s="33"/>
      <c r="O55" s="33"/>
    </row>
    <row r="56" spans="1:15" s="34" customFormat="1" ht="17.25">
      <c r="A56" s="235"/>
      <c r="B56" s="270"/>
      <c r="C56" s="279"/>
      <c r="D56" s="264">
        <v>1146</v>
      </c>
      <c r="E56" s="281" t="s">
        <v>82</v>
      </c>
      <c r="F56" s="282"/>
      <c r="G56" s="37">
        <f>+G58</f>
        <v>-112885.4</v>
      </c>
      <c r="H56" s="33"/>
      <c r="I56" s="33"/>
      <c r="J56" s="33"/>
      <c r="K56" s="33"/>
      <c r="L56" s="33"/>
      <c r="M56" s="33"/>
      <c r="N56" s="33"/>
      <c r="O56" s="33"/>
    </row>
    <row r="57" spans="1:15" s="34" customFormat="1" ht="16.8" customHeight="1">
      <c r="A57" s="235"/>
      <c r="B57" s="270"/>
      <c r="C57" s="279"/>
      <c r="D57" s="264"/>
      <c r="E57" s="98"/>
      <c r="F57" s="96" t="s">
        <v>19</v>
      </c>
      <c r="G57" s="35"/>
      <c r="H57" s="33"/>
      <c r="I57" s="33"/>
      <c r="J57" s="33"/>
      <c r="K57" s="33"/>
      <c r="L57" s="33"/>
      <c r="M57" s="33"/>
      <c r="N57" s="33"/>
      <c r="O57" s="33"/>
    </row>
    <row r="58" spans="1:15" s="34" customFormat="1" ht="17.25">
      <c r="A58" s="235"/>
      <c r="B58" s="270"/>
      <c r="C58" s="279"/>
      <c r="D58" s="264"/>
      <c r="E58" s="98">
        <v>11001</v>
      </c>
      <c r="F58" s="117" t="s">
        <v>83</v>
      </c>
      <c r="G58" s="38">
        <f t="shared" ref="G58" si="6">G60</f>
        <v>-112885.4</v>
      </c>
      <c r="H58" s="33"/>
      <c r="I58" s="33"/>
      <c r="J58" s="33"/>
      <c r="K58" s="33"/>
      <c r="L58" s="33"/>
      <c r="M58" s="33"/>
      <c r="N58" s="33"/>
      <c r="O58" s="33"/>
    </row>
    <row r="59" spans="1:15" s="28" customFormat="1" ht="16.8" customHeight="1">
      <c r="A59" s="235"/>
      <c r="B59" s="270"/>
      <c r="C59" s="279"/>
      <c r="D59" s="264"/>
      <c r="E59" s="287"/>
      <c r="F59" s="22" t="s">
        <v>42</v>
      </c>
      <c r="G59" s="30"/>
    </row>
    <row r="60" spans="1:15" s="42" customFormat="1" ht="17.25" customHeight="1">
      <c r="A60" s="235"/>
      <c r="B60" s="270"/>
      <c r="C60" s="279"/>
      <c r="D60" s="264"/>
      <c r="E60" s="287"/>
      <c r="F60" s="40" t="s">
        <v>84</v>
      </c>
      <c r="G60" s="41">
        <f t="shared" ref="G60" si="7">G62</f>
        <v>-112885.4</v>
      </c>
    </row>
    <row r="61" spans="1:15" s="28" customFormat="1" ht="50.35">
      <c r="A61" s="235"/>
      <c r="B61" s="270"/>
      <c r="C61" s="279"/>
      <c r="D61" s="264"/>
      <c r="E61" s="287"/>
      <c r="F61" s="22" t="s">
        <v>36</v>
      </c>
      <c r="G61" s="30"/>
    </row>
    <row r="62" spans="1:15" s="28" customFormat="1" ht="16.8" customHeight="1">
      <c r="A62" s="235"/>
      <c r="B62" s="270"/>
      <c r="C62" s="279"/>
      <c r="D62" s="264"/>
      <c r="E62" s="287"/>
      <c r="F62" s="29" t="s">
        <v>37</v>
      </c>
      <c r="G62" s="31">
        <f t="shared" ref="G62" si="8">G63</f>
        <v>-112885.4</v>
      </c>
    </row>
    <row r="63" spans="1:15" s="28" customFormat="1" ht="16.8" customHeight="1">
      <c r="A63" s="235"/>
      <c r="B63" s="270"/>
      <c r="C63" s="279"/>
      <c r="D63" s="264"/>
      <c r="E63" s="287"/>
      <c r="F63" s="22" t="s">
        <v>20</v>
      </c>
      <c r="G63" s="43">
        <f>+G64</f>
        <v>-112885.4</v>
      </c>
    </row>
    <row r="64" spans="1:15" s="28" customFormat="1" ht="16.8" customHeight="1">
      <c r="A64" s="235"/>
      <c r="B64" s="270"/>
      <c r="C64" s="279"/>
      <c r="D64" s="264"/>
      <c r="E64" s="287"/>
      <c r="F64" s="88" t="s">
        <v>85</v>
      </c>
      <c r="G64" s="99">
        <f>+G65</f>
        <v>-112885.4</v>
      </c>
    </row>
    <row r="65" spans="1:15" s="28" customFormat="1" ht="16.8" customHeight="1">
      <c r="A65" s="235"/>
      <c r="B65" s="270"/>
      <c r="C65" s="279"/>
      <c r="D65" s="264"/>
      <c r="E65" s="287"/>
      <c r="F65" s="88" t="s">
        <v>86</v>
      </c>
      <c r="G65" s="99">
        <f>+G66</f>
        <v>-112885.4</v>
      </c>
    </row>
    <row r="66" spans="1:15" s="28" customFormat="1" ht="16.8" customHeight="1">
      <c r="A66" s="235"/>
      <c r="B66" s="270"/>
      <c r="C66" s="280"/>
      <c r="D66" s="264"/>
      <c r="E66" s="287"/>
      <c r="F66" s="118" t="s">
        <v>87</v>
      </c>
      <c r="G66" s="101">
        <v>-112885.4</v>
      </c>
      <c r="H66" s="102"/>
    </row>
    <row r="67" spans="1:15" s="28" customFormat="1" ht="17.25">
      <c r="A67" s="235"/>
      <c r="B67" s="270" t="s">
        <v>155</v>
      </c>
      <c r="C67" s="45"/>
      <c r="D67" s="264"/>
      <c r="E67" s="44"/>
      <c r="F67" s="116" t="s">
        <v>159</v>
      </c>
      <c r="G67" s="100">
        <f>+G69</f>
        <v>-33054.199999999997</v>
      </c>
    </row>
    <row r="68" spans="1:15" s="28" customFormat="1" ht="16.8" customHeight="1">
      <c r="A68" s="235"/>
      <c r="B68" s="270"/>
      <c r="C68" s="10"/>
      <c r="D68" s="264"/>
      <c r="E68" s="44"/>
      <c r="F68" s="96" t="s">
        <v>19</v>
      </c>
      <c r="G68" s="100"/>
    </row>
    <row r="69" spans="1:15" s="34" customFormat="1" ht="17.25">
      <c r="A69" s="235"/>
      <c r="B69" s="270"/>
      <c r="C69" s="277" t="s">
        <v>48</v>
      </c>
      <c r="D69" s="264"/>
      <c r="E69" s="44"/>
      <c r="F69" s="116" t="s">
        <v>159</v>
      </c>
      <c r="G69" s="39">
        <f>+G71</f>
        <v>-33054.199999999997</v>
      </c>
      <c r="H69" s="33"/>
      <c r="I69" s="33"/>
      <c r="J69" s="33"/>
      <c r="K69" s="33"/>
      <c r="L69" s="33"/>
      <c r="M69" s="33"/>
      <c r="N69" s="33"/>
      <c r="O69" s="33"/>
    </row>
    <row r="70" spans="1:15" s="34" customFormat="1" ht="16.8" customHeight="1">
      <c r="A70" s="235"/>
      <c r="B70" s="270"/>
      <c r="C70" s="278"/>
      <c r="D70" s="264"/>
      <c r="E70" s="44"/>
      <c r="F70" s="96" t="s">
        <v>19</v>
      </c>
      <c r="G70" s="35"/>
      <c r="H70" s="33"/>
      <c r="I70" s="33"/>
      <c r="J70" s="33"/>
      <c r="K70" s="33"/>
      <c r="L70" s="33"/>
      <c r="M70" s="33"/>
      <c r="N70" s="33"/>
      <c r="O70" s="33"/>
    </row>
    <row r="71" spans="1:15" s="34" customFormat="1" ht="33.6">
      <c r="A71" s="235"/>
      <c r="B71" s="270"/>
      <c r="C71" s="278"/>
      <c r="D71" s="264"/>
      <c r="E71" s="44"/>
      <c r="F71" s="95" t="s">
        <v>33</v>
      </c>
      <c r="G71" s="32">
        <f>+G73</f>
        <v>-33054.199999999997</v>
      </c>
      <c r="H71" s="33"/>
      <c r="I71" s="33"/>
      <c r="J71" s="33"/>
      <c r="K71" s="33"/>
      <c r="L71" s="33"/>
      <c r="M71" s="33"/>
      <c r="N71" s="33"/>
      <c r="O71" s="33"/>
    </row>
    <row r="72" spans="1:15" s="34" customFormat="1" ht="16.8" customHeight="1">
      <c r="A72" s="235"/>
      <c r="B72" s="270"/>
      <c r="C72" s="278"/>
      <c r="D72" s="264"/>
      <c r="E72" s="44"/>
      <c r="F72" s="113" t="s">
        <v>19</v>
      </c>
      <c r="G72" s="35"/>
      <c r="H72" s="33"/>
      <c r="I72" s="33"/>
      <c r="J72" s="33"/>
      <c r="K72" s="33"/>
      <c r="L72" s="33"/>
      <c r="M72" s="33"/>
      <c r="N72" s="33"/>
      <c r="O72" s="33"/>
    </row>
    <row r="73" spans="1:15" s="34" customFormat="1" ht="17.25">
      <c r="A73" s="235"/>
      <c r="B73" s="270"/>
      <c r="C73" s="279"/>
      <c r="D73" s="264">
        <v>1146</v>
      </c>
      <c r="E73" s="281" t="s">
        <v>82</v>
      </c>
      <c r="F73" s="282"/>
      <c r="G73" s="37">
        <f>+G75+G84</f>
        <v>-33054.199999999997</v>
      </c>
      <c r="H73" s="33"/>
      <c r="I73" s="33"/>
      <c r="J73" s="33"/>
      <c r="K73" s="33"/>
      <c r="L73" s="33"/>
      <c r="M73" s="33"/>
      <c r="N73" s="33"/>
      <c r="O73" s="33"/>
    </row>
    <row r="74" spans="1:15" s="34" customFormat="1" ht="16.8" customHeight="1">
      <c r="A74" s="235"/>
      <c r="B74" s="270"/>
      <c r="C74" s="279"/>
      <c r="D74" s="264"/>
      <c r="E74" s="98"/>
      <c r="F74" s="96" t="s">
        <v>19</v>
      </c>
      <c r="G74" s="35"/>
      <c r="H74" s="33"/>
      <c r="I74" s="33"/>
      <c r="J74" s="33"/>
      <c r="K74" s="33"/>
      <c r="L74" s="33"/>
      <c r="M74" s="33"/>
      <c r="N74" s="33"/>
      <c r="O74" s="33"/>
    </row>
    <row r="75" spans="1:15" s="34" customFormat="1" ht="17.25">
      <c r="A75" s="235"/>
      <c r="B75" s="270"/>
      <c r="C75" s="279"/>
      <c r="D75" s="264"/>
      <c r="E75" s="98">
        <v>11025</v>
      </c>
      <c r="F75" s="117" t="s">
        <v>168</v>
      </c>
      <c r="G75" s="38">
        <f t="shared" ref="G75" si="9">G77</f>
        <v>-17500</v>
      </c>
      <c r="H75" s="33"/>
      <c r="I75" s="33"/>
      <c r="J75" s="33"/>
      <c r="K75" s="33"/>
      <c r="L75" s="33"/>
      <c r="M75" s="33"/>
      <c r="N75" s="33"/>
      <c r="O75" s="33"/>
    </row>
    <row r="76" spans="1:15" s="28" customFormat="1" ht="16.8" customHeight="1">
      <c r="A76" s="235"/>
      <c r="B76" s="270"/>
      <c r="C76" s="279"/>
      <c r="D76" s="264"/>
      <c r="E76" s="287"/>
      <c r="F76" s="22" t="s">
        <v>42</v>
      </c>
      <c r="G76" s="30"/>
    </row>
    <row r="77" spans="1:15" s="42" customFormat="1" ht="33.6">
      <c r="A77" s="235"/>
      <c r="B77" s="270"/>
      <c r="C77" s="279"/>
      <c r="D77" s="264"/>
      <c r="E77" s="287"/>
      <c r="F77" s="40" t="s">
        <v>33</v>
      </c>
      <c r="G77" s="41">
        <f t="shared" ref="G77" si="10">G79</f>
        <v>-17500</v>
      </c>
    </row>
    <row r="78" spans="1:15" s="28" customFormat="1" ht="50.35">
      <c r="A78" s="235"/>
      <c r="B78" s="270"/>
      <c r="C78" s="279"/>
      <c r="D78" s="264"/>
      <c r="E78" s="287"/>
      <c r="F78" s="22" t="s">
        <v>36</v>
      </c>
      <c r="G78" s="30"/>
    </row>
    <row r="79" spans="1:15" s="28" customFormat="1" ht="16.8" customHeight="1">
      <c r="A79" s="235"/>
      <c r="B79" s="270"/>
      <c r="C79" s="279"/>
      <c r="D79" s="264"/>
      <c r="E79" s="287"/>
      <c r="F79" s="29" t="s">
        <v>37</v>
      </c>
      <c r="G79" s="31">
        <f t="shared" ref="G79" si="11">G80</f>
        <v>-17500</v>
      </c>
    </row>
    <row r="80" spans="1:15" s="28" customFormat="1" ht="16.8" customHeight="1">
      <c r="A80" s="235"/>
      <c r="B80" s="270"/>
      <c r="C80" s="279"/>
      <c r="D80" s="264"/>
      <c r="E80" s="287"/>
      <c r="F80" s="22" t="s">
        <v>20</v>
      </c>
      <c r="G80" s="43">
        <f>+G81</f>
        <v>-17500</v>
      </c>
    </row>
    <row r="81" spans="1:15" s="28" customFormat="1" ht="16.8" customHeight="1">
      <c r="A81" s="235"/>
      <c r="B81" s="270"/>
      <c r="C81" s="279"/>
      <c r="D81" s="264"/>
      <c r="E81" s="287"/>
      <c r="F81" s="88" t="s">
        <v>156</v>
      </c>
      <c r="G81" s="99">
        <f>+G82</f>
        <v>-17500</v>
      </c>
    </row>
    <row r="82" spans="1:15" s="28" customFormat="1" ht="16.8" customHeight="1">
      <c r="A82" s="235"/>
      <c r="B82" s="270"/>
      <c r="C82" s="279"/>
      <c r="D82" s="264"/>
      <c r="E82" s="287"/>
      <c r="F82" s="88" t="s">
        <v>157</v>
      </c>
      <c r="G82" s="99">
        <f>+G83</f>
        <v>-17500</v>
      </c>
    </row>
    <row r="83" spans="1:15" s="28" customFormat="1" ht="33.6">
      <c r="A83" s="235"/>
      <c r="B83" s="270"/>
      <c r="C83" s="279"/>
      <c r="D83" s="264"/>
      <c r="E83" s="287"/>
      <c r="F83" s="233" t="s">
        <v>158</v>
      </c>
      <c r="G83" s="101">
        <f>+'Havelvats 3'!G18</f>
        <v>-17500</v>
      </c>
      <c r="H83" s="102"/>
    </row>
    <row r="84" spans="1:15" s="34" customFormat="1" ht="34.450000000000003">
      <c r="A84" s="235"/>
      <c r="B84" s="270"/>
      <c r="C84" s="279"/>
      <c r="D84" s="264"/>
      <c r="E84" s="98">
        <v>12004</v>
      </c>
      <c r="F84" s="117" t="s">
        <v>167</v>
      </c>
      <c r="G84" s="38">
        <f t="shared" ref="G84" si="12">G86</f>
        <v>-15554.2</v>
      </c>
      <c r="H84" s="33"/>
      <c r="I84" s="33"/>
      <c r="J84" s="33"/>
      <c r="K84" s="33"/>
      <c r="L84" s="33"/>
      <c r="M84" s="33"/>
      <c r="N84" s="33"/>
      <c r="O84" s="33"/>
    </row>
    <row r="85" spans="1:15" s="28" customFormat="1" ht="16.8" customHeight="1">
      <c r="A85" s="235"/>
      <c r="B85" s="270"/>
      <c r="C85" s="279"/>
      <c r="D85" s="264"/>
      <c r="E85" s="287"/>
      <c r="F85" s="22" t="s">
        <v>42</v>
      </c>
      <c r="G85" s="30"/>
    </row>
    <row r="86" spans="1:15" s="42" customFormat="1" ht="33.6">
      <c r="A86" s="235"/>
      <c r="B86" s="270"/>
      <c r="C86" s="279"/>
      <c r="D86" s="264"/>
      <c r="E86" s="287"/>
      <c r="F86" s="40" t="s">
        <v>33</v>
      </c>
      <c r="G86" s="41">
        <f t="shared" ref="G86" si="13">G88</f>
        <v>-15554.2</v>
      </c>
    </row>
    <row r="87" spans="1:15" s="28" customFormat="1" ht="50.35">
      <c r="A87" s="235"/>
      <c r="B87" s="270"/>
      <c r="C87" s="279"/>
      <c r="D87" s="264"/>
      <c r="E87" s="287"/>
      <c r="F87" s="22" t="s">
        <v>36</v>
      </c>
      <c r="G87" s="30"/>
    </row>
    <row r="88" spans="1:15" s="28" customFormat="1" ht="16.8" customHeight="1">
      <c r="A88" s="235"/>
      <c r="B88" s="270"/>
      <c r="C88" s="279"/>
      <c r="D88" s="264"/>
      <c r="E88" s="287"/>
      <c r="F88" s="29" t="s">
        <v>37</v>
      </c>
      <c r="G88" s="31">
        <f t="shared" ref="G88" si="14">G89</f>
        <v>-15554.2</v>
      </c>
    </row>
    <row r="89" spans="1:15" s="28" customFormat="1" ht="16.8" customHeight="1">
      <c r="A89" s="235"/>
      <c r="B89" s="270"/>
      <c r="C89" s="279"/>
      <c r="D89" s="264"/>
      <c r="E89" s="287"/>
      <c r="F89" s="22" t="s">
        <v>20</v>
      </c>
      <c r="G89" s="43">
        <f>+G90</f>
        <v>-15554.2</v>
      </c>
    </row>
    <row r="90" spans="1:15" s="28" customFormat="1" ht="16.8" customHeight="1">
      <c r="A90" s="235"/>
      <c r="B90" s="270"/>
      <c r="C90" s="279"/>
      <c r="D90" s="264"/>
      <c r="E90" s="287"/>
      <c r="F90" s="88" t="s">
        <v>156</v>
      </c>
      <c r="G90" s="99">
        <f>+G91</f>
        <v>-15554.2</v>
      </c>
    </row>
    <row r="91" spans="1:15" s="28" customFormat="1" ht="16.8" customHeight="1">
      <c r="A91" s="235"/>
      <c r="B91" s="270"/>
      <c r="C91" s="279"/>
      <c r="D91" s="264"/>
      <c r="E91" s="287"/>
      <c r="F91" s="88" t="s">
        <v>157</v>
      </c>
      <c r="G91" s="99">
        <f>+G92</f>
        <v>-15554.2</v>
      </c>
    </row>
    <row r="92" spans="1:15" s="28" customFormat="1" ht="33.6">
      <c r="A92" s="235"/>
      <c r="B92" s="270"/>
      <c r="C92" s="280"/>
      <c r="D92" s="264"/>
      <c r="E92" s="287"/>
      <c r="F92" s="233" t="s">
        <v>158</v>
      </c>
      <c r="G92" s="101">
        <f>+'Havelvats 3'!G22</f>
        <v>-15554.2</v>
      </c>
      <c r="H92" s="102"/>
    </row>
    <row r="93" spans="1:15" s="28" customFormat="1" ht="8.4" customHeight="1">
      <c r="A93" s="125"/>
      <c r="B93" s="125"/>
      <c r="C93" s="45"/>
      <c r="D93" s="145"/>
      <c r="E93" s="147"/>
      <c r="F93" s="148"/>
      <c r="G93" s="146"/>
      <c r="H93" s="149"/>
    </row>
    <row r="94" spans="1:15" s="28" customFormat="1" ht="34.9" customHeight="1">
      <c r="A94" s="88"/>
      <c r="B94" s="88"/>
      <c r="C94" s="88"/>
      <c r="D94" s="150"/>
      <c r="E94" s="150"/>
      <c r="F94" s="130" t="s">
        <v>98</v>
      </c>
      <c r="G94" s="151">
        <f t="shared" ref="G94" si="15">+G95</f>
        <v>17500</v>
      </c>
    </row>
    <row r="95" spans="1:15" ht="34.450000000000003">
      <c r="A95" s="267" t="s">
        <v>104</v>
      </c>
      <c r="B95" s="267"/>
      <c r="C95" s="267"/>
      <c r="D95" s="267"/>
      <c r="E95" s="267"/>
      <c r="F95" s="8" t="s">
        <v>105</v>
      </c>
      <c r="G95" s="152">
        <f t="shared" ref="G95" si="16">+G97</f>
        <v>17500</v>
      </c>
    </row>
    <row r="96" spans="1:15" ht="17.25">
      <c r="A96" s="267"/>
      <c r="B96" s="267"/>
      <c r="C96" s="267"/>
      <c r="D96" s="267"/>
      <c r="E96" s="267"/>
      <c r="F96" s="88" t="s">
        <v>19</v>
      </c>
      <c r="G96" s="153"/>
    </row>
    <row r="97" spans="1:8" ht="17.25">
      <c r="A97" s="267"/>
      <c r="B97" s="267" t="s">
        <v>106</v>
      </c>
      <c r="C97" s="267"/>
      <c r="D97" s="267"/>
      <c r="E97" s="267"/>
      <c r="F97" s="8" t="s">
        <v>107</v>
      </c>
      <c r="G97" s="154">
        <f t="shared" ref="G97" si="17">+G99</f>
        <v>17500</v>
      </c>
    </row>
    <row r="98" spans="1:8">
      <c r="A98" s="267"/>
      <c r="B98" s="267"/>
      <c r="C98" s="267"/>
      <c r="D98" s="267"/>
      <c r="E98" s="267"/>
      <c r="F98" s="88" t="s">
        <v>19</v>
      </c>
      <c r="G98" s="154"/>
    </row>
    <row r="99" spans="1:8" ht="17.25">
      <c r="A99" s="267"/>
      <c r="B99" s="267"/>
      <c r="C99" s="267" t="s">
        <v>106</v>
      </c>
      <c r="D99" s="267"/>
      <c r="E99" s="267"/>
      <c r="F99" s="130" t="s">
        <v>99</v>
      </c>
      <c r="G99" s="154">
        <f>+G112+G120</f>
        <v>17500</v>
      </c>
    </row>
    <row r="100" spans="1:8">
      <c r="A100" s="267"/>
      <c r="B100" s="267"/>
      <c r="C100" s="267"/>
      <c r="D100" s="267"/>
      <c r="E100" s="267"/>
      <c r="F100" s="88" t="s">
        <v>19</v>
      </c>
      <c r="G100" s="155"/>
    </row>
    <row r="101" spans="1:8">
      <c r="A101" s="267"/>
      <c r="B101" s="267"/>
      <c r="C101" s="267"/>
      <c r="D101" s="267"/>
      <c r="E101" s="267"/>
      <c r="F101" s="88" t="s">
        <v>108</v>
      </c>
      <c r="G101" s="156">
        <f t="shared" ref="G101" si="18">+G103</f>
        <v>17500</v>
      </c>
    </row>
    <row r="102" spans="1:8" ht="17.25">
      <c r="A102" s="267"/>
      <c r="B102" s="267"/>
      <c r="C102" s="267"/>
      <c r="D102" s="267"/>
      <c r="E102" s="267"/>
      <c r="F102" s="88" t="s">
        <v>19</v>
      </c>
      <c r="G102" s="138"/>
    </row>
    <row r="103" spans="1:8" ht="17.25">
      <c r="A103" s="267"/>
      <c r="B103" s="267"/>
      <c r="C103" s="267"/>
      <c r="D103" s="267" t="s">
        <v>109</v>
      </c>
      <c r="E103" s="268" t="s">
        <v>110</v>
      </c>
      <c r="F103" s="268" t="s">
        <v>99</v>
      </c>
      <c r="G103" s="152">
        <f>+G112+G120</f>
        <v>17500</v>
      </c>
      <c r="H103" s="157"/>
    </row>
    <row r="104" spans="1:8" ht="17.25">
      <c r="A104" s="267"/>
      <c r="B104" s="267"/>
      <c r="C104" s="267"/>
      <c r="D104" s="267"/>
      <c r="E104" s="158"/>
      <c r="F104" s="133" t="s">
        <v>19</v>
      </c>
      <c r="G104" s="159"/>
    </row>
    <row r="105" spans="1:8" ht="17.25">
      <c r="A105" s="267"/>
      <c r="B105" s="267"/>
      <c r="C105" s="267"/>
      <c r="D105" s="267"/>
      <c r="E105" s="160">
        <v>11001</v>
      </c>
      <c r="F105" s="130" t="s">
        <v>99</v>
      </c>
      <c r="G105" s="161">
        <f t="shared" ref="G105" si="19">+G107</f>
        <v>27400</v>
      </c>
    </row>
    <row r="106" spans="1:8">
      <c r="A106" s="267"/>
      <c r="B106" s="267"/>
      <c r="C106" s="267"/>
      <c r="D106" s="267"/>
      <c r="E106" s="269"/>
      <c r="F106" s="88" t="s">
        <v>42</v>
      </c>
      <c r="G106" s="154"/>
    </row>
    <row r="107" spans="1:8">
      <c r="A107" s="267"/>
      <c r="B107" s="267"/>
      <c r="C107" s="267"/>
      <c r="D107" s="267"/>
      <c r="E107" s="269"/>
      <c r="F107" s="89" t="s">
        <v>108</v>
      </c>
      <c r="G107" s="154">
        <f t="shared" ref="G107" si="20">+G109</f>
        <v>27400</v>
      </c>
      <c r="H107" s="157"/>
    </row>
    <row r="108" spans="1:8" ht="33.6">
      <c r="A108" s="267"/>
      <c r="B108" s="267"/>
      <c r="C108" s="267"/>
      <c r="D108" s="267"/>
      <c r="E108" s="269"/>
      <c r="F108" s="88" t="s">
        <v>111</v>
      </c>
      <c r="G108" s="162"/>
    </row>
    <row r="109" spans="1:8">
      <c r="A109" s="267"/>
      <c r="B109" s="267"/>
      <c r="C109" s="267"/>
      <c r="D109" s="267"/>
      <c r="E109" s="269"/>
      <c r="F109" s="150" t="s">
        <v>112</v>
      </c>
      <c r="G109" s="163">
        <f t="shared" ref="G109:G111" si="21">+G110</f>
        <v>27400</v>
      </c>
    </row>
    <row r="110" spans="1:8">
      <c r="A110" s="267"/>
      <c r="B110" s="267"/>
      <c r="C110" s="267"/>
      <c r="D110" s="267"/>
      <c r="E110" s="269"/>
      <c r="F110" s="88" t="s">
        <v>20</v>
      </c>
      <c r="G110" s="101">
        <f t="shared" si="21"/>
        <v>27400</v>
      </c>
    </row>
    <row r="111" spans="1:8">
      <c r="A111" s="267"/>
      <c r="B111" s="267"/>
      <c r="C111" s="267"/>
      <c r="D111" s="267"/>
      <c r="E111" s="269"/>
      <c r="F111" s="88" t="s">
        <v>113</v>
      </c>
      <c r="G111" s="101">
        <f t="shared" si="21"/>
        <v>27400</v>
      </c>
    </row>
    <row r="112" spans="1:8">
      <c r="A112" s="267"/>
      <c r="B112" s="267"/>
      <c r="C112" s="267"/>
      <c r="D112" s="267"/>
      <c r="E112" s="269"/>
      <c r="F112" s="88" t="s">
        <v>114</v>
      </c>
      <c r="G112" s="101">
        <f>+G24-G75</f>
        <v>27400</v>
      </c>
    </row>
    <row r="113" spans="1:7" ht="17.25">
      <c r="A113" s="267"/>
      <c r="B113" s="267"/>
      <c r="C113" s="267"/>
      <c r="D113" s="267"/>
      <c r="E113" s="160" t="s">
        <v>102</v>
      </c>
      <c r="F113" s="130" t="s">
        <v>99</v>
      </c>
      <c r="G113" s="164">
        <f t="shared" ref="G113" si="22">+G115</f>
        <v>-9900</v>
      </c>
    </row>
    <row r="114" spans="1:7">
      <c r="A114" s="267"/>
      <c r="B114" s="267"/>
      <c r="C114" s="267"/>
      <c r="D114" s="267"/>
      <c r="E114" s="269"/>
      <c r="F114" s="88" t="s">
        <v>42</v>
      </c>
      <c r="G114" s="165"/>
    </row>
    <row r="115" spans="1:7">
      <c r="A115" s="267"/>
      <c r="B115" s="267"/>
      <c r="C115" s="267"/>
      <c r="D115" s="267"/>
      <c r="E115" s="269"/>
      <c r="F115" s="89" t="s">
        <v>108</v>
      </c>
      <c r="G115" s="166">
        <f t="shared" ref="G115" si="23">+G117</f>
        <v>-9900</v>
      </c>
    </row>
    <row r="116" spans="1:7" ht="33.6">
      <c r="A116" s="267"/>
      <c r="B116" s="267"/>
      <c r="C116" s="267"/>
      <c r="D116" s="267"/>
      <c r="E116" s="269"/>
      <c r="F116" s="88" t="s">
        <v>111</v>
      </c>
      <c r="G116" s="165"/>
    </row>
    <row r="117" spans="1:7">
      <c r="A117" s="267"/>
      <c r="B117" s="267"/>
      <c r="C117" s="267"/>
      <c r="D117" s="267"/>
      <c r="E117" s="269"/>
      <c r="F117" s="150" t="s">
        <v>112</v>
      </c>
      <c r="G117" s="167">
        <f t="shared" ref="G117:G119" si="24">+G118</f>
        <v>-9900</v>
      </c>
    </row>
    <row r="118" spans="1:7">
      <c r="A118" s="267"/>
      <c r="B118" s="267"/>
      <c r="C118" s="267"/>
      <c r="D118" s="267"/>
      <c r="E118" s="269"/>
      <c r="F118" s="88" t="s">
        <v>20</v>
      </c>
      <c r="G118" s="165">
        <f t="shared" si="24"/>
        <v>-9900</v>
      </c>
    </row>
    <row r="119" spans="1:7">
      <c r="A119" s="267"/>
      <c r="B119" s="267"/>
      <c r="C119" s="267"/>
      <c r="D119" s="267"/>
      <c r="E119" s="269"/>
      <c r="F119" s="88" t="s">
        <v>115</v>
      </c>
      <c r="G119" s="165">
        <f t="shared" si="24"/>
        <v>-9900</v>
      </c>
    </row>
    <row r="120" spans="1:7">
      <c r="A120" s="267"/>
      <c r="B120" s="267"/>
      <c r="C120" s="267"/>
      <c r="D120" s="267"/>
      <c r="E120" s="269"/>
      <c r="F120" s="88" t="s">
        <v>114</v>
      </c>
      <c r="G120" s="165">
        <f>-G24</f>
        <v>-9900</v>
      </c>
    </row>
  </sheetData>
  <mergeCells count="47">
    <mergeCell ref="E56:F56"/>
    <mergeCell ref="E59:E66"/>
    <mergeCell ref="E76:E83"/>
    <mergeCell ref="E85:E92"/>
    <mergeCell ref="E40:E47"/>
    <mergeCell ref="D22:D32"/>
    <mergeCell ref="C18:C32"/>
    <mergeCell ref="E25:E32"/>
    <mergeCell ref="D38:D47"/>
    <mergeCell ref="F3:G3"/>
    <mergeCell ref="F2:G2"/>
    <mergeCell ref="E73:F73"/>
    <mergeCell ref="F1:G1"/>
    <mergeCell ref="D9:E9"/>
    <mergeCell ref="F9:F10"/>
    <mergeCell ref="A5:G5"/>
    <mergeCell ref="A9:C9"/>
    <mergeCell ref="D67:D72"/>
    <mergeCell ref="E14:E15"/>
    <mergeCell ref="C14:C17"/>
    <mergeCell ref="D14:D21"/>
    <mergeCell ref="C33:C47"/>
    <mergeCell ref="D33:D36"/>
    <mergeCell ref="E22:F22"/>
    <mergeCell ref="E37:F37"/>
    <mergeCell ref="A95:A120"/>
    <mergeCell ref="B95:B96"/>
    <mergeCell ref="A14:A47"/>
    <mergeCell ref="B48:B49"/>
    <mergeCell ref="D48:D55"/>
    <mergeCell ref="B50:B66"/>
    <mergeCell ref="B16:B47"/>
    <mergeCell ref="B14:B15"/>
    <mergeCell ref="B67:B92"/>
    <mergeCell ref="C69:C92"/>
    <mergeCell ref="D73:D92"/>
    <mergeCell ref="C95:C98"/>
    <mergeCell ref="D95:D102"/>
    <mergeCell ref="D56:D66"/>
    <mergeCell ref="C52:C66"/>
    <mergeCell ref="E95:E102"/>
    <mergeCell ref="B97:B120"/>
    <mergeCell ref="C99:C120"/>
    <mergeCell ref="D103:D120"/>
    <mergeCell ref="E103:F103"/>
    <mergeCell ref="E106:E112"/>
    <mergeCell ref="E114:E120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4"/>
  <sheetViews>
    <sheetView topLeftCell="A6" zoomScale="70" zoomScaleNormal="70" zoomScaleSheetLayoutView="100" workbookViewId="0">
      <selection activeCell="G11" sqref="G11"/>
    </sheetView>
  </sheetViews>
  <sheetFormatPr defaultColWidth="9.15234375" defaultRowHeight="16.8"/>
  <cols>
    <col min="1" max="1" width="10.15234375" style="53" customWidth="1"/>
    <col min="2" max="2" width="15.53515625" style="53" customWidth="1"/>
    <col min="3" max="3" width="8" style="53" customWidth="1"/>
    <col min="4" max="4" width="7.84375" style="69" customWidth="1"/>
    <col min="5" max="5" width="25.15234375" style="69" customWidth="1"/>
    <col min="6" max="6" width="62.3828125" style="69" customWidth="1"/>
    <col min="7" max="7" width="26.84375" style="53" customWidth="1"/>
    <col min="8" max="8" width="11.15234375" style="53" bestFit="1" customWidth="1"/>
    <col min="9" max="9" width="10.3828125" style="53" bestFit="1" customWidth="1"/>
    <col min="10" max="10" width="9.15234375" style="53"/>
    <col min="11" max="11" width="12.15234375" style="53" customWidth="1"/>
    <col min="12" max="16384" width="9.15234375" style="53"/>
  </cols>
  <sheetData>
    <row r="1" spans="1:43" s="2" customFormat="1" ht="24" customHeight="1">
      <c r="F1" s="306" t="s">
        <v>60</v>
      </c>
      <c r="G1" s="306"/>
      <c r="AB1" s="307"/>
      <c r="AC1" s="307"/>
      <c r="AD1" s="307"/>
    </row>
    <row r="2" spans="1:43" s="2" customFormat="1" ht="17.25" customHeight="1">
      <c r="A2" s="50"/>
      <c r="B2" s="50"/>
      <c r="C2" s="50"/>
      <c r="D2" s="50"/>
      <c r="E2" s="50"/>
      <c r="F2" s="307" t="s">
        <v>71</v>
      </c>
      <c r="G2" s="307"/>
      <c r="Y2" s="50"/>
      <c r="Z2" s="50"/>
      <c r="AA2" s="307"/>
      <c r="AB2" s="307"/>
      <c r="AC2" s="307"/>
      <c r="AD2" s="307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</row>
    <row r="3" spans="1:43" s="2" customFormat="1" ht="17.25" customHeight="1">
      <c r="A3" s="50"/>
      <c r="B3" s="50"/>
      <c r="C3" s="50"/>
      <c r="D3" s="50"/>
      <c r="E3" s="50"/>
      <c r="F3" s="307" t="s">
        <v>9</v>
      </c>
      <c r="G3" s="307"/>
      <c r="Y3" s="307"/>
      <c r="Z3" s="307"/>
      <c r="AA3" s="307"/>
      <c r="AB3" s="307"/>
      <c r="AC3" s="307"/>
      <c r="AD3" s="307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</row>
    <row r="4" spans="1:43" s="2" customFormat="1">
      <c r="F4" s="3"/>
      <c r="G4" s="3"/>
      <c r="H4" s="3"/>
    </row>
    <row r="5" spans="1:43" s="2" customFormat="1" ht="15.8" customHeight="1">
      <c r="F5" s="3"/>
      <c r="G5" s="3"/>
      <c r="H5" s="3"/>
    </row>
    <row r="6" spans="1:43" s="2" customFormat="1" ht="67.5" customHeight="1">
      <c r="A6" s="293" t="s">
        <v>154</v>
      </c>
      <c r="B6" s="293"/>
      <c r="C6" s="293"/>
      <c r="D6" s="293"/>
      <c r="E6" s="293"/>
      <c r="F6" s="293"/>
      <c r="G6" s="293"/>
      <c r="H6" s="9"/>
    </row>
    <row r="7" spans="1:43" s="2" customFormat="1" ht="40.549999999999997" customHeight="1">
      <c r="B7" s="9"/>
      <c r="C7" s="9"/>
      <c r="D7" s="9"/>
      <c r="E7" s="9"/>
      <c r="F7" s="9"/>
      <c r="G7" s="91" t="s">
        <v>61</v>
      </c>
      <c r="H7" s="9"/>
    </row>
    <row r="8" spans="1:43" ht="100.75">
      <c r="A8" s="294" t="s">
        <v>13</v>
      </c>
      <c r="B8" s="294"/>
      <c r="C8" s="295" t="s">
        <v>58</v>
      </c>
      <c r="D8" s="296"/>
      <c r="E8" s="297"/>
      <c r="F8" s="301" t="s">
        <v>51</v>
      </c>
      <c r="G8" s="129" t="s">
        <v>153</v>
      </c>
    </row>
    <row r="9" spans="1:43" ht="37.549999999999997" customHeight="1">
      <c r="A9" s="52" t="s">
        <v>16</v>
      </c>
      <c r="B9" s="52" t="s">
        <v>17</v>
      </c>
      <c r="C9" s="298"/>
      <c r="D9" s="299"/>
      <c r="E9" s="300"/>
      <c r="F9" s="302"/>
      <c r="G9" s="52" t="s">
        <v>15</v>
      </c>
    </row>
    <row r="10" spans="1:43" ht="24" customHeight="1">
      <c r="A10" s="303" t="s">
        <v>33</v>
      </c>
      <c r="B10" s="304"/>
      <c r="C10" s="304"/>
      <c r="D10" s="304"/>
      <c r="E10" s="304"/>
      <c r="F10" s="305"/>
      <c r="G10" s="54">
        <f>+G11+G17</f>
        <v>95385.4</v>
      </c>
      <c r="H10" s="55"/>
    </row>
    <row r="11" spans="1:43" ht="54.35" customHeight="1">
      <c r="A11" s="56">
        <v>1075</v>
      </c>
      <c r="B11" s="308" t="s">
        <v>65</v>
      </c>
      <c r="C11" s="309"/>
      <c r="D11" s="309"/>
      <c r="E11" s="310"/>
      <c r="F11" s="57"/>
      <c r="G11" s="58">
        <f>+G12+G15</f>
        <v>128439.59999999999</v>
      </c>
      <c r="H11" s="59"/>
      <c r="I11" s="59"/>
    </row>
    <row r="12" spans="1:43" ht="100.75" customHeight="1">
      <c r="A12" s="60"/>
      <c r="B12" s="114">
        <v>21001</v>
      </c>
      <c r="C12" s="311" t="s">
        <v>66</v>
      </c>
      <c r="D12" s="312"/>
      <c r="E12" s="313"/>
      <c r="F12" s="61" t="s">
        <v>33</v>
      </c>
      <c r="G12" s="54">
        <f>SUM(G13:G14)</f>
        <v>118539.59999999999</v>
      </c>
      <c r="H12" s="62"/>
    </row>
    <row r="13" spans="1:43" s="68" customFormat="1" ht="36.25" customHeight="1">
      <c r="A13" s="63"/>
      <c r="B13" s="64"/>
      <c r="C13" s="65"/>
      <c r="D13" s="66"/>
      <c r="E13" s="66"/>
      <c r="F13" s="66" t="s">
        <v>67</v>
      </c>
      <c r="G13" s="67">
        <f>+(15001+10000+5000+5000+5000+10000+12000+20000)*1.2</f>
        <v>98401.2</v>
      </c>
    </row>
    <row r="14" spans="1:43" s="68" customFormat="1" ht="36.25" customHeight="1">
      <c r="A14" s="63"/>
      <c r="B14" s="64"/>
      <c r="C14" s="65"/>
      <c r="D14" s="66"/>
      <c r="E14" s="66"/>
      <c r="F14" s="66" t="s">
        <v>68</v>
      </c>
      <c r="G14" s="67">
        <f>16782*1.2</f>
        <v>20138.399999999998</v>
      </c>
    </row>
    <row r="15" spans="1:43" ht="100.75" customHeight="1">
      <c r="A15" s="60"/>
      <c r="B15" s="114">
        <v>32008</v>
      </c>
      <c r="C15" s="311" t="s">
        <v>70</v>
      </c>
      <c r="D15" s="312"/>
      <c r="E15" s="313"/>
      <c r="F15" s="61" t="s">
        <v>33</v>
      </c>
      <c r="G15" s="54">
        <f>+G16</f>
        <v>9900</v>
      </c>
      <c r="H15" s="62"/>
    </row>
    <row r="16" spans="1:43" s="68" customFormat="1" ht="36.25" customHeight="1">
      <c r="A16" s="63"/>
      <c r="B16" s="64"/>
      <c r="C16" s="65"/>
      <c r="D16" s="66"/>
      <c r="E16" s="66"/>
      <c r="F16" s="66" t="s">
        <v>69</v>
      </c>
      <c r="G16" s="67">
        <f>8250*1.2</f>
        <v>9900</v>
      </c>
    </row>
    <row r="17" spans="1:8" ht="35.450000000000003" customHeight="1">
      <c r="A17" s="114">
        <v>1146</v>
      </c>
      <c r="B17" s="308" t="s">
        <v>149</v>
      </c>
      <c r="C17" s="309"/>
      <c r="D17" s="309"/>
      <c r="E17" s="310"/>
      <c r="F17" s="219"/>
      <c r="G17" s="220">
        <f>+G18+G21</f>
        <v>-33054.199999999997</v>
      </c>
      <c r="H17" s="59"/>
    </row>
    <row r="18" spans="1:8" ht="68.95" customHeight="1">
      <c r="A18" s="221"/>
      <c r="B18" s="114">
        <v>11025</v>
      </c>
      <c r="C18" s="311" t="s">
        <v>168</v>
      </c>
      <c r="D18" s="312"/>
      <c r="E18" s="313"/>
      <c r="F18" s="222" t="s">
        <v>151</v>
      </c>
      <c r="G18" s="223">
        <f>+G19</f>
        <v>-17500</v>
      </c>
      <c r="H18" s="62"/>
    </row>
    <row r="19" spans="1:8" ht="33.6" customHeight="1">
      <c r="A19" s="221"/>
      <c r="B19" s="114"/>
      <c r="C19" s="229"/>
      <c r="D19" s="229"/>
      <c r="E19" s="230"/>
      <c r="F19" s="222" t="s">
        <v>33</v>
      </c>
      <c r="G19" s="223">
        <f>+G20</f>
        <v>-17500</v>
      </c>
      <c r="H19" s="62"/>
    </row>
    <row r="20" spans="1:8" s="68" customFormat="1" ht="36.25" customHeight="1">
      <c r="A20" s="224"/>
      <c r="B20" s="225"/>
      <c r="C20" s="226"/>
      <c r="D20" s="227"/>
      <c r="E20" s="227"/>
      <c r="F20" s="227" t="s">
        <v>169</v>
      </c>
      <c r="G20" s="228">
        <v>-17500</v>
      </c>
    </row>
    <row r="21" spans="1:8" ht="68.95" customHeight="1">
      <c r="A21" s="221"/>
      <c r="B21" s="114">
        <v>12004</v>
      </c>
      <c r="C21" s="311" t="s">
        <v>150</v>
      </c>
      <c r="D21" s="312"/>
      <c r="E21" s="313"/>
      <c r="F21" s="222" t="s">
        <v>151</v>
      </c>
      <c r="G21" s="223">
        <f>+G22</f>
        <v>-15554.2</v>
      </c>
      <c r="H21" s="62"/>
    </row>
    <row r="22" spans="1:8" ht="33.6" customHeight="1">
      <c r="A22" s="221"/>
      <c r="B22" s="114"/>
      <c r="C22" s="127"/>
      <c r="D22" s="127"/>
      <c r="E22" s="128"/>
      <c r="F22" s="222" t="s">
        <v>33</v>
      </c>
      <c r="G22" s="223">
        <f>+G23</f>
        <v>-15554.2</v>
      </c>
      <c r="H22" s="62"/>
    </row>
    <row r="23" spans="1:8" s="68" customFormat="1" ht="33.6">
      <c r="A23" s="224"/>
      <c r="B23" s="225"/>
      <c r="C23" s="226"/>
      <c r="D23" s="227"/>
      <c r="E23" s="227"/>
      <c r="F23" s="227" t="s">
        <v>152</v>
      </c>
      <c r="G23" s="228">
        <v>-15554.2</v>
      </c>
    </row>
    <row r="24" spans="1:8">
      <c r="G24" s="59"/>
    </row>
  </sheetData>
  <mergeCells count="17">
    <mergeCell ref="B17:E17"/>
    <mergeCell ref="C21:E21"/>
    <mergeCell ref="C15:E15"/>
    <mergeCell ref="C12:E12"/>
    <mergeCell ref="B11:E11"/>
    <mergeCell ref="C18:E18"/>
    <mergeCell ref="F1:G1"/>
    <mergeCell ref="AB1:AD1"/>
    <mergeCell ref="F2:G2"/>
    <mergeCell ref="AA2:AD2"/>
    <mergeCell ref="F3:G3"/>
    <mergeCell ref="Y3:AD3"/>
    <mergeCell ref="A6:G6"/>
    <mergeCell ref="A8:B8"/>
    <mergeCell ref="C8:E9"/>
    <mergeCell ref="F8:F9"/>
    <mergeCell ref="A10:F10"/>
  </mergeCells>
  <pageMargins left="0.70866141732283505" right="0.70866141732283505" top="0.74803149606299202" bottom="0.74803149606299202" header="0.31496062992126" footer="0.31496062992126"/>
  <pageSetup paperSize="9" scale="18" fitToHeight="0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106"/>
  <sheetViews>
    <sheetView topLeftCell="B95" zoomScale="70" zoomScaleNormal="70" zoomScaleSheetLayoutView="100" workbookViewId="0">
      <selection activeCell="F97" sqref="F97"/>
    </sheetView>
  </sheetViews>
  <sheetFormatPr defaultColWidth="9.15234375" defaultRowHeight="16.8"/>
  <cols>
    <col min="1" max="1" width="5.3046875" style="49" customWidth="1"/>
    <col min="2" max="2" width="28.3046875" style="49" customWidth="1"/>
    <col min="3" max="3" width="65.69140625" style="49" customWidth="1"/>
    <col min="4" max="4" width="20.15234375" style="94" customWidth="1"/>
    <col min="5" max="5" width="10" style="49" customWidth="1"/>
    <col min="6" max="6" width="49.84375" style="49" customWidth="1"/>
    <col min="7" max="16384" width="9.15234375" style="49"/>
  </cols>
  <sheetData>
    <row r="1" spans="1:4" ht="37.549999999999997" customHeight="1">
      <c r="C1" s="320" t="s">
        <v>47</v>
      </c>
      <c r="D1" s="320"/>
    </row>
    <row r="2" spans="1:4" ht="17.25" customHeight="1">
      <c r="C2" s="320" t="s">
        <v>49</v>
      </c>
      <c r="D2" s="320"/>
    </row>
    <row r="3" spans="1:4" ht="17.25" customHeight="1">
      <c r="C3" s="320" t="s">
        <v>9</v>
      </c>
      <c r="D3" s="320"/>
    </row>
    <row r="5" spans="1:4" ht="59.3" customHeight="1">
      <c r="A5" s="1"/>
      <c r="B5" s="293" t="s">
        <v>136</v>
      </c>
      <c r="C5" s="293"/>
      <c r="D5" s="293"/>
    </row>
    <row r="6" spans="1:4" ht="23.3" customHeight="1"/>
    <row r="7" spans="1:4" ht="21.75" customHeight="1">
      <c r="A7" s="327" t="s">
        <v>44</v>
      </c>
      <c r="B7" s="327"/>
      <c r="C7" s="327"/>
      <c r="D7" s="327"/>
    </row>
    <row r="8" spans="1:4" ht="38.65" customHeight="1">
      <c r="B8" s="2"/>
      <c r="C8" s="70" t="s">
        <v>52</v>
      </c>
      <c r="D8" s="104"/>
    </row>
    <row r="9" spans="1:4" ht="17.25">
      <c r="B9" s="317" t="s">
        <v>11</v>
      </c>
      <c r="C9" s="318"/>
      <c r="D9" s="319"/>
    </row>
    <row r="10" spans="1:4" s="71" customFormat="1">
      <c r="B10" s="72"/>
      <c r="C10" s="72"/>
      <c r="D10" s="105"/>
    </row>
    <row r="11" spans="1:4" s="71" customFormat="1">
      <c r="B11" s="72"/>
      <c r="C11" s="72"/>
      <c r="D11" s="87"/>
    </row>
    <row r="12" spans="1:4" ht="17.25">
      <c r="B12" s="73" t="s">
        <v>1</v>
      </c>
      <c r="C12" s="73" t="s">
        <v>2</v>
      </c>
      <c r="D12" s="106"/>
    </row>
    <row r="13" spans="1:4" ht="17.25">
      <c r="B13" s="74">
        <v>1075</v>
      </c>
      <c r="C13" s="75" t="s">
        <v>65</v>
      </c>
      <c r="D13" s="107"/>
    </row>
    <row r="15" spans="1:4" s="10" customFormat="1" ht="17.25">
      <c r="B15" s="328" t="s">
        <v>3</v>
      </c>
      <c r="C15" s="329"/>
      <c r="D15" s="90"/>
    </row>
    <row r="16" spans="1:4" s="10" customFormat="1" ht="83.95">
      <c r="B16" s="76" t="s">
        <v>4</v>
      </c>
      <c r="C16" s="21">
        <v>1075</v>
      </c>
      <c r="D16" s="111" t="s">
        <v>62</v>
      </c>
    </row>
    <row r="17" spans="2:5" s="10" customFormat="1">
      <c r="B17" s="76" t="s">
        <v>5</v>
      </c>
      <c r="C17" s="21">
        <v>21001</v>
      </c>
      <c r="D17" s="77" t="s">
        <v>12</v>
      </c>
    </row>
    <row r="18" spans="2:5" s="10" customFormat="1">
      <c r="B18" s="76" t="s">
        <v>6</v>
      </c>
      <c r="C18" s="78" t="s">
        <v>116</v>
      </c>
      <c r="D18" s="285"/>
    </row>
    <row r="19" spans="2:5" s="10" customFormat="1" ht="67.150000000000006">
      <c r="B19" s="76" t="s">
        <v>10</v>
      </c>
      <c r="C19" s="78" t="s">
        <v>117</v>
      </c>
      <c r="D19" s="286"/>
    </row>
    <row r="20" spans="2:5" s="10" customFormat="1" ht="33.6">
      <c r="B20" s="76" t="s">
        <v>7</v>
      </c>
      <c r="C20" s="78" t="s">
        <v>118</v>
      </c>
      <c r="D20" s="286"/>
    </row>
    <row r="21" spans="2:5" s="10" customFormat="1" ht="50.35">
      <c r="B21" s="14" t="s">
        <v>30</v>
      </c>
      <c r="C21" s="78" t="s">
        <v>119</v>
      </c>
      <c r="D21" s="286"/>
    </row>
    <row r="22" spans="2:5" s="10" customFormat="1">
      <c r="B22" s="331" t="s">
        <v>0</v>
      </c>
      <c r="C22" s="332"/>
      <c r="D22" s="330"/>
    </row>
    <row r="23" spans="2:5" s="10" customFormat="1" ht="34.450000000000003" customHeight="1">
      <c r="B23" s="325" t="s">
        <v>120</v>
      </c>
      <c r="C23" s="326"/>
      <c r="D23" s="121">
        <v>9</v>
      </c>
    </row>
    <row r="24" spans="2:5" s="10" customFormat="1">
      <c r="B24" s="79" t="s">
        <v>8</v>
      </c>
      <c r="C24" s="79"/>
      <c r="D24" s="108">
        <f>+'Havelvats 1'!D22</f>
        <v>118539.59999999999</v>
      </c>
      <c r="E24" s="48"/>
    </row>
    <row r="25" spans="2:5" s="10" customFormat="1" ht="7.95" customHeight="1">
      <c r="D25" s="91"/>
    </row>
    <row r="26" spans="2:5" s="10" customFormat="1" ht="17.25">
      <c r="B26" s="328" t="s">
        <v>3</v>
      </c>
      <c r="C26" s="329"/>
      <c r="D26" s="90"/>
    </row>
    <row r="27" spans="2:5" s="10" customFormat="1" ht="83.95">
      <c r="B27" s="76" t="s">
        <v>4</v>
      </c>
      <c r="C27" s="21">
        <v>1075</v>
      </c>
      <c r="D27" s="111" t="s">
        <v>62</v>
      </c>
    </row>
    <row r="28" spans="2:5" s="10" customFormat="1">
      <c r="B28" s="76" t="s">
        <v>5</v>
      </c>
      <c r="C28" s="21">
        <v>32008</v>
      </c>
      <c r="D28" s="77" t="s">
        <v>12</v>
      </c>
    </row>
    <row r="29" spans="2:5" s="10" customFormat="1" ht="33.6">
      <c r="B29" s="76" t="s">
        <v>6</v>
      </c>
      <c r="C29" s="78" t="s">
        <v>70</v>
      </c>
      <c r="D29" s="285"/>
    </row>
    <row r="30" spans="2:5" s="10" customFormat="1" ht="33.6">
      <c r="B30" s="76" t="s">
        <v>10</v>
      </c>
      <c r="C30" s="78" t="s">
        <v>97</v>
      </c>
      <c r="D30" s="286"/>
    </row>
    <row r="31" spans="2:5" s="10" customFormat="1" ht="33.6">
      <c r="B31" s="76" t="s">
        <v>7</v>
      </c>
      <c r="C31" s="78" t="s">
        <v>121</v>
      </c>
      <c r="D31" s="286"/>
    </row>
    <row r="32" spans="2:5" s="10" customFormat="1" ht="50.35">
      <c r="B32" s="14" t="s">
        <v>123</v>
      </c>
      <c r="C32" s="78" t="s">
        <v>122</v>
      </c>
      <c r="D32" s="286"/>
    </row>
    <row r="33" spans="2:5" s="10" customFormat="1">
      <c r="B33" s="331" t="s">
        <v>0</v>
      </c>
      <c r="C33" s="332"/>
      <c r="D33" s="330"/>
    </row>
    <row r="34" spans="2:5" s="10" customFormat="1">
      <c r="B34" s="325" t="s">
        <v>124</v>
      </c>
      <c r="C34" s="326"/>
      <c r="D34" s="121">
        <v>1</v>
      </c>
    </row>
    <row r="35" spans="2:5" s="10" customFormat="1">
      <c r="B35" s="79" t="s">
        <v>8</v>
      </c>
      <c r="C35" s="79"/>
      <c r="D35" s="108">
        <f>+'Havelvats 1'!D28</f>
        <v>9900</v>
      </c>
      <c r="E35" s="48"/>
    </row>
    <row r="37" spans="2:5" ht="17.25">
      <c r="B37" s="73" t="s">
        <v>1</v>
      </c>
      <c r="C37" s="73" t="s">
        <v>2</v>
      </c>
      <c r="D37" s="106"/>
    </row>
    <row r="38" spans="2:5" ht="17.25">
      <c r="B38" s="74">
        <v>1146</v>
      </c>
      <c r="C38" s="122" t="s">
        <v>88</v>
      </c>
      <c r="D38" s="107"/>
    </row>
    <row r="40" spans="2:5" ht="17.25">
      <c r="B40" s="80" t="s">
        <v>1</v>
      </c>
      <c r="C40" s="80" t="s">
        <v>2</v>
      </c>
      <c r="D40" s="109"/>
    </row>
    <row r="41" spans="2:5" ht="17.25">
      <c r="B41" s="81">
        <v>1146</v>
      </c>
      <c r="C41" s="122" t="s">
        <v>88</v>
      </c>
      <c r="D41" s="110"/>
    </row>
    <row r="42" spans="2:5" ht="17.25">
      <c r="B42" s="82" t="s">
        <v>3</v>
      </c>
      <c r="C42" s="47"/>
      <c r="D42" s="109"/>
    </row>
    <row r="43" spans="2:5" s="10" customFormat="1" ht="83.95">
      <c r="B43" s="76" t="s">
        <v>4</v>
      </c>
      <c r="C43" s="21">
        <v>1146</v>
      </c>
      <c r="D43" s="115" t="s">
        <v>32</v>
      </c>
    </row>
    <row r="44" spans="2:5">
      <c r="B44" s="83" t="s">
        <v>5</v>
      </c>
      <c r="C44" s="84">
        <v>11001</v>
      </c>
      <c r="D44" s="92" t="s">
        <v>15</v>
      </c>
    </row>
    <row r="45" spans="2:5">
      <c r="B45" s="83" t="s">
        <v>6</v>
      </c>
      <c r="C45" s="78" t="s">
        <v>125</v>
      </c>
      <c r="D45" s="252"/>
    </row>
    <row r="46" spans="2:5" ht="50.35">
      <c r="B46" s="83" t="s">
        <v>10</v>
      </c>
      <c r="C46" s="78" t="s">
        <v>126</v>
      </c>
      <c r="D46" s="253"/>
    </row>
    <row r="47" spans="2:5">
      <c r="B47" s="83" t="s">
        <v>7</v>
      </c>
      <c r="C47" s="78" t="s">
        <v>127</v>
      </c>
      <c r="D47" s="253"/>
    </row>
    <row r="48" spans="2:5" ht="67.150000000000006">
      <c r="B48" s="36" t="s">
        <v>129</v>
      </c>
      <c r="C48" s="78" t="s">
        <v>128</v>
      </c>
      <c r="D48" s="253"/>
    </row>
    <row r="49" spans="2:4">
      <c r="B49" s="85"/>
      <c r="C49" s="86" t="s">
        <v>0</v>
      </c>
      <c r="D49" s="254"/>
    </row>
    <row r="50" spans="2:4">
      <c r="B50" s="315" t="s">
        <v>8</v>
      </c>
      <c r="C50" s="316"/>
      <c r="D50" s="46">
        <f>+'Havelvats 1'!D40</f>
        <v>-112885.4</v>
      </c>
    </row>
    <row r="51" spans="2:4" s="10" customFormat="1" ht="7.95" customHeight="1">
      <c r="D51" s="91"/>
    </row>
    <row r="52" spans="2:4" ht="17.25">
      <c r="B52" s="80" t="s">
        <v>1</v>
      </c>
      <c r="C52" s="80" t="s">
        <v>2</v>
      </c>
      <c r="D52" s="109"/>
    </row>
    <row r="53" spans="2:4" ht="17.25">
      <c r="B53" s="81">
        <v>1146</v>
      </c>
      <c r="C53" s="122" t="s">
        <v>88</v>
      </c>
      <c r="D53" s="110"/>
    </row>
    <row r="54" spans="2:4" ht="17.25">
      <c r="B54" s="82" t="s">
        <v>3</v>
      </c>
      <c r="C54" s="47"/>
      <c r="D54" s="109"/>
    </row>
    <row r="55" spans="2:4" s="10" customFormat="1" ht="83.95">
      <c r="B55" s="76" t="s">
        <v>4</v>
      </c>
      <c r="C55" s="21">
        <v>1146</v>
      </c>
      <c r="D55" s="115" t="s">
        <v>32</v>
      </c>
    </row>
    <row r="56" spans="2:4">
      <c r="B56" s="83" t="s">
        <v>5</v>
      </c>
      <c r="C56" s="84">
        <v>11025</v>
      </c>
      <c r="D56" s="112" t="s">
        <v>15</v>
      </c>
    </row>
    <row r="57" spans="2:4">
      <c r="B57" s="83" t="s">
        <v>6</v>
      </c>
      <c r="C57" s="78" t="s">
        <v>174</v>
      </c>
      <c r="D57" s="252"/>
    </row>
    <row r="58" spans="2:4" ht="83.95">
      <c r="B58" s="83" t="s">
        <v>10</v>
      </c>
      <c r="C58" s="78" t="s">
        <v>175</v>
      </c>
      <c r="D58" s="253"/>
    </row>
    <row r="59" spans="2:4">
      <c r="B59" s="83" t="s">
        <v>7</v>
      </c>
      <c r="C59" s="78" t="s">
        <v>127</v>
      </c>
      <c r="D59" s="253"/>
    </row>
    <row r="60" spans="2:4" ht="50.35">
      <c r="B60" s="36" t="s">
        <v>129</v>
      </c>
      <c r="C60" s="78" t="s">
        <v>119</v>
      </c>
      <c r="D60" s="253"/>
    </row>
    <row r="61" spans="2:4">
      <c r="B61" s="85"/>
      <c r="C61" s="86" t="s">
        <v>0</v>
      </c>
      <c r="D61" s="254"/>
    </row>
    <row r="62" spans="2:4" ht="35.799999999999997" customHeight="1">
      <c r="B62" s="325" t="s">
        <v>176</v>
      </c>
      <c r="C62" s="326"/>
      <c r="D62" s="247">
        <v>-63</v>
      </c>
    </row>
    <row r="63" spans="2:4" ht="35.799999999999997" customHeight="1">
      <c r="B63" s="325" t="s">
        <v>177</v>
      </c>
      <c r="C63" s="326"/>
      <c r="D63" s="247">
        <v>-502</v>
      </c>
    </row>
    <row r="64" spans="2:4">
      <c r="B64" s="325" t="s">
        <v>178</v>
      </c>
      <c r="C64" s="326"/>
      <c r="D64" s="247">
        <v>-242</v>
      </c>
    </row>
    <row r="65" spans="2:4" ht="16.8" customHeight="1">
      <c r="B65" s="325" t="s">
        <v>179</v>
      </c>
      <c r="C65" s="326"/>
      <c r="D65" s="247">
        <v>-718</v>
      </c>
    </row>
    <row r="66" spans="2:4" ht="16.8" customHeight="1">
      <c r="B66" s="325" t="s">
        <v>180</v>
      </c>
      <c r="C66" s="326"/>
      <c r="D66" s="248">
        <v>-7500</v>
      </c>
    </row>
    <row r="67" spans="2:4">
      <c r="B67" s="315" t="s">
        <v>8</v>
      </c>
      <c r="C67" s="316"/>
      <c r="D67" s="46">
        <f>+'Havelvats 1'!D46</f>
        <v>-17500</v>
      </c>
    </row>
    <row r="68" spans="2:4" s="10" customFormat="1" ht="7.95" customHeight="1">
      <c r="D68" s="91"/>
    </row>
    <row r="69" spans="2:4" ht="17.25">
      <c r="B69" s="80" t="s">
        <v>1</v>
      </c>
      <c r="C69" s="80" t="s">
        <v>2</v>
      </c>
      <c r="D69" s="109"/>
    </row>
    <row r="70" spans="2:4" ht="17.25">
      <c r="B70" s="81">
        <v>1146</v>
      </c>
      <c r="C70" s="122" t="s">
        <v>88</v>
      </c>
      <c r="D70" s="110"/>
    </row>
    <row r="71" spans="2:4" ht="17.25">
      <c r="B71" s="82" t="s">
        <v>3</v>
      </c>
      <c r="C71" s="47"/>
      <c r="D71" s="109"/>
    </row>
    <row r="72" spans="2:4" s="10" customFormat="1" ht="83.95">
      <c r="B72" s="76" t="s">
        <v>4</v>
      </c>
      <c r="C72" s="21">
        <v>1146</v>
      </c>
      <c r="D72" s="115" t="s">
        <v>32</v>
      </c>
    </row>
    <row r="73" spans="2:4">
      <c r="B73" s="83" t="s">
        <v>5</v>
      </c>
      <c r="C73" s="84">
        <v>12004</v>
      </c>
      <c r="D73" s="112" t="s">
        <v>15</v>
      </c>
    </row>
    <row r="74" spans="2:4" ht="33.6">
      <c r="B74" s="83" t="s">
        <v>6</v>
      </c>
      <c r="C74" s="78" t="s">
        <v>163</v>
      </c>
      <c r="D74" s="252"/>
    </row>
    <row r="75" spans="2:4" ht="50.35">
      <c r="B75" s="83" t="s">
        <v>10</v>
      </c>
      <c r="C75" s="78" t="s">
        <v>164</v>
      </c>
      <c r="D75" s="253"/>
    </row>
    <row r="76" spans="2:4">
      <c r="B76" s="83" t="s">
        <v>7</v>
      </c>
      <c r="C76" s="78" t="s">
        <v>165</v>
      </c>
      <c r="D76" s="253"/>
    </row>
    <row r="77" spans="2:4" ht="50.35">
      <c r="B77" s="36" t="s">
        <v>129</v>
      </c>
      <c r="C77" s="78" t="s">
        <v>166</v>
      </c>
      <c r="D77" s="253"/>
    </row>
    <row r="78" spans="2:4">
      <c r="B78" s="85"/>
      <c r="C78" s="86" t="s">
        <v>0</v>
      </c>
      <c r="D78" s="254"/>
    </row>
    <row r="79" spans="2:4">
      <c r="B79" s="315" t="s">
        <v>8</v>
      </c>
      <c r="C79" s="316"/>
      <c r="D79" s="46">
        <f>+'Havelvats 1'!D52</f>
        <v>-15554.2</v>
      </c>
    </row>
    <row r="80" spans="2:4">
      <c r="B80" s="172"/>
      <c r="C80" s="172"/>
      <c r="D80" s="173"/>
    </row>
    <row r="81" spans="1:4">
      <c r="D81" s="49"/>
    </row>
    <row r="82" spans="1:4">
      <c r="A82" s="321" t="s">
        <v>130</v>
      </c>
      <c r="B82" s="321"/>
      <c r="C82" s="321"/>
      <c r="D82" s="321"/>
    </row>
    <row r="83" spans="1:4" ht="17.25">
      <c r="B83" s="2"/>
      <c r="C83" s="174" t="s">
        <v>131</v>
      </c>
      <c r="D83" s="175"/>
    </row>
    <row r="84" spans="1:4" ht="17.25">
      <c r="B84" s="176" t="s">
        <v>11</v>
      </c>
      <c r="C84" s="177"/>
      <c r="D84" s="178"/>
    </row>
    <row r="85" spans="1:4">
      <c r="B85" s="118"/>
      <c r="C85" s="118"/>
      <c r="D85" s="179"/>
    </row>
    <row r="86" spans="1:4">
      <c r="B86" s="118"/>
      <c r="C86" s="118"/>
      <c r="D86" s="180"/>
    </row>
    <row r="87" spans="1:4" ht="17.25">
      <c r="B87" s="181" t="s">
        <v>1</v>
      </c>
      <c r="C87" s="181" t="s">
        <v>2</v>
      </c>
      <c r="D87" s="180"/>
    </row>
    <row r="88" spans="1:4" ht="17.25">
      <c r="B88" s="182">
        <v>1139</v>
      </c>
      <c r="C88" s="122" t="s">
        <v>110</v>
      </c>
      <c r="D88" s="183"/>
    </row>
    <row r="89" spans="1:4" ht="17.25">
      <c r="B89" s="184" t="s">
        <v>3</v>
      </c>
      <c r="C89" s="118"/>
      <c r="D89" s="180"/>
    </row>
    <row r="90" spans="1:4" ht="83.95">
      <c r="A90" s="10"/>
      <c r="B90" s="185" t="s">
        <v>4</v>
      </c>
      <c r="C90" s="89">
        <v>1139</v>
      </c>
      <c r="D90" s="115" t="s">
        <v>132</v>
      </c>
    </row>
    <row r="91" spans="1:4">
      <c r="B91" s="186" t="s">
        <v>5</v>
      </c>
      <c r="C91" s="187">
        <v>11001</v>
      </c>
      <c r="D91" s="188" t="s">
        <v>15</v>
      </c>
    </row>
    <row r="92" spans="1:4">
      <c r="B92" s="186" t="s">
        <v>6</v>
      </c>
      <c r="C92" s="189" t="s">
        <v>110</v>
      </c>
      <c r="D92" s="252"/>
    </row>
    <row r="93" spans="1:4" ht="67.150000000000006">
      <c r="B93" s="186" t="s">
        <v>10</v>
      </c>
      <c r="C93" s="189" t="s">
        <v>133</v>
      </c>
      <c r="D93" s="253"/>
    </row>
    <row r="94" spans="1:4">
      <c r="B94" s="186" t="s">
        <v>7</v>
      </c>
      <c r="C94" s="189" t="s">
        <v>134</v>
      </c>
      <c r="D94" s="253"/>
    </row>
    <row r="95" spans="1:4" ht="50.35">
      <c r="B95" s="190" t="s">
        <v>30</v>
      </c>
      <c r="C95" s="189" t="s">
        <v>131</v>
      </c>
      <c r="D95" s="253"/>
    </row>
    <row r="96" spans="1:4">
      <c r="B96" s="191"/>
      <c r="C96" s="192" t="s">
        <v>0</v>
      </c>
      <c r="D96" s="254"/>
    </row>
    <row r="97" spans="1:6">
      <c r="B97" s="314" t="s">
        <v>8</v>
      </c>
      <c r="C97" s="314"/>
      <c r="D97" s="159">
        <f>+'Havelvats 1'!D66</f>
        <v>27400</v>
      </c>
      <c r="F97" s="339"/>
    </row>
    <row r="98" spans="1:6">
      <c r="B98" s="322"/>
      <c r="C98" s="323"/>
      <c r="D98" s="324"/>
    </row>
    <row r="99" spans="1:6" ht="83.95">
      <c r="A99" s="10"/>
      <c r="B99" s="185" t="s">
        <v>4</v>
      </c>
      <c r="C99" s="89">
        <v>1139</v>
      </c>
      <c r="D99" s="115" t="s">
        <v>135</v>
      </c>
    </row>
    <row r="100" spans="1:6">
      <c r="B100" s="186" t="s">
        <v>5</v>
      </c>
      <c r="C100" s="187">
        <v>11001</v>
      </c>
      <c r="D100" s="188" t="s">
        <v>15</v>
      </c>
    </row>
    <row r="101" spans="1:6">
      <c r="B101" s="186" t="s">
        <v>6</v>
      </c>
      <c r="C101" s="189" t="s">
        <v>110</v>
      </c>
      <c r="D101" s="252"/>
    </row>
    <row r="102" spans="1:6" ht="67.150000000000006">
      <c r="B102" s="186" t="s">
        <v>10</v>
      </c>
      <c r="C102" s="189" t="s">
        <v>133</v>
      </c>
      <c r="D102" s="253"/>
    </row>
    <row r="103" spans="1:6">
      <c r="B103" s="186" t="s">
        <v>7</v>
      </c>
      <c r="C103" s="189" t="s">
        <v>134</v>
      </c>
      <c r="D103" s="253"/>
    </row>
    <row r="104" spans="1:6" ht="50.35">
      <c r="B104" s="190" t="s">
        <v>30</v>
      </c>
      <c r="C104" s="189" t="s">
        <v>131</v>
      </c>
      <c r="D104" s="253"/>
    </row>
    <row r="105" spans="1:6">
      <c r="B105" s="191"/>
      <c r="C105" s="192" t="s">
        <v>0</v>
      </c>
      <c r="D105" s="254"/>
    </row>
    <row r="106" spans="1:6">
      <c r="B106" s="314" t="s">
        <v>8</v>
      </c>
      <c r="C106" s="314"/>
      <c r="D106" s="154">
        <f>+'Havelvats 1'!D72</f>
        <v>-9900</v>
      </c>
    </row>
  </sheetData>
  <mergeCells count="31">
    <mergeCell ref="B64:C64"/>
    <mergeCell ref="B65:C65"/>
    <mergeCell ref="B66:C66"/>
    <mergeCell ref="C2:D2"/>
    <mergeCell ref="C1:D1"/>
    <mergeCell ref="B23:C23"/>
    <mergeCell ref="B34:C34"/>
    <mergeCell ref="A7:D7"/>
    <mergeCell ref="B5:D5"/>
    <mergeCell ref="B15:C15"/>
    <mergeCell ref="D18:D22"/>
    <mergeCell ref="B22:C22"/>
    <mergeCell ref="B26:C26"/>
    <mergeCell ref="D29:D33"/>
    <mergeCell ref="B33:C33"/>
    <mergeCell ref="B106:C106"/>
    <mergeCell ref="B50:C50"/>
    <mergeCell ref="D45:D49"/>
    <mergeCell ref="B9:D9"/>
    <mergeCell ref="C3:D3"/>
    <mergeCell ref="D74:D78"/>
    <mergeCell ref="B79:C79"/>
    <mergeCell ref="A82:D82"/>
    <mergeCell ref="D92:D96"/>
    <mergeCell ref="B97:C97"/>
    <mergeCell ref="B98:D98"/>
    <mergeCell ref="D101:D105"/>
    <mergeCell ref="D57:D61"/>
    <mergeCell ref="B67:C67"/>
    <mergeCell ref="B62:C62"/>
    <mergeCell ref="B63:C6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6"/>
  <sheetViews>
    <sheetView topLeftCell="A106" zoomScale="70" zoomScaleNormal="70" zoomScaleSheetLayoutView="100" workbookViewId="0">
      <selection activeCell="C46" sqref="C46"/>
    </sheetView>
  </sheetViews>
  <sheetFormatPr defaultColWidth="9.15234375" defaultRowHeight="16.8"/>
  <cols>
    <col min="1" max="1" width="5.3046875" style="49" customWidth="1"/>
    <col min="2" max="2" width="24.53515625" style="49" customWidth="1"/>
    <col min="3" max="3" width="65.69140625" style="49" customWidth="1"/>
    <col min="4" max="4" width="20.15234375" style="94" customWidth="1"/>
    <col min="5" max="5" width="10" style="49" customWidth="1"/>
    <col min="6" max="6" width="49.84375" style="49" customWidth="1"/>
    <col min="7" max="16384" width="9.15234375" style="49"/>
  </cols>
  <sheetData>
    <row r="1" spans="1:4" ht="37.549999999999997" customHeight="1">
      <c r="C1" s="320" t="s">
        <v>63</v>
      </c>
      <c r="D1" s="320"/>
    </row>
    <row r="2" spans="1:4" ht="17.25" customHeight="1">
      <c r="C2" s="320" t="s">
        <v>49</v>
      </c>
      <c r="D2" s="320"/>
    </row>
    <row r="3" spans="1:4" ht="17.25" customHeight="1">
      <c r="C3" s="320" t="s">
        <v>9</v>
      </c>
      <c r="D3" s="320"/>
    </row>
    <row r="5" spans="1:4" ht="59.3" customHeight="1">
      <c r="A5" s="1"/>
      <c r="B5" s="293" t="s">
        <v>137</v>
      </c>
      <c r="C5" s="293"/>
      <c r="D5" s="293"/>
    </row>
    <row r="6" spans="1:4" ht="23.3" customHeight="1"/>
    <row r="7" spans="1:4" ht="21.75" customHeight="1">
      <c r="A7" s="327" t="s">
        <v>50</v>
      </c>
      <c r="B7" s="327"/>
      <c r="C7" s="327"/>
      <c r="D7" s="327"/>
    </row>
    <row r="8" spans="1:4" ht="38.65" customHeight="1">
      <c r="B8" s="2"/>
      <c r="C8" s="70" t="s">
        <v>52</v>
      </c>
      <c r="D8" s="104"/>
    </row>
    <row r="9" spans="1:4" ht="17.25">
      <c r="B9" s="317" t="s">
        <v>64</v>
      </c>
      <c r="C9" s="318"/>
      <c r="D9" s="319"/>
    </row>
    <row r="10" spans="1:4" s="71" customFormat="1">
      <c r="B10" s="72"/>
      <c r="C10" s="72"/>
      <c r="D10" s="105"/>
    </row>
    <row r="11" spans="1:4" s="71" customFormat="1">
      <c r="B11" s="72"/>
      <c r="C11" s="72"/>
      <c r="D11" s="87"/>
    </row>
    <row r="12" spans="1:4" ht="17.25">
      <c r="B12" s="73" t="s">
        <v>1</v>
      </c>
      <c r="C12" s="73" t="s">
        <v>2</v>
      </c>
      <c r="D12" s="106"/>
    </row>
    <row r="13" spans="1:4" ht="17.25">
      <c r="B13" s="74">
        <v>1075</v>
      </c>
      <c r="C13" s="75" t="s">
        <v>65</v>
      </c>
      <c r="D13" s="107"/>
    </row>
    <row r="15" spans="1:4" s="10" customFormat="1" ht="17.25" customHeight="1">
      <c r="B15" s="328" t="s">
        <v>3</v>
      </c>
      <c r="C15" s="329"/>
      <c r="D15" s="90"/>
    </row>
    <row r="16" spans="1:4" s="10" customFormat="1" ht="83.95">
      <c r="B16" s="76" t="s">
        <v>4</v>
      </c>
      <c r="C16" s="21">
        <v>1075</v>
      </c>
      <c r="D16" s="111" t="s">
        <v>62</v>
      </c>
    </row>
    <row r="17" spans="2:5" s="10" customFormat="1">
      <c r="B17" s="76" t="s">
        <v>5</v>
      </c>
      <c r="C17" s="21">
        <v>21001</v>
      </c>
      <c r="D17" s="77" t="s">
        <v>12</v>
      </c>
    </row>
    <row r="18" spans="2:5" s="10" customFormat="1" ht="33.6">
      <c r="B18" s="76" t="s">
        <v>6</v>
      </c>
      <c r="C18" s="78" t="s">
        <v>116</v>
      </c>
      <c r="D18" s="285"/>
    </row>
    <row r="19" spans="2:5" s="10" customFormat="1" ht="67.150000000000006">
      <c r="B19" s="76" t="s">
        <v>10</v>
      </c>
      <c r="C19" s="78" t="s">
        <v>117</v>
      </c>
      <c r="D19" s="286"/>
    </row>
    <row r="20" spans="2:5" s="10" customFormat="1" ht="33.6">
      <c r="B20" s="76" t="s">
        <v>7</v>
      </c>
      <c r="C20" s="78" t="s">
        <v>118</v>
      </c>
      <c r="D20" s="286"/>
    </row>
    <row r="21" spans="2:5" s="10" customFormat="1" ht="50.35">
      <c r="B21" s="14" t="s">
        <v>30</v>
      </c>
      <c r="C21" s="78" t="s">
        <v>119</v>
      </c>
      <c r="D21" s="286"/>
    </row>
    <row r="22" spans="2:5" s="10" customFormat="1" ht="16.8" customHeight="1">
      <c r="B22" s="331" t="s">
        <v>0</v>
      </c>
      <c r="C22" s="332"/>
      <c r="D22" s="330"/>
    </row>
    <row r="23" spans="2:5" s="10" customFormat="1" ht="16.8" customHeight="1">
      <c r="B23" s="325" t="s">
        <v>120</v>
      </c>
      <c r="C23" s="326"/>
      <c r="D23" s="121">
        <v>9</v>
      </c>
    </row>
    <row r="24" spans="2:5" s="10" customFormat="1">
      <c r="B24" s="79" t="s">
        <v>8</v>
      </c>
      <c r="C24" s="79"/>
      <c r="D24" s="108">
        <f>+'Havelvats 2 '!G41</f>
        <v>118539.59999999999</v>
      </c>
      <c r="E24" s="48"/>
    </row>
    <row r="25" spans="2:5" s="10" customFormat="1" ht="7.95" customHeight="1">
      <c r="D25" s="91"/>
    </row>
    <row r="26" spans="2:5" s="10" customFormat="1" ht="17.25" customHeight="1">
      <c r="B26" s="328" t="s">
        <v>3</v>
      </c>
      <c r="C26" s="329"/>
      <c r="D26" s="90"/>
    </row>
    <row r="27" spans="2:5" s="10" customFormat="1" ht="83.95">
      <c r="B27" s="76" t="s">
        <v>4</v>
      </c>
      <c r="C27" s="21">
        <v>1075</v>
      </c>
      <c r="D27" s="111" t="s">
        <v>62</v>
      </c>
    </row>
    <row r="28" spans="2:5" s="10" customFormat="1">
      <c r="B28" s="76" t="s">
        <v>5</v>
      </c>
      <c r="C28" s="21">
        <v>32008</v>
      </c>
      <c r="D28" s="77" t="s">
        <v>12</v>
      </c>
    </row>
    <row r="29" spans="2:5" s="10" customFormat="1" ht="33.6">
      <c r="B29" s="76" t="s">
        <v>6</v>
      </c>
      <c r="C29" s="78" t="s">
        <v>70</v>
      </c>
      <c r="D29" s="285"/>
    </row>
    <row r="30" spans="2:5" s="10" customFormat="1" ht="33.6">
      <c r="B30" s="76" t="s">
        <v>10</v>
      </c>
      <c r="C30" s="78" t="s">
        <v>97</v>
      </c>
      <c r="D30" s="286"/>
    </row>
    <row r="31" spans="2:5" s="10" customFormat="1" ht="33.6">
      <c r="B31" s="76" t="s">
        <v>7</v>
      </c>
      <c r="C31" s="78" t="s">
        <v>121</v>
      </c>
      <c r="D31" s="286"/>
    </row>
    <row r="32" spans="2:5" s="10" customFormat="1" ht="50.35">
      <c r="B32" s="14" t="s">
        <v>123</v>
      </c>
      <c r="C32" s="78" t="s">
        <v>122</v>
      </c>
      <c r="D32" s="286"/>
    </row>
    <row r="33" spans="2:5" s="10" customFormat="1" ht="16.8" customHeight="1">
      <c r="B33" s="331" t="s">
        <v>0</v>
      </c>
      <c r="C33" s="332"/>
      <c r="D33" s="330"/>
    </row>
    <row r="34" spans="2:5" s="10" customFormat="1" ht="16.8" customHeight="1">
      <c r="B34" s="325" t="s">
        <v>124</v>
      </c>
      <c r="C34" s="326"/>
      <c r="D34" s="121">
        <v>1</v>
      </c>
    </row>
    <row r="35" spans="2:5" s="10" customFormat="1">
      <c r="B35" s="79" t="s">
        <v>8</v>
      </c>
      <c r="C35" s="79"/>
      <c r="D35" s="108">
        <f>+'Havelvats 2 '!G26</f>
        <v>9900</v>
      </c>
      <c r="E35" s="48"/>
    </row>
    <row r="37" spans="2:5" ht="17.25">
      <c r="B37" s="73" t="s">
        <v>1</v>
      </c>
      <c r="C37" s="73" t="s">
        <v>2</v>
      </c>
      <c r="D37" s="106"/>
    </row>
    <row r="38" spans="2:5" ht="17.25">
      <c r="B38" s="74">
        <v>1146</v>
      </c>
      <c r="C38" s="122" t="s">
        <v>88</v>
      </c>
      <c r="D38" s="107"/>
    </row>
    <row r="40" spans="2:5" ht="17.25">
      <c r="B40" s="80" t="s">
        <v>1</v>
      </c>
      <c r="C40" s="80" t="s">
        <v>2</v>
      </c>
      <c r="D40" s="109"/>
    </row>
    <row r="41" spans="2:5" ht="17.25">
      <c r="B41" s="81">
        <v>1146</v>
      </c>
      <c r="C41" s="122" t="s">
        <v>88</v>
      </c>
      <c r="D41" s="110"/>
    </row>
    <row r="42" spans="2:5" ht="34.450000000000003">
      <c r="B42" s="82" t="s">
        <v>3</v>
      </c>
      <c r="C42" s="47"/>
      <c r="D42" s="109"/>
    </row>
    <row r="43" spans="2:5" s="10" customFormat="1" ht="83.95">
      <c r="B43" s="76" t="s">
        <v>4</v>
      </c>
      <c r="C43" s="21">
        <v>1146</v>
      </c>
      <c r="D43" s="115" t="s">
        <v>32</v>
      </c>
    </row>
    <row r="44" spans="2:5">
      <c r="B44" s="83" t="s">
        <v>5</v>
      </c>
      <c r="C44" s="84">
        <v>11025</v>
      </c>
      <c r="D44" s="112" t="s">
        <v>15</v>
      </c>
    </row>
    <row r="45" spans="2:5" ht="33.6">
      <c r="B45" s="83" t="s">
        <v>6</v>
      </c>
      <c r="C45" s="78" t="s">
        <v>174</v>
      </c>
      <c r="D45" s="252"/>
    </row>
    <row r="46" spans="2:5" ht="83.95">
      <c r="B46" s="83" t="s">
        <v>10</v>
      </c>
      <c r="C46" s="78" t="s">
        <v>175</v>
      </c>
      <c r="D46" s="253"/>
    </row>
    <row r="47" spans="2:5">
      <c r="B47" s="83" t="s">
        <v>7</v>
      </c>
      <c r="C47" s="78" t="s">
        <v>127</v>
      </c>
      <c r="D47" s="253"/>
    </row>
    <row r="48" spans="2:5" ht="67.150000000000006">
      <c r="B48" s="36" t="s">
        <v>129</v>
      </c>
      <c r="C48" s="78" t="s">
        <v>119</v>
      </c>
      <c r="D48" s="253"/>
    </row>
    <row r="49" spans="2:4">
      <c r="B49" s="85"/>
      <c r="C49" s="86" t="s">
        <v>0</v>
      </c>
      <c r="D49" s="254"/>
    </row>
    <row r="50" spans="2:4" ht="35.799999999999997" customHeight="1">
      <c r="B50" s="325" t="s">
        <v>176</v>
      </c>
      <c r="C50" s="326"/>
      <c r="D50" s="247">
        <v>-63</v>
      </c>
    </row>
    <row r="51" spans="2:4" ht="35.799999999999997" customHeight="1">
      <c r="B51" s="325" t="s">
        <v>177</v>
      </c>
      <c r="C51" s="326"/>
      <c r="D51" s="247">
        <v>-502</v>
      </c>
    </row>
    <row r="52" spans="2:4">
      <c r="B52" s="325" t="s">
        <v>178</v>
      </c>
      <c r="C52" s="326"/>
      <c r="D52" s="247">
        <v>-242</v>
      </c>
    </row>
    <row r="53" spans="2:4" ht="16.8" customHeight="1">
      <c r="B53" s="325" t="s">
        <v>179</v>
      </c>
      <c r="C53" s="326"/>
      <c r="D53" s="247">
        <v>-718</v>
      </c>
    </row>
    <row r="54" spans="2:4" ht="16.8" customHeight="1">
      <c r="B54" s="325" t="s">
        <v>180</v>
      </c>
      <c r="C54" s="326"/>
      <c r="D54" s="248">
        <v>-7500</v>
      </c>
    </row>
    <row r="55" spans="2:4">
      <c r="B55" s="315" t="s">
        <v>8</v>
      </c>
      <c r="C55" s="316"/>
      <c r="D55" s="46">
        <f>+'Havelvats 2 '!G77</f>
        <v>-17500</v>
      </c>
    </row>
    <row r="56" spans="2:4" s="10" customFormat="1" ht="7.95" customHeight="1">
      <c r="D56" s="91"/>
    </row>
    <row r="57" spans="2:4" ht="17.25">
      <c r="B57" s="80" t="s">
        <v>1</v>
      </c>
      <c r="C57" s="80" t="s">
        <v>2</v>
      </c>
      <c r="D57" s="109"/>
    </row>
    <row r="58" spans="2:4" ht="17.25">
      <c r="B58" s="81">
        <v>1146</v>
      </c>
      <c r="C58" s="122" t="s">
        <v>88</v>
      </c>
      <c r="D58" s="110"/>
    </row>
    <row r="59" spans="2:4" ht="34.450000000000003">
      <c r="B59" s="82" t="s">
        <v>3</v>
      </c>
      <c r="C59" s="47"/>
      <c r="D59" s="109"/>
    </row>
    <row r="60" spans="2:4" s="10" customFormat="1" ht="83.95">
      <c r="B60" s="76" t="s">
        <v>4</v>
      </c>
      <c r="C60" s="21">
        <v>1146</v>
      </c>
      <c r="D60" s="115" t="s">
        <v>32</v>
      </c>
    </row>
    <row r="61" spans="2:4">
      <c r="B61" s="83" t="s">
        <v>5</v>
      </c>
      <c r="C61" s="84">
        <v>12004</v>
      </c>
      <c r="D61" s="112" t="s">
        <v>15</v>
      </c>
    </row>
    <row r="62" spans="2:4" ht="33.6">
      <c r="B62" s="83" t="s">
        <v>6</v>
      </c>
      <c r="C62" s="78" t="s">
        <v>163</v>
      </c>
      <c r="D62" s="252"/>
    </row>
    <row r="63" spans="2:4" ht="50.35">
      <c r="B63" s="83" t="s">
        <v>10</v>
      </c>
      <c r="C63" s="78" t="s">
        <v>164</v>
      </c>
      <c r="D63" s="253"/>
    </row>
    <row r="64" spans="2:4">
      <c r="B64" s="83" t="s">
        <v>7</v>
      </c>
      <c r="C64" s="78" t="s">
        <v>165</v>
      </c>
      <c r="D64" s="253"/>
    </row>
    <row r="65" spans="1:4" ht="67.150000000000006">
      <c r="B65" s="36" t="s">
        <v>129</v>
      </c>
      <c r="C65" s="78" t="s">
        <v>166</v>
      </c>
      <c r="D65" s="253"/>
    </row>
    <row r="66" spans="1:4">
      <c r="B66" s="85"/>
      <c r="C66" s="86" t="s">
        <v>0</v>
      </c>
      <c r="D66" s="254"/>
    </row>
    <row r="67" spans="1:4">
      <c r="B67" s="315" t="s">
        <v>8</v>
      </c>
      <c r="C67" s="316"/>
      <c r="D67" s="46">
        <f>+'Havelvats 2 '!G86</f>
        <v>-15554.2</v>
      </c>
    </row>
    <row r="69" spans="1:4">
      <c r="B69" s="172"/>
      <c r="C69" s="172"/>
      <c r="D69" s="173"/>
    </row>
    <row r="70" spans="1:4">
      <c r="D70" s="49"/>
    </row>
    <row r="71" spans="1:4">
      <c r="A71" s="321" t="s">
        <v>138</v>
      </c>
      <c r="B71" s="321"/>
      <c r="C71" s="321"/>
      <c r="D71" s="321"/>
    </row>
    <row r="72" spans="1:4" ht="17.25">
      <c r="B72" s="2"/>
      <c r="C72" s="174" t="s">
        <v>84</v>
      </c>
      <c r="D72" s="175"/>
    </row>
    <row r="73" spans="1:4" ht="17.25">
      <c r="B73" s="176" t="s">
        <v>64</v>
      </c>
      <c r="C73" s="177"/>
      <c r="D73" s="178"/>
    </row>
    <row r="74" spans="1:4">
      <c r="B74" s="118"/>
      <c r="C74" s="118"/>
      <c r="D74" s="179"/>
    </row>
    <row r="75" spans="1:4">
      <c r="B75" s="118"/>
      <c r="C75" s="118"/>
      <c r="D75" s="180"/>
    </row>
    <row r="76" spans="1:4" ht="17.25">
      <c r="B76" s="73" t="s">
        <v>1</v>
      </c>
      <c r="C76" s="73" t="s">
        <v>2</v>
      </c>
      <c r="D76" s="106"/>
    </row>
    <row r="77" spans="1:4" ht="17.25">
      <c r="B77" s="74">
        <v>1146</v>
      </c>
      <c r="C77" s="122" t="s">
        <v>88</v>
      </c>
      <c r="D77" s="107"/>
    </row>
    <row r="79" spans="1:4" s="10" customFormat="1" ht="17.25">
      <c r="A79" s="49"/>
      <c r="B79" s="80" t="s">
        <v>1</v>
      </c>
      <c r="C79" s="80" t="s">
        <v>2</v>
      </c>
      <c r="D79" s="109"/>
    </row>
    <row r="80" spans="1:4" ht="17.25">
      <c r="B80" s="81">
        <v>1146</v>
      </c>
      <c r="C80" s="122" t="s">
        <v>88</v>
      </c>
      <c r="D80" s="110"/>
    </row>
    <row r="81" spans="1:4" ht="34.450000000000003">
      <c r="B81" s="82" t="s">
        <v>3</v>
      </c>
      <c r="C81" s="47"/>
      <c r="D81" s="109"/>
    </row>
    <row r="82" spans="1:4" ht="83.95">
      <c r="A82" s="10"/>
      <c r="B82" s="76" t="s">
        <v>4</v>
      </c>
      <c r="C82" s="21">
        <v>1146</v>
      </c>
      <c r="D82" s="115" t="s">
        <v>32</v>
      </c>
    </row>
    <row r="83" spans="1:4">
      <c r="B83" s="83" t="s">
        <v>5</v>
      </c>
      <c r="C83" s="84">
        <v>11001</v>
      </c>
      <c r="D83" s="112" t="s">
        <v>15</v>
      </c>
    </row>
    <row r="84" spans="1:4" ht="33.6">
      <c r="B84" s="83" t="s">
        <v>6</v>
      </c>
      <c r="C84" s="78" t="s">
        <v>125</v>
      </c>
      <c r="D84" s="252"/>
    </row>
    <row r="85" spans="1:4" ht="50.35">
      <c r="B85" s="83" t="s">
        <v>10</v>
      </c>
      <c r="C85" s="78" t="s">
        <v>126</v>
      </c>
      <c r="D85" s="253"/>
    </row>
    <row r="86" spans="1:4" ht="16.8" customHeight="1">
      <c r="B86" s="83" t="s">
        <v>7</v>
      </c>
      <c r="C86" s="78" t="s">
        <v>127</v>
      </c>
      <c r="D86" s="253"/>
    </row>
    <row r="87" spans="1:4" ht="67.150000000000006">
      <c r="B87" s="36" t="s">
        <v>129</v>
      </c>
      <c r="C87" s="78" t="s">
        <v>140</v>
      </c>
      <c r="D87" s="253"/>
    </row>
    <row r="88" spans="1:4">
      <c r="B88" s="85"/>
      <c r="C88" s="86" t="s">
        <v>0</v>
      </c>
      <c r="D88" s="254"/>
    </row>
    <row r="89" spans="1:4" ht="17.25" customHeight="1">
      <c r="B89" s="315" t="s">
        <v>8</v>
      </c>
      <c r="C89" s="316"/>
      <c r="D89" s="46">
        <f>+'Havelvats 2 '!G60</f>
        <v>-112885.4</v>
      </c>
    </row>
    <row r="90" spans="1:4" ht="17.25" customHeight="1">
      <c r="B90" s="172"/>
      <c r="C90" s="172"/>
      <c r="D90" s="173"/>
    </row>
    <row r="91" spans="1:4">
      <c r="D91" s="49"/>
    </row>
    <row r="92" spans="1:4">
      <c r="A92" s="321" t="s">
        <v>139</v>
      </c>
      <c r="B92" s="321"/>
      <c r="C92" s="321"/>
      <c r="D92" s="321"/>
    </row>
    <row r="93" spans="1:4" ht="17.25">
      <c r="B93" s="2"/>
      <c r="C93" s="174" t="s">
        <v>131</v>
      </c>
      <c r="D93" s="175"/>
    </row>
    <row r="94" spans="1:4" ht="17.25">
      <c r="B94" s="176" t="s">
        <v>64</v>
      </c>
      <c r="C94" s="177"/>
      <c r="D94" s="178"/>
    </row>
    <row r="95" spans="1:4">
      <c r="B95" s="118"/>
      <c r="C95" s="118"/>
      <c r="D95" s="179"/>
    </row>
    <row r="96" spans="1:4">
      <c r="B96" s="118"/>
      <c r="C96" s="118"/>
      <c r="D96" s="180"/>
    </row>
    <row r="97" spans="1:4" ht="17.25">
      <c r="B97" s="181" t="s">
        <v>1</v>
      </c>
      <c r="C97" s="181" t="s">
        <v>2</v>
      </c>
      <c r="D97" s="180"/>
    </row>
    <row r="98" spans="1:4" ht="17.25">
      <c r="B98" s="182">
        <v>1139</v>
      </c>
      <c r="C98" s="122" t="s">
        <v>110</v>
      </c>
      <c r="D98" s="183"/>
    </row>
    <row r="99" spans="1:4" ht="34.450000000000003">
      <c r="B99" s="184" t="s">
        <v>3</v>
      </c>
      <c r="C99" s="118"/>
      <c r="D99" s="180"/>
    </row>
    <row r="100" spans="1:4" ht="83.95">
      <c r="A100" s="10"/>
      <c r="B100" s="185" t="s">
        <v>4</v>
      </c>
      <c r="C100" s="89">
        <v>1139</v>
      </c>
      <c r="D100" s="115" t="s">
        <v>132</v>
      </c>
    </row>
    <row r="101" spans="1:4">
      <c r="B101" s="186" t="s">
        <v>5</v>
      </c>
      <c r="C101" s="187">
        <v>11001</v>
      </c>
      <c r="D101" s="188" t="s">
        <v>15</v>
      </c>
    </row>
    <row r="102" spans="1:4" ht="33.6">
      <c r="B102" s="186" t="s">
        <v>6</v>
      </c>
      <c r="C102" s="189" t="s">
        <v>110</v>
      </c>
      <c r="D102" s="252"/>
    </row>
    <row r="103" spans="1:4" ht="67.150000000000006">
      <c r="B103" s="186" t="s">
        <v>10</v>
      </c>
      <c r="C103" s="189" t="s">
        <v>133</v>
      </c>
      <c r="D103" s="253"/>
    </row>
    <row r="104" spans="1:4">
      <c r="B104" s="186" t="s">
        <v>7</v>
      </c>
      <c r="C104" s="189" t="s">
        <v>134</v>
      </c>
      <c r="D104" s="253"/>
    </row>
    <row r="105" spans="1:4" ht="50.35">
      <c r="B105" s="190" t="s">
        <v>30</v>
      </c>
      <c r="C105" s="189" t="s">
        <v>131</v>
      </c>
      <c r="D105" s="253"/>
    </row>
    <row r="106" spans="1:4">
      <c r="B106" s="191"/>
      <c r="C106" s="192" t="s">
        <v>0</v>
      </c>
      <c r="D106" s="254"/>
    </row>
    <row r="107" spans="1:4">
      <c r="B107" s="314" t="s">
        <v>8</v>
      </c>
      <c r="C107" s="314"/>
      <c r="D107" s="159">
        <f>+'Havelvats 2 '!G107</f>
        <v>27400</v>
      </c>
    </row>
    <row r="108" spans="1:4">
      <c r="B108" s="322"/>
      <c r="C108" s="323"/>
      <c r="D108" s="324"/>
    </row>
    <row r="109" spans="1:4" ht="83.95">
      <c r="A109" s="10"/>
      <c r="B109" s="185" t="s">
        <v>4</v>
      </c>
      <c r="C109" s="89">
        <v>1139</v>
      </c>
      <c r="D109" s="115" t="s">
        <v>135</v>
      </c>
    </row>
    <row r="110" spans="1:4">
      <c r="B110" s="186" t="s">
        <v>5</v>
      </c>
      <c r="C110" s="187">
        <v>11001</v>
      </c>
      <c r="D110" s="188" t="s">
        <v>15</v>
      </c>
    </row>
    <row r="111" spans="1:4" ht="33.6">
      <c r="B111" s="186" t="s">
        <v>6</v>
      </c>
      <c r="C111" s="189" t="s">
        <v>110</v>
      </c>
      <c r="D111" s="252"/>
    </row>
    <row r="112" spans="1:4" ht="67.150000000000006">
      <c r="B112" s="186" t="s">
        <v>10</v>
      </c>
      <c r="C112" s="189" t="s">
        <v>133</v>
      </c>
      <c r="D112" s="253"/>
    </row>
    <row r="113" spans="2:4">
      <c r="B113" s="186" t="s">
        <v>7</v>
      </c>
      <c r="C113" s="189" t="s">
        <v>134</v>
      </c>
      <c r="D113" s="253"/>
    </row>
    <row r="114" spans="2:4" ht="50.35">
      <c r="B114" s="190" t="s">
        <v>30</v>
      </c>
      <c r="C114" s="189" t="s">
        <v>131</v>
      </c>
      <c r="D114" s="253"/>
    </row>
    <row r="115" spans="2:4">
      <c r="B115" s="191"/>
      <c r="C115" s="192" t="s">
        <v>0</v>
      </c>
      <c r="D115" s="254"/>
    </row>
    <row r="116" spans="2:4">
      <c r="B116" s="314" t="s">
        <v>8</v>
      </c>
      <c r="C116" s="314"/>
      <c r="D116" s="154">
        <f>+'Havelvats 2 '!G115</f>
        <v>-9900</v>
      </c>
    </row>
  </sheetData>
  <mergeCells count="32">
    <mergeCell ref="B55:C55"/>
    <mergeCell ref="B50:C50"/>
    <mergeCell ref="B51:C51"/>
    <mergeCell ref="B52:C52"/>
    <mergeCell ref="B53:C53"/>
    <mergeCell ref="B54:C54"/>
    <mergeCell ref="C1:D1"/>
    <mergeCell ref="C2:D2"/>
    <mergeCell ref="C3:D3"/>
    <mergeCell ref="B5:D5"/>
    <mergeCell ref="A7:D7"/>
    <mergeCell ref="D111:D115"/>
    <mergeCell ref="B116:C116"/>
    <mergeCell ref="B9:D9"/>
    <mergeCell ref="B34:C34"/>
    <mergeCell ref="B15:C15"/>
    <mergeCell ref="D18:D22"/>
    <mergeCell ref="B22:C22"/>
    <mergeCell ref="B23:C23"/>
    <mergeCell ref="B26:C26"/>
    <mergeCell ref="D29:D33"/>
    <mergeCell ref="B33:C33"/>
    <mergeCell ref="A71:D71"/>
    <mergeCell ref="D84:D88"/>
    <mergeCell ref="B89:C89"/>
    <mergeCell ref="A92:D92"/>
    <mergeCell ref="D45:D49"/>
    <mergeCell ref="D102:D106"/>
    <mergeCell ref="D62:D66"/>
    <mergeCell ref="B67:C67"/>
    <mergeCell ref="B107:C107"/>
    <mergeCell ref="B108:D10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1"/>
  <sheetViews>
    <sheetView tabSelected="1" topLeftCell="A8" zoomScale="70" zoomScaleNormal="70" zoomScaleSheetLayoutView="100" workbookViewId="0">
      <selection activeCell="G33" sqref="G33"/>
    </sheetView>
  </sheetViews>
  <sheetFormatPr defaultColWidth="9.15234375" defaultRowHeight="16.8"/>
  <cols>
    <col min="1" max="1" width="8.921875" style="49" customWidth="1"/>
    <col min="2" max="3" width="8.84375" style="49" customWidth="1"/>
    <col min="4" max="4" width="10.4609375" style="49" customWidth="1"/>
    <col min="5" max="5" width="14.53515625" style="49" customWidth="1"/>
    <col min="6" max="6" width="62.15234375" style="49" customWidth="1"/>
    <col min="7" max="7" width="22.3046875" style="49" customWidth="1"/>
    <col min="8" max="8" width="9.15234375" style="49"/>
    <col min="9" max="9" width="49.84375" style="49" customWidth="1"/>
    <col min="10" max="10" width="14.4609375" style="49" customWidth="1"/>
    <col min="11" max="16384" width="9.15234375" style="49"/>
  </cols>
  <sheetData>
    <row r="1" spans="1:7" ht="36.700000000000003" customHeight="1">
      <c r="G1" s="126" t="s">
        <v>148</v>
      </c>
    </row>
    <row r="2" spans="1:7" ht="17.25" customHeight="1">
      <c r="G2" s="193" t="s">
        <v>49</v>
      </c>
    </row>
    <row r="3" spans="1:7" ht="17.25" customHeight="1">
      <c r="G3" s="193" t="s">
        <v>9</v>
      </c>
    </row>
    <row r="6" spans="1:7" ht="52.45" customHeight="1">
      <c r="A6" s="336" t="s">
        <v>141</v>
      </c>
      <c r="B6" s="336"/>
      <c r="C6" s="336"/>
      <c r="D6" s="336"/>
      <c r="E6" s="336"/>
      <c r="F6" s="336"/>
      <c r="G6" s="336"/>
    </row>
    <row r="8" spans="1:7">
      <c r="G8" s="194" t="s">
        <v>142</v>
      </c>
    </row>
    <row r="9" spans="1:7" s="196" customFormat="1" ht="117.5">
      <c r="A9" s="337" t="s">
        <v>22</v>
      </c>
      <c r="B9" s="337"/>
      <c r="C9" s="337"/>
      <c r="D9" s="337" t="s">
        <v>13</v>
      </c>
      <c r="E9" s="337"/>
      <c r="F9" s="337" t="s">
        <v>18</v>
      </c>
      <c r="G9" s="195" t="s">
        <v>143</v>
      </c>
    </row>
    <row r="10" spans="1:7" s="196" customFormat="1" ht="45.05" customHeight="1">
      <c r="A10" s="195" t="s">
        <v>144</v>
      </c>
      <c r="B10" s="195" t="s">
        <v>145</v>
      </c>
      <c r="C10" s="195" t="s">
        <v>23</v>
      </c>
      <c r="D10" s="195" t="s">
        <v>16</v>
      </c>
      <c r="E10" s="195" t="s">
        <v>17</v>
      </c>
      <c r="F10" s="337"/>
      <c r="G10" s="195" t="s">
        <v>15</v>
      </c>
    </row>
    <row r="11" spans="1:7" s="196" customFormat="1" ht="34.450000000000003" customHeight="1">
      <c r="A11" s="197"/>
      <c r="B11" s="197"/>
      <c r="C11" s="197"/>
      <c r="D11" s="195"/>
      <c r="E11" s="195"/>
      <c r="F11" s="130" t="s">
        <v>21</v>
      </c>
      <c r="G11" s="198">
        <f t="shared" ref="G11" si="0">+G13+G32</f>
        <v>0</v>
      </c>
    </row>
    <row r="12" spans="1:7" s="196" customFormat="1" ht="17.25">
      <c r="A12" s="197"/>
      <c r="B12" s="197"/>
      <c r="C12" s="197"/>
      <c r="D12" s="195"/>
      <c r="E12" s="195"/>
      <c r="F12" s="218" t="s">
        <v>31</v>
      </c>
      <c r="G12" s="199"/>
    </row>
    <row r="13" spans="1:7" s="201" customFormat="1" ht="34.450000000000003" customHeight="1">
      <c r="A13" s="200"/>
      <c r="B13" s="200"/>
      <c r="C13" s="200"/>
      <c r="D13" s="195"/>
      <c r="E13" s="195"/>
      <c r="F13" s="130" t="s">
        <v>98</v>
      </c>
      <c r="G13" s="198">
        <f t="shared" ref="G13" si="1">+G14</f>
        <v>-9900</v>
      </c>
    </row>
    <row r="14" spans="1:7" ht="34.450000000000003">
      <c r="A14" s="267" t="s">
        <v>104</v>
      </c>
      <c r="B14" s="267"/>
      <c r="C14" s="267"/>
      <c r="D14" s="267"/>
      <c r="E14" s="267"/>
      <c r="F14" s="8" t="s">
        <v>105</v>
      </c>
      <c r="G14" s="152">
        <f t="shared" ref="G14" si="2">+G16</f>
        <v>-9900</v>
      </c>
    </row>
    <row r="15" spans="1:7" ht="17.25">
      <c r="A15" s="267"/>
      <c r="B15" s="267"/>
      <c r="C15" s="267"/>
      <c r="D15" s="267"/>
      <c r="E15" s="267"/>
      <c r="F15" s="88" t="s">
        <v>19</v>
      </c>
      <c r="G15" s="153"/>
    </row>
    <row r="16" spans="1:7" ht="17.25">
      <c r="A16" s="267"/>
      <c r="B16" s="267" t="s">
        <v>106</v>
      </c>
      <c r="C16" s="267"/>
      <c r="D16" s="267"/>
      <c r="E16" s="267"/>
      <c r="F16" s="8" t="s">
        <v>107</v>
      </c>
      <c r="G16" s="154">
        <f t="shared" ref="G16" si="3">+G18</f>
        <v>-9900</v>
      </c>
    </row>
    <row r="17" spans="1:7">
      <c r="A17" s="267"/>
      <c r="B17" s="267"/>
      <c r="C17" s="267"/>
      <c r="D17" s="267"/>
      <c r="E17" s="267"/>
      <c r="F17" s="88" t="s">
        <v>19</v>
      </c>
      <c r="G17" s="154"/>
    </row>
    <row r="18" spans="1:7" ht="17.25">
      <c r="A18" s="267"/>
      <c r="B18" s="267"/>
      <c r="C18" s="267" t="s">
        <v>106</v>
      </c>
      <c r="D18" s="267"/>
      <c r="E18" s="267"/>
      <c r="F18" s="130" t="s">
        <v>99</v>
      </c>
      <c r="G18" s="154">
        <f t="shared" ref="G18" si="4">+G20</f>
        <v>-9900</v>
      </c>
    </row>
    <row r="19" spans="1:7" ht="18" customHeight="1">
      <c r="A19" s="267"/>
      <c r="B19" s="267"/>
      <c r="C19" s="267"/>
      <c r="D19" s="267"/>
      <c r="E19" s="267"/>
      <c r="F19" s="88" t="s">
        <v>19</v>
      </c>
      <c r="G19" s="155"/>
    </row>
    <row r="20" spans="1:7">
      <c r="A20" s="267"/>
      <c r="B20" s="267"/>
      <c r="C20" s="267"/>
      <c r="D20" s="267"/>
      <c r="E20" s="267"/>
      <c r="F20" s="88" t="s">
        <v>108</v>
      </c>
      <c r="G20" s="156">
        <f t="shared" ref="G20" si="5">+G22</f>
        <v>-9900</v>
      </c>
    </row>
    <row r="21" spans="1:7" ht="17.25">
      <c r="A21" s="267"/>
      <c r="B21" s="267"/>
      <c r="C21" s="267"/>
      <c r="D21" s="267"/>
      <c r="E21" s="267"/>
      <c r="F21" s="88" t="s">
        <v>19</v>
      </c>
      <c r="G21" s="138"/>
    </row>
    <row r="22" spans="1:7" s="202" customFormat="1" ht="22.55" customHeight="1">
      <c r="A22" s="267"/>
      <c r="B22" s="267"/>
      <c r="C22" s="267"/>
      <c r="D22" s="267" t="s">
        <v>109</v>
      </c>
      <c r="E22" s="338" t="s">
        <v>110</v>
      </c>
      <c r="F22" s="338" t="s">
        <v>99</v>
      </c>
      <c r="G22" s="152">
        <f t="shared" ref="G22" si="6">+G24</f>
        <v>-9900</v>
      </c>
    </row>
    <row r="23" spans="1:7" ht="17.600000000000001" customHeight="1">
      <c r="A23" s="267"/>
      <c r="B23" s="267"/>
      <c r="C23" s="267"/>
      <c r="D23" s="267"/>
      <c r="E23" s="203"/>
      <c r="F23" s="204" t="s">
        <v>19</v>
      </c>
      <c r="G23" s="159"/>
    </row>
    <row r="24" spans="1:7" ht="20.100000000000001" customHeight="1">
      <c r="A24" s="267"/>
      <c r="B24" s="267"/>
      <c r="C24" s="267"/>
      <c r="D24" s="267"/>
      <c r="E24" s="205" t="s">
        <v>102</v>
      </c>
      <c r="F24" s="130" t="s">
        <v>99</v>
      </c>
      <c r="G24" s="161">
        <f t="shared" ref="G24" si="7">+G26</f>
        <v>-9900</v>
      </c>
    </row>
    <row r="25" spans="1:7" ht="17.600000000000001" customHeight="1">
      <c r="A25" s="267"/>
      <c r="B25" s="267"/>
      <c r="C25" s="267"/>
      <c r="D25" s="267"/>
      <c r="E25" s="269"/>
      <c r="F25" s="197" t="s">
        <v>42</v>
      </c>
      <c r="G25" s="165"/>
    </row>
    <row r="26" spans="1:7" ht="19.350000000000001" customHeight="1">
      <c r="A26" s="267"/>
      <c r="B26" s="267"/>
      <c r="C26" s="267"/>
      <c r="D26" s="267"/>
      <c r="E26" s="269"/>
      <c r="F26" s="89" t="s">
        <v>108</v>
      </c>
      <c r="G26" s="166">
        <f t="shared" ref="G26" si="8">+G28</f>
        <v>-9900</v>
      </c>
    </row>
    <row r="27" spans="1:7" ht="50.35">
      <c r="A27" s="267"/>
      <c r="B27" s="267"/>
      <c r="C27" s="267"/>
      <c r="D27" s="267"/>
      <c r="E27" s="269"/>
      <c r="F27" s="88" t="s">
        <v>36</v>
      </c>
      <c r="G27" s="165"/>
    </row>
    <row r="28" spans="1:7" ht="17.600000000000001" customHeight="1">
      <c r="A28" s="267"/>
      <c r="B28" s="267"/>
      <c r="C28" s="267"/>
      <c r="D28" s="267"/>
      <c r="E28" s="269"/>
      <c r="F28" s="206" t="s">
        <v>112</v>
      </c>
      <c r="G28" s="167">
        <f t="shared" ref="G28:G30" si="9">+G29</f>
        <v>-9900</v>
      </c>
    </row>
    <row r="29" spans="1:7" ht="17.600000000000001" customHeight="1">
      <c r="A29" s="267"/>
      <c r="B29" s="267"/>
      <c r="C29" s="267"/>
      <c r="D29" s="267"/>
      <c r="E29" s="269"/>
      <c r="F29" s="207" t="s">
        <v>20</v>
      </c>
      <c r="G29" s="165">
        <f t="shared" si="9"/>
        <v>-9900</v>
      </c>
    </row>
    <row r="30" spans="1:7" ht="17.600000000000001" customHeight="1">
      <c r="A30" s="267"/>
      <c r="B30" s="267"/>
      <c r="C30" s="267"/>
      <c r="D30" s="267"/>
      <c r="E30" s="269"/>
      <c r="F30" s="207" t="s">
        <v>115</v>
      </c>
      <c r="G30" s="165">
        <f t="shared" si="9"/>
        <v>-9900</v>
      </c>
    </row>
    <row r="31" spans="1:7" ht="17.600000000000001" customHeight="1">
      <c r="A31" s="267"/>
      <c r="B31" s="267"/>
      <c r="C31" s="267"/>
      <c r="D31" s="267"/>
      <c r="E31" s="269"/>
      <c r="F31" s="88" t="s">
        <v>114</v>
      </c>
      <c r="G31" s="165">
        <f>+'Havelvats 2 '!G120</f>
        <v>-9900</v>
      </c>
    </row>
    <row r="32" spans="1:7" s="201" customFormat="1" ht="34.450000000000003">
      <c r="A32" s="200"/>
      <c r="B32" s="200"/>
      <c r="C32" s="200"/>
      <c r="D32" s="200"/>
      <c r="E32" s="200"/>
      <c r="F32" s="130" t="s">
        <v>43</v>
      </c>
      <c r="G32" s="198">
        <f>+G33</f>
        <v>9900</v>
      </c>
    </row>
    <row r="33" spans="1:15" s="28" customFormat="1" ht="17.25">
      <c r="A33" s="333" t="s">
        <v>72</v>
      </c>
      <c r="B33" s="276"/>
      <c r="C33" s="334"/>
      <c r="D33" s="334"/>
      <c r="E33" s="334"/>
      <c r="F33" s="116" t="s">
        <v>77</v>
      </c>
      <c r="G33" s="152">
        <f t="shared" ref="G33" si="10">+G35</f>
        <v>9900</v>
      </c>
    </row>
    <row r="34" spans="1:15" s="28" customFormat="1" ht="17.25">
      <c r="A34" s="333"/>
      <c r="B34" s="276"/>
      <c r="C34" s="334"/>
      <c r="D34" s="334"/>
      <c r="E34" s="334"/>
      <c r="F34" s="133" t="s">
        <v>19</v>
      </c>
      <c r="G34" s="153"/>
    </row>
    <row r="35" spans="1:15" s="28" customFormat="1" ht="17.25">
      <c r="A35" s="333"/>
      <c r="B35" s="335" t="s">
        <v>73</v>
      </c>
      <c r="C35" s="334"/>
      <c r="D35" s="334"/>
      <c r="E35" s="334"/>
      <c r="F35" s="208" t="s">
        <v>75</v>
      </c>
      <c r="G35" s="154">
        <f>+G37</f>
        <v>9900</v>
      </c>
    </row>
    <row r="36" spans="1:15" s="28" customFormat="1">
      <c r="A36" s="333"/>
      <c r="B36" s="335"/>
      <c r="C36" s="334"/>
      <c r="D36" s="334"/>
      <c r="E36" s="334"/>
      <c r="F36" s="133" t="s">
        <v>19</v>
      </c>
      <c r="G36" s="154"/>
    </row>
    <row r="37" spans="1:15" s="34" customFormat="1" ht="17.25">
      <c r="A37" s="333"/>
      <c r="B37" s="335"/>
      <c r="C37" s="335" t="s">
        <v>73</v>
      </c>
      <c r="D37" s="334"/>
      <c r="E37" s="334"/>
      <c r="F37" s="208" t="s">
        <v>76</v>
      </c>
      <c r="G37" s="154">
        <f t="shared" ref="G37" si="11">+G39</f>
        <v>9900</v>
      </c>
      <c r="H37" s="33"/>
      <c r="I37" s="33"/>
      <c r="J37" s="33"/>
      <c r="K37" s="33"/>
      <c r="L37" s="33"/>
      <c r="M37" s="33"/>
      <c r="N37" s="33"/>
      <c r="O37" s="33"/>
    </row>
    <row r="38" spans="1:15" s="34" customFormat="1">
      <c r="A38" s="333"/>
      <c r="B38" s="335"/>
      <c r="C38" s="335"/>
      <c r="D38" s="334"/>
      <c r="E38" s="334"/>
      <c r="F38" s="209" t="s">
        <v>19</v>
      </c>
      <c r="G38" s="155"/>
      <c r="H38" s="33"/>
      <c r="I38" s="33"/>
      <c r="J38" s="33"/>
      <c r="K38" s="33"/>
      <c r="L38" s="33"/>
      <c r="M38" s="33"/>
      <c r="N38" s="33"/>
      <c r="O38" s="33"/>
    </row>
    <row r="39" spans="1:15" s="34" customFormat="1" ht="33.6">
      <c r="A39" s="333"/>
      <c r="B39" s="335"/>
      <c r="C39" s="335"/>
      <c r="D39" s="334"/>
      <c r="E39" s="334"/>
      <c r="F39" s="190" t="s">
        <v>33</v>
      </c>
      <c r="G39" s="156">
        <f t="shared" ref="G39" si="12">+G41</f>
        <v>9900</v>
      </c>
      <c r="H39" s="33"/>
      <c r="I39" s="33"/>
      <c r="J39" s="33"/>
      <c r="K39" s="33"/>
      <c r="L39" s="33"/>
      <c r="M39" s="33"/>
      <c r="N39" s="33"/>
      <c r="O39" s="33"/>
    </row>
    <row r="40" spans="1:15" s="34" customFormat="1" ht="17.25">
      <c r="A40" s="333"/>
      <c r="B40" s="335"/>
      <c r="C40" s="335"/>
      <c r="D40" s="334"/>
      <c r="E40" s="334"/>
      <c r="F40" s="209" t="s">
        <v>19</v>
      </c>
      <c r="G40" s="138"/>
      <c r="H40" s="33"/>
      <c r="I40" s="33"/>
      <c r="J40" s="33"/>
      <c r="K40" s="33"/>
      <c r="L40" s="33"/>
      <c r="M40" s="33"/>
      <c r="N40" s="33"/>
      <c r="O40" s="33"/>
    </row>
    <row r="41" spans="1:15" s="34" customFormat="1" ht="17.25" customHeight="1">
      <c r="A41" s="333"/>
      <c r="B41" s="335"/>
      <c r="C41" s="335"/>
      <c r="D41" s="273">
        <v>1075</v>
      </c>
      <c r="E41" s="291" t="s">
        <v>146</v>
      </c>
      <c r="F41" s="292"/>
      <c r="G41" s="152">
        <f t="shared" ref="G41" si="13">+G43</f>
        <v>9900</v>
      </c>
      <c r="H41" s="33"/>
      <c r="I41" s="33"/>
      <c r="J41" s="33"/>
      <c r="K41" s="33"/>
      <c r="L41" s="33"/>
      <c r="M41" s="33"/>
      <c r="N41" s="33"/>
      <c r="O41" s="33"/>
    </row>
    <row r="42" spans="1:15" s="34" customFormat="1" ht="16.8" customHeight="1">
      <c r="A42" s="333"/>
      <c r="B42" s="335"/>
      <c r="C42" s="335"/>
      <c r="D42" s="274"/>
      <c r="E42" s="185"/>
      <c r="F42" s="209" t="s">
        <v>19</v>
      </c>
      <c r="G42" s="159"/>
      <c r="H42" s="33"/>
      <c r="I42" s="33"/>
      <c r="J42" s="33"/>
      <c r="K42" s="33"/>
      <c r="L42" s="33"/>
      <c r="M42" s="33"/>
      <c r="N42" s="33"/>
      <c r="O42" s="33"/>
    </row>
    <row r="43" spans="1:15" s="34" customFormat="1" ht="34.450000000000003">
      <c r="A43" s="333"/>
      <c r="B43" s="335"/>
      <c r="C43" s="335"/>
      <c r="D43" s="274"/>
      <c r="E43" s="98">
        <v>32008</v>
      </c>
      <c r="F43" s="117" t="s">
        <v>70</v>
      </c>
      <c r="G43" s="161">
        <f t="shared" ref="G43" si="14">+G45</f>
        <v>9900</v>
      </c>
      <c r="H43" s="210"/>
      <c r="I43" s="33"/>
      <c r="J43" s="33"/>
      <c r="K43" s="33"/>
      <c r="L43" s="33"/>
      <c r="M43" s="33"/>
      <c r="N43" s="33"/>
      <c r="O43" s="33"/>
    </row>
    <row r="44" spans="1:15" s="28" customFormat="1" ht="16.8" customHeight="1">
      <c r="A44" s="333"/>
      <c r="B44" s="335"/>
      <c r="C44" s="335"/>
      <c r="D44" s="274"/>
      <c r="E44" s="211"/>
      <c r="F44" s="88" t="s">
        <v>42</v>
      </c>
      <c r="G44" s="163"/>
    </row>
    <row r="45" spans="1:15" s="42" customFormat="1" ht="33.6">
      <c r="A45" s="333"/>
      <c r="B45" s="335"/>
      <c r="C45" s="335"/>
      <c r="D45" s="274"/>
      <c r="E45" s="211"/>
      <c r="F45" s="212" t="s">
        <v>147</v>
      </c>
      <c r="G45" s="213">
        <f t="shared" ref="G45" si="15">+G47</f>
        <v>9900</v>
      </c>
      <c r="H45" s="214"/>
    </row>
    <row r="46" spans="1:15" s="28" customFormat="1" ht="50.35">
      <c r="A46" s="333"/>
      <c r="B46" s="335"/>
      <c r="C46" s="335"/>
      <c r="D46" s="274"/>
      <c r="E46" s="211"/>
      <c r="F46" s="88" t="s">
        <v>36</v>
      </c>
      <c r="G46" s="163"/>
    </row>
    <row r="47" spans="1:15" s="28" customFormat="1" ht="16.8" customHeight="1">
      <c r="A47" s="333"/>
      <c r="B47" s="335"/>
      <c r="C47" s="335"/>
      <c r="D47" s="274"/>
      <c r="E47" s="211"/>
      <c r="F47" s="150" t="s">
        <v>112</v>
      </c>
      <c r="G47" s="215">
        <f t="shared" ref="G47:G50" si="16">+G48</f>
        <v>9900</v>
      </c>
    </row>
    <row r="48" spans="1:15" s="28" customFormat="1" ht="16.8" customHeight="1">
      <c r="A48" s="333"/>
      <c r="B48" s="335"/>
      <c r="C48" s="335"/>
      <c r="D48" s="274"/>
      <c r="E48" s="211"/>
      <c r="F48" s="88" t="s">
        <v>38</v>
      </c>
      <c r="G48" s="101">
        <f t="shared" si="16"/>
        <v>9900</v>
      </c>
    </row>
    <row r="49" spans="1:8" s="28" customFormat="1" ht="16.8" customHeight="1">
      <c r="A49" s="333"/>
      <c r="B49" s="335"/>
      <c r="C49" s="335"/>
      <c r="D49" s="274"/>
      <c r="E49" s="211"/>
      <c r="F49" s="88" t="s">
        <v>56</v>
      </c>
      <c r="G49" s="101">
        <f t="shared" si="16"/>
        <v>9900</v>
      </c>
    </row>
    <row r="50" spans="1:8" s="28" customFormat="1" ht="16.8" customHeight="1">
      <c r="A50" s="333"/>
      <c r="B50" s="335"/>
      <c r="C50" s="335"/>
      <c r="D50" s="274"/>
      <c r="E50" s="211"/>
      <c r="F50" s="88" t="s">
        <v>57</v>
      </c>
      <c r="G50" s="101">
        <f t="shared" si="16"/>
        <v>9900</v>
      </c>
      <c r="H50" s="216"/>
    </row>
    <row r="51" spans="1:8" s="28" customFormat="1" ht="33.6">
      <c r="A51" s="333"/>
      <c r="B51" s="335"/>
      <c r="C51" s="335"/>
      <c r="D51" s="275"/>
      <c r="E51" s="217"/>
      <c r="F51" s="88" t="s">
        <v>78</v>
      </c>
      <c r="G51" s="101">
        <f>+'Havelvats 2 '!G32</f>
        <v>9900</v>
      </c>
      <c r="H51" s="149"/>
    </row>
  </sheetData>
  <mergeCells count="23">
    <mergeCell ref="A6:G6"/>
    <mergeCell ref="A9:C9"/>
    <mergeCell ref="D9:E9"/>
    <mergeCell ref="F9:F10"/>
    <mergeCell ref="A14:A31"/>
    <mergeCell ref="B14:B15"/>
    <mergeCell ref="C14:C17"/>
    <mergeCell ref="D14:D21"/>
    <mergeCell ref="E14:E21"/>
    <mergeCell ref="B16:B31"/>
    <mergeCell ref="C18:C31"/>
    <mergeCell ref="D22:D31"/>
    <mergeCell ref="E22:F22"/>
    <mergeCell ref="E25:E31"/>
    <mergeCell ref="A33:A51"/>
    <mergeCell ref="B33:B34"/>
    <mergeCell ref="C33:C36"/>
    <mergeCell ref="D33:D40"/>
    <mergeCell ref="E33:E40"/>
    <mergeCell ref="B35:B51"/>
    <mergeCell ref="C37:C51"/>
    <mergeCell ref="D41:D51"/>
    <mergeCell ref="E41:F4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Havelvats 1</vt:lpstr>
      <vt:lpstr>Havelvats 2 </vt:lpstr>
      <vt:lpstr>Havelvats 3</vt:lpstr>
      <vt:lpstr>Havelvats 4</vt:lpstr>
      <vt:lpstr>Havelvats 5</vt:lpstr>
      <vt:lpstr>Havelvats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keywords>https://mul2.gov.am/tasks/543377/oneclick/havelvacner.xlsx?token=b61119debde5b55224834977c9e732ab</cp:keywords>
  <cp:lastModifiedBy>User</cp:lastModifiedBy>
  <cp:lastPrinted>2021-03-22T15:51:36Z</cp:lastPrinted>
  <dcterms:created xsi:type="dcterms:W3CDTF">2021-11-11T13:33:11Z</dcterms:created>
  <dcterms:modified xsi:type="dcterms:W3CDTF">2021-12-22T11:20:02Z</dcterms:modified>
</cp:coreProperties>
</file>