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-120" windowWidth="20520" windowHeight="11760" tabRatio="423"/>
  </bookViews>
  <sheets>
    <sheet name="1" sheetId="37" r:id="rId1"/>
    <sheet name="2" sheetId="50" r:id="rId2"/>
    <sheet name="3" sheetId="42" r:id="rId3"/>
    <sheet name="4" sheetId="44" r:id="rId4"/>
    <sheet name="5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37" l="1"/>
  <c r="H37" i="50"/>
  <c r="I37" i="50"/>
  <c r="J37" i="50"/>
  <c r="G37" i="50"/>
  <c r="G39" i="48" l="1"/>
  <c r="G38" i="48"/>
  <c r="G37" i="48"/>
  <c r="G36" i="48"/>
  <c r="G35" i="48"/>
  <c r="G34" i="48"/>
  <c r="G33" i="48"/>
  <c r="G32" i="48"/>
  <c r="G31" i="48"/>
  <c r="G30" i="48"/>
  <c r="G29" i="48"/>
  <c r="G28" i="48"/>
  <c r="G27" i="48"/>
  <c r="G26" i="48"/>
  <c r="G25" i="48"/>
  <c r="G24" i="48"/>
  <c r="G23" i="48"/>
  <c r="G22" i="48"/>
  <c r="G21" i="48"/>
  <c r="G20" i="48"/>
  <c r="G18" i="48"/>
  <c r="G17" i="48"/>
  <c r="G16" i="48"/>
  <c r="G15" i="48"/>
  <c r="G14" i="48"/>
  <c r="G13" i="48"/>
  <c r="G11" i="48" s="1"/>
  <c r="G12" i="48"/>
  <c r="G19" i="48" l="1"/>
  <c r="G10" i="48" s="1"/>
  <c r="G9" i="48" s="1"/>
  <c r="G8" i="48" s="1"/>
  <c r="F41" i="44"/>
  <c r="F19" i="44"/>
  <c r="G39" i="37" l="1"/>
  <c r="D39" i="37" s="1"/>
  <c r="G42" i="37"/>
  <c r="E13" i="37"/>
  <c r="H13" i="37"/>
  <c r="D41" i="37"/>
  <c r="D42" i="37"/>
  <c r="D38" i="37"/>
  <c r="D40" i="37"/>
  <c r="E36" i="37"/>
  <c r="F36" i="37"/>
  <c r="H36" i="37"/>
  <c r="G74" i="37"/>
  <c r="G73" i="37"/>
  <c r="G72" i="37"/>
  <c r="G71" i="37"/>
  <c r="D71" i="37" s="1"/>
  <c r="F70" i="37"/>
  <c r="D70" i="37" s="1"/>
  <c r="G69" i="37"/>
  <c r="G68" i="37"/>
  <c r="G67" i="37"/>
  <c r="G66" i="37"/>
  <c r="G65" i="37"/>
  <c r="G64" i="37"/>
  <c r="G63" i="37"/>
  <c r="G62" i="37"/>
  <c r="G61" i="37"/>
  <c r="G60" i="37"/>
  <c r="G58" i="37"/>
  <c r="G57" i="37"/>
  <c r="G56" i="37"/>
  <c r="G55" i="37"/>
  <c r="G54" i="37"/>
  <c r="G53" i="37"/>
  <c r="G52" i="37"/>
  <c r="G51" i="37"/>
  <c r="G50" i="37"/>
  <c r="G17" i="37"/>
  <c r="G18" i="37"/>
  <c r="G19" i="37"/>
  <c r="F20" i="37"/>
  <c r="D20" i="37" s="1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43" i="37"/>
  <c r="G44" i="37"/>
  <c r="G45" i="37"/>
  <c r="G46" i="37"/>
  <c r="G47" i="37"/>
  <c r="G48" i="37"/>
  <c r="G16" i="37"/>
  <c r="F49" i="37"/>
  <c r="H49" i="37"/>
  <c r="E49" i="37"/>
  <c r="G15" i="37"/>
  <c r="H15" i="37"/>
  <c r="E15" i="37"/>
  <c r="G49" i="37" l="1"/>
  <c r="G36" i="37"/>
  <c r="G13" i="37"/>
  <c r="G11" i="37" s="1"/>
  <c r="F15" i="37"/>
  <c r="E11" i="37"/>
  <c r="F13" i="37"/>
  <c r="I13" i="37" s="1"/>
  <c r="H11" i="37"/>
  <c r="H38" i="50" l="1"/>
  <c r="I38" i="50"/>
  <c r="J38" i="50"/>
  <c r="G38" i="50"/>
  <c r="D17" i="37" l="1"/>
  <c r="D18" i="37"/>
  <c r="D19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35" i="37"/>
  <c r="D36" i="37"/>
  <c r="D37" i="37"/>
  <c r="D43" i="37"/>
  <c r="D44" i="37"/>
  <c r="D45" i="37"/>
  <c r="D46" i="37"/>
  <c r="D47" i="37"/>
  <c r="D48" i="37"/>
  <c r="D49" i="37"/>
  <c r="D50" i="37"/>
  <c r="D51" i="37"/>
  <c r="D52" i="37"/>
  <c r="D53" i="37"/>
  <c r="D54" i="37"/>
  <c r="D55" i="37"/>
  <c r="D56" i="37"/>
  <c r="D57" i="37"/>
  <c r="D58" i="37"/>
  <c r="D59" i="37"/>
  <c r="D60" i="37"/>
  <c r="D61" i="37"/>
  <c r="D62" i="37"/>
  <c r="D63" i="37"/>
  <c r="D64" i="37"/>
  <c r="D65" i="37"/>
  <c r="D66" i="37"/>
  <c r="D67" i="37"/>
  <c r="D68" i="37"/>
  <c r="D69" i="37"/>
  <c r="D72" i="37"/>
  <c r="D73" i="37"/>
  <c r="D51" i="42" l="1"/>
  <c r="E51" i="42"/>
  <c r="F51" i="42"/>
  <c r="G51" i="42"/>
  <c r="D38" i="42"/>
  <c r="E38" i="42"/>
  <c r="F38" i="42"/>
  <c r="G38" i="42"/>
  <c r="D17" i="42"/>
  <c r="E17" i="42"/>
  <c r="F17" i="42"/>
  <c r="G17" i="42"/>
  <c r="D15" i="42" l="1"/>
  <c r="C23" i="44" s="1"/>
  <c r="G15" i="42"/>
  <c r="F15" i="42"/>
  <c r="E23" i="44" s="1"/>
  <c r="E15" i="42"/>
  <c r="E79" i="42" l="1"/>
  <c r="E77" i="42" s="1"/>
  <c r="E13" i="42" s="1"/>
  <c r="E11" i="42" s="1"/>
  <c r="E9" i="42" s="1"/>
  <c r="D23" i="44"/>
  <c r="D74" i="37" l="1"/>
  <c r="D16" i="37" l="1"/>
  <c r="H9" i="37" l="1"/>
  <c r="G9" i="37"/>
  <c r="E9" i="37"/>
  <c r="F79" i="42" l="1"/>
  <c r="F77" i="42" s="1"/>
  <c r="G79" i="42"/>
  <c r="G77" i="42" s="1"/>
  <c r="F75" i="37" s="1"/>
  <c r="D79" i="42"/>
  <c r="D77" i="42" s="1"/>
  <c r="D75" i="37" l="1"/>
  <c r="H36" i="50"/>
  <c r="F23" i="44"/>
  <c r="D15" i="37"/>
  <c r="D13" i="42"/>
  <c r="H35" i="50" l="1"/>
  <c r="H34" i="50" s="1"/>
  <c r="H33" i="50" s="1"/>
  <c r="H31" i="50" s="1"/>
  <c r="H30" i="50" s="1"/>
  <c r="I36" i="50"/>
  <c r="D11" i="42"/>
  <c r="D9" i="42" s="1"/>
  <c r="J36" i="50"/>
  <c r="F13" i="42"/>
  <c r="G13" i="42"/>
  <c r="G36" i="50"/>
  <c r="D45" i="44" l="1"/>
  <c r="H29" i="50"/>
  <c r="H28" i="50" s="1"/>
  <c r="H27" i="50" s="1"/>
  <c r="H26" i="50" s="1"/>
  <c r="H24" i="50" s="1"/>
  <c r="H22" i="50" s="1"/>
  <c r="H20" i="50" s="1"/>
  <c r="H18" i="50" s="1"/>
  <c r="H16" i="50" s="1"/>
  <c r="H14" i="50" s="1"/>
  <c r="H12" i="50" s="1"/>
  <c r="H10" i="50" s="1"/>
  <c r="I35" i="50"/>
  <c r="I34" i="50" s="1"/>
  <c r="I33" i="50" s="1"/>
  <c r="I31" i="50" s="1"/>
  <c r="I30" i="50" s="1"/>
  <c r="G35" i="50"/>
  <c r="G34" i="50" s="1"/>
  <c r="G33" i="50" s="1"/>
  <c r="G31" i="50" s="1"/>
  <c r="G30" i="50" s="1"/>
  <c r="J35" i="50"/>
  <c r="J34" i="50" s="1"/>
  <c r="J33" i="50" s="1"/>
  <c r="J31" i="50" s="1"/>
  <c r="J30" i="50" s="1"/>
  <c r="F11" i="42"/>
  <c r="F9" i="42" s="1"/>
  <c r="G11" i="42"/>
  <c r="G9" i="42" s="1"/>
  <c r="D13" i="37"/>
  <c r="C45" i="44" l="1"/>
  <c r="G29" i="50"/>
  <c r="G28" i="50" s="1"/>
  <c r="G27" i="50" s="1"/>
  <c r="G26" i="50" s="1"/>
  <c r="G24" i="50" s="1"/>
  <c r="G22" i="50" s="1"/>
  <c r="G20" i="50" s="1"/>
  <c r="G18" i="50" s="1"/>
  <c r="G16" i="50" s="1"/>
  <c r="G14" i="50" s="1"/>
  <c r="G12" i="50" s="1"/>
  <c r="G10" i="50" s="1"/>
  <c r="J29" i="50"/>
  <c r="J28" i="50" s="1"/>
  <c r="J27" i="50" s="1"/>
  <c r="J26" i="50" s="1"/>
  <c r="J24" i="50" s="1"/>
  <c r="J22" i="50" s="1"/>
  <c r="F45" i="44"/>
  <c r="E45" i="44"/>
  <c r="I29" i="50"/>
  <c r="I28" i="50" s="1"/>
  <c r="I27" i="50" s="1"/>
  <c r="I26" i="50" s="1"/>
  <c r="I24" i="50" s="1"/>
  <c r="I22" i="50" s="1"/>
  <c r="I20" i="50" s="1"/>
  <c r="I18" i="50" s="1"/>
  <c r="I16" i="50" s="1"/>
  <c r="I14" i="50" s="1"/>
  <c r="I12" i="50" s="1"/>
  <c r="I10" i="50" s="1"/>
  <c r="J20" i="50"/>
  <c r="J18" i="50" s="1"/>
  <c r="J16" i="50" s="1"/>
  <c r="J14" i="50" s="1"/>
  <c r="J12" i="50" s="1"/>
  <c r="J10" i="50" s="1"/>
  <c r="D11" i="37"/>
  <c r="F9" i="37"/>
  <c r="D9" i="37" s="1"/>
</calcChain>
</file>

<file path=xl/sharedStrings.xml><?xml version="1.0" encoding="utf-8"?>
<sst xmlns="http://schemas.openxmlformats.org/spreadsheetml/2006/main" count="405" uniqueCount="194">
  <si>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</si>
  <si>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</si>
  <si>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</si>
  <si>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</si>
  <si>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</si>
  <si>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</si>
  <si>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</si>
  <si>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</si>
  <si>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</si>
  <si>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</si>
  <si>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</si>
  <si>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</si>
  <si>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</si>
  <si>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</si>
  <si>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</si>
  <si>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</si>
  <si>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</si>
  <si>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</si>
  <si>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</si>
  <si>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</si>
  <si>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</si>
  <si>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</si>
  <si>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</si>
  <si>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</si>
  <si>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</si>
  <si>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</si>
  <si>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</si>
  <si>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</si>
  <si>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</si>
  <si>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</si>
  <si>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</si>
  <si>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</si>
  <si>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</si>
  <si>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</si>
  <si>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</si>
  <si>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</si>
  <si>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</si>
  <si>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</si>
  <si>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</si>
  <si>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</si>
  <si>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</si>
  <si>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</si>
  <si>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</si>
  <si>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</si>
  <si>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</si>
  <si>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</si>
  <si>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</si>
  <si>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</si>
  <si>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</si>
  <si>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</si>
  <si>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</si>
  <si>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</si>
  <si>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</si>
  <si>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</si>
  <si>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</si>
  <si>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</si>
  <si>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</si>
  <si>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</si>
  <si>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</si>
  <si>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</si>
  <si>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</si>
  <si>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</si>
  <si>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</si>
  <si>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</si>
  <si>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</si>
  <si>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</si>
  <si>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</si>
  <si>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</si>
  <si>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</si>
  <si>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</si>
  <si>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</si>
  <si>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</si>
  <si>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</si>
  <si>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</si>
  <si>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</si>
  <si>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</si>
  <si>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</si>
  <si>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</si>
  <si>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</si>
  <si>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</si>
  <si>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</si>
  <si>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</si>
  <si>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</si>
  <si>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</si>
  <si>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</si>
  <si>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</si>
  <si>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</si>
  <si>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</si>
  <si>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Առաջին կիսամյակ</t>
  </si>
  <si>
    <t xml:space="preserve"> Ինն ամիս</t>
  </si>
  <si>
    <t>ՀՀ կառավարության 2021 թվականի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</si>
  <si>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</si>
  <si>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</si>
  <si>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հազ. դրամ</t>
  </si>
  <si>
    <t>ճանապարհների վերանորոգման աշխատանքներ</t>
  </si>
  <si>
    <t>դրամ</t>
  </si>
  <si>
    <t>հեղինակային հսկողության ծառայություններ</t>
  </si>
  <si>
    <t>տեխնիկական հսկողության ծառայություններ</t>
  </si>
  <si>
    <t xml:space="preserve">ՀՀ կառավարության  2022 թվականի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</si>
  <si>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</si>
  <si>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</si>
  <si>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</si>
  <si>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</si>
  <si>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</si>
  <si>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</si>
  <si>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</si>
  <si>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</si>
  <si>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Մ-1, Երևան-Գյումրի-Վրաստանի սահման միջպետական նշանակության ավտոճանապարհի կմ113+200-կմ 118+900 հատվածի հիմնանորոգում</t>
  </si>
  <si>
    <t>Մ-1, Երևան-Գյումրի-Վրաստանի սահման միջպետական նշանակության ավտոճանապարհի կմ 130+100-կմ134+500 հատվածի հիմնանորոգում</t>
  </si>
  <si>
    <t>Մ-1, Երևան-Գյումրի-Վրաստանի սահման միջպետական նշանակության ավտոճանապարհի կմ 141+500-կմ143+300 հատվածի հիմնանորոգում</t>
  </si>
  <si>
    <t>Մ-1, Երևան-Գյումրի-Վրաստանի սահման միջպետական նշանակության ավտոճանապարհի կմ 160+200-կմ171+700 հատվածի հիմնանորոգում</t>
  </si>
  <si>
    <t>Մ-2, Երևան-Երասխ-Գորիս-Մեղրի-Իրանի սահման կմ53+150 - կմ65+350 հատվածի հիմնանորոգում</t>
  </si>
  <si>
    <t>Մ-2, Երևան-Երասխ-Գորիս-Մեղրի-Իրանի սահման միջպետական նշանակության ավտոճանապարհի կմ77+350 - կմ82+000 հատվածի հիմնանորոգում</t>
  </si>
  <si>
    <t>Մ-2, Երևան-Երասխ-Գորիս-Մեղրի-Իրանի սահման միջպետական նշանակության ավտոճանապարհի կմ91+600 - կմ98+000 հատվածի հիմնանորոգում</t>
  </si>
  <si>
    <t>Մ-2, Երևան-Երասխ-Գորիս-Մեղրի-Իրանի սահման միջպետական նշանակության ավտոճանապարհի կմ131+500 - կմ139+000 հատվածի հիմնանորոգում</t>
  </si>
  <si>
    <t>Մ-2, Երևան-Երասխ-Գորիս-Մեղրի-Իրանի սահման միջպետական նշանակության ավտոճանապարհի կմ142+000 - կմ150+700 հատվածի հիմնանորոգում</t>
  </si>
  <si>
    <t>Մ-2, Երևան-Երասխ-Գորիս-Մեղրի-Իրանի սահման միջպետական նշանակության ավտոճանապարհի կմ182+532 - կմ190+000 հատվածի հիմնանորոգում</t>
  </si>
  <si>
    <t>Մ-2, Երևան-Երասխ-Գորիս-Մեղրի-Իրանի սահման միջպետական նշանակության ավտոճանապարհի կմ235+000 - կմ248+000 հատվածի հիմնանորոգում</t>
  </si>
  <si>
    <t>Մ-2, Երևան-Երասխ-Գորիս-Մեղրի-Իրանի սահման միջպետական նշանակության ավտոճանապարհի կմ297+800 - կմ311+250 հատվածի հիմնանորոգում</t>
  </si>
  <si>
    <t>Մ-2, Երևան-Երասխ-Գորիս-Մեղրի-Իրանի սահման միջպետական նշանակության ավտոճանապարհի կմ329+820 - կմ338+100 հատվածի հիմնանորոգում</t>
  </si>
  <si>
    <t>Մ-3, Թուրքիայի սահման-Մարգարա-Վանաձոր-Տաշիր-Վրաստանի սահման միջպետական նշանակության ավտոճանապարհի կմ39+500-կմ45+300 հատվածի հիմնանորոգում</t>
  </si>
  <si>
    <t>Մ4, Երևան - Սևան - Իջևան – Ադրբեջանի Հանրապետության սահման միջպետական նշանակության ավտոճանապարհի կմ144+240-կմ148+200 հատվածի հիմնանորոգում</t>
  </si>
  <si>
    <t xml:space="preserve">Մ-10, Սևան-Մարտունի-Գետափ միջպետական նշանակության ավտոճանապարհի կմ1+000-կմ17+000 հատվածի հիմնանորոգում (բացառությամբ կմ2+800-կմ5+300, կմ5+750-կմ5+886 և կմ6+850-կմ7+034 հատվածների) </t>
  </si>
  <si>
    <t>Մ-11, Մարտունի - Վարդենիս - ԼՂՀ սահման միջպետական նշանակության ավտոճանապարհի կմ10+800-կմ25+500 հատվածի հիմնանորոգում</t>
  </si>
  <si>
    <t>Մ-11, Մարտունի - Վարդենիս - ԼՂՀ սահման միջպետական նշանակության ավտոճանապարհի կմ25+500-կմ29+200 հատվածի հիմնանորոգում(գաբիոն)</t>
  </si>
  <si>
    <t>Մ-11, Մարտունի - Վարդենիս - ԼՂՀ սահման միջպետական նշանակության ավտոճանապարհի կմ29+200-կմ38+200 հատվածի հիմնանորոգում</t>
  </si>
  <si>
    <t>Մ-16, /Մ-4/ - Ոսկեպար - Նոյեմբերյան - /Մ-6/ միջպետական նշանակության ավտոճանապարհի կմ0+070-կմ7+000 հատվածի հիմնանորոգում</t>
  </si>
  <si>
    <t>2</t>
  </si>
  <si>
    <t>Հ-5, /Հ-6/-Նոր Գեղի-Արգել-Արզական-Հրազդան հանրապետական նշանակության ավտոճանապարհի կմ 25+200 - կմ36+000 հատվածի հիմնանորոգում</t>
  </si>
  <si>
    <t>Հ-21, /Հ-75/ - Հոռոմ-Արթիկ-Ալագյազ հանրապետական նշանակության ավտոճանապարհի կմ19+000 - կմ23+900 հատվածի հիմնանորոգում</t>
  </si>
  <si>
    <t>Հ-22, /Մ-6/ - Դսեղ – /Հ-70/ հանրապետական նշանակության ավտոճանապարհի կմ 8+000-կմ 13+900 հատվածի հիմնանորոգում</t>
  </si>
  <si>
    <t>Հ-30, Մոտեցում Գոշավանքին հանրապետական նշանակության ավտոճանապարհի կմ0+000-կմ 3+900 հատվածի հիմնանորոգում</t>
  </si>
  <si>
    <t>Հ-30, /Մ-4/ - Ճամբարակ - /Մ-14/ հանրապետական նշանակության ավտոճանապարհի կմ0+000-կմ11+000 հատվածի հիմնանորոգում</t>
  </si>
  <si>
    <t>Հ-30, /Մ-4/ - Ճամբարակ - /Մ-14/ հանրապետական նշանակության ավտոճանապարհի կմ 32+000-կմ 35+000 հատվածի հիմնանորոգում</t>
  </si>
  <si>
    <t>Հ-30,Մոտեցում Արծվաշենին հանրապետական նշանակության ավտոճանապարհի կմ 0+000-կմ 5+000 հատվածի հիմնանորոգում</t>
  </si>
  <si>
    <t>Հ37,/Մ-4/ - Այգեհովիտ - Վազաշեն - Պառավաքար - Այգեպար հանրապետական նշանակության ավտոճանապարհի կմ 0+000-կմ 17+300 հատվածի հիմնանորոգում</t>
  </si>
  <si>
    <t>Հ38,/Հ-30/ (Թթուջուր) – /Հ-36/ (Նավուր) հանրապետական նշանակության ավտոճանապարհի կմ 0+000-կմ 15+100 հատվածի հիմնանորոգում</t>
  </si>
  <si>
    <t>Հ40,/Մ-2/ (Արենի) - Խաչիկ - Գնիշիկ - Եղեգնաձոր հանրապետական նշանակության ավտոճանապարհի կմ 58+000-կմ 70+000 հատվածի հիմնանորոգում</t>
  </si>
  <si>
    <t>Հ-46, /Մ-2/-Տաթև-Աղվանի-/Մ-2/(Սյունիք) հանրապետական նշանակության ավտոճանապարհի կմ55+000-կմ68+000 հատվածի հիմնանորոգում</t>
  </si>
  <si>
    <t>Հ-87, /Մ-16/ Մակարավանքի պատմական հուշարձան հանրապետական նշանակության ավտոճանապարհի կմ4+300-կմ7+800 հատվածի հիմնանորոգում</t>
  </si>
  <si>
    <t>Տ-1-15, /Հ-21/ - Ծաղկահովիտ ավտոճանապարհի կմ0+000 - կմ1+300 հատվածի հիմնանորոգում</t>
  </si>
  <si>
    <t>Տ-1-35, /Հ-81/ (Հացաշեն) - Սորիկ ավտոճանապարհի կմ0+000 - կմ5+100 հատվածի հիմնանորոգում</t>
  </si>
  <si>
    <t>Տ-1-52, /Հ-21/ - Գեղաձոր  ավտոճանապարհի կմ0+000-կմ1+600 հատվածի հիմնանորոգում</t>
  </si>
  <si>
    <t>Տ-1-63,/Հ-81/ (Թաթուլ) – Կանաչ - Հակո ավտոճանապարհի կմ0+000 - կմ12+100 հատվածի հիմնանորոգում</t>
  </si>
  <si>
    <t>Տ-1-65, /Մ-1/ - Ներքին Բազմաբերդ (Տ-1-60) ավտոճանապարհի կմ1+300 – կմ1+400 հատվածի հիմնանորոգում</t>
  </si>
  <si>
    <t>Տ-1-68, Ներքին Բազմաբերդ (Տ-1-65) – Կաքավաձոր (Տ-1-60) ավտոճանապարհի կմ0+000 – կմ4+100 հատվածի հիմնանորոգում</t>
  </si>
  <si>
    <t>Տ-4-13,/Հ-39/ (Գավառ) – Գանձակ – Սարուխան – Գեղարքունիք ավտոճանապարհի կմ0+000-կմ12+900 հատվածի հիմնանորոգում</t>
  </si>
  <si>
    <t>Տ-5-23, /Մ-3/ - Սարամեջ ավտոճանապարհի կմ0+000-կմ4+300 հատվածի հիմնանորոգում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</si>
  <si>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</si>
  <si>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Տ-7-42, /Մ-7/ (Գյումրի) – Հացիկ – Կարմրաքար (Տ-7-45) ավտոճանապարհի կմ0+000-կմ 4+000 հատվածի հիմնանորոգում</t>
  </si>
  <si>
    <t>Տ-8-22, /Մ-2/ - Վարդավանք – Խդրանց - Ագարակ ավտոճանապարհի կմ0+000 - կմ13+100 հատվածի հիմնանորոգում</t>
  </si>
  <si>
    <t>Տ-10-16, /Հ-64/ - Քոլագիրի ճամբար ավտոճանապարհի կմ0+000 - կմ1+700 հատվածի հիմնանորոգում</t>
  </si>
  <si>
    <t>Տ-10-9, /Հ-36/ - Չինչին (Տ-10-38) ավտոճանապարհի կմ0+000 - կմ10+000 հատվածի հիմնանորոգում</t>
  </si>
  <si>
    <t>Տ-10-32, /Մ-4/ - Դիտավան ավտոճանապարհի կմ0+000 - կմ3+100 հատվածի հիմնանորոգում</t>
  </si>
  <si>
    <t>ՀՀ Լոռու մարզի Ստեփանավան քաղաքի Չարենցի փողոցի 1.725կմ հատվածի և Ավետիսյան փողոցի 0.120 կմ հատվածի հիմնանորոգում</t>
  </si>
  <si>
    <t>Վանաձոր քաղաքային համայնքի Կ. Դեմիրճյան փողոցի հիմնանորոգում</t>
  </si>
  <si>
    <t>Վանաձոր քաղաքային համայնքի Գրիգոր Լուսավորիչ փողոցի հիմնանորոգում</t>
  </si>
  <si>
    <t xml:space="preserve">Վանաձոր քաղաքային համայնքի Խորենացի փողոցի (երկու երթևեկելի գոիտիներ /0.4կմ+0.4կմ/) հիմնանորոգում </t>
  </si>
  <si>
    <t>Վանաձոր քաղաքային համայնքի Մոսկավյան փողոցի հիմնանորոգում</t>
  </si>
  <si>
    <t>Վանաձոր քաղաքային համայնքի Նարեկացի փողոց-Կոմիտաս վարդապետ Հրապարակ էստակադայի հիմնանորոգում</t>
  </si>
  <si>
    <t>Տ-8-93.Լծեն-Տաթև ավտոճանապարհի վերակառուցում</t>
  </si>
  <si>
    <t>Տ-8-49,/Տ-8-48/-Լծեն ավտոճանապարհի վերակառուցում</t>
  </si>
  <si>
    <t>Որոտան-Խոտ ավտոճանապարհի վերակառուցում</t>
  </si>
  <si>
    <t>Հ-46(Քաշունի գյուղի խաչմերուկից)-Բարձրավան ավտոճանապարհի կառուցում</t>
  </si>
  <si>
    <t>Տանձավեր-Շուռնուխ ավտոճանապարհի կառուցում</t>
  </si>
  <si>
    <t xml:space="preserve"> ԱՅԼ ՀԻՄՆԱԿԱՆ ՄԻՋՈՑՆԵՐ</t>
  </si>
  <si>
    <t xml:space="preserve"> - Նախագծահետազոտական ծախսեր</t>
  </si>
  <si>
    <t>Բաժին</t>
  </si>
  <si>
    <t>Խումբ</t>
  </si>
  <si>
    <t>Դաս</t>
  </si>
  <si>
    <t>Միջոցա ռում</t>
  </si>
  <si>
    <t>Առաջին եռամսյակ</t>
  </si>
  <si>
    <t>ՀԲՄ</t>
  </si>
  <si>
    <t>ՀՄԱ</t>
  </si>
  <si>
    <t>ՄԱ</t>
  </si>
  <si>
    <t>Նախագծերի պատրաստում, ծախսերի գնահատում</t>
  </si>
  <si>
    <t>45231177/570</t>
  </si>
  <si>
    <t>45231177/548</t>
  </si>
  <si>
    <t>45231177/545</t>
  </si>
  <si>
    <t>45231177/558</t>
  </si>
  <si>
    <t>45231177/568</t>
  </si>
  <si>
    <t>45231177/546</t>
  </si>
  <si>
    <t>71351540/532</t>
  </si>
  <si>
    <t>71351540/528</t>
  </si>
  <si>
    <t>71241200/546</t>
  </si>
  <si>
    <t>71241200/547</t>
  </si>
  <si>
    <t>71241200/549</t>
  </si>
  <si>
    <t>71241200/550</t>
  </si>
  <si>
    <t>71241200/548</t>
  </si>
  <si>
    <t>71241200/551</t>
  </si>
  <si>
    <t>71241200/553</t>
  </si>
  <si>
    <t>71241200/555</t>
  </si>
  <si>
    <t>71241200/556</t>
  </si>
  <si>
    <t>71241200/559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</si>
</sst>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#,##0.0_€_);\(#,##0.0_€\)"/>
    <numFmt numFmtId="171" formatCode="_-* #,##0.00_р_._-;\-* #,##0.00_р_._-;_-* &quot;-&quot;??_р_._-;_-@_-"/>
    <numFmt numFmtId="172" formatCode="_ * #,##0.00_)\ _ _ ;_ * \(#,##0.00\)\ _ _ ;_ * &quot;-&quot;??_)\ _ _ ;_ @_ "/>
    <numFmt numFmtId="173" formatCode="#,##0.0"/>
  </numFmts>
  <fonts count="79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theme="1"/>
      <name val="GHEA Grapalat"/>
      <family val="3"/>
    </font>
    <font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3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6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0" fillId="0" borderId="0"/>
    <xf numFmtId="0" fontId="11" fillId="0" borderId="0"/>
    <xf numFmtId="165" fontId="10" fillId="0" borderId="0" applyFont="0" applyFill="0" applyBorder="0" applyAlignment="0" applyProtection="0"/>
    <xf numFmtId="0" fontId="5" fillId="0" borderId="0"/>
    <xf numFmtId="164" fontId="13" fillId="0" borderId="0" applyFont="0" applyFill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3" borderId="0" applyNumberFormat="0" applyBorder="0" applyAlignment="0" applyProtection="0"/>
    <xf numFmtId="0" fontId="17" fillId="6" borderId="17" applyNumberFormat="0" applyAlignment="0" applyProtection="0"/>
    <xf numFmtId="0" fontId="18" fillId="7" borderId="20" applyNumberFormat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17" applyNumberFormat="0" applyAlignment="0" applyProtection="0"/>
    <xf numFmtId="0" fontId="25" fillId="0" borderId="19" applyNumberFormat="0" applyFill="0" applyAlignment="0" applyProtection="0"/>
    <xf numFmtId="0" fontId="26" fillId="4" borderId="0" applyNumberFormat="0" applyBorder="0" applyAlignment="0" applyProtection="0"/>
    <xf numFmtId="0" fontId="27" fillId="0" borderId="0"/>
    <xf numFmtId="0" fontId="6" fillId="0" borderId="0">
      <alignment horizontal="left" vertical="top" wrapText="1"/>
    </xf>
    <xf numFmtId="0" fontId="3" fillId="0" borderId="0"/>
    <xf numFmtId="0" fontId="28" fillId="0" borderId="0"/>
    <xf numFmtId="0" fontId="14" fillId="8" borderId="21" applyNumberFormat="0" applyFont="0" applyAlignment="0" applyProtection="0"/>
    <xf numFmtId="0" fontId="10" fillId="8" borderId="21" applyNumberFormat="0" applyFont="0" applyAlignment="0" applyProtection="0"/>
    <xf numFmtId="0" fontId="29" fillId="6" borderId="18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4" fillId="0" borderId="0"/>
    <xf numFmtId="0" fontId="9" fillId="0" borderId="0"/>
    <xf numFmtId="0" fontId="35" fillId="4" borderId="0" applyNumberFormat="0" applyBorder="0" applyAlignment="0" applyProtection="0"/>
    <xf numFmtId="0" fontId="12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42" borderId="0" applyNumberFormat="0" applyBorder="0" applyAlignment="0" applyProtection="0"/>
    <xf numFmtId="0" fontId="28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3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38" borderId="0" applyNumberFormat="0" applyBorder="0" applyAlignment="0" applyProtection="0"/>
    <xf numFmtId="0" fontId="36" fillId="46" borderId="0" applyNumberFormat="0" applyBorder="0" applyAlignment="0" applyProtection="0"/>
    <xf numFmtId="0" fontId="36" fillId="50" borderId="0" applyNumberFormat="0" applyBorder="0" applyAlignment="0" applyProtection="0"/>
    <xf numFmtId="0" fontId="37" fillId="34" borderId="0" applyNumberFormat="0" applyBorder="0" applyAlignment="0" applyProtection="0"/>
    <xf numFmtId="0" fontId="38" fillId="51" borderId="23" applyNumberFormat="0" applyAlignment="0" applyProtection="0"/>
    <xf numFmtId="0" fontId="39" fillId="52" borderId="24" applyNumberFormat="0" applyAlignment="0" applyProtection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5" borderId="0" applyNumberFormat="0" applyBorder="0" applyAlignment="0" applyProtection="0"/>
    <xf numFmtId="0" fontId="42" fillId="0" borderId="25" applyNumberFormat="0" applyFill="0" applyAlignment="0" applyProtection="0"/>
    <xf numFmtId="0" fontId="43" fillId="0" borderId="26" applyNumberFormat="0" applyFill="0" applyAlignment="0" applyProtection="0"/>
    <xf numFmtId="0" fontId="44" fillId="0" borderId="27" applyNumberFormat="0" applyFill="0" applyAlignment="0" applyProtection="0"/>
    <xf numFmtId="0" fontId="44" fillId="0" borderId="0" applyNumberFormat="0" applyFill="0" applyBorder="0" applyAlignment="0" applyProtection="0"/>
    <xf numFmtId="0" fontId="45" fillId="41" borderId="23" applyNumberFormat="0" applyAlignment="0" applyProtection="0"/>
    <xf numFmtId="0" fontId="46" fillId="0" borderId="28" applyNumberFormat="0" applyFill="0" applyAlignment="0" applyProtection="0"/>
    <xf numFmtId="0" fontId="47" fillId="53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0" fillId="0" borderId="0"/>
    <xf numFmtId="0" fontId="3" fillId="0" borderId="0"/>
    <xf numFmtId="0" fontId="3" fillId="0" borderId="0"/>
    <xf numFmtId="0" fontId="9" fillId="54" borderId="29" applyNumberFormat="0" applyFont="0" applyAlignment="0" applyProtection="0"/>
    <xf numFmtId="0" fontId="48" fillId="51" borderId="30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55" fillId="0" borderId="0"/>
    <xf numFmtId="0" fontId="3" fillId="0" borderId="0"/>
    <xf numFmtId="0" fontId="3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6" fillId="0" borderId="0" applyFont="0" applyFill="0" applyBorder="0" applyAlignment="0" applyProtection="0">
      <alignment horizontal="left" vertical="top" wrapText="1"/>
    </xf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28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17" applyNumberFormat="0" applyAlignment="0" applyProtection="0"/>
    <xf numFmtId="0" fontId="61" fillId="7" borderId="20" applyNumberFormat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17" applyNumberFormat="0" applyAlignment="0" applyProtection="0"/>
    <xf numFmtId="0" fontId="68" fillId="0" borderId="19" applyNumberFormat="0" applyFill="0" applyAlignment="0" applyProtection="0"/>
    <xf numFmtId="0" fontId="35" fillId="4" borderId="0" applyNumberFormat="0" applyBorder="0" applyAlignment="0" applyProtection="0"/>
    <xf numFmtId="0" fontId="69" fillId="6" borderId="18" applyNumberFormat="0" applyAlignment="0" applyProtection="0"/>
    <xf numFmtId="0" fontId="57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1" fillId="0" borderId="0" applyNumberFormat="0" applyFill="0" applyBorder="0" applyAlignment="0" applyProtection="0"/>
    <xf numFmtId="0" fontId="76" fillId="0" borderId="0" applyNumberFormat="0" applyFill="0" applyBorder="0" applyAlignment="0" applyProtection="0"/>
  </cellStyleXfs>
  <cellXfs count="161">
    <xf numFmtId="0" fontId="0" fillId="0" borderId="0" xfId="0"/>
    <xf numFmtId="0" fontId="7" fillId="55" borderId="32" xfId="0" applyFont="1" applyFill="1" applyBorder="1" applyAlignment="1">
      <alignment horizontal="center" vertical="center" wrapText="1"/>
    </xf>
    <xf numFmtId="0" fontId="7" fillId="55" borderId="32" xfId="0" applyFont="1" applyFill="1" applyBorder="1" applyAlignment="1">
      <alignment vertical="center" wrapText="1"/>
    </xf>
    <xf numFmtId="0" fontId="77" fillId="55" borderId="32" xfId="422" applyFont="1" applyFill="1" applyBorder="1" applyAlignment="1">
      <alignment horizontal="center" vertical="center"/>
    </xf>
    <xf numFmtId="3" fontId="78" fillId="56" borderId="32" xfId="7" applyNumberFormat="1" applyFont="1" applyFill="1" applyBorder="1" applyAlignment="1">
      <alignment horizontal="center" vertical="center" wrapText="1"/>
    </xf>
    <xf numFmtId="3" fontId="78" fillId="56" borderId="32" xfId="7" applyNumberFormat="1" applyFont="1" applyFill="1" applyBorder="1" applyAlignment="1">
      <alignment horizontal="center" vertical="center"/>
    </xf>
    <xf numFmtId="3" fontId="77" fillId="55" borderId="32" xfId="0" applyNumberFormat="1" applyFont="1" applyFill="1" applyBorder="1" applyAlignment="1">
      <alignment horizontal="center" vertical="center"/>
    </xf>
    <xf numFmtId="0" fontId="7" fillId="55" borderId="35" xfId="0" applyFont="1" applyFill="1" applyBorder="1" applyAlignment="1">
      <alignment vertical="center" wrapText="1"/>
    </xf>
    <xf numFmtId="0" fontId="7" fillId="55" borderId="9" xfId="0" applyFont="1" applyFill="1" applyBorder="1" applyAlignment="1">
      <alignment vertical="center" wrapText="1"/>
    </xf>
    <xf numFmtId="0" fontId="7" fillId="55" borderId="34" xfId="0" applyFont="1" applyFill="1" applyBorder="1" applyAlignment="1">
      <alignment vertical="center" wrapText="1"/>
    </xf>
    <xf numFmtId="0" fontId="53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left" vertical="top" wrapText="1"/>
    </xf>
    <xf numFmtId="0" fontId="7" fillId="55" borderId="0" xfId="9" applyFont="1" applyFill="1" applyAlignment="1">
      <alignment horizontal="right" vertical="top" wrapText="1"/>
    </xf>
    <xf numFmtId="0" fontId="8" fillId="55" borderId="0" xfId="8" applyFont="1" applyFill="1" applyAlignment="1">
      <alignment horizontal="right" vertical="center" wrapText="1"/>
    </xf>
    <xf numFmtId="0" fontId="8" fillId="55" borderId="0" xfId="8" applyFont="1" applyFill="1" applyAlignment="1">
      <alignment vertical="center" wrapText="1"/>
    </xf>
    <xf numFmtId="0" fontId="7" fillId="55" borderId="0" xfId="9" applyFont="1" applyFill="1" applyAlignment="1">
      <alignment vertical="center" wrapText="1"/>
    </xf>
    <xf numFmtId="0" fontId="7" fillId="55" borderId="0" xfId="9" applyFont="1" applyFill="1" applyAlignment="1">
      <alignment horizontal="center" vertical="top" wrapText="1"/>
    </xf>
    <xf numFmtId="0" fontId="7" fillId="55" borderId="0" xfId="9" applyFont="1" applyFill="1" applyAlignment="1">
      <alignment horizontal="center" vertical="top" wrapText="1"/>
    </xf>
    <xf numFmtId="0" fontId="7" fillId="55" borderId="0" xfId="9" applyFont="1" applyFill="1" applyAlignment="1">
      <alignment horizontal="center" vertical="top"/>
    </xf>
    <xf numFmtId="0" fontId="7" fillId="55" borderId="0" xfId="9" applyFont="1" applyFill="1" applyBorder="1" applyAlignment="1">
      <alignment horizontal="center" vertical="top"/>
    </xf>
    <xf numFmtId="0" fontId="7" fillId="55" borderId="0" xfId="9" applyFont="1" applyFill="1" applyBorder="1" applyAlignment="1">
      <alignment vertical="top"/>
    </xf>
    <xf numFmtId="0" fontId="7" fillId="55" borderId="32" xfId="9" applyFont="1" applyFill="1" applyBorder="1" applyAlignment="1">
      <alignment horizontal="left" vertical="top" wrapText="1"/>
    </xf>
    <xf numFmtId="0" fontId="7" fillId="55" borderId="32" xfId="9" applyFont="1" applyFill="1" applyBorder="1" applyAlignment="1">
      <alignment vertical="top" wrapText="1"/>
    </xf>
    <xf numFmtId="0" fontId="7" fillId="55" borderId="0" xfId="9" applyFont="1" applyFill="1" applyBorder="1" applyAlignment="1">
      <alignment vertical="top" wrapText="1"/>
    </xf>
    <xf numFmtId="0" fontId="73" fillId="55" borderId="32" xfId="9" applyFont="1" applyFill="1" applyBorder="1" applyAlignment="1">
      <alignment horizontal="left" vertical="top" wrapText="1"/>
    </xf>
    <xf numFmtId="0" fontId="73" fillId="55" borderId="32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vertical="top" wrapText="1"/>
    </xf>
    <xf numFmtId="0" fontId="73" fillId="55" borderId="0" xfId="9" applyFont="1" applyFill="1" applyBorder="1" applyAlignment="1">
      <alignment horizontal="left" vertical="top" wrapText="1"/>
    </xf>
    <xf numFmtId="0" fontId="53" fillId="55" borderId="0" xfId="9" applyFont="1" applyFill="1" applyBorder="1" applyAlignment="1">
      <alignment horizontal="left" vertical="top" wrapText="1"/>
    </xf>
    <xf numFmtId="0" fontId="7" fillId="55" borderId="35" xfId="9" applyFont="1" applyFill="1" applyBorder="1" applyAlignment="1">
      <alignment horizontal="center" vertical="top" wrapText="1"/>
    </xf>
    <xf numFmtId="0" fontId="7" fillId="55" borderId="9" xfId="9" applyFont="1" applyFill="1" applyBorder="1" applyAlignment="1">
      <alignment horizontal="center" vertical="top" wrapText="1"/>
    </xf>
    <xf numFmtId="0" fontId="7" fillId="55" borderId="34" xfId="9" applyFont="1" applyFill="1" applyBorder="1" applyAlignment="1">
      <alignment horizontal="center" vertical="top" wrapText="1"/>
    </xf>
    <xf numFmtId="0" fontId="7" fillId="55" borderId="32" xfId="9" applyFont="1" applyFill="1" applyBorder="1" applyAlignment="1">
      <alignment horizontal="center" vertical="top" wrapText="1"/>
    </xf>
    <xf numFmtId="0" fontId="7" fillId="55" borderId="10" xfId="9" applyFont="1" applyFill="1" applyBorder="1" applyAlignment="1">
      <alignment horizontal="center" vertical="top" wrapText="1"/>
    </xf>
    <xf numFmtId="0" fontId="7" fillId="55" borderId="2" xfId="9" applyFont="1" applyFill="1" applyBorder="1" applyAlignment="1">
      <alignment horizontal="center" vertical="top" wrapText="1"/>
    </xf>
    <xf numFmtId="0" fontId="7" fillId="55" borderId="32" xfId="9" applyFont="1" applyFill="1" applyBorder="1" applyAlignment="1">
      <alignment horizontal="center" vertical="top" wrapText="1"/>
    </xf>
    <xf numFmtId="0" fontId="73" fillId="55" borderId="35" xfId="9" applyFont="1" applyFill="1" applyBorder="1" applyAlignment="1">
      <alignment horizontal="left" vertical="top" wrapText="1"/>
    </xf>
    <xf numFmtId="0" fontId="73" fillId="55" borderId="34" xfId="9" applyFont="1" applyFill="1" applyBorder="1" applyAlignment="1">
      <alignment horizontal="left" vertical="top" wrapText="1"/>
    </xf>
    <xf numFmtId="166" fontId="7" fillId="55" borderId="32" xfId="6" applyNumberFormat="1" applyFont="1" applyFill="1" applyBorder="1" applyAlignment="1">
      <alignment horizontal="right" vertical="center"/>
    </xf>
    <xf numFmtId="170" fontId="7" fillId="55" borderId="32" xfId="9" applyNumberFormat="1" applyFont="1" applyFill="1" applyBorder="1" applyAlignment="1">
      <alignment horizontal="right" vertical="top" wrapText="1"/>
    </xf>
    <xf numFmtId="167" fontId="7" fillId="55" borderId="32" xfId="12" applyNumberFormat="1" applyFont="1" applyFill="1" applyBorder="1" applyAlignment="1">
      <alignment horizontal="right" vertical="center" wrapText="1"/>
    </xf>
    <xf numFmtId="0" fontId="7" fillId="55" borderId="32" xfId="9" applyFont="1" applyFill="1" applyBorder="1" applyAlignment="1">
      <alignment horizontal="right" vertical="top" wrapText="1"/>
    </xf>
    <xf numFmtId="0" fontId="73" fillId="55" borderId="32" xfId="9" applyFont="1" applyFill="1" applyBorder="1" applyAlignment="1">
      <alignment horizontal="left" vertical="top" wrapText="1"/>
    </xf>
    <xf numFmtId="0" fontId="7" fillId="55" borderId="35" xfId="9" applyFont="1" applyFill="1" applyBorder="1" applyAlignment="1">
      <alignment horizontal="left" vertical="top" wrapText="1"/>
    </xf>
    <xf numFmtId="0" fontId="7" fillId="55" borderId="34" xfId="9" applyFont="1" applyFill="1" applyBorder="1" applyAlignment="1">
      <alignment horizontal="left" vertical="top" wrapText="1"/>
    </xf>
    <xf numFmtId="168" fontId="74" fillId="55" borderId="32" xfId="12" applyNumberFormat="1" applyFont="1" applyFill="1" applyBorder="1" applyAlignment="1">
      <alignment horizontal="center" vertical="center"/>
    </xf>
    <xf numFmtId="0" fontId="7" fillId="55" borderId="0" xfId="9" applyFont="1" applyFill="1" applyAlignment="1">
      <alignment horizontal="left" vertical="center"/>
    </xf>
    <xf numFmtId="0" fontId="7" fillId="55" borderId="0" xfId="9" applyFont="1" applyFill="1" applyBorder="1" applyAlignment="1">
      <alignment horizontal="left" vertical="top" wrapText="1"/>
    </xf>
    <xf numFmtId="0" fontId="7" fillId="55" borderId="0" xfId="9" applyFont="1" applyFill="1" applyBorder="1" applyAlignment="1">
      <alignment horizontal="left" vertical="top" wrapText="1"/>
    </xf>
    <xf numFmtId="0" fontId="73" fillId="55" borderId="32" xfId="9" applyFont="1" applyFill="1" applyBorder="1" applyAlignment="1">
      <alignment horizontal="right" vertical="top" wrapText="1"/>
    </xf>
    <xf numFmtId="168" fontId="7" fillId="55" borderId="32" xfId="12" applyNumberFormat="1" applyFont="1" applyFill="1" applyBorder="1" applyAlignment="1">
      <alignment horizontal="center" vertical="center"/>
    </xf>
    <xf numFmtId="0" fontId="7" fillId="55" borderId="32" xfId="9" applyFont="1" applyFill="1" applyBorder="1" applyAlignment="1">
      <alignment horizontal="left" vertical="top" wrapText="1"/>
    </xf>
    <xf numFmtId="0" fontId="7" fillId="55" borderId="0" xfId="8" applyFont="1" applyFill="1" applyAlignment="1">
      <alignment horizontal="right" vertical="center" wrapText="1"/>
    </xf>
    <xf numFmtId="0" fontId="7" fillId="55" borderId="0" xfId="8" applyFont="1" applyFill="1" applyAlignment="1">
      <alignment horizontal="center" vertical="center" wrapText="1"/>
    </xf>
    <xf numFmtId="49" fontId="7" fillId="55" borderId="0" xfId="9" applyNumberFormat="1" applyFont="1" applyFill="1" applyAlignment="1">
      <alignment horizontal="center" vertical="center" wrapText="1"/>
    </xf>
    <xf numFmtId="0" fontId="7" fillId="55" borderId="0" xfId="9" applyNumberFormat="1" applyFont="1" applyFill="1" applyAlignment="1">
      <alignment horizontal="center" vertical="center" wrapText="1"/>
    </xf>
    <xf numFmtId="39" fontId="7" fillId="55" borderId="0" xfId="9" applyNumberFormat="1" applyFont="1" applyFill="1" applyAlignment="1">
      <alignment vertical="center" wrapText="1"/>
    </xf>
    <xf numFmtId="0" fontId="7" fillId="55" borderId="13" xfId="8" applyFont="1" applyFill="1" applyBorder="1" applyAlignment="1">
      <alignment horizontal="right" wrapText="1"/>
    </xf>
    <xf numFmtId="49" fontId="7" fillId="55" borderId="32" xfId="9" applyNumberFormat="1" applyFont="1" applyFill="1" applyBorder="1" applyAlignment="1">
      <alignment horizontal="center" vertical="center" wrapText="1"/>
    </xf>
    <xf numFmtId="0" fontId="7" fillId="55" borderId="10" xfId="9" applyNumberFormat="1" applyFont="1" applyFill="1" applyBorder="1" applyAlignment="1">
      <alignment horizontal="center" vertical="center" wrapText="1"/>
    </xf>
    <xf numFmtId="167" fontId="7" fillId="55" borderId="35" xfId="9" applyNumberFormat="1" applyFont="1" applyFill="1" applyBorder="1" applyAlignment="1">
      <alignment horizontal="center" vertical="center" wrapText="1"/>
    </xf>
    <xf numFmtId="167" fontId="7" fillId="55" borderId="9" xfId="9" applyNumberFormat="1" applyFont="1" applyFill="1" applyBorder="1" applyAlignment="1">
      <alignment horizontal="center" vertical="center" wrapText="1"/>
    </xf>
    <xf numFmtId="167" fontId="7" fillId="55" borderId="34" xfId="9" applyNumberFormat="1" applyFont="1" applyFill="1" applyBorder="1" applyAlignment="1">
      <alignment horizontal="center" vertical="center" wrapText="1"/>
    </xf>
    <xf numFmtId="0" fontId="7" fillId="55" borderId="0" xfId="9" applyFont="1" applyFill="1" applyAlignment="1">
      <alignment horizontal="center" vertical="center" wrapText="1"/>
    </xf>
    <xf numFmtId="49" fontId="7" fillId="55" borderId="32" xfId="9" applyNumberFormat="1" applyFont="1" applyFill="1" applyBorder="1" applyAlignment="1">
      <alignment horizontal="center" vertical="center" textRotation="90" wrapText="1"/>
    </xf>
    <xf numFmtId="0" fontId="7" fillId="55" borderId="12" xfId="9" applyNumberFormat="1" applyFont="1" applyFill="1" applyBorder="1" applyAlignment="1">
      <alignment horizontal="center" vertical="center" wrapText="1"/>
    </xf>
    <xf numFmtId="39" fontId="7" fillId="55" borderId="32" xfId="9" applyNumberFormat="1" applyFont="1" applyFill="1" applyBorder="1" applyAlignment="1">
      <alignment horizontal="center" vertical="center" wrapText="1"/>
    </xf>
    <xf numFmtId="167" fontId="7" fillId="55" borderId="32" xfId="9" applyNumberFormat="1" applyFont="1" applyFill="1" applyBorder="1" applyAlignment="1">
      <alignment horizontal="center" vertical="center" wrapText="1"/>
    </xf>
    <xf numFmtId="0" fontId="7" fillId="55" borderId="32" xfId="9" applyNumberFormat="1" applyFont="1" applyFill="1" applyBorder="1" applyAlignment="1">
      <alignment horizontal="center" vertical="center" wrapText="1"/>
    </xf>
    <xf numFmtId="168" fontId="7" fillId="55" borderId="32" xfId="7" applyNumberFormat="1" applyFont="1" applyFill="1" applyBorder="1" applyAlignment="1">
      <alignment horizontal="center" vertical="center" wrapText="1"/>
    </xf>
    <xf numFmtId="173" fontId="7" fillId="55" borderId="12" xfId="9" applyNumberFormat="1" applyFont="1" applyFill="1" applyBorder="1" applyAlignment="1">
      <alignment horizontal="center" vertical="center" wrapText="1"/>
    </xf>
    <xf numFmtId="0" fontId="7" fillId="55" borderId="1" xfId="9" applyFont="1" applyFill="1" applyBorder="1" applyAlignment="1">
      <alignment horizontal="center" vertical="center" wrapText="1"/>
    </xf>
    <xf numFmtId="0" fontId="72" fillId="55" borderId="1" xfId="9" applyFont="1" applyFill="1" applyBorder="1" applyAlignment="1">
      <alignment horizontal="center" vertical="center" wrapText="1"/>
    </xf>
    <xf numFmtId="0" fontId="72" fillId="55" borderId="32" xfId="9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horizontal="center" vertical="center" wrapText="1"/>
    </xf>
    <xf numFmtId="0" fontId="7" fillId="55" borderId="11" xfId="9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horizontal="left" vertical="center" wrapText="1"/>
    </xf>
    <xf numFmtId="0" fontId="73" fillId="55" borderId="11" xfId="9" applyFont="1" applyFill="1" applyBorder="1" applyAlignment="1">
      <alignment horizontal="center" vertical="center" wrapText="1"/>
    </xf>
    <xf numFmtId="0" fontId="73" fillId="55" borderId="32" xfId="9" applyFont="1" applyFill="1" applyBorder="1" applyAlignment="1">
      <alignment horizontal="left" vertical="center" wrapText="1"/>
    </xf>
    <xf numFmtId="168" fontId="73" fillId="55" borderId="32" xfId="7" applyNumberFormat="1" applyFont="1" applyFill="1" applyBorder="1" applyAlignment="1">
      <alignment vertical="center" wrapText="1"/>
    </xf>
    <xf numFmtId="0" fontId="73" fillId="55" borderId="0" xfId="9" applyFont="1" applyFill="1" applyAlignment="1">
      <alignment vertical="center" wrapText="1"/>
    </xf>
    <xf numFmtId="0" fontId="73" fillId="55" borderId="11" xfId="9" applyFont="1" applyFill="1" applyBorder="1" applyAlignment="1">
      <alignment vertical="center" wrapText="1"/>
    </xf>
    <xf numFmtId="168" fontId="7" fillId="55" borderId="0" xfId="9" applyNumberFormat="1" applyFont="1" applyFill="1" applyAlignment="1">
      <alignment vertical="center" wrapText="1"/>
    </xf>
    <xf numFmtId="0" fontId="7" fillId="55" borderId="11" xfId="9" applyFont="1" applyFill="1" applyBorder="1" applyAlignment="1">
      <alignment vertical="center" wrapText="1"/>
    </xf>
    <xf numFmtId="168" fontId="7" fillId="55" borderId="32" xfId="7" applyNumberFormat="1" applyFont="1" applyFill="1" applyBorder="1" applyAlignment="1">
      <alignment vertical="center" wrapText="1"/>
    </xf>
    <xf numFmtId="0" fontId="7" fillId="55" borderId="32" xfId="118" applyNumberFormat="1" applyFont="1" applyFill="1" applyBorder="1" applyAlignment="1">
      <alignment horizontal="left" vertical="center" wrapText="1"/>
    </xf>
    <xf numFmtId="167" fontId="7" fillId="55" borderId="32" xfId="118" applyNumberFormat="1" applyFont="1" applyFill="1" applyBorder="1" applyAlignment="1">
      <alignment horizontal="right" vertical="center" wrapText="1"/>
    </xf>
    <xf numFmtId="0" fontId="7" fillId="55" borderId="32" xfId="118" applyNumberFormat="1" applyFont="1" applyFill="1" applyBorder="1" applyAlignment="1">
      <alignment horizontal="center" vertical="center" wrapText="1"/>
    </xf>
    <xf numFmtId="0" fontId="7" fillId="55" borderId="11" xfId="0" applyFont="1" applyFill="1" applyBorder="1" applyAlignment="1">
      <alignment horizontal="center" vertical="center" wrapText="1"/>
    </xf>
    <xf numFmtId="168" fontId="7" fillId="55" borderId="11" xfId="7" applyNumberFormat="1" applyFont="1" applyFill="1" applyBorder="1" applyAlignment="1">
      <alignment horizontal="left" vertical="center" wrapText="1"/>
    </xf>
    <xf numFmtId="0" fontId="73" fillId="55" borderId="11" xfId="9" applyFont="1" applyFill="1" applyBorder="1" applyAlignment="1">
      <alignment horizontal="left" vertical="center" wrapText="1"/>
    </xf>
    <xf numFmtId="167" fontId="7" fillId="55" borderId="12" xfId="9" applyNumberFormat="1" applyFont="1" applyFill="1" applyBorder="1" applyAlignment="1">
      <alignment horizontal="center" vertical="center" wrapText="1"/>
    </xf>
    <xf numFmtId="168" fontId="73" fillId="55" borderId="11" xfId="7" applyNumberFormat="1" applyFont="1" applyFill="1" applyBorder="1" applyAlignment="1">
      <alignment vertical="center" wrapText="1"/>
    </xf>
    <xf numFmtId="0" fontId="7" fillId="55" borderId="0" xfId="8" applyFont="1" applyFill="1" applyAlignment="1">
      <alignment horizontal="left" vertical="center" wrapText="1"/>
    </xf>
    <xf numFmtId="0" fontId="7" fillId="55" borderId="0" xfId="8" applyFont="1" applyFill="1" applyAlignment="1">
      <alignment horizontal="center" vertical="center" wrapText="1"/>
    </xf>
    <xf numFmtId="0" fontId="7" fillId="55" borderId="35" xfId="8" applyFont="1" applyFill="1" applyBorder="1" applyAlignment="1">
      <alignment horizontal="center" vertical="center" wrapText="1"/>
    </xf>
    <xf numFmtId="0" fontId="7" fillId="55" borderId="33" xfId="8" applyFont="1" applyFill="1" applyBorder="1" applyAlignment="1">
      <alignment horizontal="center" vertical="center" wrapText="1"/>
    </xf>
    <xf numFmtId="0" fontId="7" fillId="55" borderId="34" xfId="8" applyFont="1" applyFill="1" applyBorder="1" applyAlignment="1">
      <alignment horizontal="center" vertical="center" wrapText="1"/>
    </xf>
    <xf numFmtId="0" fontId="7" fillId="55" borderId="10" xfId="8" applyFont="1" applyFill="1" applyBorder="1" applyAlignment="1">
      <alignment horizontal="center" vertical="center" wrapText="1"/>
    </xf>
    <xf numFmtId="0" fontId="7" fillId="55" borderId="9" xfId="8" applyFont="1" applyFill="1" applyBorder="1" applyAlignment="1">
      <alignment horizontal="center" vertical="center" wrapText="1"/>
    </xf>
    <xf numFmtId="0" fontId="7" fillId="55" borderId="32" xfId="8" applyFont="1" applyFill="1" applyBorder="1" applyAlignment="1">
      <alignment horizontal="center" vertical="center" wrapText="1"/>
    </xf>
    <xf numFmtId="0" fontId="7" fillId="55" borderId="12" xfId="8" applyFont="1" applyFill="1" applyBorder="1" applyAlignment="1">
      <alignment horizontal="center" vertical="center" wrapText="1"/>
    </xf>
    <xf numFmtId="0" fontId="7" fillId="55" borderId="32" xfId="8" applyFont="1" applyFill="1" applyBorder="1" applyAlignment="1">
      <alignment horizontal="left" vertical="center" wrapText="1"/>
    </xf>
    <xf numFmtId="0" fontId="7" fillId="55" borderId="32" xfId="8" applyFont="1" applyFill="1" applyBorder="1" applyAlignment="1">
      <alignment horizontal="left" vertical="center" wrapText="1" indent="2"/>
    </xf>
    <xf numFmtId="0" fontId="7" fillId="55" borderId="32" xfId="8" quotePrefix="1" applyFont="1" applyFill="1" applyBorder="1" applyAlignment="1">
      <alignment horizontal="center" vertical="center" wrapText="1"/>
    </xf>
    <xf numFmtId="168" fontId="7" fillId="55" borderId="32" xfId="7" applyNumberFormat="1" applyFont="1" applyFill="1" applyBorder="1" applyAlignment="1">
      <alignment horizontal="left" vertical="center" wrapText="1"/>
    </xf>
    <xf numFmtId="0" fontId="73" fillId="55" borderId="32" xfId="8" applyFont="1" applyFill="1" applyBorder="1" applyAlignment="1">
      <alignment horizontal="center" vertical="center" wrapText="1"/>
    </xf>
    <xf numFmtId="0" fontId="73" fillId="55" borderId="32" xfId="8" applyFont="1" applyFill="1" applyBorder="1" applyAlignment="1">
      <alignment horizontal="left" vertical="center" wrapText="1"/>
    </xf>
    <xf numFmtId="166" fontId="73" fillId="55" borderId="32" xfId="6" applyNumberFormat="1" applyFont="1" applyFill="1" applyBorder="1" applyAlignment="1">
      <alignment horizontal="right" vertical="center"/>
    </xf>
    <xf numFmtId="0" fontId="73" fillId="55" borderId="0" xfId="8" applyFont="1" applyFill="1" applyAlignment="1">
      <alignment horizontal="left" vertical="center" wrapText="1"/>
    </xf>
    <xf numFmtId="0" fontId="7" fillId="55" borderId="32" xfId="0" applyFont="1" applyFill="1" applyBorder="1" applyAlignment="1">
      <alignment horizontal="left" vertical="center" indent="2"/>
    </xf>
    <xf numFmtId="0" fontId="7" fillId="55" borderId="32" xfId="0" applyFont="1" applyFill="1" applyBorder="1" applyAlignment="1">
      <alignment horizontal="left" vertical="center" wrapText="1" indent="2"/>
    </xf>
    <xf numFmtId="49" fontId="7" fillId="55" borderId="32" xfId="0" applyNumberFormat="1" applyFont="1" applyFill="1" applyBorder="1" applyAlignment="1">
      <alignment horizontal="left" vertical="center" wrapText="1" indent="2"/>
    </xf>
    <xf numFmtId="167" fontId="7" fillId="55" borderId="32" xfId="0" applyNumberFormat="1" applyFont="1" applyFill="1" applyBorder="1" applyAlignment="1">
      <alignment horizontal="left" vertical="center" indent="2"/>
    </xf>
    <xf numFmtId="0" fontId="74" fillId="55" borderId="0" xfId="0" applyFont="1" applyFill="1" applyAlignment="1">
      <alignment horizontal="left" vertical="center" indent="2"/>
    </xf>
    <xf numFmtId="167" fontId="7" fillId="55" borderId="32" xfId="0" applyNumberFormat="1" applyFont="1" applyFill="1" applyBorder="1" applyAlignment="1">
      <alignment horizontal="right" vertical="center"/>
    </xf>
    <xf numFmtId="0" fontId="7" fillId="55" borderId="32" xfId="0" applyFont="1" applyFill="1" applyBorder="1" applyAlignment="1">
      <alignment horizontal="center" vertical="center"/>
    </xf>
    <xf numFmtId="49" fontId="7" fillId="55" borderId="32" xfId="0" applyNumberFormat="1" applyFont="1" applyFill="1" applyBorder="1" applyAlignment="1">
      <alignment horizontal="center" vertical="center" wrapText="1"/>
    </xf>
    <xf numFmtId="0" fontId="74" fillId="55" borderId="0" xfId="0" applyFont="1" applyFill="1" applyAlignment="1">
      <alignment vertical="center"/>
    </xf>
    <xf numFmtId="167" fontId="7" fillId="55" borderId="0" xfId="8" applyNumberFormat="1" applyFont="1" applyFill="1" applyAlignment="1">
      <alignment horizontal="left" vertical="center" wrapText="1"/>
    </xf>
    <xf numFmtId="0" fontId="7" fillId="55" borderId="0" xfId="8" applyFont="1" applyFill="1" applyAlignment="1">
      <alignment vertical="center" wrapText="1"/>
    </xf>
    <xf numFmtId="0" fontId="7" fillId="55" borderId="0" xfId="8" applyFont="1" applyFill="1" applyAlignment="1">
      <alignment horizontal="right" vertical="center"/>
    </xf>
    <xf numFmtId="0" fontId="7" fillId="55" borderId="0" xfId="9" applyNumberFormat="1" applyFont="1" applyFill="1" applyAlignment="1">
      <alignment horizontal="center" vertical="center" wrapText="1"/>
    </xf>
    <xf numFmtId="167" fontId="7" fillId="55" borderId="0" xfId="9" applyNumberFormat="1" applyFont="1" applyFill="1" applyAlignment="1">
      <alignment horizontal="center" vertical="center" wrapText="1"/>
    </xf>
    <xf numFmtId="167" fontId="7" fillId="55" borderId="5" xfId="9" applyNumberFormat="1" applyFont="1" applyFill="1" applyBorder="1" applyAlignment="1">
      <alignment horizontal="right" vertical="center" wrapText="1"/>
    </xf>
    <xf numFmtId="49" fontId="7" fillId="55" borderId="1" xfId="9" applyNumberFormat="1" applyFont="1" applyFill="1" applyBorder="1" applyAlignment="1">
      <alignment horizontal="center" vertical="center" wrapText="1"/>
    </xf>
    <xf numFmtId="0" fontId="7" fillId="55" borderId="8" xfId="9" applyNumberFormat="1" applyFont="1" applyFill="1" applyBorder="1" applyAlignment="1">
      <alignment horizontal="center" vertical="center" wrapText="1"/>
    </xf>
    <xf numFmtId="167" fontId="7" fillId="55" borderId="4" xfId="9" applyNumberFormat="1" applyFont="1" applyFill="1" applyBorder="1" applyAlignment="1">
      <alignment horizontal="center" vertical="center" wrapText="1"/>
    </xf>
    <xf numFmtId="167" fontId="7" fillId="55" borderId="6" xfId="9" applyNumberFormat="1" applyFont="1" applyFill="1" applyBorder="1" applyAlignment="1">
      <alignment horizontal="center" vertical="center" wrapText="1"/>
    </xf>
    <xf numFmtId="167" fontId="7" fillId="55" borderId="7" xfId="9" applyNumberFormat="1" applyFont="1" applyFill="1" applyBorder="1" applyAlignment="1">
      <alignment horizontal="center" vertical="center" wrapText="1"/>
    </xf>
    <xf numFmtId="0" fontId="7" fillId="55" borderId="2" xfId="9" applyNumberFormat="1" applyFont="1" applyFill="1" applyBorder="1" applyAlignment="1">
      <alignment horizontal="center" vertical="center" wrapText="1"/>
    </xf>
    <xf numFmtId="167" fontId="7" fillId="55" borderId="8" xfId="9" applyNumberFormat="1" applyFont="1" applyFill="1" applyBorder="1" applyAlignment="1">
      <alignment horizontal="center" vertical="center" wrapText="1"/>
    </xf>
    <xf numFmtId="49" fontId="7" fillId="55" borderId="1" xfId="9" applyNumberFormat="1" applyFont="1" applyFill="1" applyBorder="1" applyAlignment="1">
      <alignment horizontal="center" vertical="center" textRotation="90" wrapText="1"/>
    </xf>
    <xf numFmtId="0" fontId="7" fillId="55" borderId="3" xfId="9" applyNumberFormat="1" applyFont="1" applyFill="1" applyBorder="1" applyAlignment="1">
      <alignment horizontal="center" vertical="center" wrapText="1"/>
    </xf>
    <xf numFmtId="167" fontId="7" fillId="55" borderId="3" xfId="9" applyNumberFormat="1" applyFont="1" applyFill="1" applyBorder="1" applyAlignment="1">
      <alignment horizontal="center" vertical="center" wrapText="1"/>
    </xf>
    <xf numFmtId="167" fontId="7" fillId="55" borderId="1" xfId="9" applyNumberFormat="1" applyFont="1" applyFill="1" applyBorder="1" applyAlignment="1">
      <alignment horizontal="center" vertical="center" wrapText="1"/>
    </xf>
    <xf numFmtId="0" fontId="7" fillId="55" borderId="1" xfId="9" applyNumberFormat="1" applyFont="1" applyFill="1" applyBorder="1" applyAlignment="1">
      <alignment horizontal="center" vertical="center" wrapText="1"/>
    </xf>
    <xf numFmtId="167" fontId="7" fillId="55" borderId="3" xfId="9" applyNumberFormat="1" applyFont="1" applyFill="1" applyBorder="1" applyAlignment="1">
      <alignment horizontal="center" vertical="center" wrapText="1"/>
    </xf>
    <xf numFmtId="0" fontId="7" fillId="55" borderId="11" xfId="9" applyFont="1" applyFill="1" applyBorder="1" applyAlignment="1">
      <alignment horizontal="left" vertical="center" wrapText="1"/>
    </xf>
    <xf numFmtId="168" fontId="7" fillId="55" borderId="1" xfId="7" applyNumberFormat="1" applyFont="1" applyFill="1" applyBorder="1" applyAlignment="1">
      <alignment horizontal="center" vertical="center" wrapText="1"/>
    </xf>
    <xf numFmtId="168" fontId="7" fillId="55" borderId="11" xfId="7" applyNumberFormat="1" applyFont="1" applyFill="1" applyBorder="1" applyAlignment="1">
      <alignment horizontal="center" vertical="center" wrapText="1"/>
    </xf>
    <xf numFmtId="0" fontId="7" fillId="55" borderId="32" xfId="9" applyFont="1" applyFill="1" applyBorder="1" applyAlignment="1">
      <alignment vertical="center" wrapText="1"/>
    </xf>
    <xf numFmtId="0" fontId="7" fillId="55" borderId="32" xfId="118" applyNumberFormat="1" applyFont="1" applyFill="1" applyBorder="1" applyAlignment="1">
      <alignment vertical="center" wrapText="1"/>
    </xf>
    <xf numFmtId="167" fontId="7" fillId="55" borderId="0" xfId="9" applyNumberFormat="1" applyFont="1" applyFill="1" applyAlignment="1">
      <alignment vertical="center" wrapText="1"/>
    </xf>
    <xf numFmtId="0" fontId="7" fillId="55" borderId="0" xfId="8" applyFont="1" applyFill="1" applyAlignment="1">
      <alignment horizontal="right" vertical="top" wrapText="1"/>
    </xf>
    <xf numFmtId="0" fontId="7" fillId="55" borderId="0" xfId="8" applyFont="1" applyFill="1" applyAlignment="1">
      <alignment horizontal="left" vertical="top" wrapText="1"/>
    </xf>
    <xf numFmtId="0" fontId="7" fillId="55" borderId="0" xfId="0" applyFont="1" applyFill="1" applyAlignment="1">
      <alignment horizontal="center" vertical="center" wrapText="1"/>
    </xf>
    <xf numFmtId="0" fontId="7" fillId="55" borderId="0" xfId="0" applyFont="1" applyFill="1" applyAlignment="1">
      <alignment vertical="center" wrapText="1"/>
    </xf>
    <xf numFmtId="0" fontId="7" fillId="55" borderId="11" xfId="0" applyFont="1" applyFill="1" applyBorder="1" applyAlignment="1">
      <alignment horizontal="right" vertical="center" wrapText="1"/>
    </xf>
    <xf numFmtId="0" fontId="7" fillId="55" borderId="11" xfId="0" applyFont="1" applyFill="1" applyBorder="1" applyAlignment="1">
      <alignment horizontal="center" vertical="center" wrapText="1"/>
    </xf>
    <xf numFmtId="168" fontId="7" fillId="55" borderId="11" xfId="7" applyNumberFormat="1" applyFont="1" applyFill="1" applyBorder="1" applyAlignment="1">
      <alignment horizontal="center" vertical="center" wrapText="1"/>
    </xf>
    <xf numFmtId="0" fontId="75" fillId="55" borderId="32" xfId="0" applyFont="1" applyFill="1" applyBorder="1" applyAlignment="1">
      <alignment vertical="center" wrapText="1"/>
    </xf>
    <xf numFmtId="168" fontId="75" fillId="55" borderId="32" xfId="7" applyNumberFormat="1" applyFont="1" applyFill="1" applyBorder="1" applyAlignment="1">
      <alignment horizontal="center" vertical="center" wrapText="1"/>
    </xf>
    <xf numFmtId="0" fontId="7" fillId="55" borderId="32" xfId="0" applyFont="1" applyFill="1" applyBorder="1" applyAlignment="1">
      <alignment horizontal="right" vertical="center" wrapText="1"/>
    </xf>
    <xf numFmtId="0" fontId="7" fillId="55" borderId="32" xfId="0" applyFont="1" applyFill="1" applyBorder="1" applyAlignment="1">
      <alignment vertical="center" wrapText="1"/>
    </xf>
    <xf numFmtId="168" fontId="7" fillId="55" borderId="0" xfId="0" applyNumberFormat="1" applyFont="1" applyFill="1" applyAlignment="1">
      <alignment vertical="center" wrapText="1"/>
    </xf>
    <xf numFmtId="0" fontId="7" fillId="55" borderId="0" xfId="0" applyFont="1" applyFill="1" applyAlignment="1">
      <alignment horizontal="center" vertical="center" wrapText="1"/>
    </xf>
    <xf numFmtId="0" fontId="7" fillId="55" borderId="32" xfId="0" applyFont="1" applyFill="1" applyBorder="1" applyAlignment="1">
      <alignment horizontal="left" vertical="center" wrapText="1"/>
    </xf>
    <xf numFmtId="0" fontId="7" fillId="55" borderId="32" xfId="124" applyFont="1" applyFill="1" applyBorder="1" applyAlignment="1">
      <alignment horizontal="center" vertical="center" wrapText="1"/>
    </xf>
    <xf numFmtId="0" fontId="7" fillId="55" borderId="0" xfId="0" applyFont="1" applyFill="1" applyAlignment="1">
      <alignment horizontal="right" vertical="center" wrapText="1"/>
    </xf>
    <xf numFmtId="168" fontId="7" fillId="55" borderId="0" xfId="7" applyNumberFormat="1" applyFont="1" applyFill="1" applyAlignment="1">
      <alignment vertical="center" wrapText="1"/>
    </xf>
  </cellXfs>
  <cellStyles count="423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3" xfId="420"/>
    <cellStyle name="Warning Text 2" xfId="64"/>
    <cellStyle name="Warning Text 2 2" xfId="132"/>
    <cellStyle name="Warning Text 3" xfId="421"/>
    <cellStyle name="Гиперссылка" xfId="422" builtinId="8"/>
    <cellStyle name="Название 2" xfId="381"/>
    <cellStyle name="Обычный" xfId="0" builtinId="0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" xfId="7" builtinId="3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zoomScaleNormal="100" workbookViewId="0"/>
  </sheetViews>
  <sheetFormatPr defaultRowHeight="17.25"/>
  <cols>
    <col min="1" max="1" width="7.42578125" style="63" customWidth="1"/>
    <col min="2" max="2" width="8.7109375" style="63" customWidth="1"/>
    <col min="3" max="3" width="56.5703125" style="15" customWidth="1"/>
    <col min="4" max="4" width="16.7109375" style="143" bestFit="1" customWidth="1"/>
    <col min="5" max="5" width="18.140625" style="143" customWidth="1"/>
    <col min="6" max="6" width="21.140625" style="143" customWidth="1"/>
    <col min="7" max="7" width="18.140625" style="143" customWidth="1"/>
    <col min="8" max="8" width="16.85546875" style="143" customWidth="1"/>
    <col min="9" max="9" width="15.28515625" style="15" bestFit="1" customWidth="1"/>
    <col min="10" max="16384" width="9.140625" style="15"/>
  </cols>
  <sheetData>
    <row r="1" spans="1:9" ht="16.5" customHeight="1">
      <c r="B1" s="120"/>
      <c r="C1" s="120"/>
      <c r="D1" s="120"/>
      <c r="E1" s="120"/>
      <c r="F1" s="120"/>
      <c r="G1" s="120"/>
      <c r="H1" s="121" t="s">
        <v>62</v>
      </c>
    </row>
    <row r="2" spans="1:9" ht="16.5" customHeight="1">
      <c r="B2" s="120"/>
      <c r="C2" s="120"/>
      <c r="D2" s="120"/>
      <c r="E2" s="120"/>
      <c r="F2" s="120"/>
      <c r="G2" s="120"/>
      <c r="H2" s="121" t="s">
        <v>98</v>
      </c>
    </row>
    <row r="3" spans="1:9" ht="16.5" customHeight="1">
      <c r="B3" s="120"/>
      <c r="C3" s="120"/>
      <c r="D3" s="120"/>
      <c r="E3" s="120"/>
      <c r="F3" s="120"/>
      <c r="G3" s="120"/>
      <c r="H3" s="121" t="s">
        <v>0</v>
      </c>
    </row>
    <row r="4" spans="1:9" ht="52.5" customHeight="1">
      <c r="A4" s="122" t="s">
        <v>99</v>
      </c>
      <c r="B4" s="122"/>
      <c r="C4" s="122"/>
      <c r="D4" s="122"/>
      <c r="E4" s="122"/>
      <c r="F4" s="122"/>
      <c r="G4" s="122"/>
      <c r="H4" s="122"/>
    </row>
    <row r="5" spans="1:9">
      <c r="A5" s="54"/>
      <c r="B5" s="54"/>
      <c r="C5" s="55"/>
      <c r="D5" s="123"/>
      <c r="E5" s="123"/>
      <c r="F5" s="123"/>
      <c r="G5" s="124" t="s">
        <v>93</v>
      </c>
      <c r="H5" s="124"/>
    </row>
    <row r="6" spans="1:9" s="63" customFormat="1" ht="53.25" customHeight="1">
      <c r="A6" s="125" t="s">
        <v>21</v>
      </c>
      <c r="B6" s="125"/>
      <c r="C6" s="126" t="s">
        <v>22</v>
      </c>
      <c r="D6" s="127" t="s">
        <v>36</v>
      </c>
      <c r="E6" s="128"/>
      <c r="F6" s="128"/>
      <c r="G6" s="128"/>
      <c r="H6" s="129"/>
    </row>
    <row r="7" spans="1:9" s="63" customFormat="1" ht="19.5" customHeight="1">
      <c r="A7" s="125"/>
      <c r="B7" s="125"/>
      <c r="C7" s="130"/>
      <c r="D7" s="131" t="s">
        <v>23</v>
      </c>
      <c r="E7" s="127" t="s">
        <v>6</v>
      </c>
      <c r="F7" s="128"/>
      <c r="G7" s="128"/>
      <c r="H7" s="129"/>
    </row>
    <row r="8" spans="1:9" s="63" customFormat="1" ht="110.25" customHeight="1">
      <c r="A8" s="132" t="s">
        <v>24</v>
      </c>
      <c r="B8" s="132" t="s">
        <v>25</v>
      </c>
      <c r="C8" s="133"/>
      <c r="D8" s="134"/>
      <c r="E8" s="135" t="s">
        <v>26</v>
      </c>
      <c r="F8" s="135" t="s">
        <v>27</v>
      </c>
      <c r="G8" s="135" t="s">
        <v>28</v>
      </c>
      <c r="H8" s="135" t="s">
        <v>29</v>
      </c>
    </row>
    <row r="9" spans="1:9" s="63" customFormat="1" ht="30.75" customHeight="1">
      <c r="A9" s="132"/>
      <c r="B9" s="132"/>
      <c r="C9" s="136" t="s">
        <v>30</v>
      </c>
      <c r="D9" s="69">
        <f>+E9+F9+G9+H9</f>
        <v>-1.4551915228366852E-9</v>
      </c>
      <c r="E9" s="89">
        <f t="shared" ref="E9:H9" si="0">E11</f>
        <v>0</v>
      </c>
      <c r="F9" s="89">
        <f t="shared" si="0"/>
        <v>-521426.60000000149</v>
      </c>
      <c r="G9" s="89">
        <f t="shared" si="0"/>
        <v>521426.60000000003</v>
      </c>
      <c r="H9" s="89">
        <f t="shared" si="0"/>
        <v>0</v>
      </c>
    </row>
    <row r="10" spans="1:9">
      <c r="A10" s="132"/>
      <c r="B10" s="132"/>
      <c r="C10" s="136" t="s">
        <v>31</v>
      </c>
      <c r="D10" s="137"/>
      <c r="E10" s="137"/>
      <c r="F10" s="137"/>
      <c r="G10" s="137"/>
      <c r="H10" s="137"/>
    </row>
    <row r="11" spans="1:9" s="63" customFormat="1" ht="51.75">
      <c r="A11" s="71"/>
      <c r="B11" s="72"/>
      <c r="C11" s="72" t="s">
        <v>34</v>
      </c>
      <c r="D11" s="89">
        <f>+E11+F11+G11+H11</f>
        <v>-1.4551915228366852E-9</v>
      </c>
      <c r="E11" s="89">
        <f t="shared" ref="E11:G11" si="1">+E13+E75</f>
        <v>0</v>
      </c>
      <c r="F11" s="89">
        <f t="shared" si="1"/>
        <v>-521426.60000000149</v>
      </c>
      <c r="G11" s="89">
        <f t="shared" si="1"/>
        <v>521426.60000000003</v>
      </c>
      <c r="H11" s="89">
        <f>+H13+H75</f>
        <v>0</v>
      </c>
    </row>
    <row r="12" spans="1:9" s="63" customFormat="1">
      <c r="A12" s="71"/>
      <c r="B12" s="71"/>
      <c r="C12" s="71" t="s">
        <v>32</v>
      </c>
      <c r="D12" s="135"/>
      <c r="E12" s="135"/>
      <c r="F12" s="135"/>
      <c r="G12" s="135"/>
      <c r="H12" s="135"/>
    </row>
    <row r="13" spans="1:9" ht="34.5">
      <c r="A13" s="75">
        <v>1049</v>
      </c>
      <c r="B13" s="75">
        <v>21001</v>
      </c>
      <c r="C13" s="138" t="s">
        <v>35</v>
      </c>
      <c r="D13" s="89">
        <f>+E13+F13+G13+H13</f>
        <v>11425619.6</v>
      </c>
      <c r="E13" s="89">
        <f>+E15+E36+E49</f>
        <v>0</v>
      </c>
      <c r="F13" s="89">
        <f>+F15+F36+F49</f>
        <v>10904193</v>
      </c>
      <c r="G13" s="89">
        <f t="shared" ref="G13:H13" si="2">+G15+G36+G49</f>
        <v>521426.60000000003</v>
      </c>
      <c r="H13" s="89">
        <f t="shared" si="2"/>
        <v>0</v>
      </c>
      <c r="I13" s="82">
        <f>+F13-'2'!J37</f>
        <v>0</v>
      </c>
    </row>
    <row r="14" spans="1:9">
      <c r="A14" s="75"/>
      <c r="B14" s="75"/>
      <c r="C14" s="71" t="s">
        <v>32</v>
      </c>
      <c r="D14" s="139"/>
      <c r="E14" s="139"/>
      <c r="F14" s="139"/>
      <c r="G14" s="139"/>
      <c r="H14" s="139"/>
    </row>
    <row r="15" spans="1:9" ht="34.5">
      <c r="A15" s="74"/>
      <c r="B15" s="74">
        <v>1</v>
      </c>
      <c r="C15" s="74" t="s">
        <v>60</v>
      </c>
      <c r="D15" s="140">
        <f>+E15+F15+G15+H15</f>
        <v>1511285.1</v>
      </c>
      <c r="E15" s="140">
        <f>SUM(E16:E35)</f>
        <v>0</v>
      </c>
      <c r="F15" s="140">
        <f t="shared" ref="F15:H15" si="3">SUM(F16:F35)</f>
        <v>1247839.7</v>
      </c>
      <c r="G15" s="140">
        <f t="shared" si="3"/>
        <v>263445.40000000002</v>
      </c>
      <c r="H15" s="140">
        <f t="shared" si="3"/>
        <v>0</v>
      </c>
    </row>
    <row r="16" spans="1:9" ht="51.75">
      <c r="A16" s="74"/>
      <c r="B16" s="74"/>
      <c r="C16" s="85" t="s">
        <v>107</v>
      </c>
      <c r="D16" s="140">
        <f t="shared" ref="D16:D75" si="4">+E16+F16+G16+H16</f>
        <v>3215.4</v>
      </c>
      <c r="E16" s="69">
        <v>0</v>
      </c>
      <c r="F16" s="69">
        <v>0</v>
      </c>
      <c r="G16" s="69">
        <f>+'3'!G18</f>
        <v>3215.4</v>
      </c>
      <c r="H16" s="69">
        <v>0</v>
      </c>
    </row>
    <row r="17" spans="1:8" ht="51.75">
      <c r="A17" s="74"/>
      <c r="B17" s="74"/>
      <c r="C17" s="85" t="s">
        <v>108</v>
      </c>
      <c r="D17" s="140">
        <f t="shared" si="4"/>
        <v>2482.1</v>
      </c>
      <c r="E17" s="69">
        <v>0</v>
      </c>
      <c r="F17" s="69">
        <v>0</v>
      </c>
      <c r="G17" s="69">
        <f>+'3'!G19</f>
        <v>2482.1</v>
      </c>
      <c r="H17" s="69">
        <v>0</v>
      </c>
    </row>
    <row r="18" spans="1:8" ht="51.75">
      <c r="A18" s="74"/>
      <c r="B18" s="74"/>
      <c r="C18" s="85" t="s">
        <v>109</v>
      </c>
      <c r="D18" s="140">
        <f t="shared" si="4"/>
        <v>1015.4</v>
      </c>
      <c r="E18" s="69">
        <v>0</v>
      </c>
      <c r="F18" s="69">
        <v>0</v>
      </c>
      <c r="G18" s="69">
        <f>+'3'!G20</f>
        <v>1015.4</v>
      </c>
      <c r="H18" s="69">
        <v>0</v>
      </c>
    </row>
    <row r="19" spans="1:8" ht="51.75">
      <c r="A19" s="74"/>
      <c r="B19" s="74"/>
      <c r="C19" s="85" t="s">
        <v>110</v>
      </c>
      <c r="D19" s="140">
        <f t="shared" si="4"/>
        <v>6487.2</v>
      </c>
      <c r="E19" s="69">
        <v>0</v>
      </c>
      <c r="F19" s="69">
        <v>0</v>
      </c>
      <c r="G19" s="69">
        <f>+'3'!G21</f>
        <v>6487.2</v>
      </c>
      <c r="H19" s="69">
        <v>0</v>
      </c>
    </row>
    <row r="20" spans="1:8" ht="51.75">
      <c r="A20" s="74"/>
      <c r="B20" s="74"/>
      <c r="C20" s="85" t="s">
        <v>111</v>
      </c>
      <c r="D20" s="140">
        <f>+E20+F20+G20+H20</f>
        <v>1247839.7</v>
      </c>
      <c r="E20" s="69">
        <v>0</v>
      </c>
      <c r="F20" s="69">
        <f>+'3'!G22</f>
        <v>1247839.7</v>
      </c>
      <c r="G20" s="69">
        <v>0</v>
      </c>
      <c r="H20" s="69">
        <v>0</v>
      </c>
    </row>
    <row r="21" spans="1:8" ht="69">
      <c r="A21" s="74"/>
      <c r="B21" s="74"/>
      <c r="C21" s="85" t="s">
        <v>112</v>
      </c>
      <c r="D21" s="140">
        <f t="shared" si="4"/>
        <v>9470.5</v>
      </c>
      <c r="E21" s="69">
        <v>0</v>
      </c>
      <c r="F21" s="69">
        <v>0</v>
      </c>
      <c r="G21" s="69">
        <f>+'3'!G23</f>
        <v>9470.5</v>
      </c>
      <c r="H21" s="69">
        <v>0</v>
      </c>
    </row>
    <row r="22" spans="1:8" ht="69">
      <c r="A22" s="74"/>
      <c r="B22" s="74"/>
      <c r="C22" s="85" t="s">
        <v>113</v>
      </c>
      <c r="D22" s="140">
        <f t="shared" si="4"/>
        <v>13034.6</v>
      </c>
      <c r="E22" s="69">
        <v>0</v>
      </c>
      <c r="F22" s="69">
        <v>0</v>
      </c>
      <c r="G22" s="69">
        <f>+'3'!G24</f>
        <v>13034.6</v>
      </c>
      <c r="H22" s="69">
        <v>0</v>
      </c>
    </row>
    <row r="23" spans="1:8" ht="69">
      <c r="A23" s="74"/>
      <c r="B23" s="74"/>
      <c r="C23" s="85" t="s">
        <v>114</v>
      </c>
      <c r="D23" s="140">
        <f t="shared" si="4"/>
        <v>15274.9</v>
      </c>
      <c r="E23" s="69">
        <v>0</v>
      </c>
      <c r="F23" s="69">
        <v>0</v>
      </c>
      <c r="G23" s="69">
        <f>+'3'!G25</f>
        <v>15274.9</v>
      </c>
      <c r="H23" s="69">
        <v>0</v>
      </c>
    </row>
    <row r="24" spans="1:8" ht="69">
      <c r="A24" s="74"/>
      <c r="B24" s="74"/>
      <c r="C24" s="85" t="s">
        <v>115</v>
      </c>
      <c r="D24" s="140">
        <f t="shared" si="4"/>
        <v>17718.900000000001</v>
      </c>
      <c r="E24" s="69">
        <v>0</v>
      </c>
      <c r="F24" s="69">
        <v>0</v>
      </c>
      <c r="G24" s="69">
        <f>+'3'!G26</f>
        <v>17718.900000000001</v>
      </c>
      <c r="H24" s="69">
        <v>0</v>
      </c>
    </row>
    <row r="25" spans="1:8" ht="69">
      <c r="A25" s="74"/>
      <c r="B25" s="74"/>
      <c r="C25" s="85" t="s">
        <v>116</v>
      </c>
      <c r="D25" s="140">
        <f t="shared" si="4"/>
        <v>16665.7</v>
      </c>
      <c r="E25" s="69">
        <v>0</v>
      </c>
      <c r="F25" s="69">
        <v>0</v>
      </c>
      <c r="G25" s="69">
        <f>+'3'!G27</f>
        <v>16665.7</v>
      </c>
      <c r="H25" s="69">
        <v>0</v>
      </c>
    </row>
    <row r="26" spans="1:8" ht="69">
      <c r="A26" s="74"/>
      <c r="B26" s="74"/>
      <c r="C26" s="85" t="s">
        <v>117</v>
      </c>
      <c r="D26" s="140">
        <f t="shared" si="4"/>
        <v>29010.9</v>
      </c>
      <c r="E26" s="69">
        <v>0</v>
      </c>
      <c r="F26" s="69">
        <v>0</v>
      </c>
      <c r="G26" s="69">
        <f>+'3'!G28</f>
        <v>29010.9</v>
      </c>
      <c r="H26" s="69">
        <v>0</v>
      </c>
    </row>
    <row r="27" spans="1:8" ht="69">
      <c r="A27" s="74"/>
      <c r="B27" s="74"/>
      <c r="C27" s="85" t="s">
        <v>118</v>
      </c>
      <c r="D27" s="140">
        <f t="shared" si="4"/>
        <v>30015.1</v>
      </c>
      <c r="E27" s="69">
        <v>0</v>
      </c>
      <c r="F27" s="69">
        <v>0</v>
      </c>
      <c r="G27" s="69">
        <f>+'3'!G29</f>
        <v>30015.1</v>
      </c>
      <c r="H27" s="69">
        <v>0</v>
      </c>
    </row>
    <row r="28" spans="1:8" ht="69">
      <c r="A28" s="74"/>
      <c r="B28" s="74"/>
      <c r="C28" s="85" t="s">
        <v>119</v>
      </c>
      <c r="D28" s="140">
        <f t="shared" si="4"/>
        <v>18388.5</v>
      </c>
      <c r="E28" s="69">
        <v>0</v>
      </c>
      <c r="F28" s="69">
        <v>0</v>
      </c>
      <c r="G28" s="69">
        <f>+'3'!G30</f>
        <v>18388.5</v>
      </c>
      <c r="H28" s="69">
        <v>0</v>
      </c>
    </row>
    <row r="29" spans="1:8" ht="69">
      <c r="A29" s="74"/>
      <c r="B29" s="74"/>
      <c r="C29" s="85" t="s">
        <v>120</v>
      </c>
      <c r="D29" s="140">
        <f t="shared" si="4"/>
        <v>10624.8</v>
      </c>
      <c r="E29" s="69">
        <v>0</v>
      </c>
      <c r="F29" s="69">
        <v>0</v>
      </c>
      <c r="G29" s="69">
        <f>+'3'!G31</f>
        <v>10624.8</v>
      </c>
      <c r="H29" s="69">
        <v>0</v>
      </c>
    </row>
    <row r="30" spans="1:8" ht="69">
      <c r="A30" s="74"/>
      <c r="B30" s="74"/>
      <c r="C30" s="85" t="s">
        <v>121</v>
      </c>
      <c r="D30" s="140">
        <f t="shared" si="4"/>
        <v>8826.2000000000007</v>
      </c>
      <c r="E30" s="69">
        <v>0</v>
      </c>
      <c r="F30" s="69">
        <v>0</v>
      </c>
      <c r="G30" s="69">
        <f>+'3'!G32</f>
        <v>8826.2000000000007</v>
      </c>
      <c r="H30" s="69">
        <v>0</v>
      </c>
    </row>
    <row r="31" spans="1:8" ht="86.25">
      <c r="A31" s="74"/>
      <c r="B31" s="74"/>
      <c r="C31" s="85" t="s">
        <v>122</v>
      </c>
      <c r="D31" s="140">
        <f t="shared" si="4"/>
        <v>29495.5</v>
      </c>
      <c r="E31" s="69">
        <v>0</v>
      </c>
      <c r="F31" s="69">
        <v>0</v>
      </c>
      <c r="G31" s="69">
        <f>+'3'!G33</f>
        <v>29495.5</v>
      </c>
      <c r="H31" s="69">
        <v>0</v>
      </c>
    </row>
    <row r="32" spans="1:8" ht="51.75">
      <c r="A32" s="74"/>
      <c r="B32" s="74"/>
      <c r="C32" s="85" t="s">
        <v>123</v>
      </c>
      <c r="D32" s="140">
        <f t="shared" si="4"/>
        <v>20212.5</v>
      </c>
      <c r="E32" s="69">
        <v>0</v>
      </c>
      <c r="F32" s="69">
        <v>0</v>
      </c>
      <c r="G32" s="69">
        <f>+'3'!G34</f>
        <v>20212.5</v>
      </c>
      <c r="H32" s="69">
        <v>0</v>
      </c>
    </row>
    <row r="33" spans="1:8" ht="69">
      <c r="A33" s="74"/>
      <c r="B33" s="141"/>
      <c r="C33" s="85" t="s">
        <v>124</v>
      </c>
      <c r="D33" s="140">
        <f t="shared" si="4"/>
        <v>5087.5</v>
      </c>
      <c r="E33" s="69">
        <v>0</v>
      </c>
      <c r="F33" s="69">
        <v>0</v>
      </c>
      <c r="G33" s="69">
        <f>+'3'!G35</f>
        <v>5087.5</v>
      </c>
      <c r="H33" s="69">
        <v>0</v>
      </c>
    </row>
    <row r="34" spans="1:8" ht="51.75">
      <c r="A34" s="74"/>
      <c r="B34" s="141"/>
      <c r="C34" s="85" t="s">
        <v>125</v>
      </c>
      <c r="D34" s="140">
        <f t="shared" si="4"/>
        <v>12375.000000000002</v>
      </c>
      <c r="E34" s="69">
        <v>0</v>
      </c>
      <c r="F34" s="69">
        <v>0</v>
      </c>
      <c r="G34" s="69">
        <f>+'3'!G36</f>
        <v>12375.000000000002</v>
      </c>
      <c r="H34" s="69">
        <v>0</v>
      </c>
    </row>
    <row r="35" spans="1:8" ht="51.75">
      <c r="A35" s="74"/>
      <c r="B35" s="141"/>
      <c r="C35" s="85" t="s">
        <v>126</v>
      </c>
      <c r="D35" s="140">
        <f t="shared" si="4"/>
        <v>14044.7</v>
      </c>
      <c r="E35" s="69">
        <v>0</v>
      </c>
      <c r="F35" s="69">
        <v>0</v>
      </c>
      <c r="G35" s="69">
        <f>+'3'!G37</f>
        <v>14044.7</v>
      </c>
      <c r="H35" s="69">
        <v>0</v>
      </c>
    </row>
    <row r="36" spans="1:8" ht="34.5">
      <c r="A36" s="74"/>
      <c r="B36" s="74" t="s">
        <v>127</v>
      </c>
      <c r="C36" s="87" t="s">
        <v>80</v>
      </c>
      <c r="D36" s="140">
        <f t="shared" si="4"/>
        <v>3122352.1999999997</v>
      </c>
      <c r="E36" s="69">
        <f t="shared" ref="E36:F36" si="5">SUM(E37:E48)</f>
        <v>0</v>
      </c>
      <c r="F36" s="69">
        <f t="shared" si="5"/>
        <v>3006960.0999999996</v>
      </c>
      <c r="G36" s="69">
        <f>SUM(G37:G48)</f>
        <v>115392.09999999999</v>
      </c>
      <c r="H36" s="69">
        <f>SUM(H37:H48)</f>
        <v>0</v>
      </c>
    </row>
    <row r="37" spans="1:8" ht="69">
      <c r="A37" s="74"/>
      <c r="B37" s="141"/>
      <c r="C37" s="142" t="s">
        <v>128</v>
      </c>
      <c r="D37" s="140">
        <f t="shared" si="4"/>
        <v>738052.8</v>
      </c>
      <c r="E37" s="69">
        <v>0</v>
      </c>
      <c r="F37" s="69">
        <v>738052.8</v>
      </c>
      <c r="G37" s="69">
        <v>0</v>
      </c>
      <c r="H37" s="69">
        <v>0</v>
      </c>
    </row>
    <row r="38" spans="1:8" ht="69">
      <c r="A38" s="74"/>
      <c r="B38" s="141"/>
      <c r="C38" s="142" t="s">
        <v>129</v>
      </c>
      <c r="D38" s="140">
        <f t="shared" si="4"/>
        <v>1072444.8999999999</v>
      </c>
      <c r="E38" s="69">
        <v>0</v>
      </c>
      <c r="F38" s="69">
        <v>1072444.8999999999</v>
      </c>
      <c r="G38" s="69">
        <v>0</v>
      </c>
      <c r="H38" s="69">
        <v>0</v>
      </c>
    </row>
    <row r="39" spans="1:8" ht="51.75">
      <c r="A39" s="74"/>
      <c r="B39" s="141"/>
      <c r="C39" s="142" t="s">
        <v>130</v>
      </c>
      <c r="D39" s="140">
        <f t="shared" si="4"/>
        <v>7588.4</v>
      </c>
      <c r="E39" s="69">
        <v>0</v>
      </c>
      <c r="F39" s="69">
        <v>0</v>
      </c>
      <c r="G39" s="69">
        <f>+'3'!G41</f>
        <v>7588.4</v>
      </c>
      <c r="H39" s="69">
        <v>0</v>
      </c>
    </row>
    <row r="40" spans="1:8" ht="51.75">
      <c r="A40" s="74"/>
      <c r="B40" s="141"/>
      <c r="C40" s="142" t="s">
        <v>131</v>
      </c>
      <c r="D40" s="140">
        <f t="shared" si="4"/>
        <v>291664.2</v>
      </c>
      <c r="E40" s="69">
        <v>0</v>
      </c>
      <c r="F40" s="69">
        <v>291664.2</v>
      </c>
      <c r="G40" s="69">
        <v>0</v>
      </c>
      <c r="H40" s="69">
        <v>0</v>
      </c>
    </row>
    <row r="41" spans="1:8" ht="69">
      <c r="A41" s="74"/>
      <c r="B41" s="141"/>
      <c r="C41" s="142" t="s">
        <v>132</v>
      </c>
      <c r="D41" s="140">
        <f t="shared" si="4"/>
        <v>904798.2</v>
      </c>
      <c r="E41" s="69">
        <v>0</v>
      </c>
      <c r="F41" s="69">
        <v>904798.2</v>
      </c>
      <c r="G41" s="69">
        <v>0</v>
      </c>
      <c r="H41" s="69">
        <v>0</v>
      </c>
    </row>
    <row r="42" spans="1:8" ht="69">
      <c r="A42" s="74"/>
      <c r="B42" s="141"/>
      <c r="C42" s="142" t="s">
        <v>133</v>
      </c>
      <c r="D42" s="140">
        <f t="shared" si="4"/>
        <v>5818.6</v>
      </c>
      <c r="E42" s="69">
        <v>0</v>
      </c>
      <c r="F42" s="69">
        <v>0</v>
      </c>
      <c r="G42" s="69">
        <f>+'3'!G44</f>
        <v>5818.6</v>
      </c>
      <c r="H42" s="69">
        <v>0</v>
      </c>
    </row>
    <row r="43" spans="1:8" ht="51.75">
      <c r="A43" s="74"/>
      <c r="B43" s="141"/>
      <c r="C43" s="142" t="s">
        <v>134</v>
      </c>
      <c r="D43" s="140">
        <f t="shared" si="4"/>
        <v>9697.6</v>
      </c>
      <c r="E43" s="69">
        <v>0</v>
      </c>
      <c r="F43" s="69">
        <v>0</v>
      </c>
      <c r="G43" s="69">
        <f>+'3'!G45</f>
        <v>9697.6</v>
      </c>
      <c r="H43" s="69">
        <v>0</v>
      </c>
    </row>
    <row r="44" spans="1:8" ht="69">
      <c r="A44" s="74"/>
      <c r="B44" s="141"/>
      <c r="C44" s="142" t="s">
        <v>135</v>
      </c>
      <c r="D44" s="140">
        <f t="shared" si="4"/>
        <v>33417.599999999999</v>
      </c>
      <c r="E44" s="69">
        <v>0</v>
      </c>
      <c r="F44" s="69">
        <v>0</v>
      </c>
      <c r="G44" s="69">
        <f>+'3'!G46</f>
        <v>33417.599999999999</v>
      </c>
      <c r="H44" s="69">
        <v>0</v>
      </c>
    </row>
    <row r="45" spans="1:8" ht="69">
      <c r="A45" s="74"/>
      <c r="B45" s="141"/>
      <c r="C45" s="142" t="s">
        <v>136</v>
      </c>
      <c r="D45" s="140">
        <f t="shared" si="4"/>
        <v>29286.6</v>
      </c>
      <c r="E45" s="69">
        <v>0</v>
      </c>
      <c r="F45" s="69">
        <v>0</v>
      </c>
      <c r="G45" s="69">
        <f>+'3'!G47</f>
        <v>29286.6</v>
      </c>
      <c r="H45" s="69">
        <v>0</v>
      </c>
    </row>
    <row r="46" spans="1:8" ht="69">
      <c r="A46" s="74"/>
      <c r="B46" s="141"/>
      <c r="C46" s="142" t="s">
        <v>137</v>
      </c>
      <c r="D46" s="140">
        <f t="shared" si="4"/>
        <v>21181.200000000001</v>
      </c>
      <c r="E46" s="69">
        <v>0</v>
      </c>
      <c r="F46" s="69">
        <v>0</v>
      </c>
      <c r="G46" s="69">
        <f>+'3'!G48</f>
        <v>21181.200000000001</v>
      </c>
      <c r="H46" s="69">
        <v>0</v>
      </c>
    </row>
    <row r="47" spans="1:8" ht="69">
      <c r="A47" s="74"/>
      <c r="B47" s="141"/>
      <c r="C47" s="142" t="s">
        <v>138</v>
      </c>
      <c r="D47" s="140">
        <f t="shared" si="4"/>
        <v>2254.6</v>
      </c>
      <c r="E47" s="69">
        <v>0</v>
      </c>
      <c r="F47" s="69">
        <v>0</v>
      </c>
      <c r="G47" s="69">
        <f>+'3'!G49</f>
        <v>2254.6</v>
      </c>
      <c r="H47" s="69">
        <v>0</v>
      </c>
    </row>
    <row r="48" spans="1:8" ht="69">
      <c r="A48" s="74"/>
      <c r="B48" s="141"/>
      <c r="C48" s="142" t="s">
        <v>139</v>
      </c>
      <c r="D48" s="140">
        <f t="shared" si="4"/>
        <v>6147.5</v>
      </c>
      <c r="E48" s="69">
        <v>0</v>
      </c>
      <c r="F48" s="69">
        <v>0</v>
      </c>
      <c r="G48" s="69">
        <f>+'3'!G50</f>
        <v>6147.5</v>
      </c>
      <c r="H48" s="69">
        <v>0</v>
      </c>
    </row>
    <row r="49" spans="1:8" ht="34.5">
      <c r="A49" s="74"/>
      <c r="B49" s="141">
        <v>3</v>
      </c>
      <c r="C49" s="87" t="s">
        <v>79</v>
      </c>
      <c r="D49" s="140">
        <f t="shared" si="4"/>
        <v>6791982.2999999989</v>
      </c>
      <c r="E49" s="69">
        <f>SUM(E50:E74)</f>
        <v>0</v>
      </c>
      <c r="F49" s="69">
        <f t="shared" ref="F49:H49" si="6">SUM(F50:F74)</f>
        <v>6649393.1999999993</v>
      </c>
      <c r="G49" s="69">
        <f t="shared" si="6"/>
        <v>142589.10000000003</v>
      </c>
      <c r="H49" s="69">
        <f t="shared" si="6"/>
        <v>0</v>
      </c>
    </row>
    <row r="50" spans="1:8" ht="34.5">
      <c r="A50" s="74"/>
      <c r="B50" s="141"/>
      <c r="C50" s="85" t="s">
        <v>140</v>
      </c>
      <c r="D50" s="140">
        <f t="shared" si="4"/>
        <v>1918.4</v>
      </c>
      <c r="E50" s="69">
        <v>0</v>
      </c>
      <c r="F50" s="69">
        <v>0</v>
      </c>
      <c r="G50" s="69">
        <f>+'3'!G52</f>
        <v>1918.4</v>
      </c>
      <c r="H50" s="69">
        <v>0</v>
      </c>
    </row>
    <row r="51" spans="1:8" ht="51.75">
      <c r="A51" s="74"/>
      <c r="B51" s="141"/>
      <c r="C51" s="85" t="s">
        <v>141</v>
      </c>
      <c r="D51" s="140">
        <f t="shared" si="4"/>
        <v>7525.9</v>
      </c>
      <c r="E51" s="69">
        <v>0</v>
      </c>
      <c r="F51" s="69">
        <v>0</v>
      </c>
      <c r="G51" s="69">
        <f>+'3'!G53</f>
        <v>7525.9</v>
      </c>
      <c r="H51" s="69">
        <v>0</v>
      </c>
    </row>
    <row r="52" spans="1:8" ht="34.5">
      <c r="A52" s="74"/>
      <c r="B52" s="141"/>
      <c r="C52" s="85" t="s">
        <v>142</v>
      </c>
      <c r="D52" s="140">
        <f t="shared" si="4"/>
        <v>2361.1</v>
      </c>
      <c r="E52" s="69">
        <v>0</v>
      </c>
      <c r="F52" s="69">
        <v>0</v>
      </c>
      <c r="G52" s="69">
        <f>+'3'!G54</f>
        <v>2361.1</v>
      </c>
      <c r="H52" s="69">
        <v>0</v>
      </c>
    </row>
    <row r="53" spans="1:8" ht="51.75">
      <c r="A53" s="74"/>
      <c r="B53" s="141"/>
      <c r="C53" s="85" t="s">
        <v>143</v>
      </c>
      <c r="D53" s="140">
        <f t="shared" si="4"/>
        <v>17855.5</v>
      </c>
      <c r="E53" s="69">
        <v>0</v>
      </c>
      <c r="F53" s="69">
        <v>0</v>
      </c>
      <c r="G53" s="69">
        <f>+'3'!G55</f>
        <v>17855.5</v>
      </c>
      <c r="H53" s="69">
        <v>0</v>
      </c>
    </row>
    <row r="54" spans="1:8" ht="51.75">
      <c r="A54" s="74"/>
      <c r="B54" s="141"/>
      <c r="C54" s="85" t="s">
        <v>144</v>
      </c>
      <c r="D54" s="140">
        <f t="shared" si="4"/>
        <v>344.4</v>
      </c>
      <c r="E54" s="69">
        <v>0</v>
      </c>
      <c r="F54" s="69">
        <v>0</v>
      </c>
      <c r="G54" s="69">
        <f>+'3'!G56</f>
        <v>344.4</v>
      </c>
      <c r="H54" s="69">
        <v>0</v>
      </c>
    </row>
    <row r="55" spans="1:8" ht="51.75">
      <c r="A55" s="74"/>
      <c r="B55" s="141"/>
      <c r="C55" s="85" t="s">
        <v>145</v>
      </c>
      <c r="D55" s="140">
        <f t="shared" si="4"/>
        <v>6050.2</v>
      </c>
      <c r="E55" s="69">
        <v>0</v>
      </c>
      <c r="F55" s="69">
        <v>0</v>
      </c>
      <c r="G55" s="69">
        <f>+'3'!G57</f>
        <v>6050.2</v>
      </c>
      <c r="H55" s="69">
        <v>0</v>
      </c>
    </row>
    <row r="56" spans="1:8" ht="51.75">
      <c r="A56" s="74"/>
      <c r="B56" s="141"/>
      <c r="C56" s="85" t="s">
        <v>146</v>
      </c>
      <c r="D56" s="140">
        <f t="shared" si="4"/>
        <v>11825.000000000002</v>
      </c>
      <c r="E56" s="69">
        <v>0</v>
      </c>
      <c r="F56" s="69">
        <v>0</v>
      </c>
      <c r="G56" s="69">
        <f>+'3'!G58</f>
        <v>11825.000000000002</v>
      </c>
      <c r="H56" s="69">
        <v>0</v>
      </c>
    </row>
    <row r="57" spans="1:8" ht="34.5">
      <c r="A57" s="74"/>
      <c r="B57" s="141"/>
      <c r="C57" s="85" t="s">
        <v>147</v>
      </c>
      <c r="D57" s="140">
        <f t="shared" si="4"/>
        <v>4254.3</v>
      </c>
      <c r="E57" s="69">
        <v>0</v>
      </c>
      <c r="F57" s="69">
        <v>0</v>
      </c>
      <c r="G57" s="69">
        <f>+'3'!G59</f>
        <v>4254.3</v>
      </c>
      <c r="H57" s="69">
        <v>0</v>
      </c>
    </row>
    <row r="58" spans="1:8" ht="86.25">
      <c r="A58" s="74"/>
      <c r="B58" s="141"/>
      <c r="C58" s="85" t="s">
        <v>148</v>
      </c>
      <c r="D58" s="140">
        <f t="shared" si="4"/>
        <v>4194</v>
      </c>
      <c r="E58" s="69">
        <v>0</v>
      </c>
      <c r="F58" s="69">
        <v>0</v>
      </c>
      <c r="G58" s="69">
        <f>+'3'!G60</f>
        <v>4194</v>
      </c>
      <c r="H58" s="69">
        <v>0</v>
      </c>
    </row>
    <row r="59" spans="1:8" ht="51.75">
      <c r="A59" s="74"/>
      <c r="B59" s="141"/>
      <c r="C59" s="85" t="s">
        <v>149</v>
      </c>
      <c r="D59" s="140">
        <f t="shared" si="4"/>
        <v>347029.6</v>
      </c>
      <c r="E59" s="69">
        <v>0</v>
      </c>
      <c r="F59" s="69">
        <v>347029.6</v>
      </c>
      <c r="G59" s="69">
        <v>0</v>
      </c>
      <c r="H59" s="69">
        <v>0</v>
      </c>
    </row>
    <row r="60" spans="1:8" ht="51.75">
      <c r="A60" s="74"/>
      <c r="B60" s="141"/>
      <c r="C60" s="85" t="s">
        <v>150</v>
      </c>
      <c r="D60" s="140">
        <f t="shared" si="4"/>
        <v>2065.5</v>
      </c>
      <c r="E60" s="69">
        <v>0</v>
      </c>
      <c r="F60" s="69">
        <v>0</v>
      </c>
      <c r="G60" s="69">
        <f>+'3'!G62</f>
        <v>2065.5</v>
      </c>
      <c r="H60" s="69">
        <v>0</v>
      </c>
    </row>
    <row r="61" spans="1:8" ht="51.75">
      <c r="A61" s="74"/>
      <c r="B61" s="141"/>
      <c r="C61" s="85" t="s">
        <v>151</v>
      </c>
      <c r="D61" s="140">
        <f t="shared" si="4"/>
        <v>2296.9</v>
      </c>
      <c r="E61" s="69">
        <v>0</v>
      </c>
      <c r="F61" s="69">
        <v>0</v>
      </c>
      <c r="G61" s="69">
        <f>+'3'!G63</f>
        <v>2296.9</v>
      </c>
      <c r="H61" s="69">
        <v>0</v>
      </c>
    </row>
    <row r="62" spans="1:8" ht="51.75">
      <c r="A62" s="74"/>
      <c r="B62" s="141"/>
      <c r="C62" s="85" t="s">
        <v>152</v>
      </c>
      <c r="D62" s="140">
        <f t="shared" si="4"/>
        <v>13511</v>
      </c>
      <c r="E62" s="69">
        <v>0</v>
      </c>
      <c r="F62" s="69">
        <v>0</v>
      </c>
      <c r="G62" s="69">
        <f>+'3'!G64</f>
        <v>13511</v>
      </c>
      <c r="H62" s="69">
        <v>0</v>
      </c>
    </row>
    <row r="63" spans="1:8" ht="34.5">
      <c r="A63" s="74"/>
      <c r="B63" s="141"/>
      <c r="C63" s="85" t="s">
        <v>153</v>
      </c>
      <c r="D63" s="140">
        <f t="shared" si="4"/>
        <v>4606.3</v>
      </c>
      <c r="E63" s="69">
        <v>0</v>
      </c>
      <c r="F63" s="69">
        <v>0</v>
      </c>
      <c r="G63" s="69">
        <f>+'3'!G65</f>
        <v>4606.3</v>
      </c>
      <c r="H63" s="69">
        <v>0</v>
      </c>
    </row>
    <row r="64" spans="1:8" ht="51.75">
      <c r="A64" s="74"/>
      <c r="B64" s="141"/>
      <c r="C64" s="85" t="s">
        <v>154</v>
      </c>
      <c r="D64" s="140">
        <f t="shared" si="4"/>
        <v>1825.4</v>
      </c>
      <c r="E64" s="69">
        <v>0</v>
      </c>
      <c r="F64" s="69">
        <v>0</v>
      </c>
      <c r="G64" s="69">
        <f>+'3'!G66</f>
        <v>1825.4</v>
      </c>
      <c r="H64" s="69">
        <v>0</v>
      </c>
    </row>
    <row r="65" spans="1:8" ht="34.5">
      <c r="A65" s="74"/>
      <c r="B65" s="141"/>
      <c r="C65" s="85" t="s">
        <v>155</v>
      </c>
      <c r="D65" s="140">
        <f t="shared" si="4"/>
        <v>11357.1</v>
      </c>
      <c r="E65" s="69">
        <v>0</v>
      </c>
      <c r="F65" s="69">
        <v>0</v>
      </c>
      <c r="G65" s="69">
        <f>+'3'!G67</f>
        <v>11357.1</v>
      </c>
      <c r="H65" s="69">
        <v>0</v>
      </c>
    </row>
    <row r="66" spans="1:8" ht="34.5">
      <c r="A66" s="74"/>
      <c r="B66" s="141"/>
      <c r="C66" s="85" t="s">
        <v>156</v>
      </c>
      <c r="D66" s="140">
        <f t="shared" si="4"/>
        <v>2455.6</v>
      </c>
      <c r="E66" s="69">
        <v>0</v>
      </c>
      <c r="F66" s="69">
        <v>0</v>
      </c>
      <c r="G66" s="69">
        <f>+'3'!G68</f>
        <v>2455.6</v>
      </c>
      <c r="H66" s="69">
        <v>0</v>
      </c>
    </row>
    <row r="67" spans="1:8" ht="51.75">
      <c r="A67" s="74"/>
      <c r="B67" s="141"/>
      <c r="C67" s="85" t="s">
        <v>157</v>
      </c>
      <c r="D67" s="140">
        <f t="shared" si="4"/>
        <v>2455.6</v>
      </c>
      <c r="E67" s="69">
        <v>0</v>
      </c>
      <c r="F67" s="69">
        <v>0</v>
      </c>
      <c r="G67" s="69">
        <f>+'3'!G69</f>
        <v>2455.6</v>
      </c>
      <c r="H67" s="69">
        <v>0</v>
      </c>
    </row>
    <row r="68" spans="1:8" ht="34.5">
      <c r="A68" s="74"/>
      <c r="B68" s="141"/>
      <c r="C68" s="85" t="s">
        <v>158</v>
      </c>
      <c r="D68" s="140">
        <f t="shared" si="4"/>
        <v>1933.8</v>
      </c>
      <c r="E68" s="69">
        <v>0</v>
      </c>
      <c r="F68" s="69">
        <v>0</v>
      </c>
      <c r="G68" s="69">
        <f>+'3'!G70</f>
        <v>1933.8</v>
      </c>
      <c r="H68" s="69">
        <v>0</v>
      </c>
    </row>
    <row r="69" spans="1:8" ht="51.75">
      <c r="A69" s="74"/>
      <c r="B69" s="141"/>
      <c r="C69" s="85" t="s">
        <v>159</v>
      </c>
      <c r="D69" s="140">
        <f t="shared" si="4"/>
        <v>798.1</v>
      </c>
      <c r="E69" s="69">
        <v>0</v>
      </c>
      <c r="F69" s="69">
        <v>0</v>
      </c>
      <c r="G69" s="69">
        <f>+'3'!G71</f>
        <v>798.1</v>
      </c>
      <c r="H69" s="69">
        <v>0</v>
      </c>
    </row>
    <row r="70" spans="1:8" ht="34.5">
      <c r="A70" s="74"/>
      <c r="B70" s="141"/>
      <c r="C70" s="85" t="s">
        <v>160</v>
      </c>
      <c r="D70" s="140">
        <f t="shared" si="4"/>
        <v>6302363.5999999996</v>
      </c>
      <c r="E70" s="69">
        <v>0</v>
      </c>
      <c r="F70" s="69">
        <f>+'3'!G72</f>
        <v>6302363.5999999996</v>
      </c>
      <c r="G70" s="69">
        <v>0</v>
      </c>
      <c r="H70" s="69">
        <v>0</v>
      </c>
    </row>
    <row r="71" spans="1:8" ht="34.5">
      <c r="A71" s="74"/>
      <c r="B71" s="141"/>
      <c r="C71" s="85" t="s">
        <v>161</v>
      </c>
      <c r="D71" s="140">
        <f t="shared" si="4"/>
        <v>6030</v>
      </c>
      <c r="E71" s="69">
        <v>0</v>
      </c>
      <c r="F71" s="69">
        <v>0</v>
      </c>
      <c r="G71" s="69">
        <f>+'3'!G73</f>
        <v>6030</v>
      </c>
      <c r="H71" s="69">
        <v>0</v>
      </c>
    </row>
    <row r="72" spans="1:8">
      <c r="A72" s="74"/>
      <c r="B72" s="141"/>
      <c r="C72" s="85" t="s">
        <v>162</v>
      </c>
      <c r="D72" s="140">
        <f t="shared" si="4"/>
        <v>12075</v>
      </c>
      <c r="E72" s="69">
        <v>0</v>
      </c>
      <c r="F72" s="69">
        <v>0</v>
      </c>
      <c r="G72" s="69">
        <f>+'3'!G74</f>
        <v>12075</v>
      </c>
      <c r="H72" s="69">
        <v>0</v>
      </c>
    </row>
    <row r="73" spans="1:8" ht="34.5">
      <c r="A73" s="74"/>
      <c r="B73" s="87"/>
      <c r="C73" s="85" t="s">
        <v>163</v>
      </c>
      <c r="D73" s="140">
        <f t="shared" si="4"/>
        <v>12050</v>
      </c>
      <c r="E73" s="69">
        <v>0</v>
      </c>
      <c r="F73" s="69">
        <v>0</v>
      </c>
      <c r="G73" s="69">
        <f>+'3'!G75</f>
        <v>12050</v>
      </c>
      <c r="H73" s="69">
        <v>0</v>
      </c>
    </row>
    <row r="74" spans="1:8" ht="34.5">
      <c r="A74" s="74"/>
      <c r="B74" s="74"/>
      <c r="C74" s="85" t="s">
        <v>164</v>
      </c>
      <c r="D74" s="140">
        <f t="shared" si="4"/>
        <v>12800</v>
      </c>
      <c r="E74" s="69">
        <v>0</v>
      </c>
      <c r="F74" s="69">
        <v>0</v>
      </c>
      <c r="G74" s="69">
        <f>+'3'!G76</f>
        <v>12800</v>
      </c>
      <c r="H74" s="69">
        <v>0</v>
      </c>
    </row>
    <row r="75" spans="1:8" ht="34.5">
      <c r="A75" s="74">
        <v>1049</v>
      </c>
      <c r="B75" s="74">
        <v>21001</v>
      </c>
      <c r="C75" s="87" t="s">
        <v>35</v>
      </c>
      <c r="D75" s="140">
        <f t="shared" si="4"/>
        <v>-11425619.600000001</v>
      </c>
      <c r="E75" s="69">
        <v>0</v>
      </c>
      <c r="F75" s="69">
        <f>+'3'!G77</f>
        <v>-11425619.600000001</v>
      </c>
      <c r="G75" s="69">
        <v>0</v>
      </c>
      <c r="H75" s="69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sqref="A1:J1"/>
    </sheetView>
  </sheetViews>
  <sheetFormatPr defaultRowHeight="17.25"/>
  <cols>
    <col min="1" max="1" width="10.7109375" style="94" customWidth="1"/>
    <col min="2" max="2" width="9.85546875" style="94" customWidth="1"/>
    <col min="3" max="3" width="7" style="94" customWidth="1"/>
    <col min="4" max="4" width="10.7109375" style="94" customWidth="1"/>
    <col min="5" max="5" width="10.5703125" style="94" customWidth="1"/>
    <col min="6" max="6" width="76.140625" style="93" customWidth="1"/>
    <col min="7" max="8" width="15.7109375" style="93" customWidth="1"/>
    <col min="9" max="9" width="16.85546875" style="93" bestFit="1" customWidth="1"/>
    <col min="10" max="10" width="16" style="93" customWidth="1"/>
    <col min="11" max="256" width="9.140625" style="93"/>
    <col min="257" max="257" width="7.5703125" style="93" bestFit="1" customWidth="1"/>
    <col min="258" max="258" width="7" style="93" bestFit="1" customWidth="1"/>
    <col min="259" max="259" width="5.5703125" style="93" bestFit="1" customWidth="1"/>
    <col min="260" max="260" width="8.7109375" style="93" bestFit="1" customWidth="1"/>
    <col min="261" max="261" width="8.42578125" style="93" bestFit="1" customWidth="1"/>
    <col min="262" max="262" width="76.140625" style="93" customWidth="1"/>
    <col min="263" max="264" width="16.5703125" style="93" customWidth="1"/>
    <col min="265" max="265" width="16.7109375" style="93" customWidth="1"/>
    <col min="266" max="266" width="18.5703125" style="93" customWidth="1"/>
    <col min="267" max="512" width="9.140625" style="93"/>
    <col min="513" max="513" width="7.5703125" style="93" bestFit="1" customWidth="1"/>
    <col min="514" max="514" width="7" style="93" bestFit="1" customWidth="1"/>
    <col min="515" max="515" width="5.5703125" style="93" bestFit="1" customWidth="1"/>
    <col min="516" max="516" width="8.7109375" style="93" bestFit="1" customWidth="1"/>
    <col min="517" max="517" width="8.42578125" style="93" bestFit="1" customWidth="1"/>
    <col min="518" max="518" width="76.140625" style="93" customWidth="1"/>
    <col min="519" max="520" width="16.5703125" style="93" customWidth="1"/>
    <col min="521" max="521" width="16.7109375" style="93" customWidth="1"/>
    <col min="522" max="522" width="18.5703125" style="93" customWidth="1"/>
    <col min="523" max="768" width="9.140625" style="93"/>
    <col min="769" max="769" width="7.5703125" style="93" bestFit="1" customWidth="1"/>
    <col min="770" max="770" width="7" style="93" bestFit="1" customWidth="1"/>
    <col min="771" max="771" width="5.5703125" style="93" bestFit="1" customWidth="1"/>
    <col min="772" max="772" width="8.7109375" style="93" bestFit="1" customWidth="1"/>
    <col min="773" max="773" width="8.42578125" style="93" bestFit="1" customWidth="1"/>
    <col min="774" max="774" width="76.140625" style="93" customWidth="1"/>
    <col min="775" max="776" width="16.5703125" style="93" customWidth="1"/>
    <col min="777" max="777" width="16.7109375" style="93" customWidth="1"/>
    <col min="778" max="778" width="18.5703125" style="93" customWidth="1"/>
    <col min="779" max="1024" width="9.140625" style="93"/>
    <col min="1025" max="1025" width="7.5703125" style="93" bestFit="1" customWidth="1"/>
    <col min="1026" max="1026" width="7" style="93" bestFit="1" customWidth="1"/>
    <col min="1027" max="1027" width="5.5703125" style="93" bestFit="1" customWidth="1"/>
    <col min="1028" max="1028" width="8.7109375" style="93" bestFit="1" customWidth="1"/>
    <col min="1029" max="1029" width="8.42578125" style="93" bestFit="1" customWidth="1"/>
    <col min="1030" max="1030" width="76.140625" style="93" customWidth="1"/>
    <col min="1031" max="1032" width="16.5703125" style="93" customWidth="1"/>
    <col min="1033" max="1033" width="16.7109375" style="93" customWidth="1"/>
    <col min="1034" max="1034" width="18.5703125" style="93" customWidth="1"/>
    <col min="1035" max="1280" width="9.140625" style="93"/>
    <col min="1281" max="1281" width="7.5703125" style="93" bestFit="1" customWidth="1"/>
    <col min="1282" max="1282" width="7" style="93" bestFit="1" customWidth="1"/>
    <col min="1283" max="1283" width="5.5703125" style="93" bestFit="1" customWidth="1"/>
    <col min="1284" max="1284" width="8.7109375" style="93" bestFit="1" customWidth="1"/>
    <col min="1285" max="1285" width="8.42578125" style="93" bestFit="1" customWidth="1"/>
    <col min="1286" max="1286" width="76.140625" style="93" customWidth="1"/>
    <col min="1287" max="1288" width="16.5703125" style="93" customWidth="1"/>
    <col min="1289" max="1289" width="16.7109375" style="93" customWidth="1"/>
    <col min="1290" max="1290" width="18.5703125" style="93" customWidth="1"/>
    <col min="1291" max="1536" width="9.140625" style="93"/>
    <col min="1537" max="1537" width="7.5703125" style="93" bestFit="1" customWidth="1"/>
    <col min="1538" max="1538" width="7" style="93" bestFit="1" customWidth="1"/>
    <col min="1539" max="1539" width="5.5703125" style="93" bestFit="1" customWidth="1"/>
    <col min="1540" max="1540" width="8.7109375" style="93" bestFit="1" customWidth="1"/>
    <col min="1541" max="1541" width="8.42578125" style="93" bestFit="1" customWidth="1"/>
    <col min="1542" max="1542" width="76.140625" style="93" customWidth="1"/>
    <col min="1543" max="1544" width="16.5703125" style="93" customWidth="1"/>
    <col min="1545" max="1545" width="16.7109375" style="93" customWidth="1"/>
    <col min="1546" max="1546" width="18.5703125" style="93" customWidth="1"/>
    <col min="1547" max="1792" width="9.140625" style="93"/>
    <col min="1793" max="1793" width="7.5703125" style="93" bestFit="1" customWidth="1"/>
    <col min="1794" max="1794" width="7" style="93" bestFit="1" customWidth="1"/>
    <col min="1795" max="1795" width="5.5703125" style="93" bestFit="1" customWidth="1"/>
    <col min="1796" max="1796" width="8.7109375" style="93" bestFit="1" customWidth="1"/>
    <col min="1797" max="1797" width="8.42578125" style="93" bestFit="1" customWidth="1"/>
    <col min="1798" max="1798" width="76.140625" style="93" customWidth="1"/>
    <col min="1799" max="1800" width="16.5703125" style="93" customWidth="1"/>
    <col min="1801" max="1801" width="16.7109375" style="93" customWidth="1"/>
    <col min="1802" max="1802" width="18.5703125" style="93" customWidth="1"/>
    <col min="1803" max="2048" width="9.140625" style="93"/>
    <col min="2049" max="2049" width="7.5703125" style="93" bestFit="1" customWidth="1"/>
    <col min="2050" max="2050" width="7" style="93" bestFit="1" customWidth="1"/>
    <col min="2051" max="2051" width="5.5703125" style="93" bestFit="1" customWidth="1"/>
    <col min="2052" max="2052" width="8.7109375" style="93" bestFit="1" customWidth="1"/>
    <col min="2053" max="2053" width="8.42578125" style="93" bestFit="1" customWidth="1"/>
    <col min="2054" max="2054" width="76.140625" style="93" customWidth="1"/>
    <col min="2055" max="2056" width="16.5703125" style="93" customWidth="1"/>
    <col min="2057" max="2057" width="16.7109375" style="93" customWidth="1"/>
    <col min="2058" max="2058" width="18.5703125" style="93" customWidth="1"/>
    <col min="2059" max="2304" width="9.140625" style="93"/>
    <col min="2305" max="2305" width="7.5703125" style="93" bestFit="1" customWidth="1"/>
    <col min="2306" max="2306" width="7" style="93" bestFit="1" customWidth="1"/>
    <col min="2307" max="2307" width="5.5703125" style="93" bestFit="1" customWidth="1"/>
    <col min="2308" max="2308" width="8.7109375" style="93" bestFit="1" customWidth="1"/>
    <col min="2309" max="2309" width="8.42578125" style="93" bestFit="1" customWidth="1"/>
    <col min="2310" max="2310" width="76.140625" style="93" customWidth="1"/>
    <col min="2311" max="2312" width="16.5703125" style="93" customWidth="1"/>
    <col min="2313" max="2313" width="16.7109375" style="93" customWidth="1"/>
    <col min="2314" max="2314" width="18.5703125" style="93" customWidth="1"/>
    <col min="2315" max="2560" width="9.140625" style="93"/>
    <col min="2561" max="2561" width="7.5703125" style="93" bestFit="1" customWidth="1"/>
    <col min="2562" max="2562" width="7" style="93" bestFit="1" customWidth="1"/>
    <col min="2563" max="2563" width="5.5703125" style="93" bestFit="1" customWidth="1"/>
    <col min="2564" max="2564" width="8.7109375" style="93" bestFit="1" customWidth="1"/>
    <col min="2565" max="2565" width="8.42578125" style="93" bestFit="1" customWidth="1"/>
    <col min="2566" max="2566" width="76.140625" style="93" customWidth="1"/>
    <col min="2567" max="2568" width="16.5703125" style="93" customWidth="1"/>
    <col min="2569" max="2569" width="16.7109375" style="93" customWidth="1"/>
    <col min="2570" max="2570" width="18.5703125" style="93" customWidth="1"/>
    <col min="2571" max="2816" width="9.140625" style="93"/>
    <col min="2817" max="2817" width="7.5703125" style="93" bestFit="1" customWidth="1"/>
    <col min="2818" max="2818" width="7" style="93" bestFit="1" customWidth="1"/>
    <col min="2819" max="2819" width="5.5703125" style="93" bestFit="1" customWidth="1"/>
    <col min="2820" max="2820" width="8.7109375" style="93" bestFit="1" customWidth="1"/>
    <col min="2821" max="2821" width="8.42578125" style="93" bestFit="1" customWidth="1"/>
    <col min="2822" max="2822" width="76.140625" style="93" customWidth="1"/>
    <col min="2823" max="2824" width="16.5703125" style="93" customWidth="1"/>
    <col min="2825" max="2825" width="16.7109375" style="93" customWidth="1"/>
    <col min="2826" max="2826" width="18.5703125" style="93" customWidth="1"/>
    <col min="2827" max="3072" width="9.140625" style="93"/>
    <col min="3073" max="3073" width="7.5703125" style="93" bestFit="1" customWidth="1"/>
    <col min="3074" max="3074" width="7" style="93" bestFit="1" customWidth="1"/>
    <col min="3075" max="3075" width="5.5703125" style="93" bestFit="1" customWidth="1"/>
    <col min="3076" max="3076" width="8.7109375" style="93" bestFit="1" customWidth="1"/>
    <col min="3077" max="3077" width="8.42578125" style="93" bestFit="1" customWidth="1"/>
    <col min="3078" max="3078" width="76.140625" style="93" customWidth="1"/>
    <col min="3079" max="3080" width="16.5703125" style="93" customWidth="1"/>
    <col min="3081" max="3081" width="16.7109375" style="93" customWidth="1"/>
    <col min="3082" max="3082" width="18.5703125" style="93" customWidth="1"/>
    <col min="3083" max="3328" width="9.140625" style="93"/>
    <col min="3329" max="3329" width="7.5703125" style="93" bestFit="1" customWidth="1"/>
    <col min="3330" max="3330" width="7" style="93" bestFit="1" customWidth="1"/>
    <col min="3331" max="3331" width="5.5703125" style="93" bestFit="1" customWidth="1"/>
    <col min="3332" max="3332" width="8.7109375" style="93" bestFit="1" customWidth="1"/>
    <col min="3333" max="3333" width="8.42578125" style="93" bestFit="1" customWidth="1"/>
    <col min="3334" max="3334" width="76.140625" style="93" customWidth="1"/>
    <col min="3335" max="3336" width="16.5703125" style="93" customWidth="1"/>
    <col min="3337" max="3337" width="16.7109375" style="93" customWidth="1"/>
    <col min="3338" max="3338" width="18.5703125" style="93" customWidth="1"/>
    <col min="3339" max="3584" width="9.140625" style="93"/>
    <col min="3585" max="3585" width="7.5703125" style="93" bestFit="1" customWidth="1"/>
    <col min="3586" max="3586" width="7" style="93" bestFit="1" customWidth="1"/>
    <col min="3587" max="3587" width="5.5703125" style="93" bestFit="1" customWidth="1"/>
    <col min="3588" max="3588" width="8.7109375" style="93" bestFit="1" customWidth="1"/>
    <col min="3589" max="3589" width="8.42578125" style="93" bestFit="1" customWidth="1"/>
    <col min="3590" max="3590" width="76.140625" style="93" customWidth="1"/>
    <col min="3591" max="3592" width="16.5703125" style="93" customWidth="1"/>
    <col min="3593" max="3593" width="16.7109375" style="93" customWidth="1"/>
    <col min="3594" max="3594" width="18.5703125" style="93" customWidth="1"/>
    <col min="3595" max="3840" width="9.140625" style="93"/>
    <col min="3841" max="3841" width="7.5703125" style="93" bestFit="1" customWidth="1"/>
    <col min="3842" max="3842" width="7" style="93" bestFit="1" customWidth="1"/>
    <col min="3843" max="3843" width="5.5703125" style="93" bestFit="1" customWidth="1"/>
    <col min="3844" max="3844" width="8.7109375" style="93" bestFit="1" customWidth="1"/>
    <col min="3845" max="3845" width="8.42578125" style="93" bestFit="1" customWidth="1"/>
    <col min="3846" max="3846" width="76.140625" style="93" customWidth="1"/>
    <col min="3847" max="3848" width="16.5703125" style="93" customWidth="1"/>
    <col min="3849" max="3849" width="16.7109375" style="93" customWidth="1"/>
    <col min="3850" max="3850" width="18.5703125" style="93" customWidth="1"/>
    <col min="3851" max="4096" width="9.140625" style="93"/>
    <col min="4097" max="4097" width="7.5703125" style="93" bestFit="1" customWidth="1"/>
    <col min="4098" max="4098" width="7" style="93" bestFit="1" customWidth="1"/>
    <col min="4099" max="4099" width="5.5703125" style="93" bestFit="1" customWidth="1"/>
    <col min="4100" max="4100" width="8.7109375" style="93" bestFit="1" customWidth="1"/>
    <col min="4101" max="4101" width="8.42578125" style="93" bestFit="1" customWidth="1"/>
    <col min="4102" max="4102" width="76.140625" style="93" customWidth="1"/>
    <col min="4103" max="4104" width="16.5703125" style="93" customWidth="1"/>
    <col min="4105" max="4105" width="16.7109375" style="93" customWidth="1"/>
    <col min="4106" max="4106" width="18.5703125" style="93" customWidth="1"/>
    <col min="4107" max="4352" width="9.140625" style="93"/>
    <col min="4353" max="4353" width="7.5703125" style="93" bestFit="1" customWidth="1"/>
    <col min="4354" max="4354" width="7" style="93" bestFit="1" customWidth="1"/>
    <col min="4355" max="4355" width="5.5703125" style="93" bestFit="1" customWidth="1"/>
    <col min="4356" max="4356" width="8.7109375" style="93" bestFit="1" customWidth="1"/>
    <col min="4357" max="4357" width="8.42578125" style="93" bestFit="1" customWidth="1"/>
    <col min="4358" max="4358" width="76.140625" style="93" customWidth="1"/>
    <col min="4359" max="4360" width="16.5703125" style="93" customWidth="1"/>
    <col min="4361" max="4361" width="16.7109375" style="93" customWidth="1"/>
    <col min="4362" max="4362" width="18.5703125" style="93" customWidth="1"/>
    <col min="4363" max="4608" width="9.140625" style="93"/>
    <col min="4609" max="4609" width="7.5703125" style="93" bestFit="1" customWidth="1"/>
    <col min="4610" max="4610" width="7" style="93" bestFit="1" customWidth="1"/>
    <col min="4611" max="4611" width="5.5703125" style="93" bestFit="1" customWidth="1"/>
    <col min="4612" max="4612" width="8.7109375" style="93" bestFit="1" customWidth="1"/>
    <col min="4613" max="4613" width="8.42578125" style="93" bestFit="1" customWidth="1"/>
    <col min="4614" max="4614" width="76.140625" style="93" customWidth="1"/>
    <col min="4615" max="4616" width="16.5703125" style="93" customWidth="1"/>
    <col min="4617" max="4617" width="16.7109375" style="93" customWidth="1"/>
    <col min="4618" max="4618" width="18.5703125" style="93" customWidth="1"/>
    <col min="4619" max="4864" width="9.140625" style="93"/>
    <col min="4865" max="4865" width="7.5703125" style="93" bestFit="1" customWidth="1"/>
    <col min="4866" max="4866" width="7" style="93" bestFit="1" customWidth="1"/>
    <col min="4867" max="4867" width="5.5703125" style="93" bestFit="1" customWidth="1"/>
    <col min="4868" max="4868" width="8.7109375" style="93" bestFit="1" customWidth="1"/>
    <col min="4869" max="4869" width="8.42578125" style="93" bestFit="1" customWidth="1"/>
    <col min="4870" max="4870" width="76.140625" style="93" customWidth="1"/>
    <col min="4871" max="4872" width="16.5703125" style="93" customWidth="1"/>
    <col min="4873" max="4873" width="16.7109375" style="93" customWidth="1"/>
    <col min="4874" max="4874" width="18.5703125" style="93" customWidth="1"/>
    <col min="4875" max="5120" width="9.140625" style="93"/>
    <col min="5121" max="5121" width="7.5703125" style="93" bestFit="1" customWidth="1"/>
    <col min="5122" max="5122" width="7" style="93" bestFit="1" customWidth="1"/>
    <col min="5123" max="5123" width="5.5703125" style="93" bestFit="1" customWidth="1"/>
    <col min="5124" max="5124" width="8.7109375" style="93" bestFit="1" customWidth="1"/>
    <col min="5125" max="5125" width="8.42578125" style="93" bestFit="1" customWidth="1"/>
    <col min="5126" max="5126" width="76.140625" style="93" customWidth="1"/>
    <col min="5127" max="5128" width="16.5703125" style="93" customWidth="1"/>
    <col min="5129" max="5129" width="16.7109375" style="93" customWidth="1"/>
    <col min="5130" max="5130" width="18.5703125" style="93" customWidth="1"/>
    <col min="5131" max="5376" width="9.140625" style="93"/>
    <col min="5377" max="5377" width="7.5703125" style="93" bestFit="1" customWidth="1"/>
    <col min="5378" max="5378" width="7" style="93" bestFit="1" customWidth="1"/>
    <col min="5379" max="5379" width="5.5703125" style="93" bestFit="1" customWidth="1"/>
    <col min="5380" max="5380" width="8.7109375" style="93" bestFit="1" customWidth="1"/>
    <col min="5381" max="5381" width="8.42578125" style="93" bestFit="1" customWidth="1"/>
    <col min="5382" max="5382" width="76.140625" style="93" customWidth="1"/>
    <col min="5383" max="5384" width="16.5703125" style="93" customWidth="1"/>
    <col min="5385" max="5385" width="16.7109375" style="93" customWidth="1"/>
    <col min="5386" max="5386" width="18.5703125" style="93" customWidth="1"/>
    <col min="5387" max="5632" width="9.140625" style="93"/>
    <col min="5633" max="5633" width="7.5703125" style="93" bestFit="1" customWidth="1"/>
    <col min="5634" max="5634" width="7" style="93" bestFit="1" customWidth="1"/>
    <col min="5635" max="5635" width="5.5703125" style="93" bestFit="1" customWidth="1"/>
    <col min="5636" max="5636" width="8.7109375" style="93" bestFit="1" customWidth="1"/>
    <col min="5637" max="5637" width="8.42578125" style="93" bestFit="1" customWidth="1"/>
    <col min="5638" max="5638" width="76.140625" style="93" customWidth="1"/>
    <col min="5639" max="5640" width="16.5703125" style="93" customWidth="1"/>
    <col min="5641" max="5641" width="16.7109375" style="93" customWidth="1"/>
    <col min="5642" max="5642" width="18.5703125" style="93" customWidth="1"/>
    <col min="5643" max="5888" width="9.140625" style="93"/>
    <col min="5889" max="5889" width="7.5703125" style="93" bestFit="1" customWidth="1"/>
    <col min="5890" max="5890" width="7" style="93" bestFit="1" customWidth="1"/>
    <col min="5891" max="5891" width="5.5703125" style="93" bestFit="1" customWidth="1"/>
    <col min="5892" max="5892" width="8.7109375" style="93" bestFit="1" customWidth="1"/>
    <col min="5893" max="5893" width="8.42578125" style="93" bestFit="1" customWidth="1"/>
    <col min="5894" max="5894" width="76.140625" style="93" customWidth="1"/>
    <col min="5895" max="5896" width="16.5703125" style="93" customWidth="1"/>
    <col min="5897" max="5897" width="16.7109375" style="93" customWidth="1"/>
    <col min="5898" max="5898" width="18.5703125" style="93" customWidth="1"/>
    <col min="5899" max="6144" width="9.140625" style="93"/>
    <col min="6145" max="6145" width="7.5703125" style="93" bestFit="1" customWidth="1"/>
    <col min="6146" max="6146" width="7" style="93" bestFit="1" customWidth="1"/>
    <col min="6147" max="6147" width="5.5703125" style="93" bestFit="1" customWidth="1"/>
    <col min="6148" max="6148" width="8.7109375" style="93" bestFit="1" customWidth="1"/>
    <col min="6149" max="6149" width="8.42578125" style="93" bestFit="1" customWidth="1"/>
    <col min="6150" max="6150" width="76.140625" style="93" customWidth="1"/>
    <col min="6151" max="6152" width="16.5703125" style="93" customWidth="1"/>
    <col min="6153" max="6153" width="16.7109375" style="93" customWidth="1"/>
    <col min="6154" max="6154" width="18.5703125" style="93" customWidth="1"/>
    <col min="6155" max="6400" width="9.140625" style="93"/>
    <col min="6401" max="6401" width="7.5703125" style="93" bestFit="1" customWidth="1"/>
    <col min="6402" max="6402" width="7" style="93" bestFit="1" customWidth="1"/>
    <col min="6403" max="6403" width="5.5703125" style="93" bestFit="1" customWidth="1"/>
    <col min="6404" max="6404" width="8.7109375" style="93" bestFit="1" customWidth="1"/>
    <col min="6405" max="6405" width="8.42578125" style="93" bestFit="1" customWidth="1"/>
    <col min="6406" max="6406" width="76.140625" style="93" customWidth="1"/>
    <col min="6407" max="6408" width="16.5703125" style="93" customWidth="1"/>
    <col min="6409" max="6409" width="16.7109375" style="93" customWidth="1"/>
    <col min="6410" max="6410" width="18.5703125" style="93" customWidth="1"/>
    <col min="6411" max="6656" width="9.140625" style="93"/>
    <col min="6657" max="6657" width="7.5703125" style="93" bestFit="1" customWidth="1"/>
    <col min="6658" max="6658" width="7" style="93" bestFit="1" customWidth="1"/>
    <col min="6659" max="6659" width="5.5703125" style="93" bestFit="1" customWidth="1"/>
    <col min="6660" max="6660" width="8.7109375" style="93" bestFit="1" customWidth="1"/>
    <col min="6661" max="6661" width="8.42578125" style="93" bestFit="1" customWidth="1"/>
    <col min="6662" max="6662" width="76.140625" style="93" customWidth="1"/>
    <col min="6663" max="6664" width="16.5703125" style="93" customWidth="1"/>
    <col min="6665" max="6665" width="16.7109375" style="93" customWidth="1"/>
    <col min="6666" max="6666" width="18.5703125" style="93" customWidth="1"/>
    <col min="6667" max="6912" width="9.140625" style="93"/>
    <col min="6913" max="6913" width="7.5703125" style="93" bestFit="1" customWidth="1"/>
    <col min="6914" max="6914" width="7" style="93" bestFit="1" customWidth="1"/>
    <col min="6915" max="6915" width="5.5703125" style="93" bestFit="1" customWidth="1"/>
    <col min="6916" max="6916" width="8.7109375" style="93" bestFit="1" customWidth="1"/>
    <col min="6917" max="6917" width="8.42578125" style="93" bestFit="1" customWidth="1"/>
    <col min="6918" max="6918" width="76.140625" style="93" customWidth="1"/>
    <col min="6919" max="6920" width="16.5703125" style="93" customWidth="1"/>
    <col min="6921" max="6921" width="16.7109375" style="93" customWidth="1"/>
    <col min="6922" max="6922" width="18.5703125" style="93" customWidth="1"/>
    <col min="6923" max="7168" width="9.140625" style="93"/>
    <col min="7169" max="7169" width="7.5703125" style="93" bestFit="1" customWidth="1"/>
    <col min="7170" max="7170" width="7" style="93" bestFit="1" customWidth="1"/>
    <col min="7171" max="7171" width="5.5703125" style="93" bestFit="1" customWidth="1"/>
    <col min="7172" max="7172" width="8.7109375" style="93" bestFit="1" customWidth="1"/>
    <col min="7173" max="7173" width="8.42578125" style="93" bestFit="1" customWidth="1"/>
    <col min="7174" max="7174" width="76.140625" style="93" customWidth="1"/>
    <col min="7175" max="7176" width="16.5703125" style="93" customWidth="1"/>
    <col min="7177" max="7177" width="16.7109375" style="93" customWidth="1"/>
    <col min="7178" max="7178" width="18.5703125" style="93" customWidth="1"/>
    <col min="7179" max="7424" width="9.140625" style="93"/>
    <col min="7425" max="7425" width="7.5703125" style="93" bestFit="1" customWidth="1"/>
    <col min="7426" max="7426" width="7" style="93" bestFit="1" customWidth="1"/>
    <col min="7427" max="7427" width="5.5703125" style="93" bestFit="1" customWidth="1"/>
    <col min="7428" max="7428" width="8.7109375" style="93" bestFit="1" customWidth="1"/>
    <col min="7429" max="7429" width="8.42578125" style="93" bestFit="1" customWidth="1"/>
    <col min="7430" max="7430" width="76.140625" style="93" customWidth="1"/>
    <col min="7431" max="7432" width="16.5703125" style="93" customWidth="1"/>
    <col min="7433" max="7433" width="16.7109375" style="93" customWidth="1"/>
    <col min="7434" max="7434" width="18.5703125" style="93" customWidth="1"/>
    <col min="7435" max="7680" width="9.140625" style="93"/>
    <col min="7681" max="7681" width="7.5703125" style="93" bestFit="1" customWidth="1"/>
    <col min="7682" max="7682" width="7" style="93" bestFit="1" customWidth="1"/>
    <col min="7683" max="7683" width="5.5703125" style="93" bestFit="1" customWidth="1"/>
    <col min="7684" max="7684" width="8.7109375" style="93" bestFit="1" customWidth="1"/>
    <col min="7685" max="7685" width="8.42578125" style="93" bestFit="1" customWidth="1"/>
    <col min="7686" max="7686" width="76.140625" style="93" customWidth="1"/>
    <col min="7687" max="7688" width="16.5703125" style="93" customWidth="1"/>
    <col min="7689" max="7689" width="16.7109375" style="93" customWidth="1"/>
    <col min="7690" max="7690" width="18.5703125" style="93" customWidth="1"/>
    <col min="7691" max="7936" width="9.140625" style="93"/>
    <col min="7937" max="7937" width="7.5703125" style="93" bestFit="1" customWidth="1"/>
    <col min="7938" max="7938" width="7" style="93" bestFit="1" customWidth="1"/>
    <col min="7939" max="7939" width="5.5703125" style="93" bestFit="1" customWidth="1"/>
    <col min="7940" max="7940" width="8.7109375" style="93" bestFit="1" customWidth="1"/>
    <col min="7941" max="7941" width="8.42578125" style="93" bestFit="1" customWidth="1"/>
    <col min="7942" max="7942" width="76.140625" style="93" customWidth="1"/>
    <col min="7943" max="7944" width="16.5703125" style="93" customWidth="1"/>
    <col min="7945" max="7945" width="16.7109375" style="93" customWidth="1"/>
    <col min="7946" max="7946" width="18.5703125" style="93" customWidth="1"/>
    <col min="7947" max="8192" width="9.140625" style="93"/>
    <col min="8193" max="8193" width="7.5703125" style="93" bestFit="1" customWidth="1"/>
    <col min="8194" max="8194" width="7" style="93" bestFit="1" customWidth="1"/>
    <col min="8195" max="8195" width="5.5703125" style="93" bestFit="1" customWidth="1"/>
    <col min="8196" max="8196" width="8.7109375" style="93" bestFit="1" customWidth="1"/>
    <col min="8197" max="8197" width="8.42578125" style="93" bestFit="1" customWidth="1"/>
    <col min="8198" max="8198" width="76.140625" style="93" customWidth="1"/>
    <col min="8199" max="8200" width="16.5703125" style="93" customWidth="1"/>
    <col min="8201" max="8201" width="16.7109375" style="93" customWidth="1"/>
    <col min="8202" max="8202" width="18.5703125" style="93" customWidth="1"/>
    <col min="8203" max="8448" width="9.140625" style="93"/>
    <col min="8449" max="8449" width="7.5703125" style="93" bestFit="1" customWidth="1"/>
    <col min="8450" max="8450" width="7" style="93" bestFit="1" customWidth="1"/>
    <col min="8451" max="8451" width="5.5703125" style="93" bestFit="1" customWidth="1"/>
    <col min="8452" max="8452" width="8.7109375" style="93" bestFit="1" customWidth="1"/>
    <col min="8453" max="8453" width="8.42578125" style="93" bestFit="1" customWidth="1"/>
    <col min="8454" max="8454" width="76.140625" style="93" customWidth="1"/>
    <col min="8455" max="8456" width="16.5703125" style="93" customWidth="1"/>
    <col min="8457" max="8457" width="16.7109375" style="93" customWidth="1"/>
    <col min="8458" max="8458" width="18.5703125" style="93" customWidth="1"/>
    <col min="8459" max="8704" width="9.140625" style="93"/>
    <col min="8705" max="8705" width="7.5703125" style="93" bestFit="1" customWidth="1"/>
    <col min="8706" max="8706" width="7" style="93" bestFit="1" customWidth="1"/>
    <col min="8707" max="8707" width="5.5703125" style="93" bestFit="1" customWidth="1"/>
    <col min="8708" max="8708" width="8.7109375" style="93" bestFit="1" customWidth="1"/>
    <col min="8709" max="8709" width="8.42578125" style="93" bestFit="1" customWidth="1"/>
    <col min="8710" max="8710" width="76.140625" style="93" customWidth="1"/>
    <col min="8711" max="8712" width="16.5703125" style="93" customWidth="1"/>
    <col min="8713" max="8713" width="16.7109375" style="93" customWidth="1"/>
    <col min="8714" max="8714" width="18.5703125" style="93" customWidth="1"/>
    <col min="8715" max="8960" width="9.140625" style="93"/>
    <col min="8961" max="8961" width="7.5703125" style="93" bestFit="1" customWidth="1"/>
    <col min="8962" max="8962" width="7" style="93" bestFit="1" customWidth="1"/>
    <col min="8963" max="8963" width="5.5703125" style="93" bestFit="1" customWidth="1"/>
    <col min="8964" max="8964" width="8.7109375" style="93" bestFit="1" customWidth="1"/>
    <col min="8965" max="8965" width="8.42578125" style="93" bestFit="1" customWidth="1"/>
    <col min="8966" max="8966" width="76.140625" style="93" customWidth="1"/>
    <col min="8967" max="8968" width="16.5703125" style="93" customWidth="1"/>
    <col min="8969" max="8969" width="16.7109375" style="93" customWidth="1"/>
    <col min="8970" max="8970" width="18.5703125" style="93" customWidth="1"/>
    <col min="8971" max="9216" width="9.140625" style="93"/>
    <col min="9217" max="9217" width="7.5703125" style="93" bestFit="1" customWidth="1"/>
    <col min="9218" max="9218" width="7" style="93" bestFit="1" customWidth="1"/>
    <col min="9219" max="9219" width="5.5703125" style="93" bestFit="1" customWidth="1"/>
    <col min="9220" max="9220" width="8.7109375" style="93" bestFit="1" customWidth="1"/>
    <col min="9221" max="9221" width="8.42578125" style="93" bestFit="1" customWidth="1"/>
    <col min="9222" max="9222" width="76.140625" style="93" customWidth="1"/>
    <col min="9223" max="9224" width="16.5703125" style="93" customWidth="1"/>
    <col min="9225" max="9225" width="16.7109375" style="93" customWidth="1"/>
    <col min="9226" max="9226" width="18.5703125" style="93" customWidth="1"/>
    <col min="9227" max="9472" width="9.140625" style="93"/>
    <col min="9473" max="9473" width="7.5703125" style="93" bestFit="1" customWidth="1"/>
    <col min="9474" max="9474" width="7" style="93" bestFit="1" customWidth="1"/>
    <col min="9475" max="9475" width="5.5703125" style="93" bestFit="1" customWidth="1"/>
    <col min="9476" max="9476" width="8.7109375" style="93" bestFit="1" customWidth="1"/>
    <col min="9477" max="9477" width="8.42578125" style="93" bestFit="1" customWidth="1"/>
    <col min="9478" max="9478" width="76.140625" style="93" customWidth="1"/>
    <col min="9479" max="9480" width="16.5703125" style="93" customWidth="1"/>
    <col min="9481" max="9481" width="16.7109375" style="93" customWidth="1"/>
    <col min="9482" max="9482" width="18.5703125" style="93" customWidth="1"/>
    <col min="9483" max="9728" width="9.140625" style="93"/>
    <col min="9729" max="9729" width="7.5703125" style="93" bestFit="1" customWidth="1"/>
    <col min="9730" max="9730" width="7" style="93" bestFit="1" customWidth="1"/>
    <col min="9731" max="9731" width="5.5703125" style="93" bestFit="1" customWidth="1"/>
    <col min="9732" max="9732" width="8.7109375" style="93" bestFit="1" customWidth="1"/>
    <col min="9733" max="9733" width="8.42578125" style="93" bestFit="1" customWidth="1"/>
    <col min="9734" max="9734" width="76.140625" style="93" customWidth="1"/>
    <col min="9735" max="9736" width="16.5703125" style="93" customWidth="1"/>
    <col min="9737" max="9737" width="16.7109375" style="93" customWidth="1"/>
    <col min="9738" max="9738" width="18.5703125" style="93" customWidth="1"/>
    <col min="9739" max="9984" width="9.140625" style="93"/>
    <col min="9985" max="9985" width="7.5703125" style="93" bestFit="1" customWidth="1"/>
    <col min="9986" max="9986" width="7" style="93" bestFit="1" customWidth="1"/>
    <col min="9987" max="9987" width="5.5703125" style="93" bestFit="1" customWidth="1"/>
    <col min="9988" max="9988" width="8.7109375" style="93" bestFit="1" customWidth="1"/>
    <col min="9989" max="9989" width="8.42578125" style="93" bestFit="1" customWidth="1"/>
    <col min="9990" max="9990" width="76.140625" style="93" customWidth="1"/>
    <col min="9991" max="9992" width="16.5703125" style="93" customWidth="1"/>
    <col min="9993" max="9993" width="16.7109375" style="93" customWidth="1"/>
    <col min="9994" max="9994" width="18.5703125" style="93" customWidth="1"/>
    <col min="9995" max="10240" width="9.140625" style="93"/>
    <col min="10241" max="10241" width="7.5703125" style="93" bestFit="1" customWidth="1"/>
    <col min="10242" max="10242" width="7" style="93" bestFit="1" customWidth="1"/>
    <col min="10243" max="10243" width="5.5703125" style="93" bestFit="1" customWidth="1"/>
    <col min="10244" max="10244" width="8.7109375" style="93" bestFit="1" customWidth="1"/>
    <col min="10245" max="10245" width="8.42578125" style="93" bestFit="1" customWidth="1"/>
    <col min="10246" max="10246" width="76.140625" style="93" customWidth="1"/>
    <col min="10247" max="10248" width="16.5703125" style="93" customWidth="1"/>
    <col min="10249" max="10249" width="16.7109375" style="93" customWidth="1"/>
    <col min="10250" max="10250" width="18.5703125" style="93" customWidth="1"/>
    <col min="10251" max="10496" width="9.140625" style="93"/>
    <col min="10497" max="10497" width="7.5703125" style="93" bestFit="1" customWidth="1"/>
    <col min="10498" max="10498" width="7" style="93" bestFit="1" customWidth="1"/>
    <col min="10499" max="10499" width="5.5703125" style="93" bestFit="1" customWidth="1"/>
    <col min="10500" max="10500" width="8.7109375" style="93" bestFit="1" customWidth="1"/>
    <col min="10501" max="10501" width="8.42578125" style="93" bestFit="1" customWidth="1"/>
    <col min="10502" max="10502" width="76.140625" style="93" customWidth="1"/>
    <col min="10503" max="10504" width="16.5703125" style="93" customWidth="1"/>
    <col min="10505" max="10505" width="16.7109375" style="93" customWidth="1"/>
    <col min="10506" max="10506" width="18.5703125" style="93" customWidth="1"/>
    <col min="10507" max="10752" width="9.140625" style="93"/>
    <col min="10753" max="10753" width="7.5703125" style="93" bestFit="1" customWidth="1"/>
    <col min="10754" max="10754" width="7" style="93" bestFit="1" customWidth="1"/>
    <col min="10755" max="10755" width="5.5703125" style="93" bestFit="1" customWidth="1"/>
    <col min="10756" max="10756" width="8.7109375" style="93" bestFit="1" customWidth="1"/>
    <col min="10757" max="10757" width="8.42578125" style="93" bestFit="1" customWidth="1"/>
    <col min="10758" max="10758" width="76.140625" style="93" customWidth="1"/>
    <col min="10759" max="10760" width="16.5703125" style="93" customWidth="1"/>
    <col min="10761" max="10761" width="16.7109375" style="93" customWidth="1"/>
    <col min="10762" max="10762" width="18.5703125" style="93" customWidth="1"/>
    <col min="10763" max="11008" width="9.140625" style="93"/>
    <col min="11009" max="11009" width="7.5703125" style="93" bestFit="1" customWidth="1"/>
    <col min="11010" max="11010" width="7" style="93" bestFit="1" customWidth="1"/>
    <col min="11011" max="11011" width="5.5703125" style="93" bestFit="1" customWidth="1"/>
    <col min="11012" max="11012" width="8.7109375" style="93" bestFit="1" customWidth="1"/>
    <col min="11013" max="11013" width="8.42578125" style="93" bestFit="1" customWidth="1"/>
    <col min="11014" max="11014" width="76.140625" style="93" customWidth="1"/>
    <col min="11015" max="11016" width="16.5703125" style="93" customWidth="1"/>
    <col min="11017" max="11017" width="16.7109375" style="93" customWidth="1"/>
    <col min="11018" max="11018" width="18.5703125" style="93" customWidth="1"/>
    <col min="11019" max="11264" width="9.140625" style="93"/>
    <col min="11265" max="11265" width="7.5703125" style="93" bestFit="1" customWidth="1"/>
    <col min="11266" max="11266" width="7" style="93" bestFit="1" customWidth="1"/>
    <col min="11267" max="11267" width="5.5703125" style="93" bestFit="1" customWidth="1"/>
    <col min="11268" max="11268" width="8.7109375" style="93" bestFit="1" customWidth="1"/>
    <col min="11269" max="11269" width="8.42578125" style="93" bestFit="1" customWidth="1"/>
    <col min="11270" max="11270" width="76.140625" style="93" customWidth="1"/>
    <col min="11271" max="11272" width="16.5703125" style="93" customWidth="1"/>
    <col min="11273" max="11273" width="16.7109375" style="93" customWidth="1"/>
    <col min="11274" max="11274" width="18.5703125" style="93" customWidth="1"/>
    <col min="11275" max="11520" width="9.140625" style="93"/>
    <col min="11521" max="11521" width="7.5703125" style="93" bestFit="1" customWidth="1"/>
    <col min="11522" max="11522" width="7" style="93" bestFit="1" customWidth="1"/>
    <col min="11523" max="11523" width="5.5703125" style="93" bestFit="1" customWidth="1"/>
    <col min="11524" max="11524" width="8.7109375" style="93" bestFit="1" customWidth="1"/>
    <col min="11525" max="11525" width="8.42578125" style="93" bestFit="1" customWidth="1"/>
    <col min="11526" max="11526" width="76.140625" style="93" customWidth="1"/>
    <col min="11527" max="11528" width="16.5703125" style="93" customWidth="1"/>
    <col min="11529" max="11529" width="16.7109375" style="93" customWidth="1"/>
    <col min="11530" max="11530" width="18.5703125" style="93" customWidth="1"/>
    <col min="11531" max="11776" width="9.140625" style="93"/>
    <col min="11777" max="11777" width="7.5703125" style="93" bestFit="1" customWidth="1"/>
    <col min="11778" max="11778" width="7" style="93" bestFit="1" customWidth="1"/>
    <col min="11779" max="11779" width="5.5703125" style="93" bestFit="1" customWidth="1"/>
    <col min="11780" max="11780" width="8.7109375" style="93" bestFit="1" customWidth="1"/>
    <col min="11781" max="11781" width="8.42578125" style="93" bestFit="1" customWidth="1"/>
    <col min="11782" max="11782" width="76.140625" style="93" customWidth="1"/>
    <col min="11783" max="11784" width="16.5703125" style="93" customWidth="1"/>
    <col min="11785" max="11785" width="16.7109375" style="93" customWidth="1"/>
    <col min="11786" max="11786" width="18.5703125" style="93" customWidth="1"/>
    <col min="11787" max="12032" width="9.140625" style="93"/>
    <col min="12033" max="12033" width="7.5703125" style="93" bestFit="1" customWidth="1"/>
    <col min="12034" max="12034" width="7" style="93" bestFit="1" customWidth="1"/>
    <col min="12035" max="12035" width="5.5703125" style="93" bestFit="1" customWidth="1"/>
    <col min="12036" max="12036" width="8.7109375" style="93" bestFit="1" customWidth="1"/>
    <col min="12037" max="12037" width="8.42578125" style="93" bestFit="1" customWidth="1"/>
    <col min="12038" max="12038" width="76.140625" style="93" customWidth="1"/>
    <col min="12039" max="12040" width="16.5703125" style="93" customWidth="1"/>
    <col min="12041" max="12041" width="16.7109375" style="93" customWidth="1"/>
    <col min="12042" max="12042" width="18.5703125" style="93" customWidth="1"/>
    <col min="12043" max="12288" width="9.140625" style="93"/>
    <col min="12289" max="12289" width="7.5703125" style="93" bestFit="1" customWidth="1"/>
    <col min="12290" max="12290" width="7" style="93" bestFit="1" customWidth="1"/>
    <col min="12291" max="12291" width="5.5703125" style="93" bestFit="1" customWidth="1"/>
    <col min="12292" max="12292" width="8.7109375" style="93" bestFit="1" customWidth="1"/>
    <col min="12293" max="12293" width="8.42578125" style="93" bestFit="1" customWidth="1"/>
    <col min="12294" max="12294" width="76.140625" style="93" customWidth="1"/>
    <col min="12295" max="12296" width="16.5703125" style="93" customWidth="1"/>
    <col min="12297" max="12297" width="16.7109375" style="93" customWidth="1"/>
    <col min="12298" max="12298" width="18.5703125" style="93" customWidth="1"/>
    <col min="12299" max="12544" width="9.140625" style="93"/>
    <col min="12545" max="12545" width="7.5703125" style="93" bestFit="1" customWidth="1"/>
    <col min="12546" max="12546" width="7" style="93" bestFit="1" customWidth="1"/>
    <col min="12547" max="12547" width="5.5703125" style="93" bestFit="1" customWidth="1"/>
    <col min="12548" max="12548" width="8.7109375" style="93" bestFit="1" customWidth="1"/>
    <col min="12549" max="12549" width="8.42578125" style="93" bestFit="1" customWidth="1"/>
    <col min="12550" max="12550" width="76.140625" style="93" customWidth="1"/>
    <col min="12551" max="12552" width="16.5703125" style="93" customWidth="1"/>
    <col min="12553" max="12553" width="16.7109375" style="93" customWidth="1"/>
    <col min="12554" max="12554" width="18.5703125" style="93" customWidth="1"/>
    <col min="12555" max="12800" width="9.140625" style="93"/>
    <col min="12801" max="12801" width="7.5703125" style="93" bestFit="1" customWidth="1"/>
    <col min="12802" max="12802" width="7" style="93" bestFit="1" customWidth="1"/>
    <col min="12803" max="12803" width="5.5703125" style="93" bestFit="1" customWidth="1"/>
    <col min="12804" max="12804" width="8.7109375" style="93" bestFit="1" customWidth="1"/>
    <col min="12805" max="12805" width="8.42578125" style="93" bestFit="1" customWidth="1"/>
    <col min="12806" max="12806" width="76.140625" style="93" customWidth="1"/>
    <col min="12807" max="12808" width="16.5703125" style="93" customWidth="1"/>
    <col min="12809" max="12809" width="16.7109375" style="93" customWidth="1"/>
    <col min="12810" max="12810" width="18.5703125" style="93" customWidth="1"/>
    <col min="12811" max="13056" width="9.140625" style="93"/>
    <col min="13057" max="13057" width="7.5703125" style="93" bestFit="1" customWidth="1"/>
    <col min="13058" max="13058" width="7" style="93" bestFit="1" customWidth="1"/>
    <col min="13059" max="13059" width="5.5703125" style="93" bestFit="1" customWidth="1"/>
    <col min="13060" max="13060" width="8.7109375" style="93" bestFit="1" customWidth="1"/>
    <col min="13061" max="13061" width="8.42578125" style="93" bestFit="1" customWidth="1"/>
    <col min="13062" max="13062" width="76.140625" style="93" customWidth="1"/>
    <col min="13063" max="13064" width="16.5703125" style="93" customWidth="1"/>
    <col min="13065" max="13065" width="16.7109375" style="93" customWidth="1"/>
    <col min="13066" max="13066" width="18.5703125" style="93" customWidth="1"/>
    <col min="13067" max="13312" width="9.140625" style="93"/>
    <col min="13313" max="13313" width="7.5703125" style="93" bestFit="1" customWidth="1"/>
    <col min="13314" max="13314" width="7" style="93" bestFit="1" customWidth="1"/>
    <col min="13315" max="13315" width="5.5703125" style="93" bestFit="1" customWidth="1"/>
    <col min="13316" max="13316" width="8.7109375" style="93" bestFit="1" customWidth="1"/>
    <col min="13317" max="13317" width="8.42578125" style="93" bestFit="1" customWidth="1"/>
    <col min="13318" max="13318" width="76.140625" style="93" customWidth="1"/>
    <col min="13319" max="13320" width="16.5703125" style="93" customWidth="1"/>
    <col min="13321" max="13321" width="16.7109375" style="93" customWidth="1"/>
    <col min="13322" max="13322" width="18.5703125" style="93" customWidth="1"/>
    <col min="13323" max="13568" width="9.140625" style="93"/>
    <col min="13569" max="13569" width="7.5703125" style="93" bestFit="1" customWidth="1"/>
    <col min="13570" max="13570" width="7" style="93" bestFit="1" customWidth="1"/>
    <col min="13571" max="13571" width="5.5703125" style="93" bestFit="1" customWidth="1"/>
    <col min="13572" max="13572" width="8.7109375" style="93" bestFit="1" customWidth="1"/>
    <col min="13573" max="13573" width="8.42578125" style="93" bestFit="1" customWidth="1"/>
    <col min="13574" max="13574" width="76.140625" style="93" customWidth="1"/>
    <col min="13575" max="13576" width="16.5703125" style="93" customWidth="1"/>
    <col min="13577" max="13577" width="16.7109375" style="93" customWidth="1"/>
    <col min="13578" max="13578" width="18.5703125" style="93" customWidth="1"/>
    <col min="13579" max="13824" width="9.140625" style="93"/>
    <col min="13825" max="13825" width="7.5703125" style="93" bestFit="1" customWidth="1"/>
    <col min="13826" max="13826" width="7" style="93" bestFit="1" customWidth="1"/>
    <col min="13827" max="13827" width="5.5703125" style="93" bestFit="1" customWidth="1"/>
    <col min="13828" max="13828" width="8.7109375" style="93" bestFit="1" customWidth="1"/>
    <col min="13829" max="13829" width="8.42578125" style="93" bestFit="1" customWidth="1"/>
    <col min="13830" max="13830" width="76.140625" style="93" customWidth="1"/>
    <col min="13831" max="13832" width="16.5703125" style="93" customWidth="1"/>
    <col min="13833" max="13833" width="16.7109375" style="93" customWidth="1"/>
    <col min="13834" max="13834" width="18.5703125" style="93" customWidth="1"/>
    <col min="13835" max="14080" width="9.140625" style="93"/>
    <col min="14081" max="14081" width="7.5703125" style="93" bestFit="1" customWidth="1"/>
    <col min="14082" max="14082" width="7" style="93" bestFit="1" customWidth="1"/>
    <col min="14083" max="14083" width="5.5703125" style="93" bestFit="1" customWidth="1"/>
    <col min="14084" max="14084" width="8.7109375" style="93" bestFit="1" customWidth="1"/>
    <col min="14085" max="14085" width="8.42578125" style="93" bestFit="1" customWidth="1"/>
    <col min="14086" max="14086" width="76.140625" style="93" customWidth="1"/>
    <col min="14087" max="14088" width="16.5703125" style="93" customWidth="1"/>
    <col min="14089" max="14089" width="16.7109375" style="93" customWidth="1"/>
    <col min="14090" max="14090" width="18.5703125" style="93" customWidth="1"/>
    <col min="14091" max="14336" width="9.140625" style="93"/>
    <col min="14337" max="14337" width="7.5703125" style="93" bestFit="1" customWidth="1"/>
    <col min="14338" max="14338" width="7" style="93" bestFit="1" customWidth="1"/>
    <col min="14339" max="14339" width="5.5703125" style="93" bestFit="1" customWidth="1"/>
    <col min="14340" max="14340" width="8.7109375" style="93" bestFit="1" customWidth="1"/>
    <col min="14341" max="14341" width="8.42578125" style="93" bestFit="1" customWidth="1"/>
    <col min="14342" max="14342" width="76.140625" style="93" customWidth="1"/>
    <col min="14343" max="14344" width="16.5703125" style="93" customWidth="1"/>
    <col min="14345" max="14345" width="16.7109375" style="93" customWidth="1"/>
    <col min="14346" max="14346" width="18.5703125" style="93" customWidth="1"/>
    <col min="14347" max="14592" width="9.140625" style="93"/>
    <col min="14593" max="14593" width="7.5703125" style="93" bestFit="1" customWidth="1"/>
    <col min="14594" max="14594" width="7" style="93" bestFit="1" customWidth="1"/>
    <col min="14595" max="14595" width="5.5703125" style="93" bestFit="1" customWidth="1"/>
    <col min="14596" max="14596" width="8.7109375" style="93" bestFit="1" customWidth="1"/>
    <col min="14597" max="14597" width="8.42578125" style="93" bestFit="1" customWidth="1"/>
    <col min="14598" max="14598" width="76.140625" style="93" customWidth="1"/>
    <col min="14599" max="14600" width="16.5703125" style="93" customWidth="1"/>
    <col min="14601" max="14601" width="16.7109375" style="93" customWidth="1"/>
    <col min="14602" max="14602" width="18.5703125" style="93" customWidth="1"/>
    <col min="14603" max="14848" width="9.140625" style="93"/>
    <col min="14849" max="14849" width="7.5703125" style="93" bestFit="1" customWidth="1"/>
    <col min="14850" max="14850" width="7" style="93" bestFit="1" customWidth="1"/>
    <col min="14851" max="14851" width="5.5703125" style="93" bestFit="1" customWidth="1"/>
    <col min="14852" max="14852" width="8.7109375" style="93" bestFit="1" customWidth="1"/>
    <col min="14853" max="14853" width="8.42578125" style="93" bestFit="1" customWidth="1"/>
    <col min="14854" max="14854" width="76.140625" style="93" customWidth="1"/>
    <col min="14855" max="14856" width="16.5703125" style="93" customWidth="1"/>
    <col min="14857" max="14857" width="16.7109375" style="93" customWidth="1"/>
    <col min="14858" max="14858" width="18.5703125" style="93" customWidth="1"/>
    <col min="14859" max="15104" width="9.140625" style="93"/>
    <col min="15105" max="15105" width="7.5703125" style="93" bestFit="1" customWidth="1"/>
    <col min="15106" max="15106" width="7" style="93" bestFit="1" customWidth="1"/>
    <col min="15107" max="15107" width="5.5703125" style="93" bestFit="1" customWidth="1"/>
    <col min="15108" max="15108" width="8.7109375" style="93" bestFit="1" customWidth="1"/>
    <col min="15109" max="15109" width="8.42578125" style="93" bestFit="1" customWidth="1"/>
    <col min="15110" max="15110" width="76.140625" style="93" customWidth="1"/>
    <col min="15111" max="15112" width="16.5703125" style="93" customWidth="1"/>
    <col min="15113" max="15113" width="16.7109375" style="93" customWidth="1"/>
    <col min="15114" max="15114" width="18.5703125" style="93" customWidth="1"/>
    <col min="15115" max="15360" width="9.140625" style="93"/>
    <col min="15361" max="15361" width="7.5703125" style="93" bestFit="1" customWidth="1"/>
    <col min="15362" max="15362" width="7" style="93" bestFit="1" customWidth="1"/>
    <col min="15363" max="15363" width="5.5703125" style="93" bestFit="1" customWidth="1"/>
    <col min="15364" max="15364" width="8.7109375" style="93" bestFit="1" customWidth="1"/>
    <col min="15365" max="15365" width="8.42578125" style="93" bestFit="1" customWidth="1"/>
    <col min="15366" max="15366" width="76.140625" style="93" customWidth="1"/>
    <col min="15367" max="15368" width="16.5703125" style="93" customWidth="1"/>
    <col min="15369" max="15369" width="16.7109375" style="93" customWidth="1"/>
    <col min="15370" max="15370" width="18.5703125" style="93" customWidth="1"/>
    <col min="15371" max="15616" width="9.140625" style="93"/>
    <col min="15617" max="15617" width="7.5703125" style="93" bestFit="1" customWidth="1"/>
    <col min="15618" max="15618" width="7" style="93" bestFit="1" customWidth="1"/>
    <col min="15619" max="15619" width="5.5703125" style="93" bestFit="1" customWidth="1"/>
    <col min="15620" max="15620" width="8.7109375" style="93" bestFit="1" customWidth="1"/>
    <col min="15621" max="15621" width="8.42578125" style="93" bestFit="1" customWidth="1"/>
    <col min="15622" max="15622" width="76.140625" style="93" customWidth="1"/>
    <col min="15623" max="15624" width="16.5703125" style="93" customWidth="1"/>
    <col min="15625" max="15625" width="16.7109375" style="93" customWidth="1"/>
    <col min="15626" max="15626" width="18.5703125" style="93" customWidth="1"/>
    <col min="15627" max="15872" width="9.140625" style="93"/>
    <col min="15873" max="15873" width="7.5703125" style="93" bestFit="1" customWidth="1"/>
    <col min="15874" max="15874" width="7" style="93" bestFit="1" customWidth="1"/>
    <col min="15875" max="15875" width="5.5703125" style="93" bestFit="1" customWidth="1"/>
    <col min="15876" max="15876" width="8.7109375" style="93" bestFit="1" customWidth="1"/>
    <col min="15877" max="15877" width="8.42578125" style="93" bestFit="1" customWidth="1"/>
    <col min="15878" max="15878" width="76.140625" style="93" customWidth="1"/>
    <col min="15879" max="15880" width="16.5703125" style="93" customWidth="1"/>
    <col min="15881" max="15881" width="16.7109375" style="93" customWidth="1"/>
    <col min="15882" max="15882" width="18.5703125" style="93" customWidth="1"/>
    <col min="15883" max="16128" width="9.140625" style="93"/>
    <col min="16129" max="16129" width="7.5703125" style="93" bestFit="1" customWidth="1"/>
    <col min="16130" max="16130" width="7" style="93" bestFit="1" customWidth="1"/>
    <col min="16131" max="16131" width="5.5703125" style="93" bestFit="1" customWidth="1"/>
    <col min="16132" max="16132" width="8.7109375" style="93" bestFit="1" customWidth="1"/>
    <col min="16133" max="16133" width="8.42578125" style="93" bestFit="1" customWidth="1"/>
    <col min="16134" max="16134" width="76.140625" style="93" customWidth="1"/>
    <col min="16135" max="16136" width="16.5703125" style="93" customWidth="1"/>
    <col min="16137" max="16137" width="16.7109375" style="93" customWidth="1"/>
    <col min="16138" max="16138" width="18.5703125" style="93" customWidth="1"/>
    <col min="16139" max="16384" width="9.140625" style="93"/>
  </cols>
  <sheetData>
    <row r="1" spans="1:10" ht="14.25" customHeight="1">
      <c r="A1" s="52" t="s">
        <v>100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15" customHeight="1">
      <c r="A2" s="52" t="s">
        <v>98</v>
      </c>
      <c r="B2" s="52"/>
      <c r="C2" s="52"/>
      <c r="D2" s="52"/>
      <c r="E2" s="52"/>
      <c r="F2" s="52"/>
      <c r="G2" s="52"/>
      <c r="H2" s="52"/>
      <c r="I2" s="52"/>
      <c r="J2" s="52"/>
    </row>
    <row r="3" spans="1:10">
      <c r="A3" s="52" t="s">
        <v>0</v>
      </c>
      <c r="B3" s="52"/>
      <c r="C3" s="52"/>
      <c r="D3" s="52"/>
      <c r="E3" s="52"/>
      <c r="F3" s="52"/>
      <c r="G3" s="52"/>
      <c r="H3" s="52"/>
      <c r="I3" s="52"/>
      <c r="J3" s="52"/>
    </row>
    <row r="4" spans="1:10">
      <c r="A4" s="52"/>
      <c r="B4" s="52"/>
      <c r="C4" s="52"/>
      <c r="D4" s="52"/>
      <c r="E4" s="52"/>
      <c r="F4" s="52"/>
      <c r="G4" s="52"/>
      <c r="H4" s="52"/>
      <c r="I4" s="52"/>
      <c r="J4" s="52"/>
    </row>
    <row r="5" spans="1:10" ht="46.5" customHeight="1">
      <c r="A5" s="53" t="s">
        <v>101</v>
      </c>
      <c r="B5" s="53"/>
      <c r="C5" s="53"/>
      <c r="D5" s="53"/>
      <c r="E5" s="53"/>
      <c r="F5" s="53"/>
      <c r="G5" s="53"/>
      <c r="H5" s="53"/>
      <c r="I5" s="53"/>
      <c r="J5" s="53"/>
    </row>
    <row r="6" spans="1:10">
      <c r="F6" s="94"/>
      <c r="G6" s="94"/>
      <c r="H6" s="94"/>
      <c r="I6" s="94"/>
      <c r="J6" s="94"/>
    </row>
    <row r="7" spans="1:10">
      <c r="I7" s="57" t="s">
        <v>93</v>
      </c>
      <c r="J7" s="57"/>
    </row>
    <row r="8" spans="1:10" ht="49.5" customHeight="1">
      <c r="A8" s="95" t="s">
        <v>5</v>
      </c>
      <c r="B8" s="96"/>
      <c r="C8" s="97"/>
      <c r="D8" s="95" t="s">
        <v>1</v>
      </c>
      <c r="E8" s="97"/>
      <c r="F8" s="98" t="s">
        <v>20</v>
      </c>
      <c r="G8" s="95" t="s">
        <v>36</v>
      </c>
      <c r="H8" s="99"/>
      <c r="I8" s="99"/>
      <c r="J8" s="97"/>
    </row>
    <row r="9" spans="1:10" ht="40.5" customHeight="1">
      <c r="A9" s="100" t="s">
        <v>167</v>
      </c>
      <c r="B9" s="100" t="s">
        <v>168</v>
      </c>
      <c r="C9" s="100" t="s">
        <v>169</v>
      </c>
      <c r="D9" s="100" t="s">
        <v>24</v>
      </c>
      <c r="E9" s="100" t="s">
        <v>170</v>
      </c>
      <c r="F9" s="101"/>
      <c r="G9" s="100" t="s">
        <v>171</v>
      </c>
      <c r="H9" s="100" t="s">
        <v>88</v>
      </c>
      <c r="I9" s="100" t="s">
        <v>89</v>
      </c>
      <c r="J9" s="100" t="s">
        <v>2</v>
      </c>
    </row>
    <row r="10" spans="1:10">
      <c r="A10" s="100"/>
      <c r="B10" s="100"/>
      <c r="C10" s="100"/>
      <c r="D10" s="100"/>
      <c r="E10" s="100"/>
      <c r="F10" s="102" t="s">
        <v>4</v>
      </c>
      <c r="G10" s="38">
        <f>G12</f>
        <v>0</v>
      </c>
      <c r="H10" s="38">
        <f>H12</f>
        <v>0</v>
      </c>
      <c r="I10" s="38">
        <f>I12</f>
        <v>0</v>
      </c>
      <c r="J10" s="38">
        <f>J12</f>
        <v>0</v>
      </c>
    </row>
    <row r="11" spans="1:10" ht="18" customHeight="1">
      <c r="A11" s="100"/>
      <c r="B11" s="100"/>
      <c r="C11" s="100"/>
      <c r="D11" s="100"/>
      <c r="E11" s="100"/>
      <c r="F11" s="103" t="s">
        <v>3</v>
      </c>
      <c r="G11" s="38"/>
      <c r="H11" s="38"/>
      <c r="I11" s="38"/>
      <c r="J11" s="38"/>
    </row>
    <row r="12" spans="1:10">
      <c r="A12" s="104" t="s">
        <v>38</v>
      </c>
      <c r="B12" s="100"/>
      <c r="C12" s="100"/>
      <c r="D12" s="100"/>
      <c r="E12" s="100"/>
      <c r="F12" s="102" t="s">
        <v>39</v>
      </c>
      <c r="G12" s="38">
        <f>G14</f>
        <v>0</v>
      </c>
      <c r="H12" s="38">
        <f>H14</f>
        <v>0</v>
      </c>
      <c r="I12" s="38">
        <f>I14</f>
        <v>0</v>
      </c>
      <c r="J12" s="38">
        <f>J14</f>
        <v>0</v>
      </c>
    </row>
    <row r="13" spans="1:10">
      <c r="A13" s="100"/>
      <c r="B13" s="100"/>
      <c r="C13" s="100"/>
      <c r="D13" s="100"/>
      <c r="E13" s="100"/>
      <c r="F13" s="103" t="s">
        <v>3</v>
      </c>
      <c r="G13" s="105"/>
      <c r="H13" s="105"/>
      <c r="I13" s="105"/>
      <c r="J13" s="105"/>
    </row>
    <row r="14" spans="1:10">
      <c r="A14" s="100"/>
      <c r="B14" s="100" t="s">
        <v>40</v>
      </c>
      <c r="C14" s="100"/>
      <c r="D14" s="100"/>
      <c r="E14" s="100"/>
      <c r="F14" s="102" t="s">
        <v>41</v>
      </c>
      <c r="G14" s="38">
        <f>G16</f>
        <v>0</v>
      </c>
      <c r="H14" s="38">
        <f>H16</f>
        <v>0</v>
      </c>
      <c r="I14" s="38">
        <f>I16</f>
        <v>0</v>
      </c>
      <c r="J14" s="38">
        <f>J16</f>
        <v>0</v>
      </c>
    </row>
    <row r="15" spans="1:10">
      <c r="A15" s="100"/>
      <c r="B15" s="100"/>
      <c r="C15" s="100"/>
      <c r="D15" s="100"/>
      <c r="E15" s="100"/>
      <c r="F15" s="103" t="s">
        <v>3</v>
      </c>
      <c r="G15" s="105"/>
      <c r="H15" s="105"/>
      <c r="I15" s="105"/>
      <c r="J15" s="105"/>
    </row>
    <row r="16" spans="1:10">
      <c r="A16" s="100"/>
      <c r="B16" s="100"/>
      <c r="C16" s="104" t="s">
        <v>17</v>
      </c>
      <c r="D16" s="100"/>
      <c r="E16" s="100"/>
      <c r="F16" s="102" t="s">
        <v>42</v>
      </c>
      <c r="G16" s="38">
        <f>G18</f>
        <v>0</v>
      </c>
      <c r="H16" s="38">
        <f>H18</f>
        <v>0</v>
      </c>
      <c r="I16" s="38">
        <f>I18</f>
        <v>0</v>
      </c>
      <c r="J16" s="38">
        <f>J18</f>
        <v>0</v>
      </c>
    </row>
    <row r="17" spans="1:10">
      <c r="A17" s="100"/>
      <c r="B17" s="100"/>
      <c r="C17" s="100"/>
      <c r="D17" s="100"/>
      <c r="E17" s="100"/>
      <c r="F17" s="103" t="s">
        <v>3</v>
      </c>
      <c r="G17" s="105"/>
      <c r="H17" s="105"/>
      <c r="I17" s="105"/>
      <c r="J17" s="105"/>
    </row>
    <row r="18" spans="1:10" ht="42.75" customHeight="1">
      <c r="A18" s="95"/>
      <c r="B18" s="96"/>
      <c r="C18" s="96"/>
      <c r="D18" s="96"/>
      <c r="E18" s="97"/>
      <c r="F18" s="102" t="s">
        <v>34</v>
      </c>
      <c r="G18" s="38">
        <f>+G20</f>
        <v>0</v>
      </c>
      <c r="H18" s="38">
        <f>+H20</f>
        <v>0</v>
      </c>
      <c r="I18" s="38">
        <f>+I20</f>
        <v>0</v>
      </c>
      <c r="J18" s="38">
        <f>+J20</f>
        <v>0</v>
      </c>
    </row>
    <row r="19" spans="1:10">
      <c r="A19" s="100"/>
      <c r="B19" s="100"/>
      <c r="C19" s="100"/>
      <c r="D19" s="100"/>
      <c r="E19" s="100"/>
      <c r="F19" s="103" t="s">
        <v>3</v>
      </c>
      <c r="G19" s="105"/>
      <c r="H19" s="105"/>
      <c r="I19" s="105"/>
      <c r="J19" s="105"/>
    </row>
    <row r="20" spans="1:10">
      <c r="A20" s="100"/>
      <c r="B20" s="100"/>
      <c r="C20" s="100"/>
      <c r="D20" s="100" t="s">
        <v>43</v>
      </c>
      <c r="E20" s="100"/>
      <c r="F20" s="102" t="s">
        <v>44</v>
      </c>
      <c r="G20" s="38">
        <f>+G22</f>
        <v>0</v>
      </c>
      <c r="H20" s="38">
        <f t="shared" ref="H20:J20" si="0">+H22</f>
        <v>0</v>
      </c>
      <c r="I20" s="38">
        <f t="shared" si="0"/>
        <v>0</v>
      </c>
      <c r="J20" s="38">
        <f t="shared" si="0"/>
        <v>0</v>
      </c>
    </row>
    <row r="21" spans="1:10">
      <c r="A21" s="100"/>
      <c r="B21" s="100"/>
      <c r="C21" s="100"/>
      <c r="D21" s="100"/>
      <c r="E21" s="100"/>
      <c r="F21" s="103" t="s">
        <v>3</v>
      </c>
      <c r="G21" s="38"/>
      <c r="H21" s="38"/>
      <c r="I21" s="38"/>
      <c r="J21" s="38"/>
    </row>
    <row r="22" spans="1:10" ht="26.25" customHeight="1">
      <c r="A22" s="100"/>
      <c r="B22" s="100"/>
      <c r="C22" s="100"/>
      <c r="D22" s="100"/>
      <c r="E22" s="100" t="s">
        <v>45</v>
      </c>
      <c r="F22" s="102" t="s">
        <v>46</v>
      </c>
      <c r="G22" s="38">
        <f>+G24+G31</f>
        <v>0</v>
      </c>
      <c r="H22" s="38">
        <f>+H24+H31</f>
        <v>0</v>
      </c>
      <c r="I22" s="38">
        <f>+I24+I31</f>
        <v>0</v>
      </c>
      <c r="J22" s="38">
        <f>+J24+J31</f>
        <v>0</v>
      </c>
    </row>
    <row r="23" spans="1:10">
      <c r="A23" s="100"/>
      <c r="B23" s="100"/>
      <c r="C23" s="100"/>
      <c r="D23" s="100"/>
      <c r="E23" s="100"/>
      <c r="F23" s="103" t="s">
        <v>18</v>
      </c>
      <c r="G23" s="38"/>
      <c r="H23" s="38"/>
      <c r="I23" s="38"/>
      <c r="J23" s="38"/>
    </row>
    <row r="24" spans="1:10" s="109" customFormat="1" ht="24.75" customHeight="1">
      <c r="A24" s="106"/>
      <c r="B24" s="106"/>
      <c r="C24" s="106"/>
      <c r="D24" s="106"/>
      <c r="E24" s="106"/>
      <c r="F24" s="107" t="s">
        <v>85</v>
      </c>
      <c r="G24" s="108">
        <f>+G26</f>
        <v>-695005.9</v>
      </c>
      <c r="H24" s="108">
        <f>+H26</f>
        <v>-5853447.3999999994</v>
      </c>
      <c r="I24" s="108">
        <f>+I26</f>
        <v>-8944085.2999999989</v>
      </c>
      <c r="J24" s="108">
        <f>+J26</f>
        <v>-11425619.600000001</v>
      </c>
    </row>
    <row r="25" spans="1:10" s="114" customFormat="1" ht="16.5" customHeight="1">
      <c r="A25" s="110"/>
      <c r="B25" s="111"/>
      <c r="C25" s="112"/>
      <c r="D25" s="112"/>
      <c r="E25" s="112"/>
      <c r="F25" s="103" t="s">
        <v>19</v>
      </c>
      <c r="G25" s="113"/>
      <c r="H25" s="113"/>
      <c r="I25" s="113"/>
      <c r="J25" s="113"/>
    </row>
    <row r="26" spans="1:10" s="114" customFormat="1" ht="15.75" customHeight="1">
      <c r="A26" s="110"/>
      <c r="B26" s="111"/>
      <c r="C26" s="112"/>
      <c r="D26" s="112"/>
      <c r="E26" s="112"/>
      <c r="F26" s="103" t="s">
        <v>4</v>
      </c>
      <c r="G26" s="115">
        <f t="shared" ref="G26:J29" si="1">+G27</f>
        <v>-695005.9</v>
      </c>
      <c r="H26" s="115">
        <f t="shared" si="1"/>
        <v>-5853447.3999999994</v>
      </c>
      <c r="I26" s="115">
        <f t="shared" si="1"/>
        <v>-8944085.2999999989</v>
      </c>
      <c r="J26" s="115">
        <f t="shared" si="1"/>
        <v>-11425619.600000001</v>
      </c>
    </row>
    <row r="27" spans="1:10" s="114" customFormat="1" ht="15.75" customHeight="1">
      <c r="A27" s="110"/>
      <c r="B27" s="111"/>
      <c r="C27" s="112"/>
      <c r="D27" s="112"/>
      <c r="E27" s="112"/>
      <c r="F27" s="103" t="s">
        <v>81</v>
      </c>
      <c r="G27" s="115">
        <f t="shared" si="1"/>
        <v>-695005.9</v>
      </c>
      <c r="H27" s="115">
        <f t="shared" si="1"/>
        <v>-5853447.3999999994</v>
      </c>
      <c r="I27" s="115">
        <f t="shared" si="1"/>
        <v>-8944085.2999999989</v>
      </c>
      <c r="J27" s="115">
        <f t="shared" si="1"/>
        <v>-11425619.600000001</v>
      </c>
    </row>
    <row r="28" spans="1:10" s="114" customFormat="1" ht="15.75" customHeight="1">
      <c r="A28" s="110"/>
      <c r="B28" s="111"/>
      <c r="C28" s="112"/>
      <c r="D28" s="112"/>
      <c r="E28" s="112"/>
      <c r="F28" s="103" t="s">
        <v>82</v>
      </c>
      <c r="G28" s="115">
        <f t="shared" si="1"/>
        <v>-695005.9</v>
      </c>
      <c r="H28" s="115">
        <f t="shared" si="1"/>
        <v>-5853447.3999999994</v>
      </c>
      <c r="I28" s="115">
        <f t="shared" si="1"/>
        <v>-8944085.2999999989</v>
      </c>
      <c r="J28" s="115">
        <f t="shared" si="1"/>
        <v>-11425619.600000001</v>
      </c>
    </row>
    <row r="29" spans="1:10" s="114" customFormat="1" ht="15.75" customHeight="1">
      <c r="A29" s="110"/>
      <c r="B29" s="111"/>
      <c r="C29" s="112"/>
      <c r="D29" s="112"/>
      <c r="E29" s="112"/>
      <c r="F29" s="103" t="s">
        <v>83</v>
      </c>
      <c r="G29" s="115">
        <f t="shared" si="1"/>
        <v>-695005.9</v>
      </c>
      <c r="H29" s="115">
        <f t="shared" si="1"/>
        <v>-5853447.3999999994</v>
      </c>
      <c r="I29" s="115">
        <f t="shared" si="1"/>
        <v>-8944085.2999999989</v>
      </c>
      <c r="J29" s="115">
        <f t="shared" si="1"/>
        <v>-11425619.600000001</v>
      </c>
    </row>
    <row r="30" spans="1:10" s="118" customFormat="1">
      <c r="A30" s="116"/>
      <c r="B30" s="1"/>
      <c r="C30" s="117"/>
      <c r="D30" s="116"/>
      <c r="E30" s="2"/>
      <c r="F30" s="103" t="s">
        <v>47</v>
      </c>
      <c r="G30" s="115">
        <f>-G31</f>
        <v>-695005.9</v>
      </c>
      <c r="H30" s="115">
        <f t="shared" ref="H30:J30" si="2">-H31</f>
        <v>-5853447.3999999994</v>
      </c>
      <c r="I30" s="115">
        <f t="shared" si="2"/>
        <v>-8944085.2999999989</v>
      </c>
      <c r="J30" s="115">
        <f t="shared" si="2"/>
        <v>-11425619.600000001</v>
      </c>
    </row>
    <row r="31" spans="1:10" s="109" customFormat="1" ht="34.5">
      <c r="A31" s="106"/>
      <c r="B31" s="106"/>
      <c r="C31" s="106"/>
      <c r="D31" s="106"/>
      <c r="E31" s="106"/>
      <c r="F31" s="107" t="s">
        <v>63</v>
      </c>
      <c r="G31" s="108">
        <f>+G33</f>
        <v>695005.9</v>
      </c>
      <c r="H31" s="108">
        <f t="shared" ref="H31:J31" si="3">+H33</f>
        <v>5853447.3999999994</v>
      </c>
      <c r="I31" s="108">
        <f t="shared" si="3"/>
        <v>8944085.2999999989</v>
      </c>
      <c r="J31" s="108">
        <f t="shared" si="3"/>
        <v>11425619.600000001</v>
      </c>
    </row>
    <row r="32" spans="1:10" s="114" customFormat="1" ht="16.5" customHeight="1">
      <c r="A32" s="110"/>
      <c r="B32" s="111"/>
      <c r="C32" s="112"/>
      <c r="D32" s="112"/>
      <c r="E32" s="112"/>
      <c r="F32" s="103" t="s">
        <v>19</v>
      </c>
      <c r="G32" s="113"/>
      <c r="H32" s="113"/>
      <c r="I32" s="113"/>
      <c r="J32" s="113"/>
    </row>
    <row r="33" spans="1:11" s="114" customFormat="1" ht="15.75" customHeight="1">
      <c r="A33" s="110"/>
      <c r="B33" s="111"/>
      <c r="C33" s="112"/>
      <c r="D33" s="112"/>
      <c r="E33" s="112"/>
      <c r="F33" s="103" t="s">
        <v>4</v>
      </c>
      <c r="G33" s="115">
        <f t="shared" ref="G33:J36" si="4">+G34</f>
        <v>695005.9</v>
      </c>
      <c r="H33" s="115">
        <f t="shared" si="4"/>
        <v>5853447.3999999994</v>
      </c>
      <c r="I33" s="115">
        <f t="shared" si="4"/>
        <v>8944085.2999999989</v>
      </c>
      <c r="J33" s="115">
        <f t="shared" si="4"/>
        <v>11425619.600000001</v>
      </c>
    </row>
    <row r="34" spans="1:11" s="114" customFormat="1" ht="15.75" customHeight="1">
      <c r="A34" s="110"/>
      <c r="B34" s="111"/>
      <c r="C34" s="112"/>
      <c r="D34" s="112"/>
      <c r="E34" s="112"/>
      <c r="F34" s="103" t="s">
        <v>81</v>
      </c>
      <c r="G34" s="115">
        <f t="shared" si="4"/>
        <v>695005.9</v>
      </c>
      <c r="H34" s="115">
        <f t="shared" si="4"/>
        <v>5853447.3999999994</v>
      </c>
      <c r="I34" s="115">
        <f t="shared" si="4"/>
        <v>8944085.2999999989</v>
      </c>
      <c r="J34" s="115">
        <f t="shared" si="4"/>
        <v>11425619.600000001</v>
      </c>
    </row>
    <row r="35" spans="1:11" s="114" customFormat="1" ht="15.75" customHeight="1">
      <c r="A35" s="110"/>
      <c r="B35" s="111"/>
      <c r="C35" s="112"/>
      <c r="D35" s="112"/>
      <c r="E35" s="112"/>
      <c r="F35" s="103" t="s">
        <v>82</v>
      </c>
      <c r="G35" s="115">
        <f>+G36+G38</f>
        <v>695005.9</v>
      </c>
      <c r="H35" s="115">
        <f t="shared" ref="H35:J35" si="5">+H36+H38</f>
        <v>5853447.3999999994</v>
      </c>
      <c r="I35" s="115">
        <f t="shared" si="5"/>
        <v>8944085.2999999989</v>
      </c>
      <c r="J35" s="115">
        <f t="shared" si="5"/>
        <v>11425619.600000001</v>
      </c>
    </row>
    <row r="36" spans="1:11" s="114" customFormat="1" ht="15.75" customHeight="1">
      <c r="A36" s="110"/>
      <c r="B36" s="111"/>
      <c r="C36" s="112"/>
      <c r="D36" s="112"/>
      <c r="E36" s="112"/>
      <c r="F36" s="103" t="s">
        <v>83</v>
      </c>
      <c r="G36" s="115">
        <f t="shared" si="4"/>
        <v>630236.4</v>
      </c>
      <c r="H36" s="115">
        <f t="shared" si="4"/>
        <v>5332020.8</v>
      </c>
      <c r="I36" s="115">
        <f t="shared" si="4"/>
        <v>8422658.6999999993</v>
      </c>
      <c r="J36" s="115">
        <f t="shared" si="4"/>
        <v>10904193</v>
      </c>
    </row>
    <row r="37" spans="1:11" s="118" customFormat="1">
      <c r="A37" s="116"/>
      <c r="B37" s="1"/>
      <c r="C37" s="117"/>
      <c r="D37" s="116"/>
      <c r="E37" s="2"/>
      <c r="F37" s="103" t="s">
        <v>47</v>
      </c>
      <c r="G37" s="115">
        <f>'3'!D22+'3'!D39+'3'!D40+'3'!D42+'3'!D43+'3'!D61+'3'!D72</f>
        <v>630236.4</v>
      </c>
      <c r="H37" s="115">
        <f>'3'!E22+'3'!E39+'3'!E40+'3'!E42+'3'!E43+'3'!E61+'3'!E72</f>
        <v>5332020.8</v>
      </c>
      <c r="I37" s="115">
        <f>'3'!F22+'3'!F39+'3'!F40+'3'!F42+'3'!F43+'3'!F61+'3'!F72</f>
        <v>8422658.6999999993</v>
      </c>
      <c r="J37" s="115">
        <f>'3'!G22+'3'!G39+'3'!G40+'3'!G42+'3'!G43+'3'!G61+'3'!G72</f>
        <v>10904193</v>
      </c>
      <c r="K37" s="114"/>
    </row>
    <row r="38" spans="1:11" s="114" customFormat="1" ht="15.75" customHeight="1">
      <c r="A38" s="110"/>
      <c r="B38" s="111"/>
      <c r="C38" s="112"/>
      <c r="D38" s="112"/>
      <c r="E38" s="112"/>
      <c r="F38" s="103" t="s">
        <v>165</v>
      </c>
      <c r="G38" s="115">
        <f>+G39</f>
        <v>64769.5</v>
      </c>
      <c r="H38" s="115">
        <f t="shared" ref="H38:J38" si="6">+H39</f>
        <v>521426.59999999963</v>
      </c>
      <c r="I38" s="115">
        <f t="shared" si="6"/>
        <v>521426.59999999963</v>
      </c>
      <c r="J38" s="115">
        <f t="shared" si="6"/>
        <v>521426.60000000149</v>
      </c>
    </row>
    <row r="39" spans="1:11" s="114" customFormat="1" ht="15.75" customHeight="1">
      <c r="A39" s="110"/>
      <c r="B39" s="111"/>
      <c r="C39" s="112"/>
      <c r="D39" s="112"/>
      <c r="E39" s="112"/>
      <c r="F39" s="103" t="s">
        <v>166</v>
      </c>
      <c r="G39" s="115">
        <v>64769.5</v>
      </c>
      <c r="H39" s="115">
        <v>521426.59999999963</v>
      </c>
      <c r="I39" s="115">
        <v>521426.59999999963</v>
      </c>
      <c r="J39" s="115">
        <v>521426.60000000149</v>
      </c>
    </row>
    <row r="40" spans="1:11">
      <c r="G40" s="119"/>
      <c r="H40" s="119"/>
      <c r="I40" s="119"/>
      <c r="J40" s="119"/>
    </row>
    <row r="41" spans="1:11">
      <c r="G41" s="119"/>
      <c r="H41" s="119"/>
      <c r="I41" s="119"/>
      <c r="J41" s="119"/>
    </row>
  </sheetData>
  <mergeCells count="11">
    <mergeCell ref="I7:J7"/>
    <mergeCell ref="A1:J1"/>
    <mergeCell ref="A2:J2"/>
    <mergeCell ref="A3:J3"/>
    <mergeCell ref="A4:J4"/>
    <mergeCell ref="A5:J5"/>
    <mergeCell ref="G8:J8"/>
    <mergeCell ref="A8:C8"/>
    <mergeCell ref="D8:E8"/>
    <mergeCell ref="F8:F9"/>
    <mergeCell ref="A18:E18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zoomScaleNormal="100" workbookViewId="0">
      <selection sqref="A1:G1"/>
    </sheetView>
  </sheetViews>
  <sheetFormatPr defaultRowHeight="17.25"/>
  <cols>
    <col min="1" max="1" width="10.140625" style="63" customWidth="1"/>
    <col min="2" max="2" width="10.5703125" style="63" customWidth="1"/>
    <col min="3" max="3" width="63.42578125" style="15" customWidth="1"/>
    <col min="4" max="4" width="16" style="15" customWidth="1"/>
    <col min="5" max="5" width="16.42578125" style="15" customWidth="1"/>
    <col min="6" max="6" width="17.5703125" style="15" bestFit="1" customWidth="1"/>
    <col min="7" max="7" width="17.140625" style="15" bestFit="1" customWidth="1"/>
    <col min="8" max="12" width="9.7109375" style="15" customWidth="1"/>
    <col min="13" max="16384" width="9.140625" style="15"/>
  </cols>
  <sheetData>
    <row r="1" spans="1:13" ht="17.25" customHeight="1">
      <c r="A1" s="52" t="s">
        <v>61</v>
      </c>
      <c r="B1" s="52"/>
      <c r="C1" s="52"/>
      <c r="D1" s="52"/>
      <c r="E1" s="52"/>
      <c r="F1" s="52"/>
      <c r="G1" s="52"/>
    </row>
    <row r="2" spans="1:13" ht="17.25" customHeight="1">
      <c r="A2" s="52" t="s">
        <v>98</v>
      </c>
      <c r="B2" s="52"/>
      <c r="C2" s="52"/>
      <c r="D2" s="52"/>
      <c r="E2" s="52"/>
      <c r="F2" s="52"/>
      <c r="G2" s="52"/>
    </row>
    <row r="3" spans="1:13" ht="17.25" customHeight="1">
      <c r="A3" s="52" t="s">
        <v>0</v>
      </c>
      <c r="B3" s="52"/>
      <c r="C3" s="52"/>
      <c r="D3" s="52"/>
      <c r="E3" s="52"/>
      <c r="F3" s="52"/>
      <c r="G3" s="52"/>
    </row>
    <row r="4" spans="1:13">
      <c r="A4" s="52"/>
      <c r="B4" s="52"/>
      <c r="C4" s="52"/>
      <c r="D4" s="52"/>
      <c r="E4" s="52"/>
      <c r="F4" s="52"/>
      <c r="G4" s="52"/>
    </row>
    <row r="5" spans="1:13" ht="48" customHeight="1">
      <c r="A5" s="53" t="s">
        <v>102</v>
      </c>
      <c r="B5" s="53"/>
      <c r="C5" s="53"/>
      <c r="D5" s="53"/>
      <c r="E5" s="53"/>
      <c r="F5" s="53"/>
      <c r="G5" s="53"/>
    </row>
    <row r="6" spans="1:13" ht="17.25" customHeight="1">
      <c r="A6" s="54"/>
      <c r="B6" s="54"/>
      <c r="C6" s="55"/>
      <c r="D6" s="56"/>
      <c r="E6" s="56"/>
      <c r="F6" s="57" t="s">
        <v>93</v>
      </c>
      <c r="G6" s="57"/>
    </row>
    <row r="7" spans="1:13" s="63" customFormat="1" ht="63.75" customHeight="1">
      <c r="A7" s="58" t="s">
        <v>21</v>
      </c>
      <c r="B7" s="58"/>
      <c r="C7" s="59" t="s">
        <v>22</v>
      </c>
      <c r="D7" s="60" t="s">
        <v>36</v>
      </c>
      <c r="E7" s="61"/>
      <c r="F7" s="61"/>
      <c r="G7" s="62"/>
    </row>
    <row r="8" spans="1:13" s="63" customFormat="1" ht="59.25">
      <c r="A8" s="64" t="s">
        <v>24</v>
      </c>
      <c r="B8" s="64" t="s">
        <v>25</v>
      </c>
      <c r="C8" s="65"/>
      <c r="D8" s="66" t="s">
        <v>171</v>
      </c>
      <c r="E8" s="66" t="s">
        <v>88</v>
      </c>
      <c r="F8" s="66" t="s">
        <v>89</v>
      </c>
      <c r="G8" s="67" t="s">
        <v>2</v>
      </c>
    </row>
    <row r="9" spans="1:13" s="63" customFormat="1">
      <c r="A9" s="64"/>
      <c r="B9" s="64"/>
      <c r="C9" s="68" t="s">
        <v>30</v>
      </c>
      <c r="D9" s="69">
        <f>D11</f>
        <v>0</v>
      </c>
      <c r="E9" s="69">
        <f>E11</f>
        <v>0</v>
      </c>
      <c r="F9" s="69">
        <f>F11</f>
        <v>0</v>
      </c>
      <c r="G9" s="69">
        <f>G11</f>
        <v>0</v>
      </c>
    </row>
    <row r="10" spans="1:13">
      <c r="A10" s="64"/>
      <c r="B10" s="64"/>
      <c r="C10" s="68" t="s">
        <v>31</v>
      </c>
      <c r="D10" s="70"/>
      <c r="E10" s="70"/>
      <c r="F10" s="70"/>
      <c r="G10" s="70"/>
    </row>
    <row r="11" spans="1:13" s="63" customFormat="1" ht="34.5">
      <c r="A11" s="71"/>
      <c r="B11" s="72"/>
      <c r="C11" s="73" t="s">
        <v>34</v>
      </c>
      <c r="D11" s="69">
        <f t="shared" ref="D11:G11" si="0">+D13</f>
        <v>0</v>
      </c>
      <c r="E11" s="69">
        <f t="shared" ref="E11" si="1">+E13</f>
        <v>0</v>
      </c>
      <c r="F11" s="69">
        <f t="shared" si="0"/>
        <v>0</v>
      </c>
      <c r="G11" s="69">
        <f t="shared" si="0"/>
        <v>0</v>
      </c>
    </row>
    <row r="12" spans="1:13" s="63" customFormat="1">
      <c r="A12" s="71"/>
      <c r="B12" s="71"/>
      <c r="C12" s="74" t="s">
        <v>32</v>
      </c>
      <c r="D12" s="67"/>
      <c r="E12" s="67"/>
      <c r="F12" s="67"/>
      <c r="G12" s="67"/>
    </row>
    <row r="13" spans="1:13" ht="34.5">
      <c r="A13" s="75">
        <v>1049</v>
      </c>
      <c r="B13" s="75">
        <v>21001</v>
      </c>
      <c r="C13" s="76" t="s">
        <v>35</v>
      </c>
      <c r="D13" s="69">
        <f>+D15+D77</f>
        <v>0</v>
      </c>
      <c r="E13" s="69">
        <f>+E15+E77</f>
        <v>0</v>
      </c>
      <c r="F13" s="69">
        <f>+F15+F77</f>
        <v>0</v>
      </c>
      <c r="G13" s="69">
        <f>+G15+G77</f>
        <v>0</v>
      </c>
    </row>
    <row r="14" spans="1:13" s="80" customFormat="1">
      <c r="A14" s="77"/>
      <c r="B14" s="77"/>
      <c r="C14" s="78" t="s">
        <v>18</v>
      </c>
      <c r="D14" s="79"/>
      <c r="E14" s="79"/>
      <c r="F14" s="79"/>
      <c r="G14" s="79"/>
      <c r="H14" s="15"/>
      <c r="I14" s="15"/>
      <c r="J14" s="15"/>
      <c r="K14" s="15"/>
      <c r="L14" s="15"/>
      <c r="M14" s="15"/>
    </row>
    <row r="15" spans="1:13" s="80" customFormat="1" ht="34.5">
      <c r="A15" s="81"/>
      <c r="B15" s="81"/>
      <c r="C15" s="74" t="s">
        <v>37</v>
      </c>
      <c r="D15" s="79">
        <f t="shared" ref="D15:F15" si="2">+D17+D38+D51</f>
        <v>695005.9</v>
      </c>
      <c r="E15" s="79">
        <f t="shared" si="2"/>
        <v>5853447.3999999994</v>
      </c>
      <c r="F15" s="79">
        <f t="shared" si="2"/>
        <v>8944085.3000000007</v>
      </c>
      <c r="G15" s="79">
        <f>+G17+G38+G51</f>
        <v>11425619.600000001</v>
      </c>
      <c r="H15" s="15"/>
      <c r="I15" s="82"/>
      <c r="J15" s="82"/>
      <c r="K15" s="82"/>
      <c r="L15" s="15"/>
      <c r="M15" s="15"/>
    </row>
    <row r="16" spans="1:13">
      <c r="A16" s="83"/>
      <c r="B16" s="83"/>
      <c r="C16" s="78" t="s">
        <v>33</v>
      </c>
      <c r="D16" s="84"/>
      <c r="E16" s="84"/>
      <c r="F16" s="84"/>
      <c r="G16" s="84"/>
    </row>
    <row r="17" spans="1:7" ht="34.5">
      <c r="A17" s="74"/>
      <c r="B17" s="74">
        <v>1</v>
      </c>
      <c r="C17" s="74" t="s">
        <v>60</v>
      </c>
      <c r="D17" s="69">
        <f t="shared" ref="D17:F17" si="3">SUM(D18:D37)</f>
        <v>0</v>
      </c>
      <c r="E17" s="69">
        <f t="shared" si="3"/>
        <v>513013.4</v>
      </c>
      <c r="F17" s="69">
        <f t="shared" si="3"/>
        <v>1261717.1999999997</v>
      </c>
      <c r="G17" s="69">
        <f>SUM(G18:G37)</f>
        <v>1511285.0999999999</v>
      </c>
    </row>
    <row r="18" spans="1:7" ht="51.75">
      <c r="A18" s="74"/>
      <c r="B18" s="74"/>
      <c r="C18" s="85" t="s">
        <v>107</v>
      </c>
      <c r="D18" s="69">
        <v>0</v>
      </c>
      <c r="E18" s="86">
        <v>3215.4</v>
      </c>
      <c r="F18" s="86">
        <v>3215.4</v>
      </c>
      <c r="G18" s="86">
        <v>3215.4</v>
      </c>
    </row>
    <row r="19" spans="1:7" ht="51.75">
      <c r="A19" s="74"/>
      <c r="B19" s="74"/>
      <c r="C19" s="85" t="s">
        <v>108</v>
      </c>
      <c r="D19" s="69">
        <v>0</v>
      </c>
      <c r="E19" s="86">
        <v>2482.1</v>
      </c>
      <c r="F19" s="86">
        <v>2482.1</v>
      </c>
      <c r="G19" s="86">
        <v>2482.1</v>
      </c>
    </row>
    <row r="20" spans="1:7" ht="51.75">
      <c r="A20" s="74"/>
      <c r="B20" s="74"/>
      <c r="C20" s="85" t="s">
        <v>109</v>
      </c>
      <c r="D20" s="69">
        <v>0</v>
      </c>
      <c r="E20" s="86">
        <v>1015.4</v>
      </c>
      <c r="F20" s="86">
        <v>1015.4</v>
      </c>
      <c r="G20" s="86">
        <v>1015.4</v>
      </c>
    </row>
    <row r="21" spans="1:7" ht="51.75">
      <c r="A21" s="74"/>
      <c r="B21" s="74"/>
      <c r="C21" s="85" t="s">
        <v>110</v>
      </c>
      <c r="D21" s="69">
        <v>0</v>
      </c>
      <c r="E21" s="86">
        <v>6487.2</v>
      </c>
      <c r="F21" s="86">
        <v>6487.2</v>
      </c>
      <c r="G21" s="86">
        <v>6487.2</v>
      </c>
    </row>
    <row r="22" spans="1:7" ht="34.5">
      <c r="A22" s="74"/>
      <c r="B22" s="74"/>
      <c r="C22" s="85" t="s">
        <v>111</v>
      </c>
      <c r="D22" s="69">
        <v>0</v>
      </c>
      <c r="E22" s="86">
        <v>249568</v>
      </c>
      <c r="F22" s="86">
        <v>998271.8</v>
      </c>
      <c r="G22" s="86">
        <v>1247839.7</v>
      </c>
    </row>
    <row r="23" spans="1:7" ht="51.75">
      <c r="A23" s="74"/>
      <c r="B23" s="74"/>
      <c r="C23" s="85" t="s">
        <v>112</v>
      </c>
      <c r="D23" s="69">
        <v>0</v>
      </c>
      <c r="E23" s="86">
        <v>9470.5</v>
      </c>
      <c r="F23" s="86">
        <v>9470.5</v>
      </c>
      <c r="G23" s="86">
        <v>9470.5</v>
      </c>
    </row>
    <row r="24" spans="1:7" ht="51.75">
      <c r="A24" s="74"/>
      <c r="B24" s="74"/>
      <c r="C24" s="85" t="s">
        <v>113</v>
      </c>
      <c r="D24" s="69">
        <v>0</v>
      </c>
      <c r="E24" s="86">
        <v>13034.6</v>
      </c>
      <c r="F24" s="86">
        <v>13034.6</v>
      </c>
      <c r="G24" s="86">
        <v>13034.6</v>
      </c>
    </row>
    <row r="25" spans="1:7" ht="51.75">
      <c r="A25" s="74"/>
      <c r="B25" s="74"/>
      <c r="C25" s="85" t="s">
        <v>114</v>
      </c>
      <c r="D25" s="69">
        <v>0</v>
      </c>
      <c r="E25" s="69">
        <v>15274.9</v>
      </c>
      <c r="F25" s="69">
        <v>15274.9</v>
      </c>
      <c r="G25" s="69">
        <v>15274.9</v>
      </c>
    </row>
    <row r="26" spans="1:7" ht="51.75">
      <c r="A26" s="74"/>
      <c r="B26" s="74"/>
      <c r="C26" s="85" t="s">
        <v>115</v>
      </c>
      <c r="D26" s="69">
        <v>0</v>
      </c>
      <c r="E26" s="86">
        <v>17718.900000000001</v>
      </c>
      <c r="F26" s="86">
        <v>17718.900000000001</v>
      </c>
      <c r="G26" s="86">
        <v>17718.900000000001</v>
      </c>
    </row>
    <row r="27" spans="1:7" ht="51.75">
      <c r="A27" s="74"/>
      <c r="B27" s="74"/>
      <c r="C27" s="85" t="s">
        <v>116</v>
      </c>
      <c r="D27" s="69">
        <v>0</v>
      </c>
      <c r="E27" s="86">
        <v>16665.7</v>
      </c>
      <c r="F27" s="86">
        <v>16665.7</v>
      </c>
      <c r="G27" s="86">
        <v>16665.7</v>
      </c>
    </row>
    <row r="28" spans="1:7" ht="58.5" customHeight="1">
      <c r="A28" s="74"/>
      <c r="B28" s="74"/>
      <c r="C28" s="85" t="s">
        <v>117</v>
      </c>
      <c r="D28" s="69">
        <v>0</v>
      </c>
      <c r="E28" s="69">
        <v>29010.9</v>
      </c>
      <c r="F28" s="69">
        <v>29010.9</v>
      </c>
      <c r="G28" s="69">
        <v>29010.9</v>
      </c>
    </row>
    <row r="29" spans="1:7" ht="57.75" customHeight="1">
      <c r="A29" s="74"/>
      <c r="B29" s="74"/>
      <c r="C29" s="85" t="s">
        <v>118</v>
      </c>
      <c r="D29" s="69">
        <v>0</v>
      </c>
      <c r="E29" s="86">
        <v>30015.1</v>
      </c>
      <c r="F29" s="86">
        <v>30015.1</v>
      </c>
      <c r="G29" s="86">
        <v>30015.1</v>
      </c>
    </row>
    <row r="30" spans="1:7" ht="57.75" customHeight="1">
      <c r="A30" s="74"/>
      <c r="B30" s="74"/>
      <c r="C30" s="85" t="s">
        <v>119</v>
      </c>
      <c r="D30" s="69">
        <v>0</v>
      </c>
      <c r="E30" s="86">
        <v>18388.5</v>
      </c>
      <c r="F30" s="86">
        <v>18388.5</v>
      </c>
      <c r="G30" s="86">
        <v>18388.5</v>
      </c>
    </row>
    <row r="31" spans="1:7" ht="69">
      <c r="A31" s="74"/>
      <c r="B31" s="74"/>
      <c r="C31" s="85" t="s">
        <v>120</v>
      </c>
      <c r="D31" s="69">
        <v>0</v>
      </c>
      <c r="E31" s="86">
        <v>10624.8</v>
      </c>
      <c r="F31" s="86">
        <v>10624.8</v>
      </c>
      <c r="G31" s="86">
        <v>10624.8</v>
      </c>
    </row>
    <row r="32" spans="1:7" ht="69">
      <c r="A32" s="74"/>
      <c r="B32" s="74"/>
      <c r="C32" s="85" t="s">
        <v>121</v>
      </c>
      <c r="D32" s="69">
        <v>0</v>
      </c>
      <c r="E32" s="69">
        <v>8826.2000000000007</v>
      </c>
      <c r="F32" s="69">
        <v>8826.2000000000007</v>
      </c>
      <c r="G32" s="69">
        <v>8826.2000000000007</v>
      </c>
    </row>
    <row r="33" spans="1:7" ht="86.25">
      <c r="A33" s="74"/>
      <c r="B33" s="74"/>
      <c r="C33" s="85" t="s">
        <v>122</v>
      </c>
      <c r="D33" s="69">
        <v>0</v>
      </c>
      <c r="E33" s="86">
        <v>29495.5</v>
      </c>
      <c r="F33" s="86">
        <v>29495.5</v>
      </c>
      <c r="G33" s="86">
        <v>29495.5</v>
      </c>
    </row>
    <row r="34" spans="1:7" ht="51.75">
      <c r="A34" s="74"/>
      <c r="B34" s="74"/>
      <c r="C34" s="85" t="s">
        <v>123</v>
      </c>
      <c r="D34" s="69">
        <v>0</v>
      </c>
      <c r="E34" s="86">
        <v>20212.5</v>
      </c>
      <c r="F34" s="86">
        <v>20212.5</v>
      </c>
      <c r="G34" s="86">
        <v>20212.5</v>
      </c>
    </row>
    <row r="35" spans="1:7" ht="69">
      <c r="A35" s="74"/>
      <c r="B35" s="74"/>
      <c r="C35" s="85" t="s">
        <v>124</v>
      </c>
      <c r="D35" s="69">
        <v>0</v>
      </c>
      <c r="E35" s="86">
        <v>5087.5</v>
      </c>
      <c r="F35" s="86">
        <v>5087.5</v>
      </c>
      <c r="G35" s="86">
        <v>5087.5</v>
      </c>
    </row>
    <row r="36" spans="1:7" ht="51.75">
      <c r="A36" s="74"/>
      <c r="B36" s="87"/>
      <c r="C36" s="85" t="s">
        <v>125</v>
      </c>
      <c r="D36" s="69">
        <v>0</v>
      </c>
      <c r="E36" s="86">
        <v>12375.000000000002</v>
      </c>
      <c r="F36" s="86">
        <v>12375.000000000002</v>
      </c>
      <c r="G36" s="86">
        <v>12375.000000000002</v>
      </c>
    </row>
    <row r="37" spans="1:7" ht="51.75">
      <c r="A37" s="74"/>
      <c r="B37" s="74"/>
      <c r="C37" s="85" t="s">
        <v>126</v>
      </c>
      <c r="D37" s="69">
        <v>0</v>
      </c>
      <c r="E37" s="86">
        <v>14044.7</v>
      </c>
      <c r="F37" s="86">
        <v>14044.7</v>
      </c>
      <c r="G37" s="86">
        <v>14044.7</v>
      </c>
    </row>
    <row r="38" spans="1:7" ht="34.5">
      <c r="A38" s="74"/>
      <c r="B38" s="74" t="s">
        <v>127</v>
      </c>
      <c r="C38" s="87" t="s">
        <v>80</v>
      </c>
      <c r="D38" s="86">
        <f t="shared" ref="D38:F38" si="4">SUM(D39:D50)</f>
        <v>2254.6</v>
      </c>
      <c r="E38" s="86">
        <f t="shared" si="4"/>
        <v>716784.29999999993</v>
      </c>
      <c r="F38" s="86">
        <f t="shared" si="4"/>
        <v>2220264.4000000008</v>
      </c>
      <c r="G38" s="86">
        <f>SUM(G39:G50)</f>
        <v>3122352.2000000007</v>
      </c>
    </row>
    <row r="39" spans="1:7" ht="51.75">
      <c r="A39" s="74"/>
      <c r="B39" s="74"/>
      <c r="C39" s="85" t="s">
        <v>128</v>
      </c>
      <c r="D39" s="69">
        <v>0</v>
      </c>
      <c r="E39" s="86">
        <v>147610.6</v>
      </c>
      <c r="F39" s="86">
        <v>516637</v>
      </c>
      <c r="G39" s="86">
        <v>738052.8</v>
      </c>
    </row>
    <row r="40" spans="1:7" ht="51.75">
      <c r="A40" s="74"/>
      <c r="B40" s="74"/>
      <c r="C40" s="85" t="s">
        <v>129</v>
      </c>
      <c r="D40" s="69">
        <v>0</v>
      </c>
      <c r="E40" s="86">
        <v>214489</v>
      </c>
      <c r="F40" s="86">
        <v>750711.5</v>
      </c>
      <c r="G40" s="86">
        <v>1072444.8999999999</v>
      </c>
    </row>
    <row r="41" spans="1:7" ht="51.75">
      <c r="A41" s="74"/>
      <c r="B41" s="74"/>
      <c r="C41" s="85" t="s">
        <v>130</v>
      </c>
      <c r="D41" s="69">
        <v>0</v>
      </c>
      <c r="E41" s="86">
        <v>7588.4</v>
      </c>
      <c r="F41" s="86">
        <v>7588.4</v>
      </c>
      <c r="G41" s="86">
        <v>7588.4</v>
      </c>
    </row>
    <row r="42" spans="1:7" ht="51.75">
      <c r="A42" s="74"/>
      <c r="B42" s="74"/>
      <c r="C42" s="85" t="s">
        <v>131</v>
      </c>
      <c r="D42" s="69">
        <v>0</v>
      </c>
      <c r="E42" s="86">
        <v>58332.9</v>
      </c>
      <c r="F42" s="86">
        <v>204165</v>
      </c>
      <c r="G42" s="86">
        <v>291664.2</v>
      </c>
    </row>
    <row r="43" spans="1:7" ht="51.75">
      <c r="A43" s="74"/>
      <c r="B43" s="74"/>
      <c r="C43" s="85" t="s">
        <v>132</v>
      </c>
      <c r="D43" s="69">
        <v>0</v>
      </c>
      <c r="E43" s="86">
        <v>180959.7</v>
      </c>
      <c r="F43" s="86">
        <v>633358.80000000005</v>
      </c>
      <c r="G43" s="86">
        <v>904798.2</v>
      </c>
    </row>
    <row r="44" spans="1:7" ht="51.75">
      <c r="A44" s="74"/>
      <c r="B44" s="74"/>
      <c r="C44" s="85" t="s">
        <v>133</v>
      </c>
      <c r="D44" s="69">
        <v>0</v>
      </c>
      <c r="E44" s="86">
        <v>5818.6</v>
      </c>
      <c r="F44" s="86">
        <v>5818.6</v>
      </c>
      <c r="G44" s="86">
        <v>5818.6</v>
      </c>
    </row>
    <row r="45" spans="1:7" ht="51.75">
      <c r="A45" s="74"/>
      <c r="B45" s="74"/>
      <c r="C45" s="85" t="s">
        <v>134</v>
      </c>
      <c r="D45" s="69">
        <v>0</v>
      </c>
      <c r="E45" s="86">
        <v>9697.6</v>
      </c>
      <c r="F45" s="86">
        <v>9697.6</v>
      </c>
      <c r="G45" s="86">
        <v>9697.6</v>
      </c>
    </row>
    <row r="46" spans="1:7" ht="69">
      <c r="A46" s="74"/>
      <c r="B46" s="74"/>
      <c r="C46" s="85" t="s">
        <v>135</v>
      </c>
      <c r="D46" s="69">
        <v>0</v>
      </c>
      <c r="E46" s="86">
        <v>33417.599999999999</v>
      </c>
      <c r="F46" s="86">
        <v>33417.599999999999</v>
      </c>
      <c r="G46" s="86">
        <v>33417.599999999999</v>
      </c>
    </row>
    <row r="47" spans="1:7" ht="51.75">
      <c r="A47" s="74"/>
      <c r="B47" s="74"/>
      <c r="C47" s="85" t="s">
        <v>136</v>
      </c>
      <c r="D47" s="69">
        <v>0</v>
      </c>
      <c r="E47" s="86">
        <v>29286.6</v>
      </c>
      <c r="F47" s="86">
        <v>29286.6</v>
      </c>
      <c r="G47" s="86">
        <v>29286.6</v>
      </c>
    </row>
    <row r="48" spans="1:7" ht="51.75">
      <c r="A48" s="74"/>
      <c r="B48" s="74"/>
      <c r="C48" s="85" t="s">
        <v>137</v>
      </c>
      <c r="D48" s="69">
        <v>0</v>
      </c>
      <c r="E48" s="86">
        <v>21181.200000000001</v>
      </c>
      <c r="F48" s="86">
        <v>21181.200000000001</v>
      </c>
      <c r="G48" s="86">
        <v>21181.200000000001</v>
      </c>
    </row>
    <row r="49" spans="1:7" ht="51.75">
      <c r="A49" s="74"/>
      <c r="B49" s="74"/>
      <c r="C49" s="85" t="s">
        <v>138</v>
      </c>
      <c r="D49" s="69">
        <v>2254.6</v>
      </c>
      <c r="E49" s="86">
        <v>2254.6</v>
      </c>
      <c r="F49" s="86">
        <v>2254.6</v>
      </c>
      <c r="G49" s="86">
        <v>2254.6</v>
      </c>
    </row>
    <row r="50" spans="1:7" ht="51.75">
      <c r="A50" s="74"/>
      <c r="B50" s="74"/>
      <c r="C50" s="85" t="s">
        <v>139</v>
      </c>
      <c r="D50" s="69">
        <v>0</v>
      </c>
      <c r="E50" s="86">
        <v>6147.5</v>
      </c>
      <c r="F50" s="86">
        <v>6147.5</v>
      </c>
      <c r="G50" s="86">
        <v>6147.5</v>
      </c>
    </row>
    <row r="51" spans="1:7" ht="34.5">
      <c r="A51" s="74"/>
      <c r="B51" s="74">
        <v>3</v>
      </c>
      <c r="C51" s="87" t="s">
        <v>79</v>
      </c>
      <c r="D51" s="86">
        <f t="shared" ref="D51:F51" si="5">SUM(D52:D76)</f>
        <v>692751.3</v>
      </c>
      <c r="E51" s="86">
        <f t="shared" si="5"/>
        <v>4623649.6999999993</v>
      </c>
      <c r="F51" s="86">
        <f t="shared" si="5"/>
        <v>5462103.7000000002</v>
      </c>
      <c r="G51" s="86">
        <f>SUM(G52:G76)</f>
        <v>6791982.2999999998</v>
      </c>
    </row>
    <row r="52" spans="1:7" ht="34.5">
      <c r="A52" s="74"/>
      <c r="B52" s="74"/>
      <c r="C52" s="85" t="s">
        <v>140</v>
      </c>
      <c r="D52" s="69">
        <v>0</v>
      </c>
      <c r="E52" s="86">
        <v>1918.4</v>
      </c>
      <c r="F52" s="86">
        <v>1918.4</v>
      </c>
      <c r="G52" s="86">
        <v>1918.4</v>
      </c>
    </row>
    <row r="53" spans="1:7" ht="34.5">
      <c r="A53" s="74"/>
      <c r="B53" s="74"/>
      <c r="C53" s="85" t="s">
        <v>141</v>
      </c>
      <c r="D53" s="69">
        <v>0</v>
      </c>
      <c r="E53" s="86">
        <v>7525.9</v>
      </c>
      <c r="F53" s="86">
        <v>7525.9</v>
      </c>
      <c r="G53" s="86">
        <v>7525.9</v>
      </c>
    </row>
    <row r="54" spans="1:7" ht="34.5">
      <c r="A54" s="74"/>
      <c r="B54" s="74"/>
      <c r="C54" s="85" t="s">
        <v>142</v>
      </c>
      <c r="D54" s="69">
        <v>0</v>
      </c>
      <c r="E54" s="86">
        <v>2361.1</v>
      </c>
      <c r="F54" s="86">
        <v>2361.1</v>
      </c>
      <c r="G54" s="86">
        <v>2361.1</v>
      </c>
    </row>
    <row r="55" spans="1:7" ht="51.75">
      <c r="A55" s="74"/>
      <c r="B55" s="74"/>
      <c r="C55" s="85" t="s">
        <v>143</v>
      </c>
      <c r="D55" s="69">
        <v>0</v>
      </c>
      <c r="E55" s="86">
        <v>17855.5</v>
      </c>
      <c r="F55" s="86">
        <v>17855.5</v>
      </c>
      <c r="G55" s="86">
        <v>17855.5</v>
      </c>
    </row>
    <row r="56" spans="1:7" ht="51.75">
      <c r="A56" s="74"/>
      <c r="B56" s="74"/>
      <c r="C56" s="85" t="s">
        <v>144</v>
      </c>
      <c r="D56" s="69">
        <v>0</v>
      </c>
      <c r="E56" s="86">
        <v>344.4</v>
      </c>
      <c r="F56" s="86">
        <v>344.4</v>
      </c>
      <c r="G56" s="86">
        <v>344.4</v>
      </c>
    </row>
    <row r="57" spans="1:7" ht="51.75">
      <c r="A57" s="74"/>
      <c r="B57" s="74"/>
      <c r="C57" s="85" t="s">
        <v>145</v>
      </c>
      <c r="D57" s="69">
        <v>0</v>
      </c>
      <c r="E57" s="86">
        <v>6050.2</v>
      </c>
      <c r="F57" s="86">
        <v>6050.2</v>
      </c>
      <c r="G57" s="86">
        <v>6050.2</v>
      </c>
    </row>
    <row r="58" spans="1:7" ht="51.75">
      <c r="A58" s="74"/>
      <c r="B58" s="74"/>
      <c r="C58" s="85" t="s">
        <v>146</v>
      </c>
      <c r="D58" s="69">
        <v>0</v>
      </c>
      <c r="E58" s="86">
        <v>11825.000000000002</v>
      </c>
      <c r="F58" s="86">
        <v>11825.000000000002</v>
      </c>
      <c r="G58" s="86">
        <v>11825.000000000002</v>
      </c>
    </row>
    <row r="59" spans="1:7" ht="34.5">
      <c r="A59" s="74"/>
      <c r="B59" s="74"/>
      <c r="C59" s="85" t="s">
        <v>147</v>
      </c>
      <c r="D59" s="69">
        <v>0</v>
      </c>
      <c r="E59" s="86">
        <v>4254.3</v>
      </c>
      <c r="F59" s="86">
        <v>4254.3</v>
      </c>
      <c r="G59" s="86">
        <v>4254.3</v>
      </c>
    </row>
    <row r="60" spans="1:7" ht="86.25">
      <c r="A60" s="74"/>
      <c r="B60" s="74"/>
      <c r="C60" s="85" t="s">
        <v>148</v>
      </c>
      <c r="D60" s="69">
        <v>4194</v>
      </c>
      <c r="E60" s="86">
        <v>4194</v>
      </c>
      <c r="F60" s="86">
        <v>4194</v>
      </c>
      <c r="G60" s="86">
        <v>4194</v>
      </c>
    </row>
    <row r="61" spans="1:7" ht="51.75">
      <c r="A61" s="74"/>
      <c r="B61" s="74"/>
      <c r="C61" s="85" t="s">
        <v>149</v>
      </c>
      <c r="D61" s="69">
        <v>0</v>
      </c>
      <c r="E61" s="69">
        <v>69406</v>
      </c>
      <c r="F61" s="69">
        <v>277623.7</v>
      </c>
      <c r="G61" s="69">
        <v>347029.6</v>
      </c>
    </row>
    <row r="62" spans="1:7" ht="51.75">
      <c r="A62" s="74"/>
      <c r="B62" s="74"/>
      <c r="C62" s="85" t="s">
        <v>150</v>
      </c>
      <c r="D62" s="69">
        <v>2065.5</v>
      </c>
      <c r="E62" s="69">
        <v>2065.5</v>
      </c>
      <c r="F62" s="69">
        <v>2065.5</v>
      </c>
      <c r="G62" s="69">
        <v>2065.5</v>
      </c>
    </row>
    <row r="63" spans="1:7" ht="34.5">
      <c r="A63" s="74"/>
      <c r="B63" s="74"/>
      <c r="C63" s="85" t="s">
        <v>151</v>
      </c>
      <c r="D63" s="69">
        <v>0</v>
      </c>
      <c r="E63" s="69">
        <v>2296.9</v>
      </c>
      <c r="F63" s="69">
        <v>2296.9</v>
      </c>
      <c r="G63" s="69">
        <v>2296.9</v>
      </c>
    </row>
    <row r="64" spans="1:7" ht="34.5">
      <c r="A64" s="74"/>
      <c r="B64" s="74"/>
      <c r="C64" s="85" t="s">
        <v>152</v>
      </c>
      <c r="D64" s="69">
        <v>0</v>
      </c>
      <c r="E64" s="69">
        <v>13511</v>
      </c>
      <c r="F64" s="69">
        <v>13511</v>
      </c>
      <c r="G64" s="69">
        <v>13511</v>
      </c>
    </row>
    <row r="65" spans="1:7" ht="34.5">
      <c r="A65" s="74"/>
      <c r="B65" s="74"/>
      <c r="C65" s="85" t="s">
        <v>153</v>
      </c>
      <c r="D65" s="69">
        <v>0</v>
      </c>
      <c r="E65" s="69">
        <v>4606.3</v>
      </c>
      <c r="F65" s="69">
        <v>4606.3</v>
      </c>
      <c r="G65" s="69">
        <v>4606.3</v>
      </c>
    </row>
    <row r="66" spans="1:7" ht="51.75">
      <c r="A66" s="74"/>
      <c r="B66" s="74"/>
      <c r="C66" s="85" t="s">
        <v>154</v>
      </c>
      <c r="D66" s="69">
        <v>0</v>
      </c>
      <c r="E66" s="69">
        <v>1825.4</v>
      </c>
      <c r="F66" s="69">
        <v>1825.4</v>
      </c>
      <c r="G66" s="69">
        <v>1825.4</v>
      </c>
    </row>
    <row r="67" spans="1:7" ht="34.5">
      <c r="A67" s="74"/>
      <c r="B67" s="74"/>
      <c r="C67" s="85" t="s">
        <v>155</v>
      </c>
      <c r="D67" s="69">
        <v>7950</v>
      </c>
      <c r="E67" s="69">
        <v>11357.1</v>
      </c>
      <c r="F67" s="69">
        <v>11357.1</v>
      </c>
      <c r="G67" s="69">
        <v>11357.1</v>
      </c>
    </row>
    <row r="68" spans="1:7" ht="34.5">
      <c r="A68" s="74"/>
      <c r="B68" s="74"/>
      <c r="C68" s="85" t="s">
        <v>156</v>
      </c>
      <c r="D68" s="69">
        <v>1719</v>
      </c>
      <c r="E68" s="69">
        <v>2455.6</v>
      </c>
      <c r="F68" s="69">
        <v>2455.6</v>
      </c>
      <c r="G68" s="69">
        <v>2455.6</v>
      </c>
    </row>
    <row r="69" spans="1:7" ht="51.75">
      <c r="A69" s="74"/>
      <c r="B69" s="74"/>
      <c r="C69" s="85" t="s">
        <v>157</v>
      </c>
      <c r="D69" s="69">
        <v>1719</v>
      </c>
      <c r="E69" s="69">
        <v>2455.6</v>
      </c>
      <c r="F69" s="69">
        <v>2455.6</v>
      </c>
      <c r="G69" s="69">
        <v>2455.6</v>
      </c>
    </row>
    <row r="70" spans="1:7" ht="34.5">
      <c r="A70" s="74"/>
      <c r="B70" s="74"/>
      <c r="C70" s="85" t="s">
        <v>158</v>
      </c>
      <c r="D70" s="69">
        <v>1353.7</v>
      </c>
      <c r="E70" s="69">
        <v>1933.8</v>
      </c>
      <c r="F70" s="69">
        <v>1933.8</v>
      </c>
      <c r="G70" s="69">
        <v>1933.8</v>
      </c>
    </row>
    <row r="71" spans="1:7" ht="51.75">
      <c r="A71" s="74"/>
      <c r="B71" s="74"/>
      <c r="C71" s="85" t="s">
        <v>159</v>
      </c>
      <c r="D71" s="69">
        <v>558.70000000000005</v>
      </c>
      <c r="E71" s="69">
        <v>798.1</v>
      </c>
      <c r="F71" s="69">
        <v>798.1</v>
      </c>
      <c r="G71" s="69">
        <v>798.1</v>
      </c>
    </row>
    <row r="72" spans="1:7">
      <c r="A72" s="74"/>
      <c r="B72" s="74"/>
      <c r="C72" s="85" t="s">
        <v>160</v>
      </c>
      <c r="D72" s="69">
        <v>630236.4</v>
      </c>
      <c r="E72" s="69">
        <v>4411654.5999999996</v>
      </c>
      <c r="F72" s="69">
        <v>5041890.9000000004</v>
      </c>
      <c r="G72" s="69">
        <v>6302363.5999999996</v>
      </c>
    </row>
    <row r="73" spans="1:7" ht="34.5">
      <c r="A73" s="74"/>
      <c r="B73" s="74"/>
      <c r="C73" s="85" t="s">
        <v>161</v>
      </c>
      <c r="D73" s="69">
        <v>6030</v>
      </c>
      <c r="E73" s="69">
        <v>6030</v>
      </c>
      <c r="F73" s="69">
        <v>6030</v>
      </c>
      <c r="G73" s="69">
        <v>6030</v>
      </c>
    </row>
    <row r="74" spans="1:7">
      <c r="A74" s="74"/>
      <c r="B74" s="74"/>
      <c r="C74" s="85" t="s">
        <v>162</v>
      </c>
      <c r="D74" s="69">
        <v>12075</v>
      </c>
      <c r="E74" s="69">
        <v>12075</v>
      </c>
      <c r="F74" s="69">
        <v>12075</v>
      </c>
      <c r="G74" s="69">
        <v>12075</v>
      </c>
    </row>
    <row r="75" spans="1:7" ht="34.5">
      <c r="A75" s="74"/>
      <c r="B75" s="74"/>
      <c r="C75" s="85" t="s">
        <v>163</v>
      </c>
      <c r="D75" s="69">
        <v>12050</v>
      </c>
      <c r="E75" s="69">
        <v>12050</v>
      </c>
      <c r="F75" s="69">
        <v>12050</v>
      </c>
      <c r="G75" s="69">
        <v>12050</v>
      </c>
    </row>
    <row r="76" spans="1:7">
      <c r="A76" s="74"/>
      <c r="B76" s="74"/>
      <c r="C76" s="85" t="s">
        <v>164</v>
      </c>
      <c r="D76" s="69">
        <v>12800</v>
      </c>
      <c r="E76" s="69">
        <v>12800</v>
      </c>
      <c r="F76" s="69">
        <v>12800</v>
      </c>
      <c r="G76" s="69">
        <v>12800</v>
      </c>
    </row>
    <row r="77" spans="1:7" ht="34.5">
      <c r="A77" s="75">
        <v>1049</v>
      </c>
      <c r="B77" s="75">
        <v>21001</v>
      </c>
      <c r="C77" s="88" t="s">
        <v>35</v>
      </c>
      <c r="D77" s="89">
        <f t="shared" ref="D77:G77" si="6">+D79</f>
        <v>-695005.9</v>
      </c>
      <c r="E77" s="89">
        <f t="shared" ref="E77" si="7">+E79</f>
        <v>-5853447.3999999994</v>
      </c>
      <c r="F77" s="89">
        <f t="shared" si="6"/>
        <v>-8944085.3000000007</v>
      </c>
      <c r="G77" s="89">
        <f t="shared" si="6"/>
        <v>-11425619.600000001</v>
      </c>
    </row>
    <row r="78" spans="1:7">
      <c r="A78" s="75"/>
      <c r="B78" s="75"/>
      <c r="C78" s="90" t="s">
        <v>18</v>
      </c>
      <c r="D78" s="91"/>
      <c r="E78" s="91"/>
      <c r="F78" s="91"/>
      <c r="G78" s="91"/>
    </row>
    <row r="79" spans="1:7" s="80" customFormat="1">
      <c r="A79" s="77"/>
      <c r="B79" s="77"/>
      <c r="C79" s="88" t="s">
        <v>86</v>
      </c>
      <c r="D79" s="92">
        <f>-D15</f>
        <v>-695005.9</v>
      </c>
      <c r="E79" s="92">
        <f t="shared" ref="E79:G79" si="8">-E15</f>
        <v>-5853447.3999999994</v>
      </c>
      <c r="F79" s="92">
        <f t="shared" si="8"/>
        <v>-8944085.3000000007</v>
      </c>
      <c r="G79" s="92">
        <f t="shared" si="8"/>
        <v>-11425619.600000001</v>
      </c>
    </row>
  </sheetData>
  <mergeCells count="9">
    <mergeCell ref="A7:B7"/>
    <mergeCell ref="C7:C8"/>
    <mergeCell ref="A1:G1"/>
    <mergeCell ref="A2:G2"/>
    <mergeCell ref="A3:G3"/>
    <mergeCell ref="A4:G4"/>
    <mergeCell ref="A5:G5"/>
    <mergeCell ref="F6:G6"/>
    <mergeCell ref="D7:G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zoomScaleNormal="100" zoomScaleSheetLayoutView="85" workbookViewId="0"/>
  </sheetViews>
  <sheetFormatPr defaultColWidth="8.28515625" defaultRowHeight="15"/>
  <cols>
    <col min="1" max="1" width="28.5703125" style="10" customWidth="1"/>
    <col min="2" max="2" width="57.5703125" style="10" customWidth="1"/>
    <col min="3" max="4" width="15.7109375" style="10" customWidth="1"/>
    <col min="5" max="5" width="16.7109375" style="10" customWidth="1"/>
    <col min="6" max="6" width="18.42578125" style="10" customWidth="1"/>
    <col min="7" max="256" width="8.28515625" style="10"/>
    <col min="257" max="257" width="28.5703125" style="10" customWidth="1"/>
    <col min="258" max="258" width="47.7109375" style="10" customWidth="1"/>
    <col min="259" max="261" width="13.85546875" style="10" customWidth="1"/>
    <col min="262" max="262" width="15.42578125" style="10" customWidth="1"/>
    <col min="263" max="512" width="8.28515625" style="10"/>
    <col min="513" max="513" width="28.5703125" style="10" customWidth="1"/>
    <col min="514" max="514" width="47.7109375" style="10" customWidth="1"/>
    <col min="515" max="517" width="13.85546875" style="10" customWidth="1"/>
    <col min="518" max="518" width="15.42578125" style="10" customWidth="1"/>
    <col min="519" max="768" width="8.28515625" style="10"/>
    <col min="769" max="769" width="28.5703125" style="10" customWidth="1"/>
    <col min="770" max="770" width="47.7109375" style="10" customWidth="1"/>
    <col min="771" max="773" width="13.85546875" style="10" customWidth="1"/>
    <col min="774" max="774" width="15.42578125" style="10" customWidth="1"/>
    <col min="775" max="1024" width="8.28515625" style="10"/>
    <col min="1025" max="1025" width="28.5703125" style="10" customWidth="1"/>
    <col min="1026" max="1026" width="47.7109375" style="10" customWidth="1"/>
    <col min="1027" max="1029" width="13.85546875" style="10" customWidth="1"/>
    <col min="1030" max="1030" width="15.42578125" style="10" customWidth="1"/>
    <col min="1031" max="1280" width="8.28515625" style="10"/>
    <col min="1281" max="1281" width="28.5703125" style="10" customWidth="1"/>
    <col min="1282" max="1282" width="47.7109375" style="10" customWidth="1"/>
    <col min="1283" max="1285" width="13.85546875" style="10" customWidth="1"/>
    <col min="1286" max="1286" width="15.42578125" style="10" customWidth="1"/>
    <col min="1287" max="1536" width="8.28515625" style="10"/>
    <col min="1537" max="1537" width="28.5703125" style="10" customWidth="1"/>
    <col min="1538" max="1538" width="47.7109375" style="10" customWidth="1"/>
    <col min="1539" max="1541" width="13.85546875" style="10" customWidth="1"/>
    <col min="1542" max="1542" width="15.42578125" style="10" customWidth="1"/>
    <col min="1543" max="1792" width="8.28515625" style="10"/>
    <col min="1793" max="1793" width="28.5703125" style="10" customWidth="1"/>
    <col min="1794" max="1794" width="47.7109375" style="10" customWidth="1"/>
    <col min="1795" max="1797" width="13.85546875" style="10" customWidth="1"/>
    <col min="1798" max="1798" width="15.42578125" style="10" customWidth="1"/>
    <col min="1799" max="2048" width="8.28515625" style="10"/>
    <col min="2049" max="2049" width="28.5703125" style="10" customWidth="1"/>
    <col min="2050" max="2050" width="47.7109375" style="10" customWidth="1"/>
    <col min="2051" max="2053" width="13.85546875" style="10" customWidth="1"/>
    <col min="2054" max="2054" width="15.42578125" style="10" customWidth="1"/>
    <col min="2055" max="2304" width="8.28515625" style="10"/>
    <col min="2305" max="2305" width="28.5703125" style="10" customWidth="1"/>
    <col min="2306" max="2306" width="47.7109375" style="10" customWidth="1"/>
    <col min="2307" max="2309" width="13.85546875" style="10" customWidth="1"/>
    <col min="2310" max="2310" width="15.42578125" style="10" customWidth="1"/>
    <col min="2311" max="2560" width="8.28515625" style="10"/>
    <col min="2561" max="2561" width="28.5703125" style="10" customWidth="1"/>
    <col min="2562" max="2562" width="47.7109375" style="10" customWidth="1"/>
    <col min="2563" max="2565" width="13.85546875" style="10" customWidth="1"/>
    <col min="2566" max="2566" width="15.42578125" style="10" customWidth="1"/>
    <col min="2567" max="2816" width="8.28515625" style="10"/>
    <col min="2817" max="2817" width="28.5703125" style="10" customWidth="1"/>
    <col min="2818" max="2818" width="47.7109375" style="10" customWidth="1"/>
    <col min="2819" max="2821" width="13.85546875" style="10" customWidth="1"/>
    <col min="2822" max="2822" width="15.42578125" style="10" customWidth="1"/>
    <col min="2823" max="3072" width="8.28515625" style="10"/>
    <col min="3073" max="3073" width="28.5703125" style="10" customWidth="1"/>
    <col min="3074" max="3074" width="47.7109375" style="10" customWidth="1"/>
    <col min="3075" max="3077" width="13.85546875" style="10" customWidth="1"/>
    <col min="3078" max="3078" width="15.42578125" style="10" customWidth="1"/>
    <col min="3079" max="3328" width="8.28515625" style="10"/>
    <col min="3329" max="3329" width="28.5703125" style="10" customWidth="1"/>
    <col min="3330" max="3330" width="47.7109375" style="10" customWidth="1"/>
    <col min="3331" max="3333" width="13.85546875" style="10" customWidth="1"/>
    <col min="3334" max="3334" width="15.42578125" style="10" customWidth="1"/>
    <col min="3335" max="3584" width="8.28515625" style="10"/>
    <col min="3585" max="3585" width="28.5703125" style="10" customWidth="1"/>
    <col min="3586" max="3586" width="47.7109375" style="10" customWidth="1"/>
    <col min="3587" max="3589" width="13.85546875" style="10" customWidth="1"/>
    <col min="3590" max="3590" width="15.42578125" style="10" customWidth="1"/>
    <col min="3591" max="3840" width="8.28515625" style="10"/>
    <col min="3841" max="3841" width="28.5703125" style="10" customWidth="1"/>
    <col min="3842" max="3842" width="47.7109375" style="10" customWidth="1"/>
    <col min="3843" max="3845" width="13.85546875" style="10" customWidth="1"/>
    <col min="3846" max="3846" width="15.42578125" style="10" customWidth="1"/>
    <col min="3847" max="4096" width="8.28515625" style="10"/>
    <col min="4097" max="4097" width="28.5703125" style="10" customWidth="1"/>
    <col min="4098" max="4098" width="47.7109375" style="10" customWidth="1"/>
    <col min="4099" max="4101" width="13.85546875" style="10" customWidth="1"/>
    <col min="4102" max="4102" width="15.42578125" style="10" customWidth="1"/>
    <col min="4103" max="4352" width="8.28515625" style="10"/>
    <col min="4353" max="4353" width="28.5703125" style="10" customWidth="1"/>
    <col min="4354" max="4354" width="47.7109375" style="10" customWidth="1"/>
    <col min="4355" max="4357" width="13.85546875" style="10" customWidth="1"/>
    <col min="4358" max="4358" width="15.42578125" style="10" customWidth="1"/>
    <col min="4359" max="4608" width="8.28515625" style="10"/>
    <col min="4609" max="4609" width="28.5703125" style="10" customWidth="1"/>
    <col min="4610" max="4610" width="47.7109375" style="10" customWidth="1"/>
    <col min="4611" max="4613" width="13.85546875" style="10" customWidth="1"/>
    <col min="4614" max="4614" width="15.42578125" style="10" customWidth="1"/>
    <col min="4615" max="4864" width="8.28515625" style="10"/>
    <col min="4865" max="4865" width="28.5703125" style="10" customWidth="1"/>
    <col min="4866" max="4866" width="47.7109375" style="10" customWidth="1"/>
    <col min="4867" max="4869" width="13.85546875" style="10" customWidth="1"/>
    <col min="4870" max="4870" width="15.42578125" style="10" customWidth="1"/>
    <col min="4871" max="5120" width="8.28515625" style="10"/>
    <col min="5121" max="5121" width="28.5703125" style="10" customWidth="1"/>
    <col min="5122" max="5122" width="47.7109375" style="10" customWidth="1"/>
    <col min="5123" max="5125" width="13.85546875" style="10" customWidth="1"/>
    <col min="5126" max="5126" width="15.42578125" style="10" customWidth="1"/>
    <col min="5127" max="5376" width="8.28515625" style="10"/>
    <col min="5377" max="5377" width="28.5703125" style="10" customWidth="1"/>
    <col min="5378" max="5378" width="47.7109375" style="10" customWidth="1"/>
    <col min="5379" max="5381" width="13.85546875" style="10" customWidth="1"/>
    <col min="5382" max="5382" width="15.42578125" style="10" customWidth="1"/>
    <col min="5383" max="5632" width="8.28515625" style="10"/>
    <col min="5633" max="5633" width="28.5703125" style="10" customWidth="1"/>
    <col min="5634" max="5634" width="47.7109375" style="10" customWidth="1"/>
    <col min="5635" max="5637" width="13.85546875" style="10" customWidth="1"/>
    <col min="5638" max="5638" width="15.42578125" style="10" customWidth="1"/>
    <col min="5639" max="5888" width="8.28515625" style="10"/>
    <col min="5889" max="5889" width="28.5703125" style="10" customWidth="1"/>
    <col min="5890" max="5890" width="47.7109375" style="10" customWidth="1"/>
    <col min="5891" max="5893" width="13.85546875" style="10" customWidth="1"/>
    <col min="5894" max="5894" width="15.42578125" style="10" customWidth="1"/>
    <col min="5895" max="6144" width="8.28515625" style="10"/>
    <col min="6145" max="6145" width="28.5703125" style="10" customWidth="1"/>
    <col min="6146" max="6146" width="47.7109375" style="10" customWidth="1"/>
    <col min="6147" max="6149" width="13.85546875" style="10" customWidth="1"/>
    <col min="6150" max="6150" width="15.42578125" style="10" customWidth="1"/>
    <col min="6151" max="6400" width="8.28515625" style="10"/>
    <col min="6401" max="6401" width="28.5703125" style="10" customWidth="1"/>
    <col min="6402" max="6402" width="47.7109375" style="10" customWidth="1"/>
    <col min="6403" max="6405" width="13.85546875" style="10" customWidth="1"/>
    <col min="6406" max="6406" width="15.42578125" style="10" customWidth="1"/>
    <col min="6407" max="6656" width="8.28515625" style="10"/>
    <col min="6657" max="6657" width="28.5703125" style="10" customWidth="1"/>
    <col min="6658" max="6658" width="47.7109375" style="10" customWidth="1"/>
    <col min="6659" max="6661" width="13.85546875" style="10" customWidth="1"/>
    <col min="6662" max="6662" width="15.42578125" style="10" customWidth="1"/>
    <col min="6663" max="6912" width="8.28515625" style="10"/>
    <col min="6913" max="6913" width="28.5703125" style="10" customWidth="1"/>
    <col min="6914" max="6914" width="47.7109375" style="10" customWidth="1"/>
    <col min="6915" max="6917" width="13.85546875" style="10" customWidth="1"/>
    <col min="6918" max="6918" width="15.42578125" style="10" customWidth="1"/>
    <col min="6919" max="7168" width="8.28515625" style="10"/>
    <col min="7169" max="7169" width="28.5703125" style="10" customWidth="1"/>
    <col min="7170" max="7170" width="47.7109375" style="10" customWidth="1"/>
    <col min="7171" max="7173" width="13.85546875" style="10" customWidth="1"/>
    <col min="7174" max="7174" width="15.42578125" style="10" customWidth="1"/>
    <col min="7175" max="7424" width="8.28515625" style="10"/>
    <col min="7425" max="7425" width="28.5703125" style="10" customWidth="1"/>
    <col min="7426" max="7426" width="47.7109375" style="10" customWidth="1"/>
    <col min="7427" max="7429" width="13.85546875" style="10" customWidth="1"/>
    <col min="7430" max="7430" width="15.42578125" style="10" customWidth="1"/>
    <col min="7431" max="7680" width="8.28515625" style="10"/>
    <col min="7681" max="7681" width="28.5703125" style="10" customWidth="1"/>
    <col min="7682" max="7682" width="47.7109375" style="10" customWidth="1"/>
    <col min="7683" max="7685" width="13.85546875" style="10" customWidth="1"/>
    <col min="7686" max="7686" width="15.42578125" style="10" customWidth="1"/>
    <col min="7687" max="7936" width="8.28515625" style="10"/>
    <col min="7937" max="7937" width="28.5703125" style="10" customWidth="1"/>
    <col min="7938" max="7938" width="47.7109375" style="10" customWidth="1"/>
    <col min="7939" max="7941" width="13.85546875" style="10" customWidth="1"/>
    <col min="7942" max="7942" width="15.42578125" style="10" customWidth="1"/>
    <col min="7943" max="8192" width="8.28515625" style="10"/>
    <col min="8193" max="8193" width="28.5703125" style="10" customWidth="1"/>
    <col min="8194" max="8194" width="47.7109375" style="10" customWidth="1"/>
    <col min="8195" max="8197" width="13.85546875" style="10" customWidth="1"/>
    <col min="8198" max="8198" width="15.42578125" style="10" customWidth="1"/>
    <col min="8199" max="8448" width="8.28515625" style="10"/>
    <col min="8449" max="8449" width="28.5703125" style="10" customWidth="1"/>
    <col min="8450" max="8450" width="47.7109375" style="10" customWidth="1"/>
    <col min="8451" max="8453" width="13.85546875" style="10" customWidth="1"/>
    <col min="8454" max="8454" width="15.42578125" style="10" customWidth="1"/>
    <col min="8455" max="8704" width="8.28515625" style="10"/>
    <col min="8705" max="8705" width="28.5703125" style="10" customWidth="1"/>
    <col min="8706" max="8706" width="47.7109375" style="10" customWidth="1"/>
    <col min="8707" max="8709" width="13.85546875" style="10" customWidth="1"/>
    <col min="8710" max="8710" width="15.42578125" style="10" customWidth="1"/>
    <col min="8711" max="8960" width="8.28515625" style="10"/>
    <col min="8961" max="8961" width="28.5703125" style="10" customWidth="1"/>
    <col min="8962" max="8962" width="47.7109375" style="10" customWidth="1"/>
    <col min="8963" max="8965" width="13.85546875" style="10" customWidth="1"/>
    <col min="8966" max="8966" width="15.42578125" style="10" customWidth="1"/>
    <col min="8967" max="9216" width="8.28515625" style="10"/>
    <col min="9217" max="9217" width="28.5703125" style="10" customWidth="1"/>
    <col min="9218" max="9218" width="47.7109375" style="10" customWidth="1"/>
    <col min="9219" max="9221" width="13.85546875" style="10" customWidth="1"/>
    <col min="9222" max="9222" width="15.42578125" style="10" customWidth="1"/>
    <col min="9223" max="9472" width="8.28515625" style="10"/>
    <col min="9473" max="9473" width="28.5703125" style="10" customWidth="1"/>
    <col min="9474" max="9474" width="47.7109375" style="10" customWidth="1"/>
    <col min="9475" max="9477" width="13.85546875" style="10" customWidth="1"/>
    <col min="9478" max="9478" width="15.42578125" style="10" customWidth="1"/>
    <col min="9479" max="9728" width="8.28515625" style="10"/>
    <col min="9729" max="9729" width="28.5703125" style="10" customWidth="1"/>
    <col min="9730" max="9730" width="47.7109375" style="10" customWidth="1"/>
    <col min="9731" max="9733" width="13.85546875" style="10" customWidth="1"/>
    <col min="9734" max="9734" width="15.42578125" style="10" customWidth="1"/>
    <col min="9735" max="9984" width="8.28515625" style="10"/>
    <col min="9985" max="9985" width="28.5703125" style="10" customWidth="1"/>
    <col min="9986" max="9986" width="47.7109375" style="10" customWidth="1"/>
    <col min="9987" max="9989" width="13.85546875" style="10" customWidth="1"/>
    <col min="9990" max="9990" width="15.42578125" style="10" customWidth="1"/>
    <col min="9991" max="10240" width="8.28515625" style="10"/>
    <col min="10241" max="10241" width="28.5703125" style="10" customWidth="1"/>
    <col min="10242" max="10242" width="47.7109375" style="10" customWidth="1"/>
    <col min="10243" max="10245" width="13.85546875" style="10" customWidth="1"/>
    <col min="10246" max="10246" width="15.42578125" style="10" customWidth="1"/>
    <col min="10247" max="10496" width="8.28515625" style="10"/>
    <col min="10497" max="10497" width="28.5703125" style="10" customWidth="1"/>
    <col min="10498" max="10498" width="47.7109375" style="10" customWidth="1"/>
    <col min="10499" max="10501" width="13.85546875" style="10" customWidth="1"/>
    <col min="10502" max="10502" width="15.42578125" style="10" customWidth="1"/>
    <col min="10503" max="10752" width="8.28515625" style="10"/>
    <col min="10753" max="10753" width="28.5703125" style="10" customWidth="1"/>
    <col min="10754" max="10754" width="47.7109375" style="10" customWidth="1"/>
    <col min="10755" max="10757" width="13.85546875" style="10" customWidth="1"/>
    <col min="10758" max="10758" width="15.42578125" style="10" customWidth="1"/>
    <col min="10759" max="11008" width="8.28515625" style="10"/>
    <col min="11009" max="11009" width="28.5703125" style="10" customWidth="1"/>
    <col min="11010" max="11010" width="47.7109375" style="10" customWidth="1"/>
    <col min="11011" max="11013" width="13.85546875" style="10" customWidth="1"/>
    <col min="11014" max="11014" width="15.42578125" style="10" customWidth="1"/>
    <col min="11015" max="11264" width="8.28515625" style="10"/>
    <col min="11265" max="11265" width="28.5703125" style="10" customWidth="1"/>
    <col min="11266" max="11266" width="47.7109375" style="10" customWidth="1"/>
    <col min="11267" max="11269" width="13.85546875" style="10" customWidth="1"/>
    <col min="11270" max="11270" width="15.42578125" style="10" customWidth="1"/>
    <col min="11271" max="11520" width="8.28515625" style="10"/>
    <col min="11521" max="11521" width="28.5703125" style="10" customWidth="1"/>
    <col min="11522" max="11522" width="47.7109375" style="10" customWidth="1"/>
    <col min="11523" max="11525" width="13.85546875" style="10" customWidth="1"/>
    <col min="11526" max="11526" width="15.42578125" style="10" customWidth="1"/>
    <col min="11527" max="11776" width="8.28515625" style="10"/>
    <col min="11777" max="11777" width="28.5703125" style="10" customWidth="1"/>
    <col min="11778" max="11778" width="47.7109375" style="10" customWidth="1"/>
    <col min="11779" max="11781" width="13.85546875" style="10" customWidth="1"/>
    <col min="11782" max="11782" width="15.42578125" style="10" customWidth="1"/>
    <col min="11783" max="12032" width="8.28515625" style="10"/>
    <col min="12033" max="12033" width="28.5703125" style="10" customWidth="1"/>
    <col min="12034" max="12034" width="47.7109375" style="10" customWidth="1"/>
    <col min="12035" max="12037" width="13.85546875" style="10" customWidth="1"/>
    <col min="12038" max="12038" width="15.42578125" style="10" customWidth="1"/>
    <col min="12039" max="12288" width="8.28515625" style="10"/>
    <col min="12289" max="12289" width="28.5703125" style="10" customWidth="1"/>
    <col min="12290" max="12290" width="47.7109375" style="10" customWidth="1"/>
    <col min="12291" max="12293" width="13.85546875" style="10" customWidth="1"/>
    <col min="12294" max="12294" width="15.42578125" style="10" customWidth="1"/>
    <col min="12295" max="12544" width="8.28515625" style="10"/>
    <col min="12545" max="12545" width="28.5703125" style="10" customWidth="1"/>
    <col min="12546" max="12546" width="47.7109375" style="10" customWidth="1"/>
    <col min="12547" max="12549" width="13.85546875" style="10" customWidth="1"/>
    <col min="12550" max="12550" width="15.42578125" style="10" customWidth="1"/>
    <col min="12551" max="12800" width="8.28515625" style="10"/>
    <col min="12801" max="12801" width="28.5703125" style="10" customWidth="1"/>
    <col min="12802" max="12802" width="47.7109375" style="10" customWidth="1"/>
    <col min="12803" max="12805" width="13.85546875" style="10" customWidth="1"/>
    <col min="12806" max="12806" width="15.42578125" style="10" customWidth="1"/>
    <col min="12807" max="13056" width="8.28515625" style="10"/>
    <col min="13057" max="13057" width="28.5703125" style="10" customWidth="1"/>
    <col min="13058" max="13058" width="47.7109375" style="10" customWidth="1"/>
    <col min="13059" max="13061" width="13.85546875" style="10" customWidth="1"/>
    <col min="13062" max="13062" width="15.42578125" style="10" customWidth="1"/>
    <col min="13063" max="13312" width="8.28515625" style="10"/>
    <col min="13313" max="13313" width="28.5703125" style="10" customWidth="1"/>
    <col min="13314" max="13314" width="47.7109375" style="10" customWidth="1"/>
    <col min="13315" max="13317" width="13.85546875" style="10" customWidth="1"/>
    <col min="13318" max="13318" width="15.42578125" style="10" customWidth="1"/>
    <col min="13319" max="13568" width="8.28515625" style="10"/>
    <col min="13569" max="13569" width="28.5703125" style="10" customWidth="1"/>
    <col min="13570" max="13570" width="47.7109375" style="10" customWidth="1"/>
    <col min="13571" max="13573" width="13.85546875" style="10" customWidth="1"/>
    <col min="13574" max="13574" width="15.42578125" style="10" customWidth="1"/>
    <col min="13575" max="13824" width="8.28515625" style="10"/>
    <col min="13825" max="13825" width="28.5703125" style="10" customWidth="1"/>
    <col min="13826" max="13826" width="47.7109375" style="10" customWidth="1"/>
    <col min="13827" max="13829" width="13.85546875" style="10" customWidth="1"/>
    <col min="13830" max="13830" width="15.42578125" style="10" customWidth="1"/>
    <col min="13831" max="14080" width="8.28515625" style="10"/>
    <col min="14081" max="14081" width="28.5703125" style="10" customWidth="1"/>
    <col min="14082" max="14082" width="47.7109375" style="10" customWidth="1"/>
    <col min="14083" max="14085" width="13.85546875" style="10" customWidth="1"/>
    <col min="14086" max="14086" width="15.42578125" style="10" customWidth="1"/>
    <col min="14087" max="14336" width="8.28515625" style="10"/>
    <col min="14337" max="14337" width="28.5703125" style="10" customWidth="1"/>
    <col min="14338" max="14338" width="47.7109375" style="10" customWidth="1"/>
    <col min="14339" max="14341" width="13.85546875" style="10" customWidth="1"/>
    <col min="14342" max="14342" width="15.42578125" style="10" customWidth="1"/>
    <col min="14343" max="14592" width="8.28515625" style="10"/>
    <col min="14593" max="14593" width="28.5703125" style="10" customWidth="1"/>
    <col min="14594" max="14594" width="47.7109375" style="10" customWidth="1"/>
    <col min="14595" max="14597" width="13.85546875" style="10" customWidth="1"/>
    <col min="14598" max="14598" width="15.42578125" style="10" customWidth="1"/>
    <col min="14599" max="14848" width="8.28515625" style="10"/>
    <col min="14849" max="14849" width="28.5703125" style="10" customWidth="1"/>
    <col min="14850" max="14850" width="47.7109375" style="10" customWidth="1"/>
    <col min="14851" max="14853" width="13.85546875" style="10" customWidth="1"/>
    <col min="14854" max="14854" width="15.42578125" style="10" customWidth="1"/>
    <col min="14855" max="15104" width="8.28515625" style="10"/>
    <col min="15105" max="15105" width="28.5703125" style="10" customWidth="1"/>
    <col min="15106" max="15106" width="47.7109375" style="10" customWidth="1"/>
    <col min="15107" max="15109" width="13.85546875" style="10" customWidth="1"/>
    <col min="15110" max="15110" width="15.42578125" style="10" customWidth="1"/>
    <col min="15111" max="15360" width="8.28515625" style="10"/>
    <col min="15361" max="15361" width="28.5703125" style="10" customWidth="1"/>
    <col min="15362" max="15362" width="47.7109375" style="10" customWidth="1"/>
    <col min="15363" max="15365" width="13.85546875" style="10" customWidth="1"/>
    <col min="15366" max="15366" width="15.42578125" style="10" customWidth="1"/>
    <col min="15367" max="15616" width="8.28515625" style="10"/>
    <col min="15617" max="15617" width="28.5703125" style="10" customWidth="1"/>
    <col min="15618" max="15618" width="47.7109375" style="10" customWidth="1"/>
    <col min="15619" max="15621" width="13.85546875" style="10" customWidth="1"/>
    <col min="15622" max="15622" width="15.42578125" style="10" customWidth="1"/>
    <col min="15623" max="15872" width="8.28515625" style="10"/>
    <col min="15873" max="15873" width="28.5703125" style="10" customWidth="1"/>
    <col min="15874" max="15874" width="47.7109375" style="10" customWidth="1"/>
    <col min="15875" max="15877" width="13.85546875" style="10" customWidth="1"/>
    <col min="15878" max="15878" width="15.42578125" style="10" customWidth="1"/>
    <col min="15879" max="16128" width="8.28515625" style="10"/>
    <col min="16129" max="16129" width="28.5703125" style="10" customWidth="1"/>
    <col min="16130" max="16130" width="47.7109375" style="10" customWidth="1"/>
    <col min="16131" max="16133" width="13.85546875" style="10" customWidth="1"/>
    <col min="16134" max="16134" width="15.42578125" style="10" customWidth="1"/>
    <col min="16135" max="16384" width="8.28515625" style="10"/>
  </cols>
  <sheetData>
    <row r="1" spans="1:7" ht="17.25">
      <c r="C1" s="11"/>
      <c r="D1" s="11"/>
      <c r="E1" s="11"/>
      <c r="F1" s="12" t="s">
        <v>48</v>
      </c>
    </row>
    <row r="2" spans="1:7" s="15" customFormat="1" ht="17.25" customHeight="1">
      <c r="A2" s="13" t="s">
        <v>98</v>
      </c>
      <c r="B2" s="13"/>
      <c r="C2" s="13"/>
      <c r="D2" s="13"/>
      <c r="E2" s="13"/>
      <c r="F2" s="13"/>
      <c r="G2" s="14"/>
    </row>
    <row r="3" spans="1:7" s="15" customFormat="1" ht="17.25" customHeight="1">
      <c r="A3" s="13" t="s">
        <v>0</v>
      </c>
      <c r="B3" s="13"/>
      <c r="C3" s="13"/>
      <c r="D3" s="13"/>
      <c r="E3" s="13"/>
      <c r="F3" s="13"/>
      <c r="G3" s="14"/>
    </row>
    <row r="4" spans="1:7" ht="55.5" customHeight="1">
      <c r="A4" s="16" t="s">
        <v>103</v>
      </c>
      <c r="B4" s="16"/>
      <c r="C4" s="16"/>
      <c r="D4" s="16"/>
      <c r="E4" s="16"/>
      <c r="F4" s="16"/>
    </row>
    <row r="5" spans="1:7" ht="21.75" customHeight="1">
      <c r="A5" s="17"/>
      <c r="B5" s="17"/>
      <c r="C5" s="17"/>
      <c r="D5" s="17"/>
      <c r="E5" s="17"/>
      <c r="F5" s="18" t="s">
        <v>104</v>
      </c>
    </row>
    <row r="6" spans="1:7" ht="20.45" customHeight="1">
      <c r="A6" s="19" t="s">
        <v>34</v>
      </c>
      <c r="B6" s="19"/>
      <c r="C6" s="19"/>
      <c r="D6" s="19"/>
      <c r="E6" s="19"/>
      <c r="F6" s="19"/>
    </row>
    <row r="7" spans="1:7" ht="21.75" customHeight="1">
      <c r="A7" s="20" t="s">
        <v>59</v>
      </c>
      <c r="B7" s="20"/>
      <c r="C7" s="20"/>
      <c r="D7" s="20"/>
      <c r="E7" s="20"/>
      <c r="F7" s="20"/>
    </row>
    <row r="8" spans="1:7" ht="17.25">
      <c r="A8" s="21" t="s">
        <v>7</v>
      </c>
      <c r="B8" s="22" t="s">
        <v>8</v>
      </c>
      <c r="C8" s="23"/>
      <c r="D8" s="23"/>
      <c r="E8" s="23"/>
      <c r="F8" s="23"/>
    </row>
    <row r="9" spans="1:7" ht="18.75" customHeight="1">
      <c r="A9" s="24" t="s">
        <v>49</v>
      </c>
      <c r="B9" s="25" t="s">
        <v>50</v>
      </c>
      <c r="C9" s="26"/>
      <c r="D9" s="26"/>
      <c r="E9" s="26"/>
      <c r="F9" s="26"/>
    </row>
    <row r="10" spans="1:7" ht="18.75" customHeight="1">
      <c r="A10" s="27"/>
      <c r="B10" s="27"/>
      <c r="C10" s="27"/>
      <c r="D10" s="27"/>
      <c r="E10" s="27"/>
      <c r="F10" s="27"/>
    </row>
    <row r="11" spans="1:7" s="28" customFormat="1" ht="34.5">
      <c r="A11" s="23" t="s">
        <v>9</v>
      </c>
      <c r="B11" s="23"/>
      <c r="C11" s="23"/>
      <c r="D11" s="23"/>
      <c r="E11" s="23"/>
      <c r="F11" s="23"/>
    </row>
    <row r="12" spans="1:7" ht="9.75" customHeight="1">
      <c r="A12" s="27"/>
      <c r="B12" s="27"/>
      <c r="C12" s="27"/>
      <c r="D12" s="27"/>
      <c r="E12" s="27"/>
      <c r="F12" s="27"/>
    </row>
    <row r="13" spans="1:7" ht="35.25" customHeight="1">
      <c r="A13" s="21" t="s">
        <v>10</v>
      </c>
      <c r="B13" s="24" t="s">
        <v>49</v>
      </c>
      <c r="C13" s="29" t="s">
        <v>91</v>
      </c>
      <c r="D13" s="30"/>
      <c r="E13" s="30"/>
      <c r="F13" s="31"/>
    </row>
    <row r="14" spans="1:7" ht="34.5">
      <c r="A14" s="21" t="s">
        <v>11</v>
      </c>
      <c r="B14" s="24" t="s">
        <v>51</v>
      </c>
      <c r="C14" s="32" t="s">
        <v>171</v>
      </c>
      <c r="D14" s="32" t="s">
        <v>88</v>
      </c>
      <c r="E14" s="32" t="s">
        <v>89</v>
      </c>
      <c r="F14" s="32" t="s">
        <v>2</v>
      </c>
    </row>
    <row r="15" spans="1:7" ht="34.5">
      <c r="A15" s="21" t="s">
        <v>12</v>
      </c>
      <c r="B15" s="24" t="s">
        <v>52</v>
      </c>
      <c r="C15" s="33"/>
      <c r="D15" s="33"/>
      <c r="E15" s="33"/>
      <c r="F15" s="33"/>
    </row>
    <row r="16" spans="1:7" ht="62.25" customHeight="1">
      <c r="A16" s="21" t="s">
        <v>13</v>
      </c>
      <c r="B16" s="24" t="s">
        <v>84</v>
      </c>
      <c r="C16" s="34"/>
      <c r="D16" s="34"/>
      <c r="E16" s="34"/>
      <c r="F16" s="34"/>
    </row>
    <row r="17" spans="1:6" ht="65.25" customHeight="1">
      <c r="A17" s="21" t="s">
        <v>14</v>
      </c>
      <c r="B17" s="24" t="s">
        <v>64</v>
      </c>
      <c r="C17" s="34"/>
      <c r="D17" s="34"/>
      <c r="E17" s="34"/>
      <c r="F17" s="34"/>
    </row>
    <row r="18" spans="1:6" ht="26.25" customHeight="1">
      <c r="A18" s="35" t="s">
        <v>15</v>
      </c>
      <c r="B18" s="35"/>
      <c r="C18" s="21"/>
      <c r="D18" s="21"/>
      <c r="E18" s="21"/>
      <c r="F18" s="21"/>
    </row>
    <row r="19" spans="1:6" s="11" customFormat="1" ht="19.5" customHeight="1">
      <c r="A19" s="36" t="s">
        <v>54</v>
      </c>
      <c r="B19" s="37"/>
      <c r="C19" s="38">
        <v>0</v>
      </c>
      <c r="D19" s="38">
        <v>0</v>
      </c>
      <c r="E19" s="38">
        <v>0</v>
      </c>
      <c r="F19" s="39">
        <f>+F20+F21+F22</f>
        <v>66.699999999999989</v>
      </c>
    </row>
    <row r="20" spans="1:6" s="11" customFormat="1" ht="19.5" customHeight="1">
      <c r="A20" s="36" t="s">
        <v>55</v>
      </c>
      <c r="B20" s="37"/>
      <c r="C20" s="38">
        <v>0</v>
      </c>
      <c r="D20" s="38">
        <v>0</v>
      </c>
      <c r="E20" s="38">
        <v>0</v>
      </c>
      <c r="F20" s="40">
        <v>12.2</v>
      </c>
    </row>
    <row r="21" spans="1:6" s="11" customFormat="1" ht="19.5" customHeight="1">
      <c r="A21" s="36" t="s">
        <v>56</v>
      </c>
      <c r="B21" s="37"/>
      <c r="C21" s="38">
        <v>0</v>
      </c>
      <c r="D21" s="38">
        <v>0</v>
      </c>
      <c r="E21" s="38">
        <v>0</v>
      </c>
      <c r="F21" s="41">
        <v>30.6</v>
      </c>
    </row>
    <row r="22" spans="1:6" s="11" customFormat="1" ht="19.5" customHeight="1">
      <c r="A22" s="42" t="s">
        <v>57</v>
      </c>
      <c r="B22" s="42"/>
      <c r="C22" s="38">
        <v>0</v>
      </c>
      <c r="D22" s="38">
        <v>0</v>
      </c>
      <c r="E22" s="38">
        <v>0</v>
      </c>
      <c r="F22" s="41">
        <v>23.9</v>
      </c>
    </row>
    <row r="23" spans="1:6" ht="18.75" customHeight="1">
      <c r="A23" s="43" t="s">
        <v>16</v>
      </c>
      <c r="B23" s="44"/>
      <c r="C23" s="45">
        <f>+'3'!D15</f>
        <v>695005.9</v>
      </c>
      <c r="D23" s="45">
        <f>+'3'!E15</f>
        <v>5853447.3999999994</v>
      </c>
      <c r="E23" s="45">
        <f>+'3'!F15</f>
        <v>8944085.3000000007</v>
      </c>
      <c r="F23" s="45">
        <f>+'3'!G15</f>
        <v>11425619.600000001</v>
      </c>
    </row>
    <row r="24" spans="1:6" s="11" customFormat="1" ht="17.25"/>
    <row r="25" spans="1:6" s="11" customFormat="1" ht="17.25"/>
    <row r="26" spans="1:6" ht="18.75" customHeight="1">
      <c r="A26" s="27"/>
      <c r="B26" s="27"/>
      <c r="C26" s="27"/>
      <c r="D26" s="27"/>
      <c r="E26" s="27"/>
      <c r="F26" s="27"/>
    </row>
    <row r="27" spans="1:6" ht="17.25">
      <c r="F27" s="46" t="s">
        <v>105</v>
      </c>
    </row>
    <row r="28" spans="1:6" ht="20.45" customHeight="1">
      <c r="A28" s="19" t="s">
        <v>87</v>
      </c>
      <c r="B28" s="19"/>
      <c r="C28" s="19"/>
      <c r="D28" s="19"/>
      <c r="E28" s="19"/>
      <c r="F28" s="19"/>
    </row>
    <row r="29" spans="1:6" ht="21.75" customHeight="1">
      <c r="A29" s="20" t="s">
        <v>59</v>
      </c>
      <c r="B29" s="20"/>
      <c r="C29" s="20"/>
      <c r="D29" s="20"/>
      <c r="E29" s="20"/>
      <c r="F29" s="20"/>
    </row>
    <row r="30" spans="1:6" s="28" customFormat="1" ht="17.25">
      <c r="A30" s="21" t="s">
        <v>7</v>
      </c>
      <c r="B30" s="22" t="s">
        <v>8</v>
      </c>
      <c r="C30" s="23"/>
      <c r="D30" s="23"/>
      <c r="E30" s="23"/>
      <c r="F30" s="23"/>
    </row>
    <row r="31" spans="1:6" s="28" customFormat="1" ht="18.75" customHeight="1">
      <c r="A31" s="24" t="s">
        <v>49</v>
      </c>
      <c r="B31" s="25" t="s">
        <v>50</v>
      </c>
      <c r="C31" s="26"/>
      <c r="D31" s="26"/>
      <c r="E31" s="26"/>
      <c r="F31" s="26"/>
    </row>
    <row r="32" spans="1:6" s="28" customFormat="1" ht="18.75" customHeight="1">
      <c r="A32" s="27"/>
      <c r="B32" s="26"/>
      <c r="C32" s="26"/>
      <c r="D32" s="26"/>
      <c r="E32" s="26"/>
      <c r="F32" s="26"/>
    </row>
    <row r="33" spans="1:6" s="28" customFormat="1" ht="17.25">
      <c r="A33" s="47" t="s">
        <v>9</v>
      </c>
      <c r="B33" s="47"/>
      <c r="C33" s="47"/>
      <c r="D33" s="47"/>
      <c r="E33" s="47"/>
      <c r="F33" s="47"/>
    </row>
    <row r="34" spans="1:6" s="28" customFormat="1" ht="21.75" customHeight="1">
      <c r="A34" s="48"/>
      <c r="B34" s="48"/>
      <c r="C34" s="48"/>
      <c r="D34" s="48"/>
      <c r="E34" s="48"/>
      <c r="F34" s="48"/>
    </row>
    <row r="35" spans="1:6" ht="33.75" customHeight="1">
      <c r="A35" s="21" t="s">
        <v>10</v>
      </c>
      <c r="B35" s="24" t="s">
        <v>49</v>
      </c>
      <c r="C35" s="29" t="s">
        <v>92</v>
      </c>
      <c r="D35" s="30"/>
      <c r="E35" s="30"/>
      <c r="F35" s="31"/>
    </row>
    <row r="36" spans="1:6" ht="33" customHeight="1">
      <c r="A36" s="21" t="s">
        <v>11</v>
      </c>
      <c r="B36" s="24" t="s">
        <v>51</v>
      </c>
      <c r="C36" s="32" t="s">
        <v>171</v>
      </c>
      <c r="D36" s="32" t="s">
        <v>88</v>
      </c>
      <c r="E36" s="32" t="s">
        <v>89</v>
      </c>
      <c r="F36" s="32" t="s">
        <v>2</v>
      </c>
    </row>
    <row r="37" spans="1:6" ht="40.5" customHeight="1">
      <c r="A37" s="21" t="s">
        <v>12</v>
      </c>
      <c r="B37" s="24" t="s">
        <v>52</v>
      </c>
      <c r="C37" s="33"/>
      <c r="D37" s="33"/>
      <c r="E37" s="33"/>
      <c r="F37" s="33"/>
    </row>
    <row r="38" spans="1:6" ht="64.5" customHeight="1">
      <c r="A38" s="21" t="s">
        <v>13</v>
      </c>
      <c r="B38" s="24" t="s">
        <v>65</v>
      </c>
      <c r="C38" s="34"/>
      <c r="D38" s="34"/>
      <c r="E38" s="34"/>
      <c r="F38" s="34"/>
    </row>
    <row r="39" spans="1:6" ht="52.5" customHeight="1">
      <c r="A39" s="21" t="s">
        <v>14</v>
      </c>
      <c r="B39" s="24" t="s">
        <v>53</v>
      </c>
      <c r="C39" s="34"/>
      <c r="D39" s="34"/>
      <c r="E39" s="34"/>
      <c r="F39" s="34"/>
    </row>
    <row r="40" spans="1:6" ht="26.25" customHeight="1">
      <c r="A40" s="35" t="s">
        <v>15</v>
      </c>
      <c r="B40" s="35"/>
      <c r="C40" s="21"/>
      <c r="D40" s="21"/>
      <c r="E40" s="21"/>
      <c r="F40" s="21"/>
    </row>
    <row r="41" spans="1:6" ht="19.5" customHeight="1">
      <c r="A41" s="42" t="s">
        <v>54</v>
      </c>
      <c r="B41" s="42"/>
      <c r="C41" s="49">
        <v>0</v>
      </c>
      <c r="D41" s="49">
        <v>0</v>
      </c>
      <c r="E41" s="49">
        <v>0</v>
      </c>
      <c r="F41" s="50">
        <f>+F42+F43+F44</f>
        <v>-66.699999999999989</v>
      </c>
    </row>
    <row r="42" spans="1:6" ht="19.5" customHeight="1">
      <c r="A42" s="42" t="s">
        <v>55</v>
      </c>
      <c r="B42" s="42"/>
      <c r="C42" s="49">
        <v>0</v>
      </c>
      <c r="D42" s="49">
        <v>0</v>
      </c>
      <c r="E42" s="49">
        <v>0</v>
      </c>
      <c r="F42" s="50">
        <v>-12.2</v>
      </c>
    </row>
    <row r="43" spans="1:6" ht="19.5" customHeight="1">
      <c r="A43" s="42" t="s">
        <v>56</v>
      </c>
      <c r="B43" s="42"/>
      <c r="C43" s="49">
        <v>0</v>
      </c>
      <c r="D43" s="49">
        <v>0</v>
      </c>
      <c r="E43" s="49">
        <v>0</v>
      </c>
      <c r="F43" s="50">
        <v>-30.6</v>
      </c>
    </row>
    <row r="44" spans="1:6" ht="19.5" customHeight="1">
      <c r="A44" s="42" t="s">
        <v>57</v>
      </c>
      <c r="B44" s="42"/>
      <c r="C44" s="49">
        <v>0</v>
      </c>
      <c r="D44" s="49">
        <v>0</v>
      </c>
      <c r="E44" s="49">
        <v>0</v>
      </c>
      <c r="F44" s="50">
        <v>-23.9</v>
      </c>
    </row>
    <row r="45" spans="1:6" ht="21" customHeight="1">
      <c r="A45" s="51" t="s">
        <v>16</v>
      </c>
      <c r="B45" s="51"/>
      <c r="C45" s="45">
        <f>+'2'!G30</f>
        <v>-695005.9</v>
      </c>
      <c r="D45" s="45">
        <f>+'2'!H30</f>
        <v>-5853447.3999999994</v>
      </c>
      <c r="E45" s="45">
        <f>+'2'!I30</f>
        <v>-8944085.2999999989</v>
      </c>
      <c r="F45" s="45">
        <f>+'2'!J30</f>
        <v>-11425619.600000001</v>
      </c>
    </row>
  </sheetData>
  <mergeCells count="28">
    <mergeCell ref="A45:B45"/>
    <mergeCell ref="A40:B40"/>
    <mergeCell ref="A41:B41"/>
    <mergeCell ref="A42:B42"/>
    <mergeCell ref="A43:B43"/>
    <mergeCell ref="A44:B44"/>
    <mergeCell ref="A19:B19"/>
    <mergeCell ref="A18:B18"/>
    <mergeCell ref="A22:B22"/>
    <mergeCell ref="A20:B20"/>
    <mergeCell ref="A21:B21"/>
    <mergeCell ref="A4:F4"/>
    <mergeCell ref="A6:F6"/>
    <mergeCell ref="A2:F2"/>
    <mergeCell ref="A3:F3"/>
    <mergeCell ref="C15:C17"/>
    <mergeCell ref="E15:E17"/>
    <mergeCell ref="F15:F17"/>
    <mergeCell ref="C13:F13"/>
    <mergeCell ref="D15:D17"/>
    <mergeCell ref="A28:F28"/>
    <mergeCell ref="A33:F33"/>
    <mergeCell ref="A23:B23"/>
    <mergeCell ref="C37:C39"/>
    <mergeCell ref="E37:E39"/>
    <mergeCell ref="F37:F39"/>
    <mergeCell ref="C35:F35"/>
    <mergeCell ref="D37:D39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zoomScaleNormal="100" workbookViewId="0">
      <selection sqref="A1:G1"/>
    </sheetView>
  </sheetViews>
  <sheetFormatPr defaultRowHeight="17.25"/>
  <cols>
    <col min="1" max="1" width="16" style="159" customWidth="1"/>
    <col min="2" max="2" width="57.5703125" style="147" bestFit="1" customWidth="1"/>
    <col min="3" max="3" width="11.5703125" style="147" bestFit="1" customWidth="1"/>
    <col min="4" max="4" width="10.7109375" style="147" customWidth="1"/>
    <col min="5" max="5" width="19.7109375" style="160" customWidth="1"/>
    <col min="6" max="6" width="10.85546875" style="160" customWidth="1"/>
    <col min="7" max="7" width="17.7109375" style="160" customWidth="1"/>
    <col min="8" max="10" width="9.140625" style="147"/>
    <col min="11" max="11" width="20.7109375" style="147" customWidth="1"/>
    <col min="12" max="16384" width="9.140625" style="147"/>
  </cols>
  <sheetData>
    <row r="1" spans="1:9" s="145" customFormat="1" ht="17.25" customHeight="1">
      <c r="A1" s="144" t="s">
        <v>58</v>
      </c>
      <c r="B1" s="144"/>
      <c r="C1" s="144"/>
      <c r="D1" s="144"/>
      <c r="E1" s="144"/>
      <c r="F1" s="144"/>
      <c r="G1" s="144"/>
    </row>
    <row r="2" spans="1:9" s="145" customFormat="1" ht="17.25" customHeight="1">
      <c r="A2" s="144" t="s">
        <v>90</v>
      </c>
      <c r="B2" s="144"/>
      <c r="C2" s="144"/>
      <c r="D2" s="144"/>
      <c r="E2" s="144"/>
      <c r="F2" s="144"/>
      <c r="G2" s="144"/>
    </row>
    <row r="3" spans="1:9" s="145" customFormat="1" ht="17.25" customHeight="1">
      <c r="A3" s="144" t="s">
        <v>0</v>
      </c>
      <c r="B3" s="144"/>
      <c r="C3" s="144"/>
      <c r="D3" s="144"/>
      <c r="E3" s="144"/>
      <c r="F3" s="144"/>
      <c r="G3" s="144"/>
    </row>
    <row r="5" spans="1:9" ht="55.5" customHeight="1">
      <c r="A5" s="146" t="s">
        <v>106</v>
      </c>
      <c r="B5" s="146"/>
      <c r="C5" s="146"/>
      <c r="D5" s="146"/>
      <c r="E5" s="146"/>
      <c r="F5" s="146"/>
      <c r="G5" s="146"/>
    </row>
    <row r="6" spans="1:9" ht="87.75" customHeight="1">
      <c r="A6" s="148" t="s">
        <v>66</v>
      </c>
      <c r="B6" s="149" t="s">
        <v>67</v>
      </c>
      <c r="C6" s="149" t="s">
        <v>68</v>
      </c>
      <c r="D6" s="149" t="s">
        <v>69</v>
      </c>
      <c r="E6" s="150" t="s">
        <v>70</v>
      </c>
      <c r="F6" s="150" t="s">
        <v>91</v>
      </c>
      <c r="G6" s="150"/>
    </row>
    <row r="7" spans="1:9" ht="54.75" customHeight="1">
      <c r="A7" s="148"/>
      <c r="B7" s="149"/>
      <c r="C7" s="149"/>
      <c r="D7" s="149"/>
      <c r="E7" s="150"/>
      <c r="F7" s="140" t="s">
        <v>71</v>
      </c>
      <c r="G7" s="140" t="s">
        <v>72</v>
      </c>
    </row>
    <row r="8" spans="1:9" ht="17.25" customHeight="1">
      <c r="A8" s="151" t="s">
        <v>37</v>
      </c>
      <c r="B8" s="151"/>
      <c r="C8" s="151"/>
      <c r="D8" s="151"/>
      <c r="E8" s="151"/>
      <c r="F8" s="151"/>
      <c r="G8" s="152">
        <f>+G9</f>
        <v>11374148.65</v>
      </c>
    </row>
    <row r="9" spans="1:9" ht="17.25" customHeight="1">
      <c r="A9" s="153" t="s">
        <v>73</v>
      </c>
      <c r="B9" s="1" t="s">
        <v>74</v>
      </c>
      <c r="C9" s="1" t="s">
        <v>75</v>
      </c>
      <c r="D9" s="154" t="s">
        <v>42</v>
      </c>
      <c r="E9" s="154"/>
      <c r="F9" s="154"/>
      <c r="G9" s="69">
        <f>+G10</f>
        <v>11374148.65</v>
      </c>
      <c r="I9" s="155"/>
    </row>
    <row r="10" spans="1:9" ht="17.25" customHeight="1">
      <c r="A10" s="153" t="s">
        <v>76</v>
      </c>
      <c r="B10" s="154" t="s">
        <v>35</v>
      </c>
      <c r="C10" s="154"/>
      <c r="D10" s="154"/>
      <c r="E10" s="154"/>
      <c r="F10" s="154"/>
      <c r="G10" s="69">
        <f>+G11+G19</f>
        <v>11374148.65</v>
      </c>
    </row>
    <row r="11" spans="1:9" ht="17.25" customHeight="1">
      <c r="A11" s="154" t="s">
        <v>77</v>
      </c>
      <c r="B11" s="154"/>
      <c r="C11" s="154"/>
      <c r="D11" s="154"/>
      <c r="E11" s="154"/>
      <c r="F11" s="154"/>
      <c r="G11" s="69">
        <f>SUM(G12:G18)</f>
        <v>10617384.126</v>
      </c>
    </row>
    <row r="12" spans="1:9" s="156" customFormat="1">
      <c r="A12" s="3" t="s">
        <v>176</v>
      </c>
      <c r="B12" s="1" t="s">
        <v>94</v>
      </c>
      <c r="C12" s="1" t="s">
        <v>172</v>
      </c>
      <c r="D12" s="1" t="s">
        <v>95</v>
      </c>
      <c r="E12" s="4">
        <v>1192500000</v>
      </c>
      <c r="F12" s="1">
        <v>1</v>
      </c>
      <c r="G12" s="84">
        <f t="shared" ref="G12:G18" si="0">+F12*E12/1000</f>
        <v>1192500</v>
      </c>
    </row>
    <row r="13" spans="1:9" s="156" customFormat="1">
      <c r="A13" s="3" t="s">
        <v>177</v>
      </c>
      <c r="B13" s="1" t="s">
        <v>94</v>
      </c>
      <c r="C13" s="1" t="s">
        <v>172</v>
      </c>
      <c r="D13" s="1" t="s">
        <v>95</v>
      </c>
      <c r="E13" s="5">
        <v>716950000</v>
      </c>
      <c r="F13" s="1">
        <v>1</v>
      </c>
      <c r="G13" s="84">
        <f t="shared" si="0"/>
        <v>716950</v>
      </c>
    </row>
    <row r="14" spans="1:9" s="156" customFormat="1">
      <c r="A14" s="3" t="s">
        <v>178</v>
      </c>
      <c r="B14" s="1" t="s">
        <v>94</v>
      </c>
      <c r="C14" s="1" t="s">
        <v>172</v>
      </c>
      <c r="D14" s="1" t="s">
        <v>95</v>
      </c>
      <c r="E14" s="5">
        <v>1045500000</v>
      </c>
      <c r="F14" s="1">
        <v>1</v>
      </c>
      <c r="G14" s="84">
        <f t="shared" si="0"/>
        <v>1045500</v>
      </c>
    </row>
    <row r="15" spans="1:9" s="156" customFormat="1">
      <c r="A15" s="3" t="s">
        <v>179</v>
      </c>
      <c r="B15" s="1" t="s">
        <v>94</v>
      </c>
      <c r="C15" s="1" t="s">
        <v>172</v>
      </c>
      <c r="D15" s="1" t="s">
        <v>95</v>
      </c>
      <c r="E15" s="5">
        <v>285000000</v>
      </c>
      <c r="F15" s="1">
        <v>1</v>
      </c>
      <c r="G15" s="84">
        <f t="shared" si="0"/>
        <v>285000</v>
      </c>
    </row>
    <row r="16" spans="1:9" s="156" customFormat="1">
      <c r="A16" s="3" t="s">
        <v>180</v>
      </c>
      <c r="B16" s="1" t="s">
        <v>94</v>
      </c>
      <c r="C16" s="1" t="s">
        <v>172</v>
      </c>
      <c r="D16" s="1" t="s">
        <v>95</v>
      </c>
      <c r="E16" s="5">
        <v>869000000</v>
      </c>
      <c r="F16" s="1">
        <v>1</v>
      </c>
      <c r="G16" s="84">
        <f t="shared" si="0"/>
        <v>869000</v>
      </c>
    </row>
    <row r="17" spans="1:7" s="156" customFormat="1">
      <c r="A17" s="3" t="s">
        <v>181</v>
      </c>
      <c r="B17" s="1" t="s">
        <v>94</v>
      </c>
      <c r="C17" s="1" t="s">
        <v>172</v>
      </c>
      <c r="D17" s="1" t="s">
        <v>95</v>
      </c>
      <c r="E17" s="4">
        <v>338300000</v>
      </c>
      <c r="F17" s="1">
        <v>1</v>
      </c>
      <c r="G17" s="84">
        <f t="shared" si="0"/>
        <v>338300</v>
      </c>
    </row>
    <row r="18" spans="1:7" s="156" customFormat="1">
      <c r="A18" s="3">
        <v>45231177</v>
      </c>
      <c r="B18" s="1" t="s">
        <v>94</v>
      </c>
      <c r="C18" s="1" t="s">
        <v>173</v>
      </c>
      <c r="D18" s="1" t="s">
        <v>95</v>
      </c>
      <c r="E18" s="4">
        <v>6170134126</v>
      </c>
      <c r="F18" s="1">
        <v>1</v>
      </c>
      <c r="G18" s="84">
        <f t="shared" si="0"/>
        <v>6170134.1260000002</v>
      </c>
    </row>
    <row r="19" spans="1:7" s="156" customFormat="1">
      <c r="A19" s="7" t="s">
        <v>78</v>
      </c>
      <c r="B19" s="8"/>
      <c r="C19" s="8"/>
      <c r="D19" s="8"/>
      <c r="E19" s="8"/>
      <c r="F19" s="9"/>
      <c r="G19" s="69">
        <f>SUM(G20:G39)</f>
        <v>756764.52399999998</v>
      </c>
    </row>
    <row r="20" spans="1:7" s="156" customFormat="1">
      <c r="A20" s="3">
        <v>98111140</v>
      </c>
      <c r="B20" s="2" t="s">
        <v>96</v>
      </c>
      <c r="C20" s="1" t="s">
        <v>174</v>
      </c>
      <c r="D20" s="1" t="s">
        <v>95</v>
      </c>
      <c r="E20" s="4">
        <v>11118860</v>
      </c>
      <c r="F20" s="1">
        <v>1</v>
      </c>
      <c r="G20" s="84">
        <f t="shared" ref="G20:G39" si="1">+F20*E20/1000</f>
        <v>11118.86</v>
      </c>
    </row>
    <row r="21" spans="1:7" s="156" customFormat="1">
      <c r="A21" s="3">
        <v>98111140</v>
      </c>
      <c r="B21" s="2" t="s">
        <v>96</v>
      </c>
      <c r="C21" s="1" t="s">
        <v>174</v>
      </c>
      <c r="D21" s="1" t="s">
        <v>95</v>
      </c>
      <c r="E21" s="4">
        <v>6951824</v>
      </c>
      <c r="F21" s="1">
        <v>1</v>
      </c>
      <c r="G21" s="84">
        <f t="shared" si="1"/>
        <v>6951.8239999999996</v>
      </c>
    </row>
    <row r="22" spans="1:7" s="156" customFormat="1">
      <c r="A22" s="3">
        <v>98111140</v>
      </c>
      <c r="B22" s="2" t="s">
        <v>96</v>
      </c>
      <c r="C22" s="1" t="s">
        <v>174</v>
      </c>
      <c r="D22" s="1" t="s">
        <v>95</v>
      </c>
      <c r="E22" s="4">
        <v>8876360</v>
      </c>
      <c r="F22" s="1">
        <v>1</v>
      </c>
      <c r="G22" s="84">
        <f t="shared" si="1"/>
        <v>8876.36</v>
      </c>
    </row>
    <row r="23" spans="1:7" s="156" customFormat="1">
      <c r="A23" s="3">
        <v>98111140</v>
      </c>
      <c r="B23" s="2" t="s">
        <v>96</v>
      </c>
      <c r="C23" s="1" t="s">
        <v>174</v>
      </c>
      <c r="D23" s="1" t="s">
        <v>95</v>
      </c>
      <c r="E23" s="4">
        <v>2195344</v>
      </c>
      <c r="F23" s="1">
        <v>1</v>
      </c>
      <c r="G23" s="84">
        <f t="shared" si="1"/>
        <v>2195.3440000000001</v>
      </c>
    </row>
    <row r="24" spans="1:7" ht="17.25" customHeight="1">
      <c r="A24" s="3">
        <v>98111140</v>
      </c>
      <c r="B24" s="2" t="s">
        <v>96</v>
      </c>
      <c r="C24" s="1" t="s">
        <v>174</v>
      </c>
      <c r="D24" s="1" t="s">
        <v>95</v>
      </c>
      <c r="E24" s="4">
        <v>7192580</v>
      </c>
      <c r="F24" s="1">
        <v>1</v>
      </c>
      <c r="G24" s="84">
        <f t="shared" si="1"/>
        <v>7192.58</v>
      </c>
    </row>
    <row r="25" spans="1:7">
      <c r="A25" s="3">
        <v>98111140</v>
      </c>
      <c r="B25" s="2" t="s">
        <v>96</v>
      </c>
      <c r="C25" s="1" t="s">
        <v>174</v>
      </c>
      <c r="D25" s="1" t="s">
        <v>95</v>
      </c>
      <c r="E25" s="4">
        <v>2875750</v>
      </c>
      <c r="F25" s="1">
        <v>1</v>
      </c>
      <c r="G25" s="84">
        <f t="shared" si="1"/>
        <v>2875.75</v>
      </c>
    </row>
    <row r="26" spans="1:7">
      <c r="A26" s="3">
        <v>98111140</v>
      </c>
      <c r="B26" s="2" t="s">
        <v>96</v>
      </c>
      <c r="C26" s="1" t="s">
        <v>174</v>
      </c>
      <c r="D26" s="1" t="s">
        <v>95</v>
      </c>
      <c r="E26" s="4">
        <v>52929400</v>
      </c>
      <c r="F26" s="1">
        <v>1</v>
      </c>
      <c r="G26" s="84">
        <f t="shared" si="1"/>
        <v>52929.4</v>
      </c>
    </row>
    <row r="27" spans="1:7">
      <c r="A27" s="3" t="s">
        <v>182</v>
      </c>
      <c r="B27" s="2" t="s">
        <v>97</v>
      </c>
      <c r="C27" s="1" t="s">
        <v>172</v>
      </c>
      <c r="D27" s="1" t="s">
        <v>95</v>
      </c>
      <c r="E27" s="4">
        <v>72826416</v>
      </c>
      <c r="F27" s="1">
        <v>1</v>
      </c>
      <c r="G27" s="84">
        <f t="shared" si="1"/>
        <v>72826.415999999997</v>
      </c>
    </row>
    <row r="28" spans="1:7">
      <c r="A28" s="3" t="s">
        <v>183</v>
      </c>
      <c r="B28" s="2" t="s">
        <v>97</v>
      </c>
      <c r="C28" s="1" t="s">
        <v>172</v>
      </c>
      <c r="D28" s="1" t="s">
        <v>95</v>
      </c>
      <c r="E28" s="4">
        <v>42541990</v>
      </c>
      <c r="F28" s="1">
        <v>1</v>
      </c>
      <c r="G28" s="84">
        <f t="shared" si="1"/>
        <v>42541.99</v>
      </c>
    </row>
    <row r="29" spans="1:7">
      <c r="A29" s="3">
        <v>71351540</v>
      </c>
      <c r="B29" s="2" t="s">
        <v>97</v>
      </c>
      <c r="C29" s="1" t="s">
        <v>173</v>
      </c>
      <c r="D29" s="1" t="s">
        <v>95</v>
      </c>
      <c r="E29" s="4">
        <v>79300000</v>
      </c>
      <c r="F29" s="1">
        <v>1</v>
      </c>
      <c r="G29" s="84">
        <f t="shared" si="1"/>
        <v>79300</v>
      </c>
    </row>
    <row r="30" spans="1:7">
      <c r="A30" s="3" t="s">
        <v>184</v>
      </c>
      <c r="B30" s="157" t="s">
        <v>175</v>
      </c>
      <c r="C30" s="158" t="s">
        <v>172</v>
      </c>
      <c r="D30" s="1" t="s">
        <v>95</v>
      </c>
      <c r="E30" s="6">
        <v>19000000</v>
      </c>
      <c r="F30" s="1">
        <v>1</v>
      </c>
      <c r="G30" s="84">
        <f t="shared" si="1"/>
        <v>19000</v>
      </c>
    </row>
    <row r="31" spans="1:7">
      <c r="A31" s="3" t="s">
        <v>185</v>
      </c>
      <c r="B31" s="157" t="s">
        <v>175</v>
      </c>
      <c r="C31" s="158" t="s">
        <v>172</v>
      </c>
      <c r="D31" s="1" t="s">
        <v>95</v>
      </c>
      <c r="E31" s="6">
        <v>76680000</v>
      </c>
      <c r="F31" s="1">
        <v>1</v>
      </c>
      <c r="G31" s="84">
        <f t="shared" si="1"/>
        <v>76680</v>
      </c>
    </row>
    <row r="32" spans="1:7">
      <c r="A32" s="3" t="s">
        <v>186</v>
      </c>
      <c r="B32" s="157" t="s">
        <v>175</v>
      </c>
      <c r="C32" s="158" t="s">
        <v>172</v>
      </c>
      <c r="D32" s="1" t="s">
        <v>95</v>
      </c>
      <c r="E32" s="6">
        <v>49500000</v>
      </c>
      <c r="F32" s="1">
        <v>1</v>
      </c>
      <c r="G32" s="84">
        <f t="shared" si="1"/>
        <v>49500</v>
      </c>
    </row>
    <row r="33" spans="1:7">
      <c r="A33" s="3" t="s">
        <v>187</v>
      </c>
      <c r="B33" s="157" t="s">
        <v>175</v>
      </c>
      <c r="C33" s="158" t="s">
        <v>172</v>
      </c>
      <c r="D33" s="1" t="s">
        <v>95</v>
      </c>
      <c r="E33" s="6">
        <v>94080000</v>
      </c>
      <c r="F33" s="1">
        <v>1</v>
      </c>
      <c r="G33" s="84">
        <f t="shared" si="1"/>
        <v>94080</v>
      </c>
    </row>
    <row r="34" spans="1:7">
      <c r="A34" s="3" t="s">
        <v>188</v>
      </c>
      <c r="B34" s="157" t="s">
        <v>175</v>
      </c>
      <c r="C34" s="158" t="s">
        <v>172</v>
      </c>
      <c r="D34" s="1" t="s">
        <v>95</v>
      </c>
      <c r="E34" s="6">
        <v>74298000</v>
      </c>
      <c r="F34" s="1">
        <v>1</v>
      </c>
      <c r="G34" s="84">
        <f t="shared" si="1"/>
        <v>74298</v>
      </c>
    </row>
    <row r="35" spans="1:7">
      <c r="A35" s="3" t="s">
        <v>189</v>
      </c>
      <c r="B35" s="157" t="s">
        <v>175</v>
      </c>
      <c r="C35" s="158" t="s">
        <v>172</v>
      </c>
      <c r="D35" s="1" t="s">
        <v>95</v>
      </c>
      <c r="E35" s="6">
        <v>13200000</v>
      </c>
      <c r="F35" s="1">
        <v>1</v>
      </c>
      <c r="G35" s="84">
        <f t="shared" si="1"/>
        <v>13200</v>
      </c>
    </row>
    <row r="36" spans="1:7">
      <c r="A36" s="3" t="s">
        <v>190</v>
      </c>
      <c r="B36" s="157" t="s">
        <v>175</v>
      </c>
      <c r="C36" s="158" t="s">
        <v>172</v>
      </c>
      <c r="D36" s="1" t="s">
        <v>95</v>
      </c>
      <c r="E36" s="6">
        <v>46680000</v>
      </c>
      <c r="F36" s="1">
        <v>1</v>
      </c>
      <c r="G36" s="84">
        <f t="shared" si="1"/>
        <v>46680</v>
      </c>
    </row>
    <row r="37" spans="1:7">
      <c r="A37" s="3" t="s">
        <v>191</v>
      </c>
      <c r="B37" s="157" t="s">
        <v>175</v>
      </c>
      <c r="C37" s="158" t="s">
        <v>172</v>
      </c>
      <c r="D37" s="1" t="s">
        <v>95</v>
      </c>
      <c r="E37" s="6">
        <v>36000000</v>
      </c>
      <c r="F37" s="1">
        <v>1</v>
      </c>
      <c r="G37" s="84">
        <f t="shared" si="1"/>
        <v>36000</v>
      </c>
    </row>
    <row r="38" spans="1:7">
      <c r="A38" s="3" t="s">
        <v>192</v>
      </c>
      <c r="B38" s="157" t="s">
        <v>175</v>
      </c>
      <c r="C38" s="158" t="s">
        <v>172</v>
      </c>
      <c r="D38" s="1" t="s">
        <v>95</v>
      </c>
      <c r="E38" s="6">
        <v>46850000</v>
      </c>
      <c r="F38" s="1">
        <v>1</v>
      </c>
      <c r="G38" s="84">
        <f t="shared" si="1"/>
        <v>46850</v>
      </c>
    </row>
    <row r="39" spans="1:7">
      <c r="A39" s="3" t="s">
        <v>193</v>
      </c>
      <c r="B39" s="157" t="s">
        <v>175</v>
      </c>
      <c r="C39" s="158" t="s">
        <v>172</v>
      </c>
      <c r="D39" s="1" t="s">
        <v>95</v>
      </c>
      <c r="E39" s="6">
        <v>13668000</v>
      </c>
      <c r="F39" s="1">
        <v>1</v>
      </c>
      <c r="G39" s="84">
        <f t="shared" si="1"/>
        <v>13668</v>
      </c>
    </row>
  </sheetData>
  <mergeCells count="15"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8:F8"/>
    <mergeCell ref="D9:F9"/>
    <mergeCell ref="B10:F10"/>
    <mergeCell ref="A11:F11"/>
    <mergeCell ref="A19:F19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'1'!Заголовки_для_печати</vt:lpstr>
      <vt:lpstr>'2'!Заголовки_для_печати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https://mul2.gov.am/tasks/554568/oneclick/Havelvacner.xlsx?token=5ae486e9b8d17ca5ae59556b27b56af1</cp:keywords>
  <cp:lastModifiedBy>h.aperyan</cp:lastModifiedBy>
  <cp:lastPrinted>2021-03-17T15:14:38Z</cp:lastPrinted>
  <dcterms:created xsi:type="dcterms:W3CDTF">2020-01-16T08:04:10Z</dcterms:created>
  <dcterms:modified xsi:type="dcterms:W3CDTF">2022-01-12T16:10:29Z</dcterms:modified>
</cp:coreProperties>
</file>