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ramashnorh1\New folder\NOR\karavarutyun\2022\qaxshin\karavarutyun\"/>
    </mc:Choice>
  </mc:AlternateContent>
  <bookViews>
    <workbookView xWindow="0" yWindow="0" windowWidth="28800" windowHeight="12330"/>
  </bookViews>
  <sheets>
    <sheet name="1" sheetId="25" r:id="rId1"/>
    <sheet name="2" sheetId="15" r:id="rId2"/>
    <sheet name="3" sheetId="26" r:id="rId3"/>
    <sheet name="4" sheetId="17" r:id="rId4"/>
    <sheet name="5" sheetId="7" r:id="rId5"/>
    <sheet name="6" sheetId="28" r:id="rId6"/>
  </sheets>
  <calcPr calcId="162913"/>
</workbook>
</file>

<file path=xl/calcChain.xml><?xml version="1.0" encoding="utf-8"?>
<calcChain xmlns="http://schemas.openxmlformats.org/spreadsheetml/2006/main">
  <c r="D18" i="25" l="1"/>
  <c r="D17" i="25"/>
  <c r="F44" i="7" l="1"/>
  <c r="E44" i="7"/>
  <c r="D44" i="7"/>
  <c r="C44" i="7"/>
  <c r="F28" i="7"/>
  <c r="E28" i="7"/>
  <c r="D28" i="7"/>
  <c r="C28" i="7"/>
  <c r="E21" i="26" l="1"/>
  <c r="F15" i="26"/>
  <c r="G15" i="26"/>
  <c r="E15" i="26"/>
  <c r="G46" i="15"/>
  <c r="G45" i="15"/>
  <c r="G44" i="15"/>
  <c r="G42" i="15"/>
  <c r="G40" i="15"/>
  <c r="G39" i="15"/>
  <c r="G37" i="15"/>
  <c r="G35" i="15"/>
  <c r="G33" i="15"/>
  <c r="H31" i="15"/>
  <c r="H27" i="15"/>
  <c r="I27" i="15"/>
  <c r="J27" i="15"/>
  <c r="G27" i="15"/>
  <c r="G26" i="15"/>
  <c r="G25" i="15"/>
  <c r="G21" i="15"/>
  <c r="G20" i="15"/>
  <c r="G18" i="15"/>
  <c r="G16" i="15"/>
  <c r="G14" i="15"/>
  <c r="G12" i="15"/>
  <c r="G10" i="15"/>
  <c r="H15" i="25"/>
  <c r="G15" i="25"/>
  <c r="G13" i="25" s="1"/>
  <c r="G11" i="25" s="1"/>
  <c r="H19" i="25"/>
  <c r="E13" i="25"/>
  <c r="D19" i="25"/>
  <c r="F21" i="26" l="1"/>
  <c r="G21" i="26"/>
  <c r="E24" i="26"/>
  <c r="E26" i="26"/>
  <c r="E19" i="25"/>
  <c r="I19" i="25"/>
  <c r="D22" i="25"/>
  <c r="F19" i="25"/>
  <c r="G19" i="25"/>
  <c r="D21" i="25"/>
  <c r="F26" i="26" l="1"/>
  <c r="E23" i="26"/>
  <c r="E19" i="26" s="1"/>
  <c r="F23" i="26"/>
  <c r="G23" i="26"/>
  <c r="D23" i="26"/>
  <c r="D21" i="26" s="1"/>
  <c r="G26" i="26"/>
  <c r="G25" i="25"/>
  <c r="D24" i="25" l="1"/>
  <c r="G22" i="28" l="1"/>
  <c r="G23" i="28"/>
  <c r="G16" i="28"/>
  <c r="G13" i="28"/>
  <c r="G20" i="28"/>
  <c r="G19" i="28"/>
  <c r="G15" i="28"/>
  <c r="G12" i="28" l="1"/>
  <c r="G18" i="28"/>
  <c r="G14" i="28"/>
  <c r="G25" i="28"/>
  <c r="G24" i="28"/>
  <c r="E23" i="25"/>
  <c r="F24" i="26" l="1"/>
  <c r="G24" i="26"/>
  <c r="F19" i="26"/>
  <c r="G19" i="26"/>
  <c r="D19" i="26"/>
  <c r="E18" i="26"/>
  <c r="F18" i="26"/>
  <c r="G18" i="26"/>
  <c r="D18" i="26"/>
  <c r="E17" i="26"/>
  <c r="E13" i="26" s="1"/>
  <c r="E11" i="26" s="1"/>
  <c r="E10" i="26" s="1"/>
  <c r="F17" i="26"/>
  <c r="F13" i="26" s="1"/>
  <c r="F11" i="26" s="1"/>
  <c r="F10" i="26" s="1"/>
  <c r="G17" i="26"/>
  <c r="G13" i="26" s="1"/>
  <c r="G11" i="26" s="1"/>
  <c r="G10" i="26" s="1"/>
  <c r="D17" i="26"/>
  <c r="D15" i="26" s="1"/>
  <c r="D13" i="26" s="1"/>
  <c r="D11" i="26" s="1"/>
  <c r="D10" i="26" l="1"/>
  <c r="H13" i="25"/>
  <c r="F15" i="25"/>
  <c r="F13" i="25" s="1"/>
  <c r="E15" i="25"/>
  <c r="D15" i="25" l="1"/>
  <c r="D13" i="25" s="1"/>
  <c r="D25" i="25"/>
  <c r="D23" i="25" l="1"/>
  <c r="H28" i="15" l="1"/>
  <c r="I28" i="15"/>
  <c r="J28" i="15"/>
  <c r="G28" i="15"/>
  <c r="G47" i="15"/>
  <c r="H47" i="15"/>
  <c r="H46" i="15" s="1"/>
  <c r="H45" i="15" s="1"/>
  <c r="H44" i="15" s="1"/>
  <c r="H42" i="15" s="1"/>
  <c r="H40" i="15" s="1"/>
  <c r="I47" i="15"/>
  <c r="I46" i="15" s="1"/>
  <c r="I45" i="15" s="1"/>
  <c r="I44" i="15" s="1"/>
  <c r="I42" i="15" s="1"/>
  <c r="I40" i="15" s="1"/>
  <c r="J47" i="15"/>
  <c r="H49" i="15"/>
  <c r="I49" i="15"/>
  <c r="J49" i="15"/>
  <c r="G49" i="15"/>
  <c r="I39" i="15" l="1"/>
  <c r="I37" i="15" s="1"/>
  <c r="I35" i="15" s="1"/>
  <c r="I33" i="15" s="1"/>
  <c r="E29" i="17"/>
  <c r="H39" i="15"/>
  <c r="H37" i="15" s="1"/>
  <c r="H35" i="15" s="1"/>
  <c r="H33" i="15" s="1"/>
  <c r="D29" i="17"/>
  <c r="J46" i="15"/>
  <c r="J45" i="15" s="1"/>
  <c r="J44" i="15" s="1"/>
  <c r="J42" i="15" s="1"/>
  <c r="J40" i="15" s="1"/>
  <c r="H26" i="15"/>
  <c r="H25" i="15" s="1"/>
  <c r="H23" i="15" s="1"/>
  <c r="H21" i="15" s="1"/>
  <c r="I31" i="15"/>
  <c r="I26" i="15" s="1"/>
  <c r="I25" i="15" s="1"/>
  <c r="I23" i="15" s="1"/>
  <c r="I21" i="15" s="1"/>
  <c r="J31" i="15"/>
  <c r="J26" i="15" s="1"/>
  <c r="J25" i="15" s="1"/>
  <c r="J23" i="15" s="1"/>
  <c r="J21" i="15" s="1"/>
  <c r="G31" i="15"/>
  <c r="G23" i="15" s="1"/>
  <c r="I20" i="15" l="1"/>
  <c r="I18" i="15" s="1"/>
  <c r="I16" i="15" s="1"/>
  <c r="I14" i="15" s="1"/>
  <c r="I12" i="15" s="1"/>
  <c r="I10" i="15" s="1"/>
  <c r="E45" i="17"/>
  <c r="C45" i="17"/>
  <c r="C29" i="17"/>
  <c r="H20" i="15"/>
  <c r="H18" i="15" s="1"/>
  <c r="H16" i="15" s="1"/>
  <c r="H14" i="15" s="1"/>
  <c r="H12" i="15" s="1"/>
  <c r="H10" i="15" s="1"/>
  <c r="D45" i="17"/>
  <c r="J20" i="15"/>
  <c r="J18" i="15" s="1"/>
  <c r="J16" i="15" s="1"/>
  <c r="J14" i="15" s="1"/>
  <c r="J12" i="15" s="1"/>
  <c r="J10" i="15" s="1"/>
  <c r="F45" i="17"/>
  <c r="J39" i="15"/>
  <c r="J37" i="15" s="1"/>
  <c r="J35" i="15" s="1"/>
  <c r="J33" i="15" s="1"/>
  <c r="F29" i="17"/>
  <c r="F11" i="25" l="1"/>
  <c r="G10" i="28" l="1"/>
  <c r="E11" i="25" l="1"/>
  <c r="H11" i="25" l="1"/>
  <c r="D11" i="25"/>
</calcChain>
</file>

<file path=xl/sharedStrings.xml><?xml version="1.0" encoding="utf-8"?>
<sst xmlns="http://schemas.openxmlformats.org/spreadsheetml/2006/main" count="291" uniqueCount="157">
  <si>
    <t>Ծրագրային դասիչը</t>
  </si>
  <si>
    <t>ԸՆԴԱՄԵՆԸ ԾԱԽՍԵՐ</t>
  </si>
  <si>
    <t>Միջոցառում</t>
  </si>
  <si>
    <t>այդ թվում`</t>
  </si>
  <si>
    <t>01</t>
  </si>
  <si>
    <t>ՄԱՍ 2. ՊԵՏԱԿԱՆ ՄԱՐՄՆԻ ԳԾՈՎ ԱՐԴՅՈՒՆՔԱՅԻՆ (ԿԱՏԱՐՈՂԱԿԱՆ) ՑՈՒՑԱՆԻՇՆԵՐԸ</t>
  </si>
  <si>
    <t>___________  ___-ի N _______     որոշման</t>
  </si>
  <si>
    <t>Ծրագիր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</si>
  <si>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</si>
  <si>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</si>
  <si>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</si>
  <si>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ՀՀ  արդարադատության նախարարություն </t>
  </si>
  <si>
    <t xml:space="preserve"> Արդյունքի չափորոշիչներ </t>
  </si>
  <si>
    <t xml:space="preserve"> Միջոցառման վրա կատարվող ծախսը (հազար դրամ) </t>
  </si>
  <si>
    <t xml:space="preserve">այդ թվում՝ </t>
  </si>
  <si>
    <t>№ ---------- որոշման</t>
  </si>
  <si>
    <t>Ընդամենը</t>
  </si>
  <si>
    <t xml:space="preserve"> 1228 </t>
  </si>
  <si>
    <t>հազար դրամ</t>
  </si>
  <si>
    <t>Բյուջետային գլխավոր կարգադրիչների,  ծրագրերի և միջոցառումների  և ուղղությունների անվանումները</t>
  </si>
  <si>
    <t>այդ թվում</t>
  </si>
  <si>
    <t xml:space="preserve"> ՀՀ արդարադատության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</si>
  <si>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</si>
  <si>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</si>
  <si>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</si>
  <si>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</si>
  <si>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</si>
  <si>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</si>
  <si>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</si>
  <si>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</si>
  <si>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Տարի </t>
  </si>
  <si>
    <t xml:space="preserve"> ԸՆԴԱՄԵՆԸ</t>
  </si>
  <si>
    <t xml:space="preserve"> այդ թվում`</t>
  </si>
  <si>
    <t>ՈՉ ՖԻՆԱՆՍԱԿԱՆ ԱԿՏԻՎՆԵՐԻ ԳԾՈՎ ԾԱԽՍԵՐ</t>
  </si>
  <si>
    <t>ՀԻՄՆԱԿԱՆ ՄԻՋՈՑՆԵՐ</t>
  </si>
  <si>
    <t>03</t>
  </si>
  <si>
    <t xml:space="preserve"> ՀԱՍԱՐԱԿԱԿԱՆ ԿԱՐԳ,  ԱՆՎՏԱՆԳՈՒԹՅՈՒՆ ԵՎ ԴԱՏԱԿԱՆ ԳՈՐԾՈՒՆԵՈՒԹՅՈՒՆ</t>
  </si>
  <si>
    <t>07</t>
  </si>
  <si>
    <t xml:space="preserve"> Նախաքննություն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</si>
  <si>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</si>
  <si>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կոմիտեի շենքային պայմանների ապահովում_x000D_
 </t>
  </si>
  <si>
    <t xml:space="preserve"> - Շենքերի և շինությունների շինարարություն</t>
  </si>
  <si>
    <t xml:space="preserve"> Տարի</t>
  </si>
  <si>
    <t xml:space="preserve"> Հակակոռուպցիոն կոմիտեի շենքային պայմանների ապահովում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</si>
  <si>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</si>
  <si>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</si>
  <si>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</si>
  <si>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</si>
  <si>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</si>
  <si>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31001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</si>
  <si>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</si>
  <si>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</si>
  <si>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</si>
  <si>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</si>
  <si>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 </t>
  </si>
  <si>
    <t xml:space="preserve"> Հակակոռուպցիոն քաղաքականության մշակում,ծրագրերի համակարգում և մոնիտրինգի իրականացում </t>
  </si>
  <si>
    <t xml:space="preserve"> Հակակոռուպցիոն կոմիտե </t>
  </si>
  <si>
    <t xml:space="preserve"> Հակակոռուպցիոն կոմիտեի շենքային պայմանների ապահովում </t>
  </si>
  <si>
    <t xml:space="preserve"> Ժամանակակից իրավապահ մարմնի կարիքները սպասարկող շենքի կառուցում հաշվի առնելով Հակակոռուպցիոն կոմիտեի գործառութները 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</si>
  <si>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</si>
  <si>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</si>
  <si>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</si>
  <si>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</si>
  <si>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Հակակոռուպցիոն կոմիտեի շենքային պայմանների ապահովում</t>
  </si>
  <si>
    <t>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</si>
  <si>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</si>
  <si>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</si>
  <si>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</si>
  <si>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ՀՀ ԱՐԴԱՐԱԴԱՏՈՒԹՅԱՆ ՆԱԽԱՐԱՐՈՒԹՅՈՒՆ</t>
  </si>
  <si>
    <t xml:space="preserve">այդ թվում`  ըստ կատարողների </t>
  </si>
  <si>
    <t>այդ թվում`  ըստ ուղղությունների</t>
  </si>
  <si>
    <t>Աջափնյակ վարչական շրջանի «Սպանդարյան» կայարանի երկաթգծին հարակից 15 հեկտար մակերեսով հողատարածքում Հակակոռուպցիոն կոմիտեի գործունեության համար անհրաժեշտ շենքային պայմանների ապահովում</t>
  </si>
  <si>
    <t>ՇԵՆՔԵՐ և ՇԻՆՈՒԹՅՈՒՆՆԵՐ</t>
  </si>
  <si>
    <t xml:space="preserve">ՀՀ կառավարության </t>
  </si>
  <si>
    <t xml:space="preserve">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</si>
  <si>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</si>
  <si>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</si>
  <si>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</si>
  <si>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</si>
  <si>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</si>
  <si>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</si>
  <si>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</si>
  <si>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ԲՄ</t>
  </si>
  <si>
    <t>դրամ</t>
  </si>
  <si>
    <t xml:space="preserve"> </t>
  </si>
  <si>
    <t xml:space="preserve"> ՄԱՍ II.  ԱՇԽԱՏԱՆՔՆԵՐ</t>
  </si>
  <si>
    <t>Բաժին N 03  Խումբ N 07  Դաս N 01 Նախաքննություն</t>
  </si>
  <si>
    <t>Ցուցանիշների փոփոխությունը (ավելացումները նշված են դրական նշանով, իսկ նվազեցումները` փակագծերում)</t>
  </si>
  <si>
    <t xml:space="preserve"> ՄԱՍ 1. ՊԵՏԱԿԱՆ ՄԱՐՄՆԻ ԳԾՈՎ ԱՐԴՅՈՒՆՔԱՅԻՆ (ԿԱՏԱՐՈՂԱԿԱՆ) ՑՈՒՑԱՆԻՇՆԵՐԸ </t>
  </si>
  <si>
    <t>Հավելված № 3</t>
  </si>
  <si>
    <t xml:space="preserve"> Հակակոռուպցիոն դատարանի շենքային պայմանների ապահովում</t>
  </si>
  <si>
    <t xml:space="preserve"> Դատական գործունեություն և իրավական պաշտպանություն</t>
  </si>
  <si>
    <t xml:space="preserve"> Դատարաններ</t>
  </si>
  <si>
    <t xml:space="preserve"> ՀՀ քաղաքաշինության կոմիտե</t>
  </si>
  <si>
    <t xml:space="preserve"> - Շենքերի և շինությունների կապիտալ վերանորոգում</t>
  </si>
  <si>
    <t>ՀՀ քաղաքաշինության կոմիտե</t>
  </si>
  <si>
    <t>Հակակոռուպցիոն դատարանի շենքային պայմանների ապահովում</t>
  </si>
  <si>
    <t xml:space="preserve"> Հակակոռուպցիոն դատարանի շենքային պայմանների ապահովում </t>
  </si>
  <si>
    <t xml:space="preserve"> Հակակոռուպցիոն դատարանի կարիքները սպասարկող նոր շենքի կառուցում </t>
  </si>
  <si>
    <t xml:space="preserve"> Հակակոռուպցիոն դատարան </t>
  </si>
  <si>
    <t xml:space="preserve"> Շինարարության աշխատանքների ավարտվածության աստիճանը, տոկոս </t>
  </si>
  <si>
    <t xml:space="preserve"> Երևանի Աջափնյակ համայնքի Արա Սարգսյան 5/1 հասցեում տեղակայված շենքի վերակառուցում, հատ </t>
  </si>
  <si>
    <t xml:space="preserve"> Վերակառուցվող մակերես, քմ </t>
  </si>
  <si>
    <t xml:space="preserve"> Վերակառուցվող աշխատանքների ավարտվածության աստիճանը, տոկոս </t>
  </si>
  <si>
    <t>ՀՀ  քաղաքաշինության կոմիտե</t>
  </si>
  <si>
    <t xml:space="preserve"> ՀՀ  քաղաքաշինության կոմիտե</t>
  </si>
  <si>
    <t>Բաժին N 03  Խումբ N 03  Դաս N 01 Դատարաններ</t>
  </si>
  <si>
    <t>տեխնիկական հսկողության ծառայություններ</t>
  </si>
  <si>
    <t>ԳՀ</t>
  </si>
  <si>
    <t>հեղինակային հսկողության ծառայություններ</t>
  </si>
  <si>
    <t xml:space="preserve"> Հակակոռուպցիոն դատարանների շենքային պայմանների ապահովում</t>
  </si>
  <si>
    <t xml:space="preserve"> Առաջին եռամսյակ</t>
  </si>
  <si>
    <t xml:space="preserve"> Առաջին կիսամյակ</t>
  </si>
  <si>
    <t xml:space="preserve"> Ինն ամիս</t>
  </si>
  <si>
    <t xml:space="preserve"> ԱՅԼ ՀԻՄՆԱԿԱՆ ՄԻՋՈՑՆԵՐ</t>
  </si>
  <si>
    <t xml:space="preserve"> - Նախագծահետազոտական ծախսեր</t>
  </si>
  <si>
    <t>Աջափնյակ վարչական շրջանի «Սպանդարյան» կայարանի երկաթգծին հարակից 15 հեկտար մակերեսով հողատարածքում Հակակոռուպցիոն դատարանի գործունեության համար անհրաժեշտ շենքային պայմանների ապահովում</t>
  </si>
  <si>
    <t>Աջափնյակ վարչական շրջանի «Սպանդարյան» կայարանի երկաթգծին հարակից 15 հեկտար մակերեսով հողատարածքում երկրաբանական հետազոտական ծառայություններ</t>
  </si>
  <si>
    <t>Երևանի Աջափնյակ համայնքի Արա Սարգսյան 5/1 հասցեում տեղակայված շենքի վերակառուցում</t>
  </si>
  <si>
    <t>Երևանի Աջափնյակ Սիլիկյան թաղամաս 12-րդ փողոց, 86 հասցեում տեղակայված տարածքում Հակակոռուպցիոն մասնագիտացված դատարանի շենքի կառուցման նախագծանախահաշվային փաստաթղթերի կազմման խորհրդատվական ծառայություններ</t>
  </si>
  <si>
    <t>Առաջին եռամսյակ</t>
  </si>
  <si>
    <t>Առաջին կիսամյակ</t>
  </si>
  <si>
    <t>Ինն ամիս</t>
  </si>
  <si>
    <t>Տարի</t>
  </si>
  <si>
    <t xml:space="preserve"> Աջափնյակ վարչական շրջանի «Սպանդարյան» կայարանի երկաթգծին հարակից 15 հեկտար մակերեսով հողատարածքում երկրաբանական հետախուզական ծառայություններ</t>
  </si>
  <si>
    <t xml:space="preserve"> 31002 </t>
  </si>
  <si>
    <t xml:space="preserve"> Աջափնյակ վարչական շրջանի «Սպանդարյան» կայարանի երկաթգծին հարակից 15 հա մակերեսով հողատարածքում Հակակոռուպցիոն դատարանի նախագծահետազոտական  փաստաթղթեր, հատ </t>
  </si>
  <si>
    <t xml:space="preserve"> Շինարարական աշխատանքների ավարտվածության աստիճանը, տոկոս </t>
  </si>
  <si>
    <t>ՀՀ կառավարության 2022 թվականի ----------</t>
  </si>
  <si>
    <t>Հավելված  №  1</t>
  </si>
  <si>
    <t>ՀԱՅԱՍՏԱՆԻ ՀԱՆՐԱՊԵՏՈՒԹՅԱՆ ԿԱՌԱՎԱՐՈՒԹՅԱՆ 2021 ԹՎԱԿԱՆԻ ԴԵԿՏԵՄԲԵՐԻ 23-Ի N 2121-Ն ՈՐՈՇՄԱՆ N 3  և N 4 ՀԱՎԵԼՎԱԾՆԵՐՈՒՄ ԿԱՏԱՐՎՈՂ  ՓՈՓՈԽՈՒԹՅՈՒՆՆԵՐԸ  ԵՎ  ԼՐԱՑՈՒՄՆԵՐԸ</t>
  </si>
  <si>
    <t xml:space="preserve">ՀՀ կառավարության 2022 թվականի </t>
  </si>
  <si>
    <t xml:space="preserve">ՀԱՅԱՍՏԱՆԻ ՀԱՆՐԱՊԵՏՈՒԹՅԱՆ 2022 ԹՎԱԿԱՆԻ ՊԵՏԱԿԱՆ ԲՅՈՒՋԵԻ ՄԱՍԻՆ ՕՐԵՆՔԻ N 1 ՀԱՎԵԼՎԱԾԻ N 3 ԱՂՅՈՒՍԱԿՈՒՄ ԿԱՏԱՐՎՈՂ  ՓՈՓՈԽՈՒԹՅՈՒՆՆԵՐԸ </t>
  </si>
  <si>
    <t>Հավելված № 2</t>
  </si>
  <si>
    <t xml:space="preserve">ՀՀ կառավարության  2022 թվականի </t>
  </si>
  <si>
    <t>Հավելված №  4</t>
  </si>
  <si>
    <t xml:space="preserve">ՀՀ կառավարության 2022թվականի </t>
  </si>
  <si>
    <t xml:space="preserve"> Առաջին եռամսյակ </t>
  </si>
  <si>
    <t xml:space="preserve"> Առաջին կիսամյակ </t>
  </si>
  <si>
    <t xml:space="preserve"> Ինն ամիս </t>
  </si>
  <si>
    <t>Հավելված  № 5</t>
  </si>
  <si>
    <t>Հավելված  №  6</t>
  </si>
  <si>
    <t xml:space="preserve">2022 թվականի __________ </t>
  </si>
  <si>
    <t xml:space="preserve">ՀԱՅԱՍՏԱՆԻ ՀԱՆՐԱՊԵՏՈՒԹՅԱՆ ԿԱՌԱՎԱՐՈՒԹՅԱՆ 2021 ԹՎԱԿԱՆԻ ԴԵԿՏԵՄԲԵՐԻ 23-Ի N 2121-Ն ՈՐՈՇՄԱՆ N 10 ՀԱՎԵԼՎԱԾԻ ՑՈՒՑԱՆԻՇՆԵՐՈՒՄ ԿԱՏԱՐՎՈՂ ՓՈՓՈԽՈՒԹՅՈՒՆՆԵՐԸ </t>
  </si>
  <si>
    <t xml:space="preserve"> 45611300-1</t>
  </si>
  <si>
    <t xml:space="preserve"> այլ շենքերի, շինությունների հիմնանորոգում</t>
  </si>
  <si>
    <t>երկրաբանական հետազոտական ծառայություններ</t>
  </si>
  <si>
    <t>ՄԱ</t>
  </si>
  <si>
    <t xml:space="preserve"> ՄԱՍ III. ԾԱՌԱՅՈՒԹՅՈՒՆՆԵՐ</t>
  </si>
  <si>
    <t xml:space="preserve"> 71241200-1</t>
  </si>
  <si>
    <t xml:space="preserve">  նախագծերի պատրաստում, ծախսերի գնահատում</t>
  </si>
  <si>
    <t xml:space="preserve">  ընդհանուր շինարարական աշխատանքներ</t>
  </si>
  <si>
    <t>Երևանի Աջափնյակ համայնքի Արա Սարգսյան 5/1 հասցեում տեղակայված շենքի վերակառուցման նախագծանախահաշվային փաստաթղթերի կազմման խորհրդատվական ծառայություններ</t>
  </si>
  <si>
    <t>ՀԲՄ</t>
  </si>
  <si>
    <t xml:space="preserve">ՀԱՅԱՍՏԱՆԻ ՀԱՆՐԱՊԵՏՈՒԹՅԱՆ ԿԱՌԱՎԱՐՈՒԹՅԱՆ 2021 ԹՎԱԿԱՆԻ ԴԵԿՏԵՄԲԵՐԻ 23-Ի N 2121-Ն ՈՐՈՇՄԱՆ N5 ՀԱՎԵԼՎԱԾԻ N2 ԱՂՅՈՒՍԱԿՈՒՄ ԿԱՏԱՐՎՈՂ ՓՈՓՈԽՈՒԹՅՈՒՆՆԵՐԸ </t>
  </si>
  <si>
    <t xml:space="preserve">ՀԱՅԱՍՏԱՆԻ ՀԱՆՐԱՊԵՏՈՒԹՅԱՆ ԿԱՌԱՎԱՐՈՒԹՅԱՆ 2021 ԹՎԱԿԱՆԻ ԴԵԿՏԵՄԲԵՐԻ 23-Ի N 2121-Ն ՈՐՈՇՄԱՆ N 9 ՀԱՎԵԼՎԱԾԻ  9.9 ԱՂՅՈՒՍԱԿՈՒՄ ԿԱՏԱՐՎՈՂ ՓՈՓՈԽՈՒԹՅՈՒՆՆԵՐԸ ԵՎ ԼՐԱՑՈՒՄՆԵՐԸ </t>
  </si>
  <si>
    <t xml:space="preserve">ՀԱՅԱՍՏԱՆԻ ՀԱՆՐԱՊԵՏՈՒԹՅԱՆ ԿԱՌԱՎԱՐՈՒԹՅԱՆ 2021 ԹՎԱԿԱՆԻ ԴԵԿՏԵՄԲԵՐԻ 23-Ի N 2121-Ն ՈՐՈՇՄԱՆ N 9.1 ՀԱՎԵԼՎԱԾԻ  9.1.42 ԱՂՅՈՒՍԱԿՈՒՄ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</si>
</sst>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  <numFmt numFmtId="168" formatCode="#,##0.0_);\(#,##0.0\)"/>
    <numFmt numFmtId="169" formatCode="0.0_);\(0.0\)"/>
    <numFmt numFmtId="170" formatCode="_(* #,##0.0_);_(* \(#,##0.0\);_(* &quot;-&quot;?_);_(@_)"/>
    <numFmt numFmtId="171" formatCode="#,##0.0"/>
    <numFmt numFmtId="172" formatCode="#,##0.0\ _₽;\-#,##0.0\ _₽"/>
    <numFmt numFmtId="173" formatCode="#,##0.0_ ;\-#,##0.0\ "/>
    <numFmt numFmtId="174" formatCode="##,##0;\(##,##0\);\-"/>
  </numFmts>
  <fonts count="39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color indexed="8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i/>
      <sz val="12"/>
      <name val="GHEA Grapalat"/>
      <family val="3"/>
    </font>
    <font>
      <b/>
      <sz val="8"/>
      <name val="GHEA Grapalat"/>
      <family val="2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  <charset val="204"/>
    </font>
    <font>
      <b/>
      <sz val="10"/>
      <color indexed="8"/>
      <name val="GHEA Grapalat"/>
      <family val="3"/>
    </font>
    <font>
      <sz val="12"/>
      <color indexed="8"/>
      <name val="GHEA Grapalat"/>
      <family val="3"/>
    </font>
    <font>
      <sz val="10"/>
      <name val="Arial Armenian"/>
      <family val="2"/>
    </font>
    <font>
      <sz val="12"/>
      <color rgb="FF000000"/>
      <name val="GHEA Grapalat"/>
      <family val="3"/>
    </font>
    <font>
      <sz val="12"/>
      <name val="GHEA Grapalat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"/>
      <scheme val="minor"/>
    </font>
    <font>
      <b/>
      <sz val="12"/>
      <color rgb="FF000000"/>
      <name val="GHEA Grapalat"/>
      <family val="3"/>
    </font>
    <font>
      <b/>
      <sz val="12"/>
      <color rgb="FF000000"/>
      <name val="Times New Roman"/>
      <family val="1"/>
    </font>
    <font>
      <sz val="8"/>
      <color indexed="8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24">
    <xf numFmtId="0" fontId="0" fillId="0" borderId="0"/>
    <xf numFmtId="0" fontId="2" fillId="0" borderId="0"/>
    <xf numFmtId="43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166" fontId="15" fillId="0" borderId="0" applyFill="0" applyBorder="0" applyProtection="0">
      <alignment horizontal="right" vertical="top"/>
    </xf>
    <xf numFmtId="0" fontId="3" fillId="0" borderId="0"/>
    <xf numFmtId="0" fontId="1" fillId="0" borderId="0"/>
    <xf numFmtId="167" fontId="18" fillId="0" borderId="0" applyFont="0" applyFill="0" applyBorder="0" applyAlignment="0" applyProtection="0"/>
    <xf numFmtId="0" fontId="18" fillId="0" borderId="0"/>
    <xf numFmtId="0" fontId="15" fillId="0" borderId="0">
      <alignment horizontal="left" vertical="top" wrapText="1"/>
    </xf>
    <xf numFmtId="0" fontId="3" fillId="0" borderId="0"/>
    <xf numFmtId="166" fontId="20" fillId="0" borderId="0" applyFill="0" applyBorder="0" applyProtection="0">
      <alignment horizontal="right" vertical="top"/>
    </xf>
    <xf numFmtId="0" fontId="21" fillId="0" borderId="0"/>
    <xf numFmtId="0" fontId="3" fillId="0" borderId="0"/>
    <xf numFmtId="0" fontId="28" fillId="0" borderId="0"/>
    <xf numFmtId="0" fontId="31" fillId="0" borderId="0"/>
    <xf numFmtId="164" fontId="31" fillId="0" borderId="0" applyFont="0" applyFill="0" applyBorder="0" applyAlignment="0" applyProtection="0"/>
  </cellStyleXfs>
  <cellXfs count="278">
    <xf numFmtId="0" fontId="0" fillId="0" borderId="0" xfId="0" applyFill="1" applyBorder="1" applyAlignment="1">
      <alignment horizontal="left" vertical="top"/>
    </xf>
    <xf numFmtId="0" fontId="8" fillId="0" borderId="0" xfId="0" applyFont="1"/>
    <xf numFmtId="0" fontId="10" fillId="0" borderId="0" xfId="0" applyFont="1"/>
    <xf numFmtId="0" fontId="8" fillId="2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right"/>
    </xf>
    <xf numFmtId="0" fontId="8" fillId="0" borderId="0" xfId="0" applyFont="1" applyBorder="1"/>
    <xf numFmtId="0" fontId="17" fillId="0" borderId="0" xfId="0" applyFont="1" applyFill="1" applyAlignment="1">
      <alignment horizontal="center" wrapText="1"/>
    </xf>
    <xf numFmtId="0" fontId="4" fillId="2" borderId="0" xfId="16" applyFont="1" applyFill="1">
      <alignment horizontal="left" vertical="top" wrapText="1"/>
    </xf>
    <xf numFmtId="0" fontId="12" fillId="0" borderId="0" xfId="15" applyFont="1" applyAlignment="1">
      <alignment horizontal="right"/>
    </xf>
    <xf numFmtId="0" fontId="12" fillId="0" borderId="0" xfId="15" applyFont="1" applyFill="1" applyBorder="1" applyAlignment="1">
      <alignment horizontal="right"/>
    </xf>
    <xf numFmtId="0" fontId="8" fillId="0" borderId="0" xfId="0" applyFont="1" applyFill="1" applyAlignment="1"/>
    <xf numFmtId="0" fontId="4" fillId="0" borderId="0" xfId="0" applyFont="1" applyAlignment="1">
      <alignment horizontal="center" vertical="center" wrapText="1"/>
    </xf>
    <xf numFmtId="164" fontId="4" fillId="0" borderId="0" xfId="3" applyFont="1" applyAlignment="1">
      <alignment horizontal="center" vertical="center" wrapText="1"/>
    </xf>
    <xf numFmtId="49" fontId="24" fillId="0" borderId="11" xfId="0" applyNumberFormat="1" applyFont="1" applyFill="1" applyBorder="1" applyAlignment="1">
      <alignment horizontal="center" vertical="center" textRotation="90" wrapText="1"/>
    </xf>
    <xf numFmtId="0" fontId="24" fillId="0" borderId="11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64" fontId="25" fillId="0" borderId="0" xfId="3" applyFont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164" fontId="23" fillId="0" borderId="0" xfId="3" applyFont="1" applyAlignment="1">
      <alignment vertical="center" wrapText="1"/>
    </xf>
    <xf numFmtId="0" fontId="27" fillId="0" borderId="0" xfId="0" applyFont="1" applyAlignment="1">
      <alignment vertical="center" wrapText="1"/>
    </xf>
    <xf numFmtId="164" fontId="27" fillId="0" borderId="0" xfId="3" applyFont="1" applyAlignment="1">
      <alignment vertical="center" wrapText="1"/>
    </xf>
    <xf numFmtId="0" fontId="16" fillId="0" borderId="0" xfId="21" applyFont="1"/>
    <xf numFmtId="0" fontId="16" fillId="0" borderId="0" xfId="21" applyFont="1" applyAlignment="1" applyProtection="1">
      <alignment horizontal="left" wrapText="1"/>
      <protection locked="0"/>
    </xf>
    <xf numFmtId="0" fontId="29" fillId="0" borderId="0" xfId="21" applyFont="1" applyAlignment="1" applyProtection="1">
      <protection locked="0"/>
    </xf>
    <xf numFmtId="0" fontId="29" fillId="0" borderId="0" xfId="21" applyFont="1" applyAlignment="1" applyProtection="1">
      <alignment horizontal="right"/>
      <protection locked="0"/>
    </xf>
    <xf numFmtId="0" fontId="16" fillId="0" borderId="0" xfId="21" applyFont="1" applyProtection="1">
      <protection locked="0"/>
    </xf>
    <xf numFmtId="0" fontId="16" fillId="0" borderId="0" xfId="21" applyFont="1" applyAlignment="1" applyProtection="1">
      <alignment horizontal="center"/>
      <protection locked="0"/>
    </xf>
    <xf numFmtId="0" fontId="30" fillId="0" borderId="0" xfId="21" applyFont="1"/>
    <xf numFmtId="0" fontId="25" fillId="0" borderId="0" xfId="21" applyFont="1" applyBorder="1" applyAlignment="1" applyProtection="1">
      <alignment vertical="center" wrapText="1"/>
      <protection locked="0"/>
    </xf>
    <xf numFmtId="0" fontId="30" fillId="0" borderId="0" xfId="21" applyFont="1" applyAlignment="1" applyProtection="1">
      <alignment horizontal="center"/>
      <protection locked="0"/>
    </xf>
    <xf numFmtId="0" fontId="30" fillId="0" borderId="0" xfId="21" applyFont="1" applyProtection="1">
      <protection locked="0"/>
    </xf>
    <xf numFmtId="0" fontId="7" fillId="2" borderId="0" xfId="0" applyFont="1" applyFill="1" applyAlignment="1">
      <alignment horizontal="center" wrapText="1"/>
    </xf>
    <xf numFmtId="0" fontId="5" fillId="2" borderId="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/>
    </xf>
    <xf numFmtId="0" fontId="13" fillId="2" borderId="0" xfId="0" applyFont="1" applyFill="1" applyBorder="1" applyAlignment="1">
      <alignment horizontal="left" vertical="top"/>
    </xf>
    <xf numFmtId="165" fontId="12" fillId="2" borderId="0" xfId="5" applyNumberFormat="1" applyFont="1" applyFill="1" applyAlignment="1">
      <alignment horizontal="right" vertical="center"/>
    </xf>
    <xf numFmtId="165" fontId="14" fillId="2" borderId="0" xfId="0" applyNumberFormat="1" applyFont="1" applyFill="1" applyAlignment="1">
      <alignment horizontal="right"/>
    </xf>
    <xf numFmtId="0" fontId="14" fillId="2" borderId="0" xfId="0" applyFont="1" applyFill="1" applyAlignment="1">
      <alignment horizontal="right"/>
    </xf>
    <xf numFmtId="165" fontId="6" fillId="2" borderId="0" xfId="0" applyNumberFormat="1" applyFont="1" applyFill="1" applyBorder="1" applyAlignment="1">
      <alignment horizontal="left" vertical="top"/>
    </xf>
    <xf numFmtId="0" fontId="8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8" fillId="2" borderId="0" xfId="0" applyFont="1" applyFill="1" applyAlignment="1">
      <alignment horizontal="right"/>
    </xf>
    <xf numFmtId="0" fontId="14" fillId="2" borderId="0" xfId="0" applyFont="1" applyFill="1"/>
    <xf numFmtId="165" fontId="12" fillId="2" borderId="0" xfId="3" applyNumberFormat="1" applyFont="1" applyFill="1" applyAlignment="1">
      <alignment horizontal="right" vertical="center"/>
    </xf>
    <xf numFmtId="0" fontId="9" fillId="2" borderId="0" xfId="0" applyFont="1" applyFill="1"/>
    <xf numFmtId="0" fontId="7" fillId="2" borderId="0" xfId="0" applyFont="1" applyFill="1" applyAlignment="1">
      <alignment horizontal="center" wrapText="1"/>
    </xf>
    <xf numFmtId="0" fontId="25" fillId="0" borderId="11" xfId="0" applyFont="1" applyBorder="1" applyAlignment="1">
      <alignment horizontal="left" vertical="top" wrapText="1"/>
    </xf>
    <xf numFmtId="0" fontId="9" fillId="0" borderId="0" xfId="0" applyFont="1"/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0" fontId="9" fillId="0" borderId="8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43" fontId="7" fillId="0" borderId="5" xfId="3" applyNumberFormat="1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43" fontId="7" fillId="0" borderId="3" xfId="3" applyNumberFormat="1" applyFont="1" applyBorder="1" applyAlignment="1">
      <alignment horizontal="center" vertical="center" wrapText="1"/>
    </xf>
    <xf numFmtId="0" fontId="25" fillId="2" borderId="5" xfId="16" applyFont="1" applyFill="1" applyBorder="1">
      <alignment horizontal="left" vertical="top" wrapText="1"/>
    </xf>
    <xf numFmtId="0" fontId="23" fillId="0" borderId="0" xfId="0" applyFont="1" applyAlignment="1">
      <alignment horizontal="left" vertical="top" wrapText="1"/>
    </xf>
    <xf numFmtId="43" fontId="9" fillId="0" borderId="5" xfId="3" applyNumberFormat="1" applyFont="1" applyBorder="1"/>
    <xf numFmtId="0" fontId="25" fillId="2" borderId="6" xfId="16" applyFont="1" applyFill="1" applyBorder="1" applyAlignment="1">
      <alignment horizontal="left" vertical="top" wrapText="1"/>
    </xf>
    <xf numFmtId="0" fontId="23" fillId="0" borderId="5" xfId="16" applyFont="1" applyBorder="1" applyAlignment="1">
      <alignment horizontal="center" vertical="top" wrapText="1"/>
    </xf>
    <xf numFmtId="0" fontId="23" fillId="0" borderId="5" xfId="0" applyFont="1" applyBorder="1" applyAlignment="1">
      <alignment horizontal="left" vertical="top" wrapText="1"/>
    </xf>
    <xf numFmtId="0" fontId="25" fillId="0" borderId="11" xfId="16" applyFont="1" applyBorder="1" applyAlignment="1">
      <alignment horizontal="center" vertical="top" wrapText="1"/>
    </xf>
    <xf numFmtId="43" fontId="9" fillId="0" borderId="11" xfId="3" applyNumberFormat="1" applyFont="1" applyBorder="1"/>
    <xf numFmtId="43" fontId="9" fillId="0" borderId="11" xfId="0" applyNumberFormat="1" applyFont="1" applyBorder="1"/>
    <xf numFmtId="0" fontId="25" fillId="2" borderId="11" xfId="0" applyFont="1" applyFill="1" applyBorder="1" applyAlignment="1">
      <alignment horizontal="left" vertical="top" wrapText="1"/>
    </xf>
    <xf numFmtId="166" fontId="19" fillId="2" borderId="1" xfId="11" applyNumberFormat="1" applyFont="1" applyFill="1" applyBorder="1" applyAlignment="1">
      <alignment horizontal="right" vertical="top"/>
    </xf>
    <xf numFmtId="0" fontId="32" fillId="2" borderId="0" xfId="0" applyFont="1" applyFill="1" applyBorder="1" applyAlignment="1">
      <alignment horizontal="left" vertical="top"/>
    </xf>
    <xf numFmtId="0" fontId="34" fillId="2" borderId="0" xfId="0" applyFont="1" applyFill="1" applyBorder="1" applyAlignment="1">
      <alignment horizontal="left" vertical="top"/>
    </xf>
    <xf numFmtId="0" fontId="9" fillId="2" borderId="7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25" fillId="2" borderId="1" xfId="17" applyNumberFormat="1" applyFont="1" applyFill="1" applyBorder="1" applyAlignment="1">
      <alignment horizontal="center" vertical="top" wrapText="1"/>
    </xf>
    <xf numFmtId="0" fontId="9" fillId="2" borderId="10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vertical="center" wrapText="1"/>
    </xf>
    <xf numFmtId="0" fontId="30" fillId="2" borderId="7" xfId="0" applyFont="1" applyFill="1" applyBorder="1" applyAlignment="1">
      <alignment horizontal="left" vertical="center" wrapText="1"/>
    </xf>
    <xf numFmtId="0" fontId="34" fillId="2" borderId="0" xfId="0" applyFont="1" applyFill="1" applyAlignment="1">
      <alignment horizontal="left" vertical="top" wrapText="1"/>
    </xf>
    <xf numFmtId="0" fontId="9" fillId="2" borderId="3" xfId="0" applyFont="1" applyFill="1" applyBorder="1" applyAlignment="1">
      <alignment vertical="center" wrapText="1"/>
    </xf>
    <xf numFmtId="0" fontId="23" fillId="2" borderId="1" xfId="0" applyFont="1" applyFill="1" applyBorder="1" applyAlignment="1">
      <alignment horizontal="left" vertical="top" wrapText="1"/>
    </xf>
    <xf numFmtId="49" fontId="23" fillId="2" borderId="4" xfId="16" applyNumberFormat="1" applyFont="1" applyFill="1" applyBorder="1" applyAlignment="1">
      <alignment vertical="top" wrapText="1"/>
    </xf>
    <xf numFmtId="0" fontId="30" fillId="2" borderId="17" xfId="0" applyFont="1" applyFill="1" applyBorder="1" applyAlignment="1">
      <alignment horizontal="left" vertical="center" wrapText="1"/>
    </xf>
    <xf numFmtId="0" fontId="25" fillId="2" borderId="17" xfId="0" applyFont="1" applyFill="1" applyBorder="1" applyAlignment="1">
      <alignment vertical="center"/>
    </xf>
    <xf numFmtId="165" fontId="25" fillId="2" borderId="17" xfId="3" applyNumberFormat="1" applyFont="1" applyFill="1" applyBorder="1" applyAlignment="1">
      <alignment horizontal="center" vertical="center"/>
    </xf>
    <xf numFmtId="49" fontId="23" fillId="2" borderId="4" xfId="16" applyNumberFormat="1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vertical="top" wrapText="1"/>
    </xf>
    <xf numFmtId="0" fontId="9" fillId="2" borderId="3" xfId="0" applyFont="1" applyFill="1" applyBorder="1" applyAlignment="1">
      <alignment vertical="top" wrapText="1"/>
    </xf>
    <xf numFmtId="165" fontId="35" fillId="2" borderId="1" xfId="0" applyNumberFormat="1" applyFont="1" applyFill="1" applyBorder="1" applyAlignment="1">
      <alignment horizontal="right" vertical="top" wrapText="1"/>
    </xf>
    <xf numFmtId="0" fontId="33" fillId="2" borderId="4" xfId="0" applyFont="1" applyFill="1" applyBorder="1" applyAlignment="1">
      <alignment vertical="top" wrapText="1"/>
    </xf>
    <xf numFmtId="0" fontId="25" fillId="2" borderId="17" xfId="0" applyFont="1" applyFill="1" applyBorder="1" applyAlignment="1">
      <alignment horizontal="left" vertical="center" wrapText="1"/>
    </xf>
    <xf numFmtId="49" fontId="30" fillId="0" borderId="11" xfId="0" applyNumberFormat="1" applyFont="1" applyFill="1" applyBorder="1" applyAlignment="1">
      <alignment horizontal="center" vertical="center" textRotation="90" wrapText="1"/>
    </xf>
    <xf numFmtId="168" fontId="25" fillId="0" borderId="11" xfId="0" applyNumberFormat="1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1" xfId="20" applyFont="1" applyBorder="1" applyAlignment="1">
      <alignment horizontal="left" vertical="center" wrapText="1"/>
    </xf>
    <xf numFmtId="168" fontId="23" fillId="0" borderId="11" xfId="0" applyNumberFormat="1" applyFont="1" applyBorder="1" applyAlignment="1">
      <alignment horizontal="center" vertical="center" wrapText="1"/>
    </xf>
    <xf numFmtId="0" fontId="23" fillId="0" borderId="11" xfId="0" applyFont="1" applyBorder="1" applyAlignment="1">
      <alignment vertical="top" wrapText="1"/>
    </xf>
    <xf numFmtId="0" fontId="23" fillId="0" borderId="11" xfId="0" applyFont="1" applyBorder="1" applyAlignment="1">
      <alignment vertical="center" wrapText="1"/>
    </xf>
    <xf numFmtId="0" fontId="9" fillId="0" borderId="11" xfId="0" applyFont="1" applyBorder="1"/>
    <xf numFmtId="0" fontId="23" fillId="2" borderId="0" xfId="0" applyFont="1" applyFill="1"/>
    <xf numFmtId="0" fontId="9" fillId="2" borderId="0" xfId="0" applyFont="1" applyFill="1" applyBorder="1" applyAlignment="1">
      <alignment horizontal="left" vertical="top"/>
    </xf>
    <xf numFmtId="0" fontId="23" fillId="2" borderId="1" xfId="0" applyFont="1" applyFill="1" applyBorder="1" applyAlignment="1">
      <alignment vertical="top" wrapText="1"/>
    </xf>
    <xf numFmtId="0" fontId="23" fillId="2" borderId="0" xfId="0" applyFont="1" applyFill="1" applyBorder="1" applyAlignment="1">
      <alignment vertical="top" wrapText="1"/>
    </xf>
    <xf numFmtId="0" fontId="19" fillId="2" borderId="1" xfId="0" applyFont="1" applyFill="1" applyBorder="1" applyAlignment="1">
      <alignment horizontal="left" vertical="top" wrapText="1"/>
    </xf>
    <xf numFmtId="0" fontId="19" fillId="2" borderId="0" xfId="0" applyFont="1" applyFill="1" applyBorder="1" applyAlignment="1">
      <alignment vertical="top" wrapText="1"/>
    </xf>
    <xf numFmtId="0" fontId="9" fillId="2" borderId="0" xfId="0" applyFont="1" applyFill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0" fontId="19" fillId="2" borderId="1" xfId="0" applyFont="1" applyFill="1" applyBorder="1" applyAlignment="1">
      <alignment vertical="top" wrapText="1"/>
    </xf>
    <xf numFmtId="0" fontId="25" fillId="0" borderId="15" xfId="21" applyFont="1" applyBorder="1" applyAlignment="1" applyProtection="1">
      <alignment horizontal="center" vertical="center" wrapText="1"/>
      <protection locked="0"/>
    </xf>
    <xf numFmtId="0" fontId="30" fillId="0" borderId="15" xfId="21" applyFont="1" applyBorder="1" applyAlignment="1">
      <alignment horizontal="center" vertical="center"/>
    </xf>
    <xf numFmtId="0" fontId="7" fillId="0" borderId="15" xfId="0" applyFont="1" applyBorder="1" applyAlignment="1">
      <alignment vertical="top" wrapText="1"/>
    </xf>
    <xf numFmtId="0" fontId="23" fillId="2" borderId="13" xfId="21" applyFont="1" applyFill="1" applyBorder="1" applyAlignment="1" applyProtection="1">
      <alignment horizontal="center" vertical="center" wrapText="1"/>
      <protection locked="0"/>
    </xf>
    <xf numFmtId="0" fontId="36" fillId="2" borderId="15" xfId="0" applyFont="1" applyFill="1" applyBorder="1" applyAlignment="1">
      <alignment horizontal="center" vertical="center" wrapText="1"/>
    </xf>
    <xf numFmtId="1" fontId="25" fillId="2" borderId="15" xfId="21" applyNumberFormat="1" applyFont="1" applyFill="1" applyBorder="1" applyAlignment="1" applyProtection="1">
      <alignment horizontal="center" vertical="center" wrapText="1"/>
      <protection locked="0"/>
    </xf>
    <xf numFmtId="0" fontId="25" fillId="2" borderId="15" xfId="21" applyFont="1" applyFill="1" applyBorder="1" applyAlignment="1" applyProtection="1">
      <alignment horizontal="center" vertical="center" wrapText="1"/>
      <protection locked="0"/>
    </xf>
    <xf numFmtId="1" fontId="25" fillId="2" borderId="15" xfId="21" applyNumberFormat="1" applyFont="1" applyFill="1" applyBorder="1" applyAlignment="1" applyProtection="1">
      <alignment horizontal="right" vertical="center" wrapText="1"/>
      <protection locked="0"/>
    </xf>
    <xf numFmtId="0" fontId="9" fillId="2" borderId="15" xfId="0" applyFont="1" applyFill="1" applyBorder="1" applyAlignment="1">
      <alignment horizontal="left" vertical="top" wrapText="1"/>
    </xf>
    <xf numFmtId="0" fontId="9" fillId="2" borderId="15" xfId="0" applyFont="1" applyFill="1" applyBorder="1" applyAlignment="1">
      <alignment vertical="top" wrapText="1"/>
    </xf>
    <xf numFmtId="0" fontId="9" fillId="2" borderId="15" xfId="0" applyFont="1" applyFill="1" applyBorder="1" applyAlignment="1">
      <alignment horizontal="right" vertical="top" wrapText="1"/>
    </xf>
    <xf numFmtId="165" fontId="25" fillId="2" borderId="15" xfId="3" applyNumberFormat="1" applyFont="1" applyFill="1" applyBorder="1" applyAlignment="1">
      <alignment horizontal="center" vertical="top"/>
    </xf>
    <xf numFmtId="169" fontId="25" fillId="2" borderId="15" xfId="21" applyNumberFormat="1" applyFont="1" applyFill="1" applyBorder="1" applyAlignment="1" applyProtection="1">
      <alignment horizontal="right" vertical="center" wrapText="1"/>
      <protection locked="0"/>
    </xf>
    <xf numFmtId="39" fontId="23" fillId="2" borderId="15" xfId="3" applyNumberFormat="1" applyFont="1" applyFill="1" applyBorder="1" applyAlignment="1" applyProtection="1">
      <alignment horizontal="right" vertical="center" wrapText="1"/>
      <protection locked="0"/>
    </xf>
    <xf numFmtId="39" fontId="30" fillId="2" borderId="15" xfId="3" applyNumberFormat="1" applyFont="1" applyFill="1" applyBorder="1" applyProtection="1">
      <protection locked="0"/>
    </xf>
    <xf numFmtId="0" fontId="7" fillId="2" borderId="0" xfId="0" applyFont="1" applyFill="1" applyAlignment="1">
      <alignment wrapText="1"/>
    </xf>
    <xf numFmtId="0" fontId="24" fillId="2" borderId="17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center" wrapText="1"/>
    </xf>
    <xf numFmtId="49" fontId="23" fillId="2" borderId="21" xfId="16" applyNumberFormat="1" applyFont="1" applyFill="1" applyBorder="1" applyAlignment="1">
      <alignment vertical="top" wrapText="1"/>
    </xf>
    <xf numFmtId="165" fontId="25" fillId="2" borderId="17" xfId="0" applyNumberFormat="1" applyFont="1" applyFill="1" applyBorder="1" applyAlignment="1">
      <alignment horizontal="left" vertical="center" wrapText="1"/>
    </xf>
    <xf numFmtId="165" fontId="25" fillId="2" borderId="17" xfId="0" applyNumberFormat="1" applyFont="1" applyFill="1" applyBorder="1" applyAlignment="1">
      <alignment horizontal="left" vertical="top" wrapText="1"/>
    </xf>
    <xf numFmtId="166" fontId="19" fillId="2" borderId="17" xfId="11" applyNumberFormat="1" applyFont="1" applyFill="1" applyBorder="1" applyAlignment="1">
      <alignment horizontal="right" vertical="top"/>
    </xf>
    <xf numFmtId="0" fontId="9" fillId="2" borderId="17" xfId="0" applyFont="1" applyFill="1" applyBorder="1" applyAlignment="1">
      <alignment horizontal="center" vertical="center" wrapText="1"/>
    </xf>
    <xf numFmtId="166" fontId="19" fillId="2" borderId="0" xfId="11" applyNumberFormat="1" applyFont="1" applyFill="1" applyBorder="1" applyAlignment="1">
      <alignment horizontal="right" vertical="top"/>
    </xf>
    <xf numFmtId="0" fontId="9" fillId="2" borderId="1" xfId="0" applyFont="1" applyFill="1" applyBorder="1" applyAlignment="1">
      <alignment horizontal="left" vertical="top" wrapText="1"/>
    </xf>
    <xf numFmtId="0" fontId="27" fillId="2" borderId="17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top" wrapText="1"/>
    </xf>
    <xf numFmtId="0" fontId="7" fillId="0" borderId="0" xfId="0" applyFont="1" applyAlignment="1"/>
    <xf numFmtId="0" fontId="9" fillId="2" borderId="17" xfId="0" applyFont="1" applyFill="1" applyBorder="1" applyAlignment="1">
      <alignment vertical="top" wrapText="1"/>
    </xf>
    <xf numFmtId="0" fontId="25" fillId="2" borderId="17" xfId="21" applyFont="1" applyFill="1" applyBorder="1" applyAlignment="1" applyProtection="1">
      <alignment horizontal="center" vertical="center" wrapText="1"/>
      <protection locked="0"/>
    </xf>
    <xf numFmtId="0" fontId="9" fillId="2" borderId="17" xfId="0" applyFont="1" applyFill="1" applyBorder="1" applyAlignment="1">
      <alignment horizontal="right" vertical="top" wrapText="1"/>
    </xf>
    <xf numFmtId="165" fontId="25" fillId="2" borderId="17" xfId="3" applyNumberFormat="1" applyFont="1" applyFill="1" applyBorder="1" applyAlignment="1">
      <alignment horizontal="center" vertical="top"/>
    </xf>
    <xf numFmtId="169" fontId="25" fillId="2" borderId="17" xfId="21" applyNumberFormat="1" applyFont="1" applyFill="1" applyBorder="1" applyAlignment="1" applyProtection="1">
      <alignment horizontal="right" vertical="center" wrapText="1"/>
      <protection locked="0"/>
    </xf>
    <xf numFmtId="168" fontId="23" fillId="2" borderId="15" xfId="3" applyNumberFormat="1" applyFont="1" applyFill="1" applyBorder="1" applyAlignment="1" applyProtection="1">
      <alignment horizontal="right" vertical="center" wrapText="1"/>
      <protection locked="0"/>
    </xf>
    <xf numFmtId="0" fontId="25" fillId="2" borderId="21" xfId="16" applyFont="1" applyFill="1" applyBorder="1" applyAlignment="1">
      <alignment horizontal="center" vertical="top" wrapText="1"/>
    </xf>
    <xf numFmtId="0" fontId="25" fillId="2" borderId="4" xfId="16" applyFont="1" applyFill="1" applyBorder="1" applyAlignment="1">
      <alignment horizontal="center" vertical="top" wrapText="1"/>
    </xf>
    <xf numFmtId="0" fontId="25" fillId="2" borderId="3" xfId="16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center" wrapText="1"/>
    </xf>
    <xf numFmtId="0" fontId="9" fillId="0" borderId="5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left" vertical="top" wrapText="1"/>
    </xf>
    <xf numFmtId="0" fontId="25" fillId="2" borderId="18" xfId="0" applyFont="1" applyFill="1" applyBorder="1" applyAlignment="1">
      <alignment horizontal="left" vertical="center" wrapText="1"/>
    </xf>
    <xf numFmtId="0" fontId="25" fillId="2" borderId="17" xfId="0" applyFont="1" applyFill="1" applyBorder="1" applyAlignment="1">
      <alignment horizontal="left" vertical="top" wrapText="1"/>
    </xf>
    <xf numFmtId="0" fontId="30" fillId="2" borderId="21" xfId="0" applyFont="1" applyFill="1" applyBorder="1" applyAlignment="1">
      <alignment horizontal="left" vertical="center" wrapText="1"/>
    </xf>
    <xf numFmtId="0" fontId="23" fillId="2" borderId="17" xfId="0" applyFont="1" applyFill="1" applyBorder="1" applyAlignment="1">
      <alignment horizontal="left" vertical="center" wrapText="1"/>
    </xf>
    <xf numFmtId="0" fontId="23" fillId="2" borderId="17" xfId="0" applyFont="1" applyFill="1" applyBorder="1" applyAlignment="1">
      <alignment horizontal="left" vertical="top" wrapText="1"/>
    </xf>
    <xf numFmtId="0" fontId="19" fillId="2" borderId="17" xfId="0" applyFont="1" applyFill="1" applyBorder="1" applyAlignment="1">
      <alignment vertical="center"/>
    </xf>
    <xf numFmtId="49" fontId="25" fillId="2" borderId="17" xfId="19" applyNumberFormat="1" applyFont="1" applyFill="1" applyBorder="1" applyAlignment="1">
      <alignment horizontal="left" vertical="center" wrapText="1"/>
    </xf>
    <xf numFmtId="165" fontId="25" fillId="2" borderId="17" xfId="0" applyNumberFormat="1" applyFont="1" applyFill="1" applyBorder="1" applyAlignment="1">
      <alignment vertical="center"/>
    </xf>
    <xf numFmtId="170" fontId="25" fillId="2" borderId="17" xfId="0" applyNumberFormat="1" applyFont="1" applyFill="1" applyBorder="1" applyAlignment="1">
      <alignment vertical="center"/>
    </xf>
    <xf numFmtId="170" fontId="19" fillId="2" borderId="17" xfId="0" applyNumberFormat="1" applyFont="1" applyFill="1" applyBorder="1" applyAlignment="1">
      <alignment vertical="center"/>
    </xf>
    <xf numFmtId="170" fontId="25" fillId="2" borderId="17" xfId="0" applyNumberFormat="1" applyFont="1" applyFill="1" applyBorder="1" applyAlignment="1">
      <alignment horizontal="left" vertical="top" wrapText="1"/>
    </xf>
    <xf numFmtId="170" fontId="25" fillId="2" borderId="17" xfId="0" applyNumberFormat="1" applyFont="1" applyFill="1" applyBorder="1" applyAlignment="1">
      <alignment horizontal="left" vertical="center" wrapText="1"/>
    </xf>
    <xf numFmtId="170" fontId="24" fillId="2" borderId="17" xfId="0" applyNumberFormat="1" applyFont="1" applyFill="1" applyBorder="1" applyAlignment="1">
      <alignment horizontal="left" vertical="center" wrapText="1"/>
    </xf>
    <xf numFmtId="170" fontId="23" fillId="2" borderId="17" xfId="0" applyNumberFormat="1" applyFont="1" applyFill="1" applyBorder="1" applyAlignment="1">
      <alignment horizontal="left" vertical="top" wrapText="1"/>
    </xf>
    <xf numFmtId="165" fontId="25" fillId="2" borderId="18" xfId="0" applyNumberFormat="1" applyFont="1" applyFill="1" applyBorder="1" applyAlignment="1">
      <alignment horizontal="left" vertical="center" wrapText="1"/>
    </xf>
    <xf numFmtId="165" fontId="24" fillId="2" borderId="17" xfId="0" applyNumberFormat="1" applyFont="1" applyFill="1" applyBorder="1" applyAlignment="1">
      <alignment horizontal="left" vertical="center" wrapText="1"/>
    </xf>
    <xf numFmtId="165" fontId="23" fillId="2" borderId="17" xfId="0" applyNumberFormat="1" applyFont="1" applyFill="1" applyBorder="1" applyAlignment="1">
      <alignment horizontal="left" vertical="top" wrapText="1"/>
    </xf>
    <xf numFmtId="165" fontId="23" fillId="2" borderId="17" xfId="0" applyNumberFormat="1" applyFont="1" applyFill="1" applyBorder="1" applyAlignment="1">
      <alignment horizontal="left" vertical="center" wrapText="1"/>
    </xf>
    <xf numFmtId="49" fontId="23" fillId="2" borderId="21" xfId="16" applyNumberFormat="1" applyFont="1" applyFill="1" applyBorder="1" applyAlignment="1">
      <alignment horizontal="center" vertical="top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top" wrapText="1"/>
    </xf>
    <xf numFmtId="0" fontId="9" fillId="2" borderId="21" xfId="0" applyFont="1" applyFill="1" applyBorder="1" applyAlignment="1">
      <alignment horizontal="center" vertical="center" wrapText="1"/>
    </xf>
    <xf numFmtId="0" fontId="37" fillId="2" borderId="0" xfId="0" applyFont="1" applyFill="1" applyBorder="1" applyAlignment="1">
      <alignment horizontal="left" vertical="top" wrapText="1"/>
    </xf>
    <xf numFmtId="0" fontId="34" fillId="2" borderId="0" xfId="0" applyFont="1" applyFill="1" applyBorder="1" applyAlignment="1">
      <alignment horizontal="left" vertical="top" wrapText="1"/>
    </xf>
    <xf numFmtId="165" fontId="35" fillId="2" borderId="17" xfId="0" applyNumberFormat="1" applyFont="1" applyFill="1" applyBorder="1" applyAlignment="1">
      <alignment horizontal="right" vertical="top" wrapText="1"/>
    </xf>
    <xf numFmtId="0" fontId="9" fillId="2" borderId="21" xfId="0" applyFont="1" applyFill="1" applyBorder="1" applyAlignment="1">
      <alignment horizontal="center" vertical="top" wrapText="1"/>
    </xf>
    <xf numFmtId="165" fontId="25" fillId="2" borderId="17" xfId="3" applyNumberFormat="1" applyFont="1" applyFill="1" applyBorder="1" applyAlignment="1">
      <alignment horizontal="right" vertical="center" wrapText="1"/>
    </xf>
    <xf numFmtId="165" fontId="23" fillId="2" borderId="17" xfId="18" applyNumberFormat="1" applyFont="1" applyFill="1" applyBorder="1" applyAlignment="1">
      <alignment horizontal="right" vertical="center"/>
    </xf>
    <xf numFmtId="0" fontId="9" fillId="2" borderId="17" xfId="0" applyFont="1" applyFill="1" applyBorder="1" applyAlignment="1">
      <alignment vertical="center" wrapText="1"/>
    </xf>
    <xf numFmtId="0" fontId="9" fillId="2" borderId="21" xfId="0" applyFont="1" applyFill="1" applyBorder="1" applyAlignment="1">
      <alignment vertical="top" wrapText="1"/>
    </xf>
    <xf numFmtId="49" fontId="23" fillId="2" borderId="3" xfId="16" applyNumberFormat="1" applyFont="1" applyFill="1" applyBorder="1" applyAlignment="1">
      <alignment horizontal="center" vertical="top" wrapText="1"/>
    </xf>
    <xf numFmtId="49" fontId="23" fillId="2" borderId="3" xfId="16" applyNumberFormat="1" applyFont="1" applyFill="1" applyBorder="1" applyAlignment="1">
      <alignment vertical="top" wrapText="1"/>
    </xf>
    <xf numFmtId="0" fontId="25" fillId="0" borderId="17" xfId="0" applyFont="1" applyBorder="1" applyAlignment="1">
      <alignment horizontal="center" vertical="center" wrapText="1"/>
    </xf>
    <xf numFmtId="171" fontId="24" fillId="2" borderId="21" xfId="0" applyNumberFormat="1" applyFont="1" applyFill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top" wrapText="1"/>
    </xf>
    <xf numFmtId="0" fontId="23" fillId="0" borderId="22" xfId="0" applyFont="1" applyBorder="1" applyAlignment="1">
      <alignment horizontal="center" vertical="top" wrapText="1"/>
    </xf>
    <xf numFmtId="0" fontId="19" fillId="2" borderId="17" xfId="0" applyFont="1" applyFill="1" applyBorder="1" applyAlignment="1">
      <alignment horizontal="left" vertical="top" wrapText="1"/>
    </xf>
    <xf numFmtId="0" fontId="9" fillId="2" borderId="17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0" fontId="25" fillId="2" borderId="17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right"/>
    </xf>
    <xf numFmtId="0" fontId="14" fillId="0" borderId="0" xfId="0" applyFont="1"/>
    <xf numFmtId="0" fontId="25" fillId="0" borderId="17" xfId="16" applyFont="1" applyBorder="1" applyAlignment="1">
      <alignment horizontal="center" vertical="top" wrapText="1"/>
    </xf>
    <xf numFmtId="165" fontId="9" fillId="0" borderId="11" xfId="3" applyNumberFormat="1" applyFont="1" applyBorder="1"/>
    <xf numFmtId="172" fontId="25" fillId="2" borderId="17" xfId="3" applyNumberFormat="1" applyFont="1" applyFill="1" applyBorder="1" applyAlignment="1" applyProtection="1">
      <alignment horizontal="right" vertical="center" wrapText="1"/>
      <protection locked="0"/>
    </xf>
    <xf numFmtId="172" fontId="7" fillId="0" borderId="15" xfId="0" applyNumberFormat="1" applyFont="1" applyBorder="1" applyAlignment="1">
      <alignment vertical="top" wrapText="1"/>
    </xf>
    <xf numFmtId="172" fontId="30" fillId="2" borderId="15" xfId="3" applyNumberFormat="1" applyFont="1" applyFill="1" applyBorder="1" applyProtection="1">
      <protection locked="0"/>
    </xf>
    <xf numFmtId="172" fontId="23" fillId="2" borderId="15" xfId="3" applyNumberFormat="1" applyFont="1" applyFill="1" applyBorder="1" applyAlignment="1" applyProtection="1">
      <alignment horizontal="right" vertical="center" wrapText="1"/>
      <protection locked="0"/>
    </xf>
    <xf numFmtId="173" fontId="16" fillId="0" borderId="0" xfId="21" applyNumberFormat="1" applyFont="1"/>
    <xf numFmtId="165" fontId="7" fillId="0" borderId="11" xfId="3" applyNumberFormat="1" applyFont="1" applyBorder="1"/>
    <xf numFmtId="172" fontId="23" fillId="2" borderId="17" xfId="3" applyNumberFormat="1" applyFont="1" applyFill="1" applyBorder="1" applyAlignment="1" applyProtection="1">
      <alignment horizontal="right" vertical="center" wrapText="1"/>
      <protection locked="0"/>
    </xf>
    <xf numFmtId="0" fontId="9" fillId="2" borderId="1" xfId="0" applyFont="1" applyFill="1" applyBorder="1" applyAlignment="1">
      <alignment horizontal="center" vertical="top" wrapText="1"/>
    </xf>
    <xf numFmtId="43" fontId="9" fillId="0" borderId="11" xfId="3" applyNumberFormat="1" applyFont="1" applyBorder="1" applyAlignment="1">
      <alignment vertical="center"/>
    </xf>
    <xf numFmtId="43" fontId="9" fillId="0" borderId="11" xfId="0" applyNumberFormat="1" applyFont="1" applyBorder="1" applyAlignment="1">
      <alignment vertical="center"/>
    </xf>
    <xf numFmtId="43" fontId="8" fillId="0" borderId="0" xfId="0" applyNumberFormat="1" applyFont="1"/>
    <xf numFmtId="174" fontId="19" fillId="2" borderId="17" xfId="11" applyNumberFormat="1" applyFont="1" applyFill="1" applyBorder="1" applyAlignment="1">
      <alignment horizontal="right" vertical="top"/>
    </xf>
    <xf numFmtId="174" fontId="19" fillId="2" borderId="17" xfId="11" applyNumberFormat="1" applyFont="1" applyFill="1" applyBorder="1" applyAlignment="1">
      <alignment horizontal="center" vertical="center"/>
    </xf>
    <xf numFmtId="174" fontId="19" fillId="2" borderId="1" xfId="11" applyNumberFormat="1" applyFont="1" applyFill="1" applyBorder="1" applyAlignment="1">
      <alignment horizontal="center" vertical="top"/>
    </xf>
    <xf numFmtId="166" fontId="19" fillId="2" borderId="1" xfId="11" applyNumberFormat="1" applyFont="1" applyFill="1" applyBorder="1" applyAlignment="1">
      <alignment horizontal="center" vertical="top"/>
    </xf>
    <xf numFmtId="0" fontId="25" fillId="2" borderId="17" xfId="0" applyFont="1" applyFill="1" applyBorder="1" applyAlignment="1">
      <alignment horizontal="center" vertical="center" wrapText="1"/>
    </xf>
    <xf numFmtId="168" fontId="23" fillId="2" borderId="11" xfId="0" applyNumberFormat="1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vertical="top" wrapText="1"/>
    </xf>
    <xf numFmtId="43" fontId="9" fillId="2" borderId="11" xfId="3" applyNumberFormat="1" applyFont="1" applyFill="1" applyBorder="1" applyAlignment="1">
      <alignment vertical="center"/>
    </xf>
    <xf numFmtId="43" fontId="9" fillId="2" borderId="17" xfId="3" applyNumberFormat="1" applyFont="1" applyFill="1" applyBorder="1" applyAlignment="1">
      <alignment vertical="center"/>
    </xf>
    <xf numFmtId="43" fontId="9" fillId="2" borderId="17" xfId="0" applyNumberFormat="1" applyFont="1" applyFill="1" applyBorder="1" applyAlignment="1">
      <alignment vertical="center"/>
    </xf>
    <xf numFmtId="43" fontId="9" fillId="2" borderId="11" xfId="0" applyNumberFormat="1" applyFont="1" applyFill="1" applyBorder="1" applyAlignment="1">
      <alignment vertical="center"/>
    </xf>
    <xf numFmtId="43" fontId="9" fillId="2" borderId="11" xfId="3" applyNumberFormat="1" applyFont="1" applyFill="1" applyBorder="1"/>
    <xf numFmtId="0" fontId="8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wrapText="1"/>
    </xf>
    <xf numFmtId="0" fontId="9" fillId="0" borderId="0" xfId="0" applyFont="1" applyFill="1" applyBorder="1" applyAlignment="1">
      <alignment horizontal="right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6" xfId="0" applyFont="1" applyFill="1" applyBorder="1" applyAlignment="1">
      <alignment horizontal="center" vertical="top" wrapText="1"/>
    </xf>
    <xf numFmtId="0" fontId="9" fillId="2" borderId="9" xfId="0" applyFont="1" applyFill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top" wrapText="1"/>
    </xf>
    <xf numFmtId="0" fontId="23" fillId="0" borderId="17" xfId="0" applyFont="1" applyBorder="1" applyAlignment="1">
      <alignment horizontal="center" vertical="top" wrapText="1"/>
    </xf>
    <xf numFmtId="0" fontId="23" fillId="0" borderId="11" xfId="0" applyFont="1" applyBorder="1" applyAlignment="1">
      <alignment horizontal="center" vertical="top" wrapText="1"/>
    </xf>
    <xf numFmtId="0" fontId="14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  <xf numFmtId="49" fontId="30" fillId="0" borderId="11" xfId="0" applyNumberFormat="1" applyFont="1" applyFill="1" applyBorder="1" applyAlignment="1">
      <alignment horizontal="center" vertical="center" wrapText="1"/>
    </xf>
    <xf numFmtId="0" fontId="30" fillId="0" borderId="1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18" xfId="0" applyFont="1" applyFill="1" applyBorder="1" applyAlignment="1">
      <alignment horizontal="left" vertical="top" wrapText="1"/>
    </xf>
    <xf numFmtId="0" fontId="9" fillId="2" borderId="20" xfId="0" applyFont="1" applyFill="1" applyBorder="1" applyAlignment="1">
      <alignment horizontal="left" vertical="top" wrapText="1"/>
    </xf>
    <xf numFmtId="0" fontId="25" fillId="2" borderId="18" xfId="0" applyFont="1" applyFill="1" applyBorder="1" applyAlignment="1">
      <alignment horizontal="left" vertical="top" wrapText="1"/>
    </xf>
    <xf numFmtId="0" fontId="25" fillId="2" borderId="20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top" wrapText="1"/>
    </xf>
    <xf numFmtId="0" fontId="23" fillId="2" borderId="0" xfId="0" applyFont="1" applyFill="1" applyAlignment="1">
      <alignment horizontal="left" vertical="top" wrapText="1"/>
    </xf>
    <xf numFmtId="0" fontId="7" fillId="0" borderId="0" xfId="0" applyFont="1" applyAlignment="1">
      <alignment horizontal="center"/>
    </xf>
    <xf numFmtId="0" fontId="38" fillId="0" borderId="0" xfId="21" applyFont="1" applyAlignment="1" applyProtection="1">
      <alignment horizontal="right"/>
      <protection locked="0"/>
    </xf>
    <xf numFmtId="0" fontId="12" fillId="0" borderId="0" xfId="0" applyFont="1" applyFill="1" applyAlignment="1">
      <alignment horizontal="right"/>
    </xf>
    <xf numFmtId="0" fontId="24" fillId="3" borderId="0" xfId="21" applyFont="1" applyFill="1" applyAlignment="1" applyProtection="1">
      <alignment horizontal="center" vertical="center" wrapText="1"/>
      <protection locked="0"/>
    </xf>
    <xf numFmtId="0" fontId="23" fillId="2" borderId="18" xfId="21" applyFont="1" applyFill="1" applyBorder="1" applyAlignment="1" applyProtection="1">
      <alignment horizontal="left" vertical="center" wrapText="1"/>
      <protection locked="0"/>
    </xf>
    <xf numFmtId="0" fontId="23" fillId="2" borderId="19" xfId="21" applyFont="1" applyFill="1" applyBorder="1" applyAlignment="1" applyProtection="1">
      <alignment horizontal="left" vertical="center" wrapText="1"/>
      <protection locked="0"/>
    </xf>
    <xf numFmtId="0" fontId="23" fillId="2" borderId="20" xfId="21" applyFont="1" applyFill="1" applyBorder="1" applyAlignment="1" applyProtection="1">
      <alignment horizontal="left" vertical="center" wrapText="1"/>
      <protection locked="0"/>
    </xf>
    <xf numFmtId="0" fontId="23" fillId="2" borderId="18" xfId="21" applyFont="1" applyFill="1" applyBorder="1" applyAlignment="1" applyProtection="1">
      <alignment horizontal="center" vertical="center" wrapText="1"/>
      <protection locked="0"/>
    </xf>
    <xf numFmtId="0" fontId="23" fillId="2" borderId="19" xfId="21" applyFont="1" applyFill="1" applyBorder="1" applyAlignment="1" applyProtection="1">
      <alignment horizontal="center" vertical="center" wrapText="1"/>
      <protection locked="0"/>
    </xf>
    <xf numFmtId="0" fontId="23" fillId="2" borderId="20" xfId="21" applyFont="1" applyFill="1" applyBorder="1" applyAlignment="1" applyProtection="1">
      <alignment horizontal="center" vertical="center" wrapText="1"/>
      <protection locked="0"/>
    </xf>
    <xf numFmtId="0" fontId="25" fillId="0" borderId="12" xfId="21" applyFont="1" applyBorder="1" applyAlignment="1" applyProtection="1">
      <alignment horizontal="center" vertical="center" wrapText="1"/>
      <protection locked="0"/>
    </xf>
    <xf numFmtId="0" fontId="25" fillId="0" borderId="3" xfId="21" applyFont="1" applyBorder="1" applyAlignment="1" applyProtection="1">
      <alignment horizontal="center" vertical="center" wrapText="1"/>
      <protection locked="0"/>
    </xf>
    <xf numFmtId="0" fontId="30" fillId="0" borderId="13" xfId="21" applyFont="1" applyBorder="1" applyAlignment="1" applyProtection="1">
      <alignment horizontal="center" vertical="center" wrapText="1"/>
      <protection locked="0"/>
    </xf>
    <xf numFmtId="0" fontId="30" fillId="0" borderId="14" xfId="21" applyFont="1" applyBorder="1" applyAlignment="1" applyProtection="1">
      <alignment horizontal="center" vertical="center" wrapText="1"/>
      <protection locked="0"/>
    </xf>
    <xf numFmtId="0" fontId="30" fillId="0" borderId="12" xfId="21" applyFont="1" applyBorder="1" applyAlignment="1">
      <alignment horizontal="center" vertical="center" wrapText="1"/>
    </xf>
    <xf numFmtId="0" fontId="30" fillId="0" borderId="3" xfId="21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top" wrapText="1"/>
    </xf>
    <xf numFmtId="0" fontId="7" fillId="0" borderId="16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</cellXfs>
  <cellStyles count="24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6" xfId="23"/>
    <cellStyle name="Normal" xfId="0" builtinId="0"/>
    <cellStyle name="Normal 11" xfId="17"/>
    <cellStyle name="Normal 12" xfId="20"/>
    <cellStyle name="Normal 2" xfId="1"/>
    <cellStyle name="Normal 3" xfId="10"/>
    <cellStyle name="Normal 4" xfId="13"/>
    <cellStyle name="Normal 5" xfId="22"/>
    <cellStyle name="Normal 5 2" xfId="15"/>
    <cellStyle name="Normal 8" xfId="16"/>
    <cellStyle name="Normal 8 2" xfId="19"/>
    <cellStyle name="Normal_MVD artabyug" xfId="21"/>
    <cellStyle name="SN_241" xfId="11"/>
    <cellStyle name="SN_b" xfId="18"/>
    <cellStyle name="Обычный 2" xfId="12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5"/>
  <sheetViews>
    <sheetView tabSelected="1" topLeftCell="A19" workbookViewId="0">
      <selection activeCell="D17" sqref="D17:D18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44">
      <c r="D1" s="4"/>
      <c r="E1" s="4"/>
      <c r="F1" s="11"/>
      <c r="G1" s="11"/>
      <c r="H1" s="9" t="s">
        <v>129</v>
      </c>
      <c r="I1" s="5"/>
    </row>
    <row r="2" spans="1:44">
      <c r="D2" s="11"/>
      <c r="E2" s="11"/>
      <c r="F2" s="11"/>
      <c r="G2" s="11"/>
      <c r="H2" s="9" t="s">
        <v>128</v>
      </c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</row>
    <row r="3" spans="1:44">
      <c r="D3" s="11"/>
      <c r="E3" s="11"/>
      <c r="F3" s="11"/>
      <c r="G3" s="11"/>
      <c r="H3" s="10" t="s">
        <v>15</v>
      </c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</row>
    <row r="4" spans="1:44">
      <c r="D4" s="225"/>
      <c r="E4" s="225"/>
      <c r="F4" s="225"/>
      <c r="G4" s="5"/>
      <c r="H4" s="5"/>
      <c r="I4" s="5"/>
    </row>
    <row r="5" spans="1:44">
      <c r="D5" s="225"/>
      <c r="E5" s="225"/>
      <c r="F5" s="225"/>
      <c r="G5" s="5"/>
      <c r="H5" s="5"/>
      <c r="I5" s="5"/>
    </row>
    <row r="6" spans="1:44" ht="51" customHeight="1">
      <c r="A6" s="226" t="s">
        <v>132</v>
      </c>
      <c r="B6" s="226"/>
      <c r="C6" s="226"/>
      <c r="D6" s="226"/>
      <c r="E6" s="226"/>
      <c r="F6" s="226"/>
      <c r="G6" s="226"/>
      <c r="H6" s="226"/>
      <c r="I6" s="7"/>
    </row>
    <row r="7" spans="1:44" ht="17.25">
      <c r="A7" s="50"/>
      <c r="B7" s="151"/>
      <c r="C7" s="151"/>
      <c r="D7" s="151"/>
      <c r="E7" s="151"/>
      <c r="F7" s="151"/>
      <c r="G7" s="227" t="s">
        <v>18</v>
      </c>
      <c r="H7" s="227"/>
      <c r="I7" s="7"/>
    </row>
    <row r="8" spans="1:44" ht="48.75" customHeight="1">
      <c r="A8" s="228" t="s">
        <v>0</v>
      </c>
      <c r="B8" s="228"/>
      <c r="C8" s="229" t="s">
        <v>19</v>
      </c>
      <c r="D8" s="229" t="s">
        <v>16</v>
      </c>
      <c r="E8" s="230" t="s">
        <v>87</v>
      </c>
      <c r="F8" s="231"/>
      <c r="G8" s="231"/>
      <c r="H8" s="232"/>
      <c r="I8" s="7"/>
    </row>
    <row r="9" spans="1:44" ht="17.25">
      <c r="A9" s="228"/>
      <c r="B9" s="228"/>
      <c r="C9" s="229"/>
      <c r="D9" s="229"/>
      <c r="E9" s="229" t="s">
        <v>20</v>
      </c>
      <c r="F9" s="229"/>
      <c r="G9" s="229"/>
      <c r="H9" s="229"/>
    </row>
    <row r="10" spans="1:44" ht="103.5">
      <c r="A10" s="51" t="s">
        <v>7</v>
      </c>
      <c r="B10" s="51" t="s">
        <v>2</v>
      </c>
      <c r="C10" s="229"/>
      <c r="D10" s="229"/>
      <c r="E10" s="52" t="s">
        <v>59</v>
      </c>
      <c r="F10" s="52" t="s">
        <v>60</v>
      </c>
      <c r="G10" s="52" t="s">
        <v>61</v>
      </c>
      <c r="H10" s="152" t="s">
        <v>62</v>
      </c>
    </row>
    <row r="11" spans="1:44" ht="17.25">
      <c r="A11" s="53"/>
      <c r="B11" s="53"/>
      <c r="C11" s="54" t="s">
        <v>16</v>
      </c>
      <c r="D11" s="55">
        <f>+D13</f>
        <v>0</v>
      </c>
      <c r="E11" s="55">
        <f t="shared" ref="E11:H11" si="0">+E13</f>
        <v>-384738.3</v>
      </c>
      <c r="F11" s="55">
        <f t="shared" si="0"/>
        <v>349786.3</v>
      </c>
      <c r="G11" s="55">
        <f>+G13</f>
        <v>34952</v>
      </c>
      <c r="H11" s="55">
        <f t="shared" si="0"/>
        <v>0</v>
      </c>
    </row>
    <row r="12" spans="1:44" ht="17.25">
      <c r="A12" s="53"/>
      <c r="B12" s="53"/>
      <c r="C12" s="56" t="s">
        <v>3</v>
      </c>
      <c r="D12" s="57"/>
      <c r="E12" s="57"/>
      <c r="F12" s="57"/>
      <c r="G12" s="57"/>
      <c r="H12" s="57"/>
    </row>
    <row r="13" spans="1:44" ht="17.25">
      <c r="A13" s="58"/>
      <c r="B13" s="58"/>
      <c r="C13" s="59" t="s">
        <v>21</v>
      </c>
      <c r="D13" s="60">
        <f>D15+D19</f>
        <v>0</v>
      </c>
      <c r="E13" s="60">
        <f>E15+E19</f>
        <v>-384738.3</v>
      </c>
      <c r="F13" s="60">
        <f>F15+F19</f>
        <v>349786.3</v>
      </c>
      <c r="G13" s="60">
        <f>G15+G19</f>
        <v>34952</v>
      </c>
      <c r="H13" s="60">
        <f t="shared" ref="H13" si="1">H15+H19</f>
        <v>0</v>
      </c>
    </row>
    <row r="14" spans="1:44" ht="17.25">
      <c r="A14" s="58"/>
      <c r="B14" s="58"/>
      <c r="C14" s="61" t="s">
        <v>14</v>
      </c>
      <c r="D14" s="60"/>
      <c r="E14" s="60"/>
      <c r="F14" s="60"/>
      <c r="G14" s="60"/>
      <c r="H14" s="60"/>
    </row>
    <row r="15" spans="1:44" ht="34.5">
      <c r="A15" s="62">
        <v>1228</v>
      </c>
      <c r="B15" s="62">
        <v>31001</v>
      </c>
      <c r="C15" s="63" t="s">
        <v>63</v>
      </c>
      <c r="D15" s="60">
        <f>E15+F15+G15+H15</f>
        <v>0</v>
      </c>
      <c r="E15" s="60">
        <f>E17+E18</f>
        <v>-10462</v>
      </c>
      <c r="F15" s="60">
        <f t="shared" ref="F15" si="2">F17+F18</f>
        <v>0</v>
      </c>
      <c r="G15" s="60">
        <f>G17+G18</f>
        <v>10462</v>
      </c>
      <c r="H15" s="60">
        <f>H17+H18</f>
        <v>0</v>
      </c>
    </row>
    <row r="16" spans="1:44" ht="17.25">
      <c r="A16" s="64"/>
      <c r="B16" s="64"/>
      <c r="C16" s="49" t="s">
        <v>14</v>
      </c>
      <c r="D16" s="65"/>
      <c r="E16" s="65"/>
      <c r="F16" s="65"/>
      <c r="G16" s="65"/>
      <c r="H16" s="66"/>
    </row>
    <row r="17" spans="1:9" ht="86.25">
      <c r="A17" s="64"/>
      <c r="B17" s="64"/>
      <c r="C17" s="49" t="s">
        <v>71</v>
      </c>
      <c r="D17" s="65">
        <f>E17+F17+G17+H17</f>
        <v>-10462</v>
      </c>
      <c r="E17" s="65">
        <v>-10462</v>
      </c>
      <c r="F17" s="65"/>
      <c r="G17" s="65"/>
      <c r="H17" s="66"/>
    </row>
    <row r="18" spans="1:9" ht="69">
      <c r="A18" s="64"/>
      <c r="B18" s="64"/>
      <c r="C18" s="49" t="s">
        <v>117</v>
      </c>
      <c r="D18" s="65">
        <f>E18+F18+G18+H18</f>
        <v>10462</v>
      </c>
      <c r="E18" s="65">
        <v>0</v>
      </c>
      <c r="F18" s="65"/>
      <c r="G18" s="65">
        <v>10462</v>
      </c>
      <c r="H18" s="66"/>
    </row>
    <row r="19" spans="1:9" ht="34.5">
      <c r="A19" s="62">
        <v>1228</v>
      </c>
      <c r="B19" s="62">
        <v>31002</v>
      </c>
      <c r="C19" s="63" t="s">
        <v>90</v>
      </c>
      <c r="D19" s="60">
        <f>D21+D22+D23+D25+D24</f>
        <v>0</v>
      </c>
      <c r="E19" s="60">
        <f>E21+E22+E23+E25+E24</f>
        <v>-374276.3</v>
      </c>
      <c r="F19" s="60">
        <f t="shared" ref="F19" si="3">F21+F22+F23+F25+F24</f>
        <v>349786.3</v>
      </c>
      <c r="G19" s="60">
        <f>G21+G22+G23+G25+G24</f>
        <v>24490</v>
      </c>
      <c r="H19" s="60">
        <f>H21+H22+H23+H25+H24</f>
        <v>0</v>
      </c>
      <c r="I19" s="210">
        <f>E19+F19+G19</f>
        <v>0</v>
      </c>
    </row>
    <row r="20" spans="1:9" ht="17.25">
      <c r="A20" s="64"/>
      <c r="B20" s="64"/>
      <c r="C20" s="49" t="s">
        <v>14</v>
      </c>
      <c r="D20" s="65"/>
      <c r="E20" s="65"/>
      <c r="F20" s="65"/>
      <c r="G20" s="65"/>
      <c r="H20" s="66"/>
    </row>
    <row r="21" spans="1:9" ht="92.25" customHeight="1">
      <c r="A21" s="198"/>
      <c r="B21" s="198"/>
      <c r="C21" s="49" t="s">
        <v>116</v>
      </c>
      <c r="D21" s="220">
        <f>E21+F21+G21+H21</f>
        <v>0</v>
      </c>
      <c r="E21" s="221">
        <v>-14690</v>
      </c>
      <c r="F21" s="221"/>
      <c r="G21" s="221">
        <v>14690</v>
      </c>
      <c r="H21" s="222"/>
    </row>
    <row r="22" spans="1:9" ht="108.75" customHeight="1">
      <c r="A22" s="64"/>
      <c r="B22" s="64"/>
      <c r="C22" s="49" t="s">
        <v>116</v>
      </c>
      <c r="D22" s="220">
        <f>E22+F22+G22+H22</f>
        <v>-374276.3</v>
      </c>
      <c r="E22" s="220">
        <v>-359586.3</v>
      </c>
      <c r="F22" s="220">
        <v>0</v>
      </c>
      <c r="G22" s="220">
        <v>-14690</v>
      </c>
      <c r="H22" s="223"/>
    </row>
    <row r="23" spans="1:9" ht="56.25" customHeight="1">
      <c r="A23" s="64"/>
      <c r="B23" s="64"/>
      <c r="C23" s="49" t="s">
        <v>118</v>
      </c>
      <c r="D23" s="208">
        <f>E23+F23+G23+H23</f>
        <v>349786.3</v>
      </c>
      <c r="E23" s="208">
        <f>0</f>
        <v>0</v>
      </c>
      <c r="F23" s="208">
        <v>349786.3</v>
      </c>
      <c r="G23" s="208"/>
      <c r="H23" s="209"/>
    </row>
    <row r="24" spans="1:9" ht="69">
      <c r="A24" s="198"/>
      <c r="B24" s="198"/>
      <c r="C24" s="49" t="s">
        <v>152</v>
      </c>
      <c r="D24" s="208">
        <f>E24+F24+G24+H24</f>
        <v>4800</v>
      </c>
      <c r="E24" s="208">
        <v>0</v>
      </c>
      <c r="F24" s="208">
        <v>0</v>
      </c>
      <c r="G24" s="208">
        <v>4800</v>
      </c>
      <c r="H24" s="209"/>
    </row>
    <row r="25" spans="1:9" ht="107.25" customHeight="1">
      <c r="A25" s="64"/>
      <c r="B25" s="64"/>
      <c r="C25" s="49" t="s">
        <v>119</v>
      </c>
      <c r="D25" s="208">
        <f>E25+F25+G25+H25</f>
        <v>19690</v>
      </c>
      <c r="E25" s="208">
        <v>0</v>
      </c>
      <c r="F25" s="208">
        <v>0</v>
      </c>
      <c r="G25" s="208">
        <f>5000+14690</f>
        <v>19690</v>
      </c>
      <c r="H25" s="209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16" zoomScaleNormal="100" zoomScaleSheetLayoutView="100" workbookViewId="0">
      <selection activeCell="G47" sqref="G47"/>
    </sheetView>
  </sheetViews>
  <sheetFormatPr defaultRowHeight="12.75"/>
  <cols>
    <col min="1" max="1" width="6.5" style="36" customWidth="1"/>
    <col min="2" max="2" width="7" style="36" customWidth="1"/>
    <col min="3" max="3" width="8.33203125" style="36" customWidth="1"/>
    <col min="4" max="4" width="9.33203125" style="36" customWidth="1"/>
    <col min="5" max="5" width="9.83203125" style="36" customWidth="1"/>
    <col min="6" max="6" width="70.6640625" style="36" customWidth="1"/>
    <col min="7" max="8" width="16" style="36" customWidth="1"/>
    <col min="9" max="9" width="16.6640625" style="36" customWidth="1"/>
    <col min="10" max="10" width="16.6640625" style="41" customWidth="1"/>
    <col min="11" max="11" width="14" style="36" bestFit="1" customWidth="1"/>
    <col min="12" max="12" width="15.5" style="36" bestFit="1" customWidth="1"/>
    <col min="13" max="13" width="15" style="36" bestFit="1" customWidth="1"/>
    <col min="14" max="14" width="9.33203125" style="36"/>
    <col min="15" max="15" width="14.33203125" style="36" bestFit="1" customWidth="1"/>
    <col min="16" max="16" width="10.5" style="36" bestFit="1" customWidth="1"/>
    <col min="17" max="17" width="9.33203125" style="36"/>
    <col min="18" max="18" width="12.6640625" style="36" bestFit="1" customWidth="1"/>
    <col min="19" max="16384" width="9.33203125" style="36"/>
  </cols>
  <sheetData>
    <row r="1" spans="1:11" ht="14.45" customHeight="1">
      <c r="A1" s="35"/>
      <c r="B1" s="35"/>
      <c r="C1" s="35"/>
      <c r="D1" s="35"/>
      <c r="E1" s="35"/>
      <c r="J1" s="38" t="s">
        <v>133</v>
      </c>
      <c r="K1" s="38"/>
    </row>
    <row r="2" spans="1:11" ht="14.45" customHeight="1">
      <c r="E2" s="35"/>
      <c r="J2" s="39" t="s">
        <v>131</v>
      </c>
      <c r="K2" s="40"/>
    </row>
    <row r="3" spans="1:11" ht="14.45" customHeight="1">
      <c r="E3" s="35"/>
      <c r="J3" s="39" t="s">
        <v>6</v>
      </c>
      <c r="K3" s="40"/>
    </row>
    <row r="4" spans="1:11" ht="14.45" customHeight="1">
      <c r="E4" s="35"/>
    </row>
    <row r="5" spans="1:11" ht="14.45" customHeight="1">
      <c r="A5" s="35"/>
      <c r="B5" s="35"/>
      <c r="C5" s="37"/>
      <c r="D5" s="37"/>
      <c r="E5" s="35"/>
    </row>
    <row r="6" spans="1:11" ht="35.25" customHeight="1">
      <c r="A6" s="240" t="s">
        <v>130</v>
      </c>
      <c r="B6" s="240"/>
      <c r="C6" s="240"/>
      <c r="D6" s="240"/>
      <c r="E6" s="240"/>
      <c r="F6" s="240"/>
      <c r="G6" s="240"/>
      <c r="H6" s="240"/>
      <c r="I6" s="240"/>
      <c r="J6" s="240"/>
    </row>
    <row r="7" spans="1:11" ht="17.25">
      <c r="A7" s="69"/>
      <c r="B7" s="69"/>
      <c r="C7" s="69"/>
      <c r="D7" s="69"/>
      <c r="E7" s="70"/>
      <c r="F7" s="70"/>
      <c r="G7" s="70"/>
      <c r="H7" s="70"/>
      <c r="I7" s="244" t="s">
        <v>18</v>
      </c>
      <c r="J7" s="244"/>
    </row>
    <row r="8" spans="1:11" s="42" customFormat="1" ht="107.25" customHeight="1">
      <c r="A8" s="236" t="s">
        <v>22</v>
      </c>
      <c r="B8" s="237"/>
      <c r="C8" s="238"/>
      <c r="D8" s="239" t="s">
        <v>23</v>
      </c>
      <c r="E8" s="239"/>
      <c r="F8" s="239" t="s">
        <v>24</v>
      </c>
      <c r="G8" s="241" t="s">
        <v>87</v>
      </c>
      <c r="H8" s="242"/>
      <c r="I8" s="242"/>
      <c r="J8" s="243"/>
    </row>
    <row r="9" spans="1:11" s="42" customFormat="1" ht="51.75">
      <c r="A9" s="71" t="s">
        <v>25</v>
      </c>
      <c r="B9" s="72" t="s">
        <v>26</v>
      </c>
      <c r="C9" s="71" t="s">
        <v>27</v>
      </c>
      <c r="D9" s="73" t="s">
        <v>28</v>
      </c>
      <c r="E9" s="73" t="s">
        <v>29</v>
      </c>
      <c r="F9" s="239"/>
      <c r="G9" s="135" t="s">
        <v>111</v>
      </c>
      <c r="H9" s="135" t="s">
        <v>112</v>
      </c>
      <c r="I9" s="135" t="s">
        <v>113</v>
      </c>
      <c r="J9" s="74" t="s">
        <v>42</v>
      </c>
    </row>
    <row r="10" spans="1:11" s="42" customFormat="1" ht="17.25">
      <c r="A10" s="75"/>
      <c r="B10" s="76"/>
      <c r="C10" s="77"/>
      <c r="D10" s="76"/>
      <c r="E10" s="73"/>
      <c r="F10" s="67" t="s">
        <v>31</v>
      </c>
      <c r="G10" s="133">
        <f>G12</f>
        <v>0</v>
      </c>
      <c r="H10" s="133">
        <f t="shared" ref="H10:J10" si="0">H12</f>
        <v>0</v>
      </c>
      <c r="I10" s="133">
        <f t="shared" si="0"/>
        <v>0</v>
      </c>
      <c r="J10" s="133">
        <f t="shared" si="0"/>
        <v>0</v>
      </c>
    </row>
    <row r="11" spans="1:11" s="43" customFormat="1" ht="14.25" customHeight="1">
      <c r="A11" s="93"/>
      <c r="B11" s="81"/>
      <c r="C11" s="80"/>
      <c r="D11" s="81"/>
      <c r="E11" s="80"/>
      <c r="F11" s="79" t="s">
        <v>32</v>
      </c>
      <c r="G11" s="158"/>
      <c r="H11" s="158"/>
      <c r="I11" s="158"/>
      <c r="J11" s="92"/>
    </row>
    <row r="12" spans="1:11" s="8" customFormat="1" ht="34.5">
      <c r="A12" s="174" t="s">
        <v>35</v>
      </c>
      <c r="B12" s="175"/>
      <c r="C12" s="176"/>
      <c r="D12" s="177"/>
      <c r="E12" s="177"/>
      <c r="F12" s="159" t="s">
        <v>36</v>
      </c>
      <c r="G12" s="173">
        <f>G14+G33</f>
        <v>0</v>
      </c>
      <c r="H12" s="173">
        <f t="shared" ref="H12:J12" si="1">H14+H33</f>
        <v>0</v>
      </c>
      <c r="I12" s="173">
        <f t="shared" si="1"/>
        <v>0</v>
      </c>
      <c r="J12" s="173">
        <f t="shared" si="1"/>
        <v>0</v>
      </c>
    </row>
    <row r="13" spans="1:11" s="43" customFormat="1" ht="14.25" customHeight="1">
      <c r="A13" s="129"/>
      <c r="B13" s="130"/>
      <c r="C13" s="178"/>
      <c r="D13" s="78"/>
      <c r="E13" s="179"/>
      <c r="F13" s="158" t="s">
        <v>32</v>
      </c>
      <c r="G13" s="158"/>
      <c r="H13" s="158"/>
      <c r="I13" s="158"/>
      <c r="J13" s="180"/>
    </row>
    <row r="14" spans="1:11" s="8" customFormat="1" ht="34.5">
      <c r="A14" s="87"/>
      <c r="B14" s="131" t="s">
        <v>35</v>
      </c>
      <c r="C14" s="131"/>
      <c r="D14" s="148"/>
      <c r="E14" s="181"/>
      <c r="F14" s="160" t="s">
        <v>91</v>
      </c>
      <c r="G14" s="172">
        <f>G16</f>
        <v>0</v>
      </c>
      <c r="H14" s="172">
        <f t="shared" ref="H14:J14" si="2">H16</f>
        <v>0</v>
      </c>
      <c r="I14" s="172">
        <f t="shared" si="2"/>
        <v>0</v>
      </c>
      <c r="J14" s="172">
        <f t="shared" si="2"/>
        <v>0</v>
      </c>
    </row>
    <row r="15" spans="1:11" s="8" customFormat="1" ht="17.25">
      <c r="A15" s="87"/>
      <c r="B15" s="83"/>
      <c r="C15" s="83"/>
      <c r="D15" s="149"/>
      <c r="E15" s="88"/>
      <c r="F15" s="158" t="s">
        <v>32</v>
      </c>
      <c r="G15" s="158"/>
      <c r="H15" s="158"/>
      <c r="I15" s="158"/>
      <c r="J15" s="182"/>
    </row>
    <row r="16" spans="1:11" s="8" customFormat="1" ht="17.25">
      <c r="A16" s="87"/>
      <c r="B16" s="83"/>
      <c r="C16" s="131" t="s">
        <v>4</v>
      </c>
      <c r="D16" s="148"/>
      <c r="E16" s="181"/>
      <c r="F16" s="160" t="s">
        <v>92</v>
      </c>
      <c r="G16" s="172">
        <f>G18</f>
        <v>0</v>
      </c>
      <c r="H16" s="172">
        <f t="shared" ref="H16:J16" si="3">H18</f>
        <v>0</v>
      </c>
      <c r="I16" s="172">
        <f t="shared" si="3"/>
        <v>0</v>
      </c>
      <c r="J16" s="172">
        <f t="shared" si="3"/>
        <v>0</v>
      </c>
    </row>
    <row r="17" spans="1:14" s="8" customFormat="1" ht="17.25">
      <c r="A17" s="87"/>
      <c r="B17" s="83"/>
      <c r="C17" s="83"/>
      <c r="D17" s="150"/>
      <c r="E17" s="89"/>
      <c r="F17" s="84" t="s">
        <v>32</v>
      </c>
      <c r="G17" s="84"/>
      <c r="H17" s="84"/>
      <c r="I17" s="84"/>
      <c r="J17" s="183"/>
    </row>
    <row r="18" spans="1:14" s="8" customFormat="1" ht="17.25">
      <c r="A18" s="87"/>
      <c r="B18" s="83"/>
      <c r="C18" s="83"/>
      <c r="D18" s="149"/>
      <c r="E18" s="89"/>
      <c r="F18" s="128" t="s">
        <v>21</v>
      </c>
      <c r="G18" s="171">
        <f>G20</f>
        <v>0</v>
      </c>
      <c r="H18" s="171">
        <f t="shared" ref="H18:J18" si="4">H20</f>
        <v>0</v>
      </c>
      <c r="I18" s="171">
        <f t="shared" si="4"/>
        <v>0</v>
      </c>
      <c r="J18" s="171">
        <f t="shared" si="4"/>
        <v>0</v>
      </c>
    </row>
    <row r="19" spans="1:14" s="8" customFormat="1" ht="17.25">
      <c r="A19" s="87"/>
      <c r="B19" s="83"/>
      <c r="C19" s="83"/>
      <c r="D19" s="150"/>
      <c r="E19" s="89"/>
      <c r="F19" s="84" t="s">
        <v>32</v>
      </c>
      <c r="G19" s="84"/>
      <c r="H19" s="84"/>
      <c r="I19" s="84"/>
      <c r="J19" s="183"/>
    </row>
    <row r="20" spans="1:14" s="8" customFormat="1" ht="51.75">
      <c r="A20" s="87"/>
      <c r="B20" s="83"/>
      <c r="C20" s="83"/>
      <c r="D20" s="148">
        <v>1228</v>
      </c>
      <c r="E20" s="184"/>
      <c r="F20" s="94" t="s">
        <v>39</v>
      </c>
      <c r="G20" s="132">
        <f>G21</f>
        <v>0</v>
      </c>
      <c r="H20" s="132">
        <f t="shared" ref="H20:J20" si="5">H21</f>
        <v>0</v>
      </c>
      <c r="I20" s="132">
        <f t="shared" si="5"/>
        <v>0</v>
      </c>
      <c r="J20" s="132">
        <f t="shared" si="5"/>
        <v>0</v>
      </c>
      <c r="N20" s="8">
        <v>1</v>
      </c>
    </row>
    <row r="21" spans="1:14" s="8" customFormat="1" ht="40.5" customHeight="1">
      <c r="A21" s="87"/>
      <c r="B21" s="83"/>
      <c r="C21" s="87"/>
      <c r="D21" s="149"/>
      <c r="E21" s="185">
        <v>31002</v>
      </c>
      <c r="F21" s="156" t="s">
        <v>90</v>
      </c>
      <c r="G21" s="170">
        <f>G23</f>
        <v>0</v>
      </c>
      <c r="H21" s="170">
        <f t="shared" ref="H21:J21" si="6">H23</f>
        <v>0</v>
      </c>
      <c r="I21" s="170">
        <f t="shared" si="6"/>
        <v>0</v>
      </c>
      <c r="J21" s="132">
        <f t="shared" si="6"/>
        <v>0</v>
      </c>
    </row>
    <row r="22" spans="1:14" s="8" customFormat="1" ht="17.25">
      <c r="A22" s="87"/>
      <c r="B22" s="83"/>
      <c r="C22" s="87"/>
      <c r="D22" s="149"/>
      <c r="E22" s="90"/>
      <c r="F22" s="85" t="s">
        <v>8</v>
      </c>
      <c r="G22" s="85"/>
      <c r="H22" s="85"/>
      <c r="I22" s="85"/>
      <c r="J22" s="86"/>
    </row>
    <row r="23" spans="1:14" s="8" customFormat="1" ht="17.25">
      <c r="A23" s="87"/>
      <c r="B23" s="83"/>
      <c r="C23" s="87"/>
      <c r="D23" s="149"/>
      <c r="E23" s="90"/>
      <c r="F23" s="161" t="s">
        <v>93</v>
      </c>
      <c r="G23" s="86">
        <f>G25</f>
        <v>0</v>
      </c>
      <c r="H23" s="86">
        <f t="shared" ref="H23:J23" si="7">H25</f>
        <v>0</v>
      </c>
      <c r="I23" s="86">
        <f t="shared" si="7"/>
        <v>0</v>
      </c>
      <c r="J23" s="86">
        <f t="shared" si="7"/>
        <v>0</v>
      </c>
    </row>
    <row r="24" spans="1:14" s="8" customFormat="1" ht="17.25">
      <c r="A24" s="87"/>
      <c r="B24" s="83"/>
      <c r="C24" s="87"/>
      <c r="D24" s="149"/>
      <c r="E24" s="90"/>
      <c r="F24" s="85" t="s">
        <v>10</v>
      </c>
      <c r="G24" s="86"/>
      <c r="H24" s="86"/>
      <c r="I24" s="86"/>
      <c r="J24" s="86"/>
    </row>
    <row r="25" spans="1:14" s="8" customFormat="1" ht="17.25">
      <c r="A25" s="87"/>
      <c r="B25" s="83"/>
      <c r="C25" s="87"/>
      <c r="D25" s="149"/>
      <c r="E25" s="90"/>
      <c r="F25" s="85" t="s">
        <v>1</v>
      </c>
      <c r="G25" s="86">
        <f>G26</f>
        <v>0</v>
      </c>
      <c r="H25" s="86">
        <f t="shared" ref="H25:J25" si="8">H26</f>
        <v>0</v>
      </c>
      <c r="I25" s="86">
        <f t="shared" si="8"/>
        <v>0</v>
      </c>
      <c r="J25" s="86">
        <f t="shared" si="8"/>
        <v>0</v>
      </c>
    </row>
    <row r="26" spans="1:14" s="8" customFormat="1" ht="17.25">
      <c r="A26" s="87"/>
      <c r="B26" s="83"/>
      <c r="C26" s="87"/>
      <c r="D26" s="149"/>
      <c r="E26" s="90"/>
      <c r="F26" s="85" t="s">
        <v>33</v>
      </c>
      <c r="G26" s="86">
        <f>G27</f>
        <v>0</v>
      </c>
      <c r="H26" s="86">
        <f t="shared" ref="H26:I26" si="9">H27</f>
        <v>0</v>
      </c>
      <c r="I26" s="86">
        <f t="shared" si="9"/>
        <v>0</v>
      </c>
      <c r="J26" s="86">
        <f t="shared" ref="J26" si="10">J27</f>
        <v>0</v>
      </c>
    </row>
    <row r="27" spans="1:14" s="8" customFormat="1" ht="17.25">
      <c r="A27" s="87"/>
      <c r="B27" s="83"/>
      <c r="C27" s="87"/>
      <c r="D27" s="149"/>
      <c r="E27" s="90"/>
      <c r="F27" s="85" t="s">
        <v>34</v>
      </c>
      <c r="G27" s="86">
        <f>G28+G31</f>
        <v>0</v>
      </c>
      <c r="H27" s="86">
        <f t="shared" ref="H27:J27" si="11">H28+H31</f>
        <v>0</v>
      </c>
      <c r="I27" s="86">
        <f t="shared" si="11"/>
        <v>0</v>
      </c>
      <c r="J27" s="86">
        <f t="shared" si="11"/>
        <v>0</v>
      </c>
    </row>
    <row r="28" spans="1:14" s="8" customFormat="1" ht="17.25">
      <c r="A28" s="87"/>
      <c r="B28" s="83"/>
      <c r="C28" s="87"/>
      <c r="D28" s="149"/>
      <c r="E28" s="90"/>
      <c r="F28" s="85" t="s">
        <v>72</v>
      </c>
      <c r="G28" s="86">
        <f>G29+G30</f>
        <v>0</v>
      </c>
      <c r="H28" s="86">
        <f t="shared" ref="H28:J28" si="12">H29+H30</f>
        <v>-9800.0000000000073</v>
      </c>
      <c r="I28" s="86">
        <f t="shared" si="12"/>
        <v>-9800</v>
      </c>
      <c r="J28" s="86">
        <f t="shared" si="12"/>
        <v>-9800</v>
      </c>
    </row>
    <row r="29" spans="1:14" s="8" customFormat="1" ht="17.25">
      <c r="A29" s="87"/>
      <c r="B29" s="83"/>
      <c r="C29" s="87"/>
      <c r="D29" s="149"/>
      <c r="E29" s="90"/>
      <c r="F29" s="162" t="s">
        <v>41</v>
      </c>
      <c r="G29" s="86"/>
      <c r="H29" s="86">
        <v>-69824.600000000006</v>
      </c>
      <c r="I29" s="86">
        <v>-263948</v>
      </c>
      <c r="J29" s="86">
        <v>-359586.3</v>
      </c>
    </row>
    <row r="30" spans="1:14" s="8" customFormat="1" ht="34.5">
      <c r="A30" s="87"/>
      <c r="B30" s="83"/>
      <c r="C30" s="87"/>
      <c r="D30" s="149"/>
      <c r="E30" s="91"/>
      <c r="F30" s="162" t="s">
        <v>94</v>
      </c>
      <c r="G30" s="162"/>
      <c r="H30" s="86">
        <v>60024.6</v>
      </c>
      <c r="I30" s="86">
        <v>254148</v>
      </c>
      <c r="J30" s="86">
        <v>349786.3</v>
      </c>
    </row>
    <row r="31" spans="1:14" s="8" customFormat="1" ht="17.25">
      <c r="A31" s="87"/>
      <c r="B31" s="83"/>
      <c r="C31" s="87"/>
      <c r="D31" s="149"/>
      <c r="E31" s="90"/>
      <c r="F31" s="85" t="s">
        <v>114</v>
      </c>
      <c r="G31" s="86">
        <f>G32</f>
        <v>0</v>
      </c>
      <c r="H31" s="86">
        <f>H32</f>
        <v>9800</v>
      </c>
      <c r="I31" s="86">
        <f t="shared" ref="I31:J31" si="13">I32</f>
        <v>9800</v>
      </c>
      <c r="J31" s="86">
        <f t="shared" si="13"/>
        <v>9800</v>
      </c>
    </row>
    <row r="32" spans="1:14" s="8" customFormat="1" ht="17.25">
      <c r="A32" s="87"/>
      <c r="B32" s="83"/>
      <c r="C32" s="87"/>
      <c r="D32" s="149"/>
      <c r="E32" s="91"/>
      <c r="F32" s="162" t="s">
        <v>115</v>
      </c>
      <c r="G32" s="162"/>
      <c r="H32" s="86">
        <v>9800</v>
      </c>
      <c r="I32" s="86">
        <v>9800</v>
      </c>
      <c r="J32" s="86">
        <v>9800</v>
      </c>
    </row>
    <row r="33" spans="1:14" s="8" customFormat="1" ht="17.25">
      <c r="A33" s="87"/>
      <c r="B33" s="131" t="s">
        <v>37</v>
      </c>
      <c r="C33" s="131"/>
      <c r="D33" s="148"/>
      <c r="E33" s="181"/>
      <c r="F33" s="160" t="s">
        <v>38</v>
      </c>
      <c r="G33" s="169">
        <f>G35</f>
        <v>0</v>
      </c>
      <c r="H33" s="169">
        <f t="shared" ref="H33:J33" si="14">H35</f>
        <v>0</v>
      </c>
      <c r="I33" s="169">
        <f t="shared" si="14"/>
        <v>0</v>
      </c>
      <c r="J33" s="169">
        <f t="shared" si="14"/>
        <v>0</v>
      </c>
    </row>
    <row r="34" spans="1:14" s="8" customFormat="1" ht="17.25">
      <c r="A34" s="87"/>
      <c r="B34" s="83"/>
      <c r="C34" s="83"/>
      <c r="D34" s="149"/>
      <c r="E34" s="88"/>
      <c r="F34" s="158" t="s">
        <v>32</v>
      </c>
      <c r="G34" s="158"/>
      <c r="H34" s="158"/>
      <c r="I34" s="158"/>
      <c r="J34" s="182"/>
    </row>
    <row r="35" spans="1:14" s="8" customFormat="1" ht="17.25">
      <c r="A35" s="87"/>
      <c r="B35" s="83"/>
      <c r="C35" s="131" t="s">
        <v>4</v>
      </c>
      <c r="D35" s="148"/>
      <c r="E35" s="181"/>
      <c r="F35" s="160" t="s">
        <v>38</v>
      </c>
      <c r="G35" s="169">
        <f>G37</f>
        <v>0</v>
      </c>
      <c r="H35" s="169">
        <f t="shared" ref="H35:J35" si="15">H37</f>
        <v>0</v>
      </c>
      <c r="I35" s="169">
        <f t="shared" si="15"/>
        <v>0</v>
      </c>
      <c r="J35" s="169">
        <f t="shared" si="15"/>
        <v>0</v>
      </c>
    </row>
    <row r="36" spans="1:14" s="8" customFormat="1" ht="17.25">
      <c r="A36" s="87"/>
      <c r="B36" s="83"/>
      <c r="C36" s="83"/>
      <c r="D36" s="150"/>
      <c r="E36" s="89"/>
      <c r="F36" s="84" t="s">
        <v>32</v>
      </c>
      <c r="G36" s="84"/>
      <c r="H36" s="84"/>
      <c r="I36" s="84"/>
      <c r="J36" s="183"/>
    </row>
    <row r="37" spans="1:14" s="8" customFormat="1" ht="17.25">
      <c r="A37" s="87"/>
      <c r="B37" s="83"/>
      <c r="C37" s="83"/>
      <c r="D37" s="149"/>
      <c r="E37" s="89"/>
      <c r="F37" s="128" t="s">
        <v>9</v>
      </c>
      <c r="G37" s="168">
        <f>G39</f>
        <v>0</v>
      </c>
      <c r="H37" s="168">
        <f t="shared" ref="H37:J37" si="16">H39</f>
        <v>0</v>
      </c>
      <c r="I37" s="168">
        <f t="shared" si="16"/>
        <v>0</v>
      </c>
      <c r="J37" s="168">
        <f t="shared" si="16"/>
        <v>0</v>
      </c>
    </row>
    <row r="38" spans="1:14" s="8" customFormat="1" ht="17.25">
      <c r="A38" s="87"/>
      <c r="B38" s="83"/>
      <c r="C38" s="83"/>
      <c r="D38" s="150"/>
      <c r="E38" s="89"/>
      <c r="F38" s="84" t="s">
        <v>32</v>
      </c>
      <c r="G38" s="84"/>
      <c r="H38" s="84"/>
      <c r="I38" s="84"/>
      <c r="J38" s="183"/>
    </row>
    <row r="39" spans="1:14" s="8" customFormat="1" ht="51.75">
      <c r="A39" s="87"/>
      <c r="B39" s="83"/>
      <c r="C39" s="83"/>
      <c r="D39" s="148">
        <v>1228</v>
      </c>
      <c r="E39" s="184"/>
      <c r="F39" s="94" t="s">
        <v>39</v>
      </c>
      <c r="G39" s="167">
        <f>G40</f>
        <v>0</v>
      </c>
      <c r="H39" s="167">
        <f t="shared" ref="H39:J39" si="17">H40</f>
        <v>0</v>
      </c>
      <c r="I39" s="167">
        <f t="shared" si="17"/>
        <v>0</v>
      </c>
      <c r="J39" s="167">
        <f t="shared" si="17"/>
        <v>0</v>
      </c>
      <c r="N39" s="8">
        <v>1</v>
      </c>
    </row>
    <row r="40" spans="1:14" s="8" customFormat="1" ht="40.5" customHeight="1">
      <c r="A40" s="87"/>
      <c r="B40" s="83"/>
      <c r="C40" s="87"/>
      <c r="D40" s="149"/>
      <c r="E40" s="233">
        <v>31001</v>
      </c>
      <c r="F40" s="157" t="s">
        <v>40</v>
      </c>
      <c r="G40" s="166">
        <f>G42</f>
        <v>0</v>
      </c>
      <c r="H40" s="166">
        <f t="shared" ref="H40:J40" si="18">H42</f>
        <v>0</v>
      </c>
      <c r="I40" s="166">
        <f t="shared" si="18"/>
        <v>0</v>
      </c>
      <c r="J40" s="166">
        <f t="shared" si="18"/>
        <v>0</v>
      </c>
    </row>
    <row r="41" spans="1:14" s="8" customFormat="1" ht="17.25">
      <c r="A41" s="87"/>
      <c r="B41" s="83"/>
      <c r="C41" s="87"/>
      <c r="D41" s="149"/>
      <c r="E41" s="234"/>
      <c r="F41" s="85" t="s">
        <v>8</v>
      </c>
      <c r="G41" s="85"/>
      <c r="H41" s="85"/>
      <c r="I41" s="85"/>
      <c r="J41" s="86"/>
    </row>
    <row r="42" spans="1:14" s="8" customFormat="1" ht="17.25">
      <c r="A42" s="87"/>
      <c r="B42" s="83"/>
      <c r="C42" s="87"/>
      <c r="D42" s="149"/>
      <c r="E42" s="234"/>
      <c r="F42" s="161" t="s">
        <v>93</v>
      </c>
      <c r="G42" s="165">
        <f>G44</f>
        <v>0</v>
      </c>
      <c r="H42" s="165">
        <f t="shared" ref="H42:J42" si="19">H44</f>
        <v>0</v>
      </c>
      <c r="I42" s="165">
        <f t="shared" si="19"/>
        <v>0</v>
      </c>
      <c r="J42" s="165">
        <f t="shared" si="19"/>
        <v>0</v>
      </c>
    </row>
    <row r="43" spans="1:14" s="8" customFormat="1" ht="17.25">
      <c r="A43" s="87"/>
      <c r="B43" s="83"/>
      <c r="C43" s="87"/>
      <c r="D43" s="149"/>
      <c r="E43" s="234"/>
      <c r="F43" s="85" t="s">
        <v>10</v>
      </c>
      <c r="G43" s="85"/>
      <c r="H43" s="85"/>
      <c r="I43" s="85"/>
      <c r="J43" s="86"/>
    </row>
    <row r="44" spans="1:14" s="8" customFormat="1" ht="17.25">
      <c r="A44" s="87"/>
      <c r="B44" s="83"/>
      <c r="C44" s="87"/>
      <c r="D44" s="149"/>
      <c r="E44" s="234"/>
      <c r="F44" s="85" t="s">
        <v>1</v>
      </c>
      <c r="G44" s="164">
        <f>G45</f>
        <v>0</v>
      </c>
      <c r="H44" s="164">
        <f t="shared" ref="H44:J44" si="20">H45</f>
        <v>0</v>
      </c>
      <c r="I44" s="164">
        <f t="shared" si="20"/>
        <v>0</v>
      </c>
      <c r="J44" s="164">
        <f t="shared" si="20"/>
        <v>0</v>
      </c>
    </row>
    <row r="45" spans="1:14" s="8" customFormat="1" ht="17.25">
      <c r="A45" s="87"/>
      <c r="B45" s="83"/>
      <c r="C45" s="87"/>
      <c r="D45" s="149"/>
      <c r="E45" s="234"/>
      <c r="F45" s="85" t="s">
        <v>33</v>
      </c>
      <c r="G45" s="164">
        <f>G46</f>
        <v>0</v>
      </c>
      <c r="H45" s="164">
        <f t="shared" ref="H45:I45" si="21">H46</f>
        <v>0</v>
      </c>
      <c r="I45" s="164">
        <f t="shared" si="21"/>
        <v>0</v>
      </c>
      <c r="J45" s="164">
        <f t="shared" ref="J45:J47" si="22">J46</f>
        <v>0</v>
      </c>
    </row>
    <row r="46" spans="1:14" s="8" customFormat="1" ht="17.25">
      <c r="A46" s="87"/>
      <c r="B46" s="83"/>
      <c r="C46" s="87"/>
      <c r="D46" s="149"/>
      <c r="E46" s="234"/>
      <c r="F46" s="85" t="s">
        <v>34</v>
      </c>
      <c r="G46" s="164">
        <f>G47+G49</f>
        <v>0</v>
      </c>
      <c r="H46" s="164">
        <f t="shared" ref="H46:J46" si="23">H47+H49</f>
        <v>0</v>
      </c>
      <c r="I46" s="164">
        <f t="shared" si="23"/>
        <v>0</v>
      </c>
      <c r="J46" s="164">
        <f t="shared" si="23"/>
        <v>0</v>
      </c>
    </row>
    <row r="47" spans="1:14" s="8" customFormat="1" ht="17.25">
      <c r="A47" s="87"/>
      <c r="B47" s="83"/>
      <c r="C47" s="87"/>
      <c r="D47" s="149"/>
      <c r="E47" s="234"/>
      <c r="F47" s="85" t="s">
        <v>72</v>
      </c>
      <c r="G47" s="163">
        <f>G48</f>
        <v>0</v>
      </c>
      <c r="H47" s="163">
        <f t="shared" ref="H47:I47" si="24">H48</f>
        <v>-10462</v>
      </c>
      <c r="I47" s="163">
        <f t="shared" si="24"/>
        <v>-10462</v>
      </c>
      <c r="J47" s="163">
        <f t="shared" si="22"/>
        <v>-10462</v>
      </c>
    </row>
    <row r="48" spans="1:14" s="8" customFormat="1" ht="17.25">
      <c r="A48" s="87"/>
      <c r="B48" s="83"/>
      <c r="C48" s="87"/>
      <c r="D48" s="149"/>
      <c r="E48" s="234"/>
      <c r="F48" s="162" t="s">
        <v>41</v>
      </c>
      <c r="G48" s="86"/>
      <c r="H48" s="86">
        <v>-10462</v>
      </c>
      <c r="I48" s="86">
        <v>-10462</v>
      </c>
      <c r="J48" s="86">
        <v>-10462</v>
      </c>
    </row>
    <row r="49" spans="1:10" s="8" customFormat="1" ht="17.25">
      <c r="A49" s="87"/>
      <c r="B49" s="83"/>
      <c r="C49" s="87"/>
      <c r="D49" s="149"/>
      <c r="E49" s="234"/>
      <c r="F49" s="85" t="s">
        <v>114</v>
      </c>
      <c r="G49" s="86">
        <f>G50</f>
        <v>0</v>
      </c>
      <c r="H49" s="86">
        <f t="shared" ref="H49:J49" si="25">H50</f>
        <v>10462</v>
      </c>
      <c r="I49" s="86">
        <f t="shared" si="25"/>
        <v>10462</v>
      </c>
      <c r="J49" s="86">
        <f t="shared" si="25"/>
        <v>10462</v>
      </c>
    </row>
    <row r="50" spans="1:10" s="8" customFormat="1" ht="17.25">
      <c r="A50" s="186"/>
      <c r="B50" s="187"/>
      <c r="C50" s="186"/>
      <c r="D50" s="150"/>
      <c r="E50" s="235"/>
      <c r="F50" s="162" t="s">
        <v>115</v>
      </c>
      <c r="G50" s="86"/>
      <c r="H50" s="86">
        <v>10462</v>
      </c>
      <c r="I50" s="86">
        <v>10462</v>
      </c>
      <c r="J50" s="86">
        <v>10462</v>
      </c>
    </row>
  </sheetData>
  <mergeCells count="7">
    <mergeCell ref="E40:E50"/>
    <mergeCell ref="A8:C8"/>
    <mergeCell ref="D8:E8"/>
    <mergeCell ref="A6:J6"/>
    <mergeCell ref="F8:F9"/>
    <mergeCell ref="G8:J8"/>
    <mergeCell ref="I7:J7"/>
  </mergeCells>
  <pageMargins left="0.23622047244094491" right="0.23622047244094491" top="0.74803149606299213" bottom="0.74803149606299213" header="0.31496062992125984" footer="0.31496062992125984"/>
  <pageSetup paperSize="9" scale="55" firstPageNumber="1233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7" workbookViewId="0">
      <selection activeCell="D19" sqref="D19:G21"/>
    </sheetView>
  </sheetViews>
  <sheetFormatPr defaultRowHeight="16.5"/>
  <cols>
    <col min="1" max="2" width="9.33203125" style="2"/>
    <col min="3" max="3" width="70.1640625" style="2" customWidth="1"/>
    <col min="4" max="7" width="19.33203125" style="2" customWidth="1"/>
    <col min="8" max="8" width="19.6640625" style="2" customWidth="1"/>
    <col min="9" max="16384" width="9.33203125" style="2"/>
  </cols>
  <sheetData>
    <row r="1" spans="1:9" s="1" customFormat="1" ht="13.5">
      <c r="C1" s="196"/>
      <c r="D1" s="196"/>
      <c r="E1" s="196"/>
      <c r="F1" s="196"/>
      <c r="G1" s="196" t="s">
        <v>89</v>
      </c>
    </row>
    <row r="2" spans="1:9" s="1" customFormat="1" ht="13.5">
      <c r="C2" s="247" t="s">
        <v>134</v>
      </c>
      <c r="D2" s="247"/>
      <c r="E2" s="247"/>
      <c r="F2" s="247"/>
      <c r="G2" s="247"/>
    </row>
    <row r="3" spans="1:9" s="1" customFormat="1" ht="13.5">
      <c r="C3" s="247" t="s">
        <v>64</v>
      </c>
      <c r="D3" s="247"/>
      <c r="E3" s="247"/>
      <c r="F3" s="247"/>
      <c r="G3" s="247"/>
    </row>
    <row r="4" spans="1:9" s="1" customFormat="1" ht="13.5">
      <c r="C4" s="197"/>
      <c r="D4" s="197"/>
      <c r="E4" s="197"/>
      <c r="F4" s="197"/>
      <c r="G4" s="197"/>
    </row>
    <row r="5" spans="1:9" s="1" customFormat="1" ht="52.5" customHeight="1">
      <c r="A5" s="248" t="s">
        <v>154</v>
      </c>
      <c r="B5" s="248"/>
      <c r="C5" s="248"/>
      <c r="D5" s="248"/>
      <c r="E5" s="248"/>
      <c r="F5" s="248"/>
      <c r="G5" s="248"/>
    </row>
    <row r="7" spans="1:9" ht="17.25">
      <c r="G7" s="50" t="s">
        <v>18</v>
      </c>
    </row>
    <row r="8" spans="1:9" s="12" customFormat="1" ht="82.5" customHeight="1">
      <c r="A8" s="249" t="s">
        <v>65</v>
      </c>
      <c r="B8" s="249"/>
      <c r="C8" s="250" t="s">
        <v>66</v>
      </c>
      <c r="D8" s="241" t="s">
        <v>87</v>
      </c>
      <c r="E8" s="242"/>
      <c r="F8" s="242"/>
      <c r="G8" s="243"/>
      <c r="H8" s="13"/>
      <c r="I8" s="13"/>
    </row>
    <row r="9" spans="1:9" s="12" customFormat="1" ht="47.25" customHeight="1">
      <c r="A9" s="95" t="s">
        <v>7</v>
      </c>
      <c r="B9" s="95" t="s">
        <v>2</v>
      </c>
      <c r="C9" s="250"/>
      <c r="D9" s="189" t="s">
        <v>120</v>
      </c>
      <c r="E9" s="189" t="s">
        <v>121</v>
      </c>
      <c r="F9" s="189" t="s">
        <v>122</v>
      </c>
      <c r="G9" s="189" t="s">
        <v>123</v>
      </c>
      <c r="H9" s="13"/>
      <c r="I9" s="13"/>
    </row>
    <row r="10" spans="1:9" s="16" customFormat="1" ht="17.25">
      <c r="A10" s="14"/>
      <c r="B10" s="14"/>
      <c r="C10" s="15" t="s">
        <v>67</v>
      </c>
      <c r="D10" s="65">
        <f>D11</f>
        <v>0</v>
      </c>
      <c r="E10" s="65">
        <f t="shared" ref="E10:G10" si="0">E11</f>
        <v>0</v>
      </c>
      <c r="F10" s="65">
        <f t="shared" si="0"/>
        <v>0</v>
      </c>
      <c r="G10" s="65">
        <f t="shared" si="0"/>
        <v>0</v>
      </c>
      <c r="H10" s="17"/>
      <c r="I10" s="17"/>
    </row>
    <row r="11" spans="1:9" s="16" customFormat="1" ht="17.25">
      <c r="A11" s="18"/>
      <c r="B11" s="19"/>
      <c r="C11" s="19" t="s">
        <v>68</v>
      </c>
      <c r="D11" s="65">
        <f>D13+D19</f>
        <v>0</v>
      </c>
      <c r="E11" s="65">
        <f t="shared" ref="E11:G11" si="1">E13+E19</f>
        <v>0</v>
      </c>
      <c r="F11" s="65">
        <f t="shared" si="1"/>
        <v>0</v>
      </c>
      <c r="G11" s="65">
        <f t="shared" si="1"/>
        <v>0</v>
      </c>
      <c r="H11" s="17"/>
      <c r="I11" s="17"/>
    </row>
    <row r="12" spans="1:9" s="16" customFormat="1" ht="17.25">
      <c r="A12" s="18"/>
      <c r="B12" s="18"/>
      <c r="C12" s="18" t="s">
        <v>3</v>
      </c>
      <c r="D12" s="188"/>
      <c r="E12" s="188"/>
      <c r="F12" s="188"/>
      <c r="G12" s="96" t="s">
        <v>84</v>
      </c>
      <c r="H12" s="17"/>
      <c r="I12" s="17"/>
    </row>
    <row r="13" spans="1:9" s="20" customFormat="1" ht="34.5">
      <c r="A13" s="246">
        <v>1228</v>
      </c>
      <c r="B13" s="97">
        <v>31001</v>
      </c>
      <c r="C13" s="98" t="s">
        <v>43</v>
      </c>
      <c r="D13" s="65">
        <f>D15</f>
        <v>0</v>
      </c>
      <c r="E13" s="65">
        <f t="shared" ref="E13:G13" si="2">E15</f>
        <v>0</v>
      </c>
      <c r="F13" s="65">
        <f t="shared" si="2"/>
        <v>0</v>
      </c>
      <c r="G13" s="65">
        <f t="shared" si="2"/>
        <v>0</v>
      </c>
      <c r="H13" s="21"/>
      <c r="I13" s="21"/>
    </row>
    <row r="14" spans="1:9" s="20" customFormat="1" ht="17.25">
      <c r="A14" s="246"/>
      <c r="B14" s="101"/>
      <c r="C14" s="18" t="s">
        <v>69</v>
      </c>
      <c r="D14" s="188"/>
      <c r="E14" s="188"/>
      <c r="F14" s="188"/>
      <c r="G14" s="99"/>
      <c r="H14" s="21"/>
      <c r="I14" s="21"/>
    </row>
    <row r="15" spans="1:9" s="22" customFormat="1" ht="17.25">
      <c r="A15" s="246"/>
      <c r="B15" s="100"/>
      <c r="C15" s="138" t="s">
        <v>95</v>
      </c>
      <c r="D15" s="65">
        <f>D17+D18</f>
        <v>0</v>
      </c>
      <c r="E15" s="65">
        <f>E17+E18</f>
        <v>0</v>
      </c>
      <c r="F15" s="65">
        <f t="shared" ref="F15:G15" si="3">F17+F18</f>
        <v>0</v>
      </c>
      <c r="G15" s="65">
        <f t="shared" si="3"/>
        <v>0</v>
      </c>
      <c r="H15" s="23"/>
      <c r="I15" s="23"/>
    </row>
    <row r="16" spans="1:9" ht="17.25">
      <c r="A16" s="246"/>
      <c r="B16" s="102"/>
      <c r="C16" s="18" t="s">
        <v>70</v>
      </c>
      <c r="D16" s="188"/>
      <c r="E16" s="188"/>
      <c r="F16" s="188"/>
      <c r="G16" s="99"/>
    </row>
    <row r="17" spans="1:9" ht="86.25">
      <c r="A17" s="246"/>
      <c r="B17" s="102"/>
      <c r="C17" s="94" t="s">
        <v>71</v>
      </c>
      <c r="D17" s="65">
        <f>'2'!G48</f>
        <v>0</v>
      </c>
      <c r="E17" s="99">
        <f>'2'!H48</f>
        <v>-10462</v>
      </c>
      <c r="F17" s="99">
        <f>'2'!I48</f>
        <v>-10462</v>
      </c>
      <c r="G17" s="99">
        <f>'2'!J48</f>
        <v>-10462</v>
      </c>
    </row>
    <row r="18" spans="1:9" ht="69">
      <c r="A18" s="190"/>
      <c r="B18" s="102"/>
      <c r="C18" s="94" t="s">
        <v>117</v>
      </c>
      <c r="D18" s="65">
        <f>'2'!G50</f>
        <v>0</v>
      </c>
      <c r="E18" s="99">
        <f>'2'!H50</f>
        <v>10462</v>
      </c>
      <c r="F18" s="99">
        <f>'2'!I50</f>
        <v>10462</v>
      </c>
      <c r="G18" s="99">
        <f>'2'!J50</f>
        <v>10462</v>
      </c>
    </row>
    <row r="19" spans="1:9" s="20" customFormat="1" ht="34.5">
      <c r="A19" s="245">
        <v>1228</v>
      </c>
      <c r="B19" s="97">
        <v>31002</v>
      </c>
      <c r="C19" s="139" t="s">
        <v>96</v>
      </c>
      <c r="D19" s="224">
        <f>D21</f>
        <v>0</v>
      </c>
      <c r="E19" s="224">
        <f t="shared" ref="E19:G19" si="4">E21</f>
        <v>0</v>
      </c>
      <c r="F19" s="224">
        <f t="shared" si="4"/>
        <v>0</v>
      </c>
      <c r="G19" s="224">
        <f t="shared" si="4"/>
        <v>0</v>
      </c>
      <c r="H19" s="21"/>
      <c r="I19" s="21"/>
    </row>
    <row r="20" spans="1:9" s="20" customFormat="1" ht="17.25">
      <c r="A20" s="245"/>
      <c r="B20" s="101"/>
      <c r="C20" s="18" t="s">
        <v>69</v>
      </c>
      <c r="D20" s="215"/>
      <c r="E20" s="215"/>
      <c r="F20" s="215"/>
      <c r="G20" s="216"/>
      <c r="H20" s="21"/>
      <c r="I20" s="21"/>
    </row>
    <row r="21" spans="1:9" s="22" customFormat="1" ht="17.25">
      <c r="A21" s="245"/>
      <c r="B21" s="100"/>
      <c r="C21" s="138" t="s">
        <v>95</v>
      </c>
      <c r="D21" s="224">
        <f>SUM(D23:D26)</f>
        <v>0</v>
      </c>
      <c r="E21" s="224">
        <f>SUM(E23:E26)</f>
        <v>0</v>
      </c>
      <c r="F21" s="224">
        <f t="shared" ref="F21:G21" si="5">SUM(F23:F26)</f>
        <v>0</v>
      </c>
      <c r="G21" s="224">
        <f t="shared" si="5"/>
        <v>0</v>
      </c>
      <c r="H21" s="23"/>
      <c r="I21" s="23"/>
    </row>
    <row r="22" spans="1:9" ht="17.25">
      <c r="A22" s="245"/>
      <c r="B22" s="102"/>
      <c r="C22" s="18" t="s">
        <v>70</v>
      </c>
      <c r="D22" s="215"/>
      <c r="E22" s="215"/>
      <c r="F22" s="215"/>
      <c r="G22" s="216"/>
    </row>
    <row r="23" spans="1:9" ht="86.25">
      <c r="A23" s="245"/>
      <c r="B23" s="102"/>
      <c r="C23" s="49" t="s">
        <v>116</v>
      </c>
      <c r="D23" s="65">
        <f>-(D24+D25+D26)</f>
        <v>0</v>
      </c>
      <c r="E23" s="99">
        <f t="shared" ref="E23:G23" si="6">-(E24+E25+E26)</f>
        <v>-84514.6</v>
      </c>
      <c r="F23" s="99">
        <f t="shared" si="6"/>
        <v>-278638</v>
      </c>
      <c r="G23" s="99">
        <f t="shared" si="6"/>
        <v>-374276.3</v>
      </c>
    </row>
    <row r="24" spans="1:9" ht="54.75" customHeight="1">
      <c r="A24" s="191"/>
      <c r="B24" s="102"/>
      <c r="C24" s="49" t="s">
        <v>118</v>
      </c>
      <c r="D24" s="65">
        <v>0</v>
      </c>
      <c r="E24" s="99">
        <f>'2'!H30</f>
        <v>60024.6</v>
      </c>
      <c r="F24" s="99">
        <f>'2'!I30</f>
        <v>254148</v>
      </c>
      <c r="G24" s="99">
        <f>'2'!J30</f>
        <v>349786.3</v>
      </c>
    </row>
    <row r="25" spans="1:9" s="1" customFormat="1" ht="69">
      <c r="A25" s="198"/>
      <c r="B25" s="198"/>
      <c r="C25" s="49" t="s">
        <v>152</v>
      </c>
      <c r="D25" s="65">
        <v>0</v>
      </c>
      <c r="E25" s="65">
        <v>4800</v>
      </c>
      <c r="F25" s="65">
        <v>4800</v>
      </c>
      <c r="G25" s="65">
        <v>4800</v>
      </c>
    </row>
    <row r="26" spans="1:9" s="1" customFormat="1" ht="107.25" customHeight="1">
      <c r="A26" s="64"/>
      <c r="B26" s="64"/>
      <c r="C26" s="49" t="s">
        <v>119</v>
      </c>
      <c r="D26" s="65">
        <v>0</v>
      </c>
      <c r="E26" s="65">
        <f>5000+14690</f>
        <v>19690</v>
      </c>
      <c r="F26" s="65">
        <f>5000+14690</f>
        <v>19690</v>
      </c>
      <c r="G26" s="65">
        <f>5000+14690</f>
        <v>19690</v>
      </c>
    </row>
  </sheetData>
  <mergeCells count="8">
    <mergeCell ref="D8:G8"/>
    <mergeCell ref="A19:A23"/>
    <mergeCell ref="A13:A17"/>
    <mergeCell ref="C2:G2"/>
    <mergeCell ref="C3:G3"/>
    <mergeCell ref="A5:G5"/>
    <mergeCell ref="A8:B8"/>
    <mergeCell ref="C8:C9"/>
  </mergeCells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8"/>
  <sheetViews>
    <sheetView topLeftCell="A24" workbookViewId="0">
      <selection activeCell="A32" sqref="A32:XFD45"/>
    </sheetView>
  </sheetViews>
  <sheetFormatPr defaultColWidth="10.6640625" defaultRowHeight="13.5"/>
  <cols>
    <col min="1" max="1" width="42.5" style="3" customWidth="1"/>
    <col min="2" max="2" width="61.6640625" style="3" customWidth="1"/>
    <col min="3" max="6" width="18" style="3" customWidth="1"/>
    <col min="7" max="7" width="75.33203125" style="3" customWidth="1"/>
    <col min="8" max="8" width="2.6640625" style="3" customWidth="1"/>
    <col min="9" max="9" width="23.1640625" style="3" customWidth="1"/>
    <col min="10" max="10" width="19.1640625" style="3" customWidth="1"/>
    <col min="11" max="11" width="17" style="3" customWidth="1"/>
    <col min="12" max="16384" width="10.6640625" style="3"/>
  </cols>
  <sheetData>
    <row r="2" spans="1:7">
      <c r="F2" s="46" t="s">
        <v>135</v>
      </c>
      <c r="G2" s="46"/>
    </row>
    <row r="3" spans="1:7">
      <c r="F3" s="40" t="s">
        <v>136</v>
      </c>
      <c r="G3" s="40"/>
    </row>
    <row r="4" spans="1:7">
      <c r="F4" s="40" t="s">
        <v>6</v>
      </c>
      <c r="G4" s="40"/>
    </row>
    <row r="7" spans="1:7" ht="29.25" customHeight="1"/>
    <row r="8" spans="1:7" ht="50.25" customHeight="1">
      <c r="A8" s="240" t="s">
        <v>155</v>
      </c>
      <c r="B8" s="240"/>
      <c r="C8" s="240"/>
      <c r="D8" s="240"/>
      <c r="E8" s="240"/>
      <c r="F8" s="240"/>
    </row>
    <row r="9" spans="1:7" ht="12.75" customHeight="1">
      <c r="A9" s="48"/>
      <c r="B9" s="48"/>
      <c r="C9" s="153"/>
      <c r="D9" s="153"/>
      <c r="E9" s="153"/>
      <c r="F9" s="47"/>
    </row>
    <row r="10" spans="1:7" s="47" customFormat="1" ht="17.25">
      <c r="A10" s="256" t="s">
        <v>11</v>
      </c>
      <c r="B10" s="256"/>
      <c r="C10" s="256"/>
      <c r="D10" s="256"/>
      <c r="E10" s="256"/>
      <c r="F10" s="256"/>
    </row>
    <row r="11" spans="1:7" s="47" customFormat="1" ht="17.25"/>
    <row r="12" spans="1:7" s="47" customFormat="1" ht="17.25">
      <c r="A12" s="103" t="s">
        <v>5</v>
      </c>
    </row>
    <row r="13" spans="1:7" s="47" customFormat="1" ht="17.25">
      <c r="A13" s="104"/>
      <c r="B13" s="104"/>
      <c r="C13" s="104"/>
      <c r="D13" s="104"/>
      <c r="E13" s="104"/>
    </row>
    <row r="14" spans="1:7" ht="17.25">
      <c r="A14" s="47"/>
      <c r="B14" s="47"/>
      <c r="C14" s="47"/>
      <c r="D14" s="47"/>
      <c r="E14" s="47"/>
      <c r="F14" s="47"/>
    </row>
    <row r="15" spans="1:7" ht="17.25">
      <c r="A15" s="82" t="s">
        <v>44</v>
      </c>
      <c r="B15" s="105" t="s">
        <v>45</v>
      </c>
      <c r="C15" s="106"/>
      <c r="D15" s="106"/>
      <c r="E15" s="106"/>
      <c r="F15" s="106"/>
    </row>
    <row r="16" spans="1:7" ht="54" customHeight="1">
      <c r="A16" s="107" t="s">
        <v>17</v>
      </c>
      <c r="B16" s="111" t="s">
        <v>55</v>
      </c>
      <c r="C16" s="108"/>
      <c r="D16" s="108"/>
      <c r="E16" s="108"/>
      <c r="F16" s="108"/>
    </row>
    <row r="17" spans="1:6" ht="17.25">
      <c r="A17" s="109"/>
      <c r="B17" s="109"/>
      <c r="C17" s="109"/>
      <c r="D17" s="109"/>
      <c r="E17" s="109"/>
      <c r="F17" s="109"/>
    </row>
    <row r="18" spans="1:6" ht="17.25">
      <c r="A18" s="258" t="s">
        <v>46</v>
      </c>
      <c r="B18" s="258"/>
      <c r="C18" s="258"/>
      <c r="D18" s="258"/>
      <c r="E18" s="258"/>
      <c r="F18" s="258"/>
    </row>
    <row r="19" spans="1:6" ht="17.25">
      <c r="A19" s="109"/>
      <c r="B19" s="109"/>
      <c r="C19" s="109"/>
      <c r="D19" s="109"/>
      <c r="E19" s="109"/>
      <c r="F19" s="109"/>
    </row>
    <row r="20" spans="1:6" ht="66" customHeight="1">
      <c r="A20" s="110" t="s">
        <v>47</v>
      </c>
      <c r="B20" s="107" t="s">
        <v>17</v>
      </c>
      <c r="C20" s="241" t="s">
        <v>87</v>
      </c>
      <c r="D20" s="242"/>
      <c r="E20" s="242"/>
      <c r="F20" s="243"/>
    </row>
    <row r="21" spans="1:6" ht="34.5">
      <c r="A21" s="110" t="s">
        <v>48</v>
      </c>
      <c r="B21" s="107" t="s">
        <v>49</v>
      </c>
      <c r="C21" s="154" t="s">
        <v>137</v>
      </c>
      <c r="D21" s="154" t="s">
        <v>138</v>
      </c>
      <c r="E21" s="154" t="s">
        <v>139</v>
      </c>
      <c r="F21" s="77" t="s">
        <v>30</v>
      </c>
    </row>
    <row r="22" spans="1:6" ht="34.5">
      <c r="A22" s="110" t="s">
        <v>50</v>
      </c>
      <c r="B22" s="107" t="s">
        <v>57</v>
      </c>
      <c r="C22" s="192"/>
      <c r="D22" s="192"/>
      <c r="E22" s="192"/>
      <c r="F22" s="110"/>
    </row>
    <row r="23" spans="1:6" ht="69">
      <c r="A23" s="110" t="s">
        <v>51</v>
      </c>
      <c r="B23" s="107" t="s">
        <v>58</v>
      </c>
      <c r="C23" s="192"/>
      <c r="D23" s="192"/>
      <c r="E23" s="192"/>
      <c r="F23" s="110"/>
    </row>
    <row r="24" spans="1:6" ht="51.75">
      <c r="A24" s="110" t="s">
        <v>52</v>
      </c>
      <c r="B24" s="107" t="s">
        <v>53</v>
      </c>
      <c r="C24" s="192"/>
      <c r="D24" s="192"/>
      <c r="E24" s="192"/>
      <c r="F24" s="110"/>
    </row>
    <row r="25" spans="1:6" ht="51.75">
      <c r="A25" s="110" t="s">
        <v>54</v>
      </c>
      <c r="B25" s="107" t="s">
        <v>56</v>
      </c>
      <c r="C25" s="192"/>
      <c r="D25" s="192"/>
      <c r="E25" s="192"/>
      <c r="F25" s="110"/>
    </row>
    <row r="26" spans="1:6" ht="17.25">
      <c r="A26" s="257" t="s">
        <v>12</v>
      </c>
      <c r="B26" s="257"/>
      <c r="C26" s="193"/>
      <c r="D26" s="193"/>
      <c r="E26" s="193"/>
      <c r="F26" s="110"/>
    </row>
    <row r="27" spans="1:6" ht="35.25" customHeight="1">
      <c r="A27" s="252" t="s">
        <v>100</v>
      </c>
      <c r="B27" s="253"/>
      <c r="C27" s="155"/>
      <c r="D27" s="155"/>
      <c r="E27" s="155"/>
      <c r="F27" s="134">
        <v>-5</v>
      </c>
    </row>
    <row r="28" spans="1:6" ht="69" customHeight="1">
      <c r="A28" s="252" t="s">
        <v>124</v>
      </c>
      <c r="B28" s="253"/>
      <c r="C28" s="155"/>
      <c r="D28" s="155"/>
      <c r="E28" s="155"/>
      <c r="F28" s="211">
        <v>1</v>
      </c>
    </row>
    <row r="29" spans="1:6" ht="17.25">
      <c r="A29" s="251" t="s">
        <v>13</v>
      </c>
      <c r="B29" s="251"/>
      <c r="C29" s="134">
        <f>'2'!G40</f>
        <v>0</v>
      </c>
      <c r="D29" s="134">
        <f>'2'!H40</f>
        <v>0</v>
      </c>
      <c r="E29" s="134">
        <f>'2'!I40</f>
        <v>0</v>
      </c>
      <c r="F29" s="134">
        <f>'2'!J40</f>
        <v>0</v>
      </c>
    </row>
    <row r="30" spans="1:6" ht="17.25">
      <c r="A30" s="140"/>
      <c r="B30" s="140"/>
      <c r="C30" s="140"/>
      <c r="D30" s="140"/>
      <c r="E30" s="140"/>
      <c r="F30" s="136"/>
    </row>
    <row r="31" spans="1:6" ht="17.25">
      <c r="A31" s="109"/>
      <c r="B31" s="109"/>
      <c r="C31" s="109"/>
      <c r="D31" s="109"/>
      <c r="E31" s="109"/>
      <c r="F31" s="109"/>
    </row>
    <row r="32" spans="1:6" ht="72" customHeight="1">
      <c r="A32" s="137" t="s">
        <v>47</v>
      </c>
      <c r="B32" s="107" t="s">
        <v>17</v>
      </c>
      <c r="C32" s="241" t="s">
        <v>87</v>
      </c>
      <c r="D32" s="242"/>
      <c r="E32" s="242"/>
      <c r="F32" s="243"/>
    </row>
    <row r="33" spans="1:6" ht="34.5">
      <c r="A33" s="137" t="s">
        <v>48</v>
      </c>
      <c r="B33" s="107" t="s">
        <v>125</v>
      </c>
      <c r="C33" s="195" t="s">
        <v>137</v>
      </c>
      <c r="D33" s="195" t="s">
        <v>138</v>
      </c>
      <c r="E33" s="195" t="s">
        <v>139</v>
      </c>
      <c r="F33" s="154" t="s">
        <v>30</v>
      </c>
    </row>
    <row r="34" spans="1:6" ht="34.5">
      <c r="A34" s="137" t="s">
        <v>50</v>
      </c>
      <c r="B34" s="107" t="s">
        <v>97</v>
      </c>
      <c r="C34" s="192"/>
      <c r="D34" s="192"/>
      <c r="E34" s="192"/>
      <c r="F34" s="207"/>
    </row>
    <row r="35" spans="1:6" ht="34.5">
      <c r="A35" s="137" t="s">
        <v>51</v>
      </c>
      <c r="B35" s="107" t="s">
        <v>98</v>
      </c>
      <c r="C35" s="192"/>
      <c r="D35" s="192"/>
      <c r="E35" s="192"/>
      <c r="F35" s="207"/>
    </row>
    <row r="36" spans="1:6" ht="51.75">
      <c r="A36" s="137" t="s">
        <v>52</v>
      </c>
      <c r="B36" s="107" t="s">
        <v>53</v>
      </c>
      <c r="C36" s="192"/>
      <c r="D36" s="192"/>
      <c r="E36" s="192"/>
      <c r="F36" s="207"/>
    </row>
    <row r="37" spans="1:6" ht="51.75">
      <c r="A37" s="137" t="s">
        <v>54</v>
      </c>
      <c r="B37" s="107" t="s">
        <v>99</v>
      </c>
      <c r="C37" s="192"/>
      <c r="D37" s="192"/>
      <c r="E37" s="192"/>
      <c r="F37" s="207"/>
    </row>
    <row r="38" spans="1:6" ht="17.25">
      <c r="A38" s="257" t="s">
        <v>12</v>
      </c>
      <c r="B38" s="257"/>
      <c r="C38" s="193"/>
      <c r="D38" s="193"/>
      <c r="E38" s="193"/>
      <c r="F38" s="207"/>
    </row>
    <row r="39" spans="1:6" ht="66" customHeight="1">
      <c r="A39" s="252" t="s">
        <v>126</v>
      </c>
      <c r="B39" s="253"/>
      <c r="C39" s="194"/>
      <c r="D39" s="194"/>
      <c r="E39" s="194"/>
      <c r="F39" s="213">
        <v>-1</v>
      </c>
    </row>
    <row r="40" spans="1:6" ht="73.5" customHeight="1">
      <c r="A40" s="254" t="s">
        <v>119</v>
      </c>
      <c r="B40" s="255"/>
      <c r="C40" s="194"/>
      <c r="D40" s="194"/>
      <c r="E40" s="194"/>
      <c r="F40" s="212">
        <v>1</v>
      </c>
    </row>
    <row r="41" spans="1:6" ht="34.5" customHeight="1">
      <c r="A41" s="252" t="s">
        <v>127</v>
      </c>
      <c r="B41" s="253"/>
      <c r="C41" s="194"/>
      <c r="D41" s="194"/>
      <c r="E41" s="194"/>
      <c r="F41" s="213">
        <v>-7</v>
      </c>
    </row>
    <row r="42" spans="1:6" ht="51.75" customHeight="1">
      <c r="A42" s="252" t="s">
        <v>101</v>
      </c>
      <c r="B42" s="253"/>
      <c r="C42" s="155"/>
      <c r="D42" s="155"/>
      <c r="E42" s="155"/>
      <c r="F42" s="213">
        <v>1</v>
      </c>
    </row>
    <row r="43" spans="1:6" ht="17.25">
      <c r="A43" s="252" t="s">
        <v>102</v>
      </c>
      <c r="B43" s="253"/>
      <c r="C43" s="155"/>
      <c r="D43" s="155"/>
      <c r="E43" s="155"/>
      <c r="F43" s="214">
        <v>1757.7</v>
      </c>
    </row>
    <row r="44" spans="1:6" ht="36" customHeight="1">
      <c r="A44" s="252" t="s">
        <v>103</v>
      </c>
      <c r="B44" s="253"/>
      <c r="C44" s="155"/>
      <c r="D44" s="155"/>
      <c r="E44" s="155"/>
      <c r="F44" s="213">
        <v>100</v>
      </c>
    </row>
    <row r="45" spans="1:6" ht="17.25">
      <c r="A45" s="251" t="s">
        <v>13</v>
      </c>
      <c r="B45" s="251"/>
      <c r="C45" s="68">
        <f>'2'!G21</f>
        <v>0</v>
      </c>
      <c r="D45" s="68">
        <f>'2'!H21</f>
        <v>0</v>
      </c>
      <c r="E45" s="68">
        <f>'2'!I21</f>
        <v>0</v>
      </c>
      <c r="F45" s="214">
        <f>'2'!J21</f>
        <v>0</v>
      </c>
    </row>
    <row r="46" spans="1:6" ht="17.25">
      <c r="A46" s="47"/>
      <c r="B46" s="47"/>
      <c r="C46" s="47"/>
      <c r="D46" s="47"/>
      <c r="E46" s="47"/>
      <c r="F46" s="47"/>
    </row>
    <row r="47" spans="1:6" ht="17.25">
      <c r="A47" s="50"/>
      <c r="B47" s="50"/>
      <c r="C47" s="50"/>
      <c r="D47" s="50"/>
      <c r="E47" s="50"/>
      <c r="F47" s="50"/>
    </row>
    <row r="48" spans="1:6" ht="17.25">
      <c r="A48" s="47"/>
      <c r="B48" s="47"/>
      <c r="C48" s="47"/>
      <c r="D48" s="47"/>
      <c r="E48" s="47"/>
      <c r="F48" s="47"/>
    </row>
  </sheetData>
  <mergeCells count="17">
    <mergeCell ref="C20:F20"/>
    <mergeCell ref="C32:F32"/>
    <mergeCell ref="A28:B28"/>
    <mergeCell ref="A39:B39"/>
    <mergeCell ref="A8:F8"/>
    <mergeCell ref="A10:F10"/>
    <mergeCell ref="A38:B38"/>
    <mergeCell ref="A18:F18"/>
    <mergeCell ref="A26:B26"/>
    <mergeCell ref="A45:B45"/>
    <mergeCell ref="A27:B27"/>
    <mergeCell ref="A42:B42"/>
    <mergeCell ref="A43:B43"/>
    <mergeCell ref="A44:B44"/>
    <mergeCell ref="A29:B29"/>
    <mergeCell ref="A41:B41"/>
    <mergeCell ref="A40:B40"/>
  </mergeCells>
  <pageMargins left="0.2" right="0" top="0.75" bottom="0.75" header="0.3" footer="0.3"/>
  <pageSetup paperSize="9" scale="7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opLeftCell="A37" zoomScaleNormal="100" zoomScaleSheetLayoutView="100" workbookViewId="0">
      <selection activeCell="A58" sqref="A58"/>
    </sheetView>
  </sheetViews>
  <sheetFormatPr defaultColWidth="10.6640625" defaultRowHeight="13.5"/>
  <cols>
    <col min="1" max="1" width="48.83203125" style="3" customWidth="1"/>
    <col min="2" max="2" width="58.6640625" style="3" customWidth="1"/>
    <col min="3" max="6" width="18.5" style="3" customWidth="1"/>
    <col min="7" max="7" width="71.83203125" style="3" customWidth="1"/>
    <col min="8" max="8" width="16.5" style="3" customWidth="1"/>
    <col min="9" max="9" width="10.6640625" style="3"/>
    <col min="10" max="10" width="15.1640625" style="3" bestFit="1" customWidth="1"/>
    <col min="11" max="11" width="26.83203125" style="3" customWidth="1"/>
    <col min="12" max="13" width="18.1640625" style="3" customWidth="1"/>
    <col min="14" max="14" width="21.6640625" style="3" customWidth="1"/>
    <col min="15" max="16384" width="10.6640625" style="3"/>
  </cols>
  <sheetData>
    <row r="1" spans="1:9">
      <c r="F1" s="44"/>
    </row>
    <row r="2" spans="1:9">
      <c r="E2" s="45"/>
      <c r="F2" s="46" t="s">
        <v>140</v>
      </c>
    </row>
    <row r="3" spans="1:9">
      <c r="E3" s="45"/>
      <c r="F3" s="40" t="s">
        <v>131</v>
      </c>
    </row>
    <row r="4" spans="1:9">
      <c r="E4" s="45"/>
      <c r="F4" s="40" t="s">
        <v>6</v>
      </c>
    </row>
    <row r="7" spans="1:9" ht="29.25" customHeight="1"/>
    <row r="8" spans="1:9" ht="49.5" customHeight="1">
      <c r="A8" s="240" t="s">
        <v>156</v>
      </c>
      <c r="B8" s="240"/>
      <c r="C8" s="240"/>
      <c r="D8" s="240"/>
      <c r="E8" s="240"/>
      <c r="F8" s="240"/>
      <c r="G8" s="127"/>
      <c r="H8" s="127"/>
    </row>
    <row r="9" spans="1:9" ht="12.75" customHeight="1">
      <c r="A9" s="34"/>
      <c r="B9" s="34"/>
      <c r="C9" s="153"/>
      <c r="D9" s="153"/>
      <c r="E9" s="153"/>
      <c r="F9" s="34"/>
    </row>
    <row r="10" spans="1:9" s="47" customFormat="1" ht="17.25">
      <c r="A10" s="259" t="s">
        <v>104</v>
      </c>
      <c r="B10" s="259"/>
      <c r="C10" s="259"/>
      <c r="D10" s="259"/>
      <c r="E10" s="259"/>
      <c r="F10" s="259"/>
      <c r="G10" s="141"/>
      <c r="H10" s="141"/>
      <c r="I10" s="141"/>
    </row>
    <row r="11" spans="1:9" s="47" customFormat="1" ht="17.25"/>
    <row r="12" spans="1:9" s="47" customFormat="1" ht="17.25">
      <c r="A12" s="103" t="s">
        <v>88</v>
      </c>
    </row>
    <row r="13" spans="1:9" ht="17.25">
      <c r="A13" s="47"/>
      <c r="B13" s="47"/>
      <c r="C13" s="47"/>
      <c r="D13" s="47"/>
      <c r="E13" s="47"/>
      <c r="F13" s="47"/>
    </row>
    <row r="14" spans="1:9" ht="17.25">
      <c r="A14" s="82" t="s">
        <v>44</v>
      </c>
      <c r="B14" s="105" t="s">
        <v>45</v>
      </c>
      <c r="C14" s="106"/>
      <c r="D14" s="106"/>
      <c r="E14" s="106"/>
      <c r="F14" s="106"/>
    </row>
    <row r="15" spans="1:9" ht="54" customHeight="1">
      <c r="A15" s="107" t="s">
        <v>17</v>
      </c>
      <c r="B15" s="111" t="s">
        <v>55</v>
      </c>
      <c r="C15" s="108"/>
      <c r="D15" s="108"/>
      <c r="E15" s="108"/>
      <c r="F15" s="108"/>
    </row>
    <row r="16" spans="1:9" ht="17.25">
      <c r="A16" s="109"/>
      <c r="B16" s="109"/>
      <c r="C16" s="109"/>
      <c r="D16" s="109"/>
      <c r="E16" s="109"/>
      <c r="F16" s="109"/>
    </row>
    <row r="17" spans="1:6" ht="17.25">
      <c r="A17" s="258" t="s">
        <v>46</v>
      </c>
      <c r="B17" s="258"/>
      <c r="C17" s="258"/>
      <c r="D17" s="258"/>
      <c r="E17" s="258"/>
      <c r="F17" s="258"/>
    </row>
    <row r="18" spans="1:6" ht="17.25">
      <c r="A18" s="109"/>
      <c r="B18" s="109"/>
      <c r="C18" s="109"/>
      <c r="D18" s="109"/>
      <c r="E18" s="109"/>
      <c r="F18" s="109"/>
    </row>
    <row r="19" spans="1:6" ht="66" customHeight="1">
      <c r="A19" s="219" t="s">
        <v>47</v>
      </c>
      <c r="B19" s="107" t="s">
        <v>17</v>
      </c>
      <c r="C19" s="241" t="s">
        <v>87</v>
      </c>
      <c r="D19" s="242"/>
      <c r="E19" s="242"/>
      <c r="F19" s="243"/>
    </row>
    <row r="20" spans="1:6" ht="34.5">
      <c r="A20" s="219" t="s">
        <v>48</v>
      </c>
      <c r="B20" s="107" t="s">
        <v>49</v>
      </c>
      <c r="C20" s="218" t="s">
        <v>137</v>
      </c>
      <c r="D20" s="218" t="s">
        <v>138</v>
      </c>
      <c r="E20" s="218" t="s">
        <v>139</v>
      </c>
      <c r="F20" s="218" t="s">
        <v>30</v>
      </c>
    </row>
    <row r="21" spans="1:6" ht="34.5">
      <c r="A21" s="219" t="s">
        <v>50</v>
      </c>
      <c r="B21" s="107" t="s">
        <v>57</v>
      </c>
      <c r="C21" s="192"/>
      <c r="D21" s="192"/>
      <c r="E21" s="192"/>
      <c r="F21" s="219"/>
    </row>
    <row r="22" spans="1:6" ht="69">
      <c r="A22" s="219" t="s">
        <v>51</v>
      </c>
      <c r="B22" s="107" t="s">
        <v>58</v>
      </c>
      <c r="C22" s="192"/>
      <c r="D22" s="192"/>
      <c r="E22" s="192"/>
      <c r="F22" s="219"/>
    </row>
    <row r="23" spans="1:6" ht="51.75">
      <c r="A23" s="219" t="s">
        <v>52</v>
      </c>
      <c r="B23" s="107" t="s">
        <v>53</v>
      </c>
      <c r="C23" s="192"/>
      <c r="D23" s="192"/>
      <c r="E23" s="192"/>
      <c r="F23" s="219"/>
    </row>
    <row r="24" spans="1:6" ht="51.75">
      <c r="A24" s="219" t="s">
        <v>54</v>
      </c>
      <c r="B24" s="107" t="s">
        <v>56</v>
      </c>
      <c r="C24" s="192"/>
      <c r="D24" s="192"/>
      <c r="E24" s="192"/>
      <c r="F24" s="219"/>
    </row>
    <row r="25" spans="1:6" ht="17.25">
      <c r="A25" s="257" t="s">
        <v>12</v>
      </c>
      <c r="B25" s="257"/>
      <c r="C25" s="193"/>
      <c r="D25" s="193"/>
      <c r="E25" s="193"/>
      <c r="F25" s="219"/>
    </row>
    <row r="26" spans="1:6" ht="35.25" customHeight="1">
      <c r="A26" s="252" t="s">
        <v>100</v>
      </c>
      <c r="B26" s="253"/>
      <c r="C26" s="217"/>
      <c r="D26" s="217"/>
      <c r="E26" s="217"/>
      <c r="F26" s="134">
        <v>-5</v>
      </c>
    </row>
    <row r="27" spans="1:6" ht="69" customHeight="1">
      <c r="A27" s="252" t="s">
        <v>124</v>
      </c>
      <c r="B27" s="253"/>
      <c r="C27" s="217"/>
      <c r="D27" s="217"/>
      <c r="E27" s="217"/>
      <c r="F27" s="211">
        <v>1</v>
      </c>
    </row>
    <row r="28" spans="1:6" ht="17.25">
      <c r="A28" s="251" t="s">
        <v>13</v>
      </c>
      <c r="B28" s="251"/>
      <c r="C28" s="134">
        <f>'2'!G39</f>
        <v>0</v>
      </c>
      <c r="D28" s="134">
        <f>'2'!H39</f>
        <v>0</v>
      </c>
      <c r="E28" s="134">
        <f>'2'!I39</f>
        <v>0</v>
      </c>
      <c r="F28" s="134">
        <f>'2'!J39</f>
        <v>0</v>
      </c>
    </row>
    <row r="29" spans="1:6" ht="17.25">
      <c r="A29" s="140"/>
      <c r="B29" s="140"/>
      <c r="C29" s="140"/>
      <c r="D29" s="140"/>
      <c r="E29" s="140"/>
      <c r="F29" s="136"/>
    </row>
    <row r="30" spans="1:6" ht="17.25">
      <c r="A30" s="109"/>
      <c r="B30" s="109"/>
      <c r="C30" s="109"/>
      <c r="D30" s="109"/>
      <c r="E30" s="109"/>
      <c r="F30" s="109"/>
    </row>
    <row r="31" spans="1:6" ht="72" customHeight="1">
      <c r="A31" s="219" t="s">
        <v>47</v>
      </c>
      <c r="B31" s="107" t="s">
        <v>17</v>
      </c>
      <c r="C31" s="241" t="s">
        <v>87</v>
      </c>
      <c r="D31" s="242"/>
      <c r="E31" s="242"/>
      <c r="F31" s="243"/>
    </row>
    <row r="32" spans="1:6" ht="34.5">
      <c r="A32" s="219" t="s">
        <v>48</v>
      </c>
      <c r="B32" s="107" t="s">
        <v>125</v>
      </c>
      <c r="C32" s="195" t="s">
        <v>137</v>
      </c>
      <c r="D32" s="195" t="s">
        <v>138</v>
      </c>
      <c r="E32" s="195" t="s">
        <v>139</v>
      </c>
      <c r="F32" s="218" t="s">
        <v>30</v>
      </c>
    </row>
    <row r="33" spans="1:6" ht="34.5">
      <c r="A33" s="219" t="s">
        <v>50</v>
      </c>
      <c r="B33" s="107" t="s">
        <v>97</v>
      </c>
      <c r="C33" s="192"/>
      <c r="D33" s="192"/>
      <c r="E33" s="192"/>
      <c r="F33" s="218"/>
    </row>
    <row r="34" spans="1:6" ht="34.5">
      <c r="A34" s="219" t="s">
        <v>51</v>
      </c>
      <c r="B34" s="107" t="s">
        <v>98</v>
      </c>
      <c r="C34" s="192"/>
      <c r="D34" s="192"/>
      <c r="E34" s="192"/>
      <c r="F34" s="218"/>
    </row>
    <row r="35" spans="1:6" ht="51.75">
      <c r="A35" s="219" t="s">
        <v>52</v>
      </c>
      <c r="B35" s="107" t="s">
        <v>53</v>
      </c>
      <c r="C35" s="192"/>
      <c r="D35" s="192"/>
      <c r="E35" s="192"/>
      <c r="F35" s="218"/>
    </row>
    <row r="36" spans="1:6" ht="51.75">
      <c r="A36" s="219" t="s">
        <v>54</v>
      </c>
      <c r="B36" s="107" t="s">
        <v>99</v>
      </c>
      <c r="C36" s="192"/>
      <c r="D36" s="192"/>
      <c r="E36" s="192"/>
      <c r="F36" s="218"/>
    </row>
    <row r="37" spans="1:6" ht="17.25">
      <c r="A37" s="257" t="s">
        <v>12</v>
      </c>
      <c r="B37" s="257"/>
      <c r="C37" s="193"/>
      <c r="D37" s="193"/>
      <c r="E37" s="193"/>
      <c r="F37" s="218"/>
    </row>
    <row r="38" spans="1:6" ht="66" customHeight="1">
      <c r="A38" s="252" t="s">
        <v>126</v>
      </c>
      <c r="B38" s="253"/>
      <c r="C38" s="194"/>
      <c r="D38" s="194"/>
      <c r="E38" s="194"/>
      <c r="F38" s="213">
        <v>-1</v>
      </c>
    </row>
    <row r="39" spans="1:6" ht="73.5" customHeight="1">
      <c r="A39" s="254" t="s">
        <v>119</v>
      </c>
      <c r="B39" s="255"/>
      <c r="C39" s="194"/>
      <c r="D39" s="194"/>
      <c r="E39" s="194"/>
      <c r="F39" s="212">
        <v>1</v>
      </c>
    </row>
    <row r="40" spans="1:6" ht="34.5" customHeight="1">
      <c r="A40" s="252" t="s">
        <v>127</v>
      </c>
      <c r="B40" s="253"/>
      <c r="C40" s="194"/>
      <c r="D40" s="194"/>
      <c r="E40" s="194"/>
      <c r="F40" s="213">
        <v>-7</v>
      </c>
    </row>
    <row r="41" spans="1:6" ht="51.75" customHeight="1">
      <c r="A41" s="252" t="s">
        <v>101</v>
      </c>
      <c r="B41" s="253"/>
      <c r="C41" s="217"/>
      <c r="D41" s="217"/>
      <c r="E41" s="217"/>
      <c r="F41" s="213">
        <v>1</v>
      </c>
    </row>
    <row r="42" spans="1:6" ht="17.25">
      <c r="A42" s="252" t="s">
        <v>102</v>
      </c>
      <c r="B42" s="253"/>
      <c r="C42" s="217"/>
      <c r="D42" s="217"/>
      <c r="E42" s="217"/>
      <c r="F42" s="214">
        <v>1757.7</v>
      </c>
    </row>
    <row r="43" spans="1:6" ht="36" customHeight="1">
      <c r="A43" s="252" t="s">
        <v>103</v>
      </c>
      <c r="B43" s="253"/>
      <c r="C43" s="217"/>
      <c r="D43" s="217"/>
      <c r="E43" s="217"/>
      <c r="F43" s="213">
        <v>100</v>
      </c>
    </row>
    <row r="44" spans="1:6" ht="17.25">
      <c r="A44" s="251" t="s">
        <v>13</v>
      </c>
      <c r="B44" s="251"/>
      <c r="C44" s="68">
        <f>'2'!G20</f>
        <v>0</v>
      </c>
      <c r="D44" s="68">
        <f>'2'!H20</f>
        <v>0</v>
      </c>
      <c r="E44" s="68">
        <f>'2'!I20</f>
        <v>0</v>
      </c>
      <c r="F44" s="214">
        <f>'2'!J20</f>
        <v>0</v>
      </c>
    </row>
    <row r="45" spans="1:6" ht="17.25">
      <c r="A45" s="47"/>
      <c r="B45" s="47"/>
      <c r="C45" s="47"/>
      <c r="D45" s="47"/>
      <c r="E45" s="47"/>
      <c r="F45" s="47"/>
    </row>
  </sheetData>
  <mergeCells count="17">
    <mergeCell ref="A41:B41"/>
    <mergeCell ref="A42:B42"/>
    <mergeCell ref="A43:B43"/>
    <mergeCell ref="A44:B44"/>
    <mergeCell ref="C31:F31"/>
    <mergeCell ref="A37:B37"/>
    <mergeCell ref="A38:B38"/>
    <mergeCell ref="A39:B39"/>
    <mergeCell ref="A40:B40"/>
    <mergeCell ref="A26:B26"/>
    <mergeCell ref="A27:B27"/>
    <mergeCell ref="A28:B28"/>
    <mergeCell ref="A8:F8"/>
    <mergeCell ref="A10:F10"/>
    <mergeCell ref="A17:F17"/>
    <mergeCell ref="C19:F19"/>
    <mergeCell ref="A25:B25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10" workbookViewId="0">
      <selection activeCell="J15" sqref="J15"/>
    </sheetView>
  </sheetViews>
  <sheetFormatPr defaultRowHeight="13.5"/>
  <cols>
    <col min="1" max="1" width="19.5" style="24" customWidth="1"/>
    <col min="2" max="2" width="46.83203125" style="25" customWidth="1"/>
    <col min="3" max="3" width="11.1640625" style="28" customWidth="1"/>
    <col min="4" max="4" width="12.83203125" style="29" customWidth="1"/>
    <col min="5" max="5" width="25.6640625" style="29" customWidth="1"/>
    <col min="6" max="6" width="12.5" style="28" customWidth="1"/>
    <col min="7" max="7" width="29.83203125" style="28" customWidth="1"/>
    <col min="8" max="8" width="6.33203125" style="24" customWidth="1"/>
    <col min="9" max="9" width="6.5" style="24" customWidth="1"/>
    <col min="10" max="10" width="39.33203125" style="24" customWidth="1"/>
    <col min="11" max="11" width="11.5" style="24" bestFit="1" customWidth="1"/>
    <col min="12" max="12" width="11.83203125" style="24" customWidth="1"/>
    <col min="13" max="13" width="9.33203125" style="24" customWidth="1"/>
    <col min="14" max="14" width="11.5" style="24" customWidth="1"/>
    <col min="15" max="15" width="19.33203125" style="24" customWidth="1"/>
    <col min="16" max="16" width="9.33203125" style="24"/>
    <col min="17" max="18" width="10.5" style="24" bestFit="1" customWidth="1"/>
    <col min="19" max="19" width="11.6640625" style="24" bestFit="1" customWidth="1"/>
    <col min="20" max="21" width="9.33203125" style="24"/>
    <col min="22" max="22" width="12.6640625" style="24" bestFit="1" customWidth="1"/>
    <col min="23" max="16384" width="9.33203125" style="24"/>
  </cols>
  <sheetData>
    <row r="1" spans="1:10" ht="14.25">
      <c r="C1" s="26"/>
      <c r="D1" s="26"/>
      <c r="E1" s="260" t="s">
        <v>141</v>
      </c>
      <c r="F1" s="260"/>
      <c r="G1" s="260"/>
    </row>
    <row r="2" spans="1:10" ht="15.75" customHeight="1">
      <c r="B2" s="27"/>
      <c r="C2" s="27"/>
      <c r="D2" s="27"/>
      <c r="E2" s="261" t="s">
        <v>73</v>
      </c>
      <c r="F2" s="261"/>
      <c r="G2" s="261"/>
    </row>
    <row r="3" spans="1:10" ht="15.75" customHeight="1">
      <c r="B3" s="27"/>
      <c r="C3" s="27"/>
      <c r="D3" s="27"/>
      <c r="E3" s="261" t="s">
        <v>142</v>
      </c>
      <c r="F3" s="261"/>
      <c r="G3" s="261"/>
    </row>
    <row r="4" spans="1:10" ht="15.75" customHeight="1">
      <c r="E4" s="261" t="s">
        <v>74</v>
      </c>
      <c r="F4" s="261"/>
      <c r="G4" s="261"/>
    </row>
    <row r="5" spans="1:10" ht="58.5" customHeight="1">
      <c r="A5" s="262" t="s">
        <v>143</v>
      </c>
      <c r="B5" s="262"/>
      <c r="C5" s="262"/>
      <c r="D5" s="262"/>
      <c r="E5" s="262"/>
      <c r="F5" s="262"/>
      <c r="G5" s="262"/>
    </row>
    <row r="6" spans="1:10" ht="18.75" customHeight="1">
      <c r="A6" s="30"/>
      <c r="B6" s="31"/>
      <c r="C6" s="32"/>
      <c r="D6" s="32"/>
      <c r="E6" s="32"/>
      <c r="F6" s="32"/>
      <c r="G6" s="33"/>
    </row>
    <row r="7" spans="1:10" ht="85.5" customHeight="1">
      <c r="A7" s="273" t="s">
        <v>75</v>
      </c>
      <c r="B7" s="269" t="s">
        <v>76</v>
      </c>
      <c r="C7" s="269" t="s">
        <v>77</v>
      </c>
      <c r="D7" s="269" t="s">
        <v>78</v>
      </c>
      <c r="E7" s="269" t="s">
        <v>79</v>
      </c>
      <c r="F7" s="271" t="s">
        <v>87</v>
      </c>
      <c r="G7" s="272"/>
    </row>
    <row r="8" spans="1:10" ht="55.5" customHeight="1">
      <c r="A8" s="274"/>
      <c r="B8" s="270"/>
      <c r="C8" s="270"/>
      <c r="D8" s="270"/>
      <c r="E8" s="270"/>
      <c r="F8" s="112" t="s">
        <v>80</v>
      </c>
      <c r="G8" s="112" t="s">
        <v>81</v>
      </c>
    </row>
    <row r="9" spans="1:10" ht="18" customHeight="1">
      <c r="A9" s="113">
        <v>1</v>
      </c>
      <c r="B9" s="112">
        <v>2</v>
      </c>
      <c r="C9" s="112">
        <v>3</v>
      </c>
      <c r="D9" s="112">
        <v>4</v>
      </c>
      <c r="E9" s="112">
        <v>5</v>
      </c>
      <c r="F9" s="112">
        <v>6</v>
      </c>
      <c r="G9" s="112">
        <v>7</v>
      </c>
    </row>
    <row r="10" spans="1:10" ht="18" customHeight="1">
      <c r="A10" s="275" t="s">
        <v>105</v>
      </c>
      <c r="B10" s="276"/>
      <c r="C10" s="276"/>
      <c r="D10" s="276"/>
      <c r="E10" s="277"/>
      <c r="F10" s="114"/>
      <c r="G10" s="201">
        <f>G12+G22</f>
        <v>0</v>
      </c>
    </row>
    <row r="11" spans="1:10" ht="18" customHeight="1">
      <c r="A11" s="263" t="s">
        <v>106</v>
      </c>
      <c r="B11" s="264"/>
      <c r="C11" s="264"/>
      <c r="D11" s="264"/>
      <c r="E11" s="264"/>
      <c r="F11" s="265"/>
      <c r="G11" s="202"/>
    </row>
    <row r="12" spans="1:10" ht="36.75" customHeight="1">
      <c r="A12" s="115">
        <v>1228</v>
      </c>
      <c r="B12" s="116">
        <v>31002</v>
      </c>
      <c r="C12" s="266" t="s">
        <v>110</v>
      </c>
      <c r="D12" s="267"/>
      <c r="E12" s="268"/>
      <c r="F12" s="117"/>
      <c r="G12" s="203">
        <f>G13+G16</f>
        <v>0</v>
      </c>
    </row>
    <row r="13" spans="1:10" ht="17.25">
      <c r="A13" s="120" t="s">
        <v>84</v>
      </c>
      <c r="B13" s="121" t="s">
        <v>85</v>
      </c>
      <c r="C13" s="118"/>
      <c r="D13" s="118"/>
      <c r="E13" s="119"/>
      <c r="F13" s="117"/>
      <c r="G13" s="205">
        <f>G14+G15</f>
        <v>-22687.599999999977</v>
      </c>
    </row>
    <row r="14" spans="1:10" ht="34.5">
      <c r="A14" s="120" t="s">
        <v>144</v>
      </c>
      <c r="B14" s="121" t="s">
        <v>145</v>
      </c>
      <c r="C14" s="118" t="s">
        <v>82</v>
      </c>
      <c r="D14" s="122" t="s">
        <v>83</v>
      </c>
      <c r="E14" s="123"/>
      <c r="F14" s="124"/>
      <c r="G14" s="199">
        <f>'2'!J29</f>
        <v>-359586.3</v>
      </c>
    </row>
    <row r="15" spans="1:10" ht="34.5">
      <c r="A15" s="120">
        <v>45221142</v>
      </c>
      <c r="B15" s="142" t="s">
        <v>151</v>
      </c>
      <c r="C15" s="143" t="s">
        <v>153</v>
      </c>
      <c r="D15" s="144" t="s">
        <v>83</v>
      </c>
      <c r="E15" s="145">
        <v>336898700</v>
      </c>
      <c r="F15" s="146">
        <v>1</v>
      </c>
      <c r="G15" s="200">
        <f>E15*F15/1000</f>
        <v>336898.7</v>
      </c>
      <c r="J15" s="204"/>
    </row>
    <row r="16" spans="1:10" ht="17.25">
      <c r="A16" s="120"/>
      <c r="B16" s="142" t="s">
        <v>148</v>
      </c>
      <c r="C16" s="143"/>
      <c r="D16" s="144"/>
      <c r="E16" s="145"/>
      <c r="F16" s="146"/>
      <c r="G16" s="206">
        <f>G17+G18+G19+G20</f>
        <v>22687.599999999999</v>
      </c>
    </row>
    <row r="17" spans="1:7" ht="34.5">
      <c r="A17" s="120" t="s">
        <v>149</v>
      </c>
      <c r="B17" s="142" t="s">
        <v>150</v>
      </c>
      <c r="C17" s="143" t="s">
        <v>108</v>
      </c>
      <c r="D17" s="144" t="s">
        <v>83</v>
      </c>
      <c r="E17" s="145">
        <v>5000000</v>
      </c>
      <c r="F17" s="146"/>
      <c r="G17" s="200">
        <v>5000</v>
      </c>
    </row>
    <row r="18" spans="1:7" ht="34.5">
      <c r="A18" s="120">
        <v>71241200</v>
      </c>
      <c r="B18" s="142" t="s">
        <v>150</v>
      </c>
      <c r="C18" s="143" t="s">
        <v>147</v>
      </c>
      <c r="D18" s="144" t="s">
        <v>83</v>
      </c>
      <c r="E18" s="145">
        <v>4800000</v>
      </c>
      <c r="F18" s="146">
        <v>1</v>
      </c>
      <c r="G18" s="200">
        <f>E18*F18/1000</f>
        <v>4800</v>
      </c>
    </row>
    <row r="19" spans="1:7" ht="34.5">
      <c r="A19" s="120">
        <v>71351540</v>
      </c>
      <c r="B19" s="142" t="s">
        <v>107</v>
      </c>
      <c r="C19" s="143" t="s">
        <v>108</v>
      </c>
      <c r="D19" s="144" t="s">
        <v>83</v>
      </c>
      <c r="E19" s="145">
        <v>10379000</v>
      </c>
      <c r="F19" s="146">
        <v>1</v>
      </c>
      <c r="G19" s="200">
        <f>E19*F19/1000</f>
        <v>10379</v>
      </c>
    </row>
    <row r="20" spans="1:7" ht="34.5">
      <c r="A20" s="120">
        <v>98111140</v>
      </c>
      <c r="B20" s="121" t="s">
        <v>109</v>
      </c>
      <c r="C20" s="143" t="s">
        <v>147</v>
      </c>
      <c r="D20" s="122" t="s">
        <v>83</v>
      </c>
      <c r="E20" s="123">
        <v>2508600</v>
      </c>
      <c r="F20" s="124">
        <v>1</v>
      </c>
      <c r="G20" s="200">
        <f>E20*F20/1000</f>
        <v>2508.6</v>
      </c>
    </row>
    <row r="21" spans="1:7" ht="18" customHeight="1">
      <c r="A21" s="263" t="s">
        <v>86</v>
      </c>
      <c r="B21" s="264"/>
      <c r="C21" s="264"/>
      <c r="D21" s="264"/>
      <c r="E21" s="264"/>
      <c r="F21" s="265"/>
      <c r="G21" s="126"/>
    </row>
    <row r="22" spans="1:7" ht="36.75" customHeight="1">
      <c r="A22" s="115">
        <v>1228</v>
      </c>
      <c r="B22" s="116">
        <v>31001</v>
      </c>
      <c r="C22" s="266" t="s">
        <v>43</v>
      </c>
      <c r="D22" s="267"/>
      <c r="E22" s="268"/>
      <c r="F22" s="117"/>
      <c r="G22" s="125">
        <f>G23</f>
        <v>0</v>
      </c>
    </row>
    <row r="23" spans="1:7" ht="17.25">
      <c r="A23" s="120" t="s">
        <v>84</v>
      </c>
      <c r="B23" s="121" t="s">
        <v>85</v>
      </c>
      <c r="C23" s="118"/>
      <c r="D23" s="118"/>
      <c r="E23" s="119"/>
      <c r="F23" s="117"/>
      <c r="G23" s="147">
        <f>G24+G25</f>
        <v>0</v>
      </c>
    </row>
    <row r="24" spans="1:7" ht="34.5">
      <c r="A24" s="120" t="s">
        <v>144</v>
      </c>
      <c r="B24" s="121" t="s">
        <v>145</v>
      </c>
      <c r="C24" s="118" t="s">
        <v>82</v>
      </c>
      <c r="D24" s="122" t="s">
        <v>83</v>
      </c>
      <c r="E24" s="123"/>
      <c r="F24" s="124"/>
      <c r="G24" s="199">
        <f>'2'!J48</f>
        <v>-10462</v>
      </c>
    </row>
    <row r="25" spans="1:7" ht="34.5">
      <c r="A25" s="120">
        <v>71351230</v>
      </c>
      <c r="B25" s="142" t="s">
        <v>146</v>
      </c>
      <c r="C25" s="143" t="s">
        <v>147</v>
      </c>
      <c r="D25" s="144" t="s">
        <v>83</v>
      </c>
      <c r="E25" s="145">
        <v>10462000</v>
      </c>
      <c r="F25" s="146">
        <v>1</v>
      </c>
      <c r="G25" s="200">
        <f>E25*F25/1000</f>
        <v>10462</v>
      </c>
    </row>
  </sheetData>
  <mergeCells count="16">
    <mergeCell ref="A21:F21"/>
    <mergeCell ref="C22:E22"/>
    <mergeCell ref="A11:F11"/>
    <mergeCell ref="C12:E12"/>
    <mergeCell ref="D7:D8"/>
    <mergeCell ref="E7:E8"/>
    <mergeCell ref="F7:G7"/>
    <mergeCell ref="A7:A8"/>
    <mergeCell ref="B7:B8"/>
    <mergeCell ref="C7:C8"/>
    <mergeCell ref="A10:E10"/>
    <mergeCell ref="E1:G1"/>
    <mergeCell ref="E2:G2"/>
    <mergeCell ref="E3:G3"/>
    <mergeCell ref="E4:G4"/>
    <mergeCell ref="A5:G5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https://mul2.gov.am/tasks/585841/oneclick/havelvacner2022.xlsx?token=e64b6f461fa17eb5362129d76ed3124d</cp:keywords>
  <cp:lastModifiedBy>Zara Margaryan</cp:lastModifiedBy>
  <cp:lastPrinted>2022-02-22T11:17:42Z</cp:lastPrinted>
  <dcterms:created xsi:type="dcterms:W3CDTF">2018-09-30T11:43:43Z</dcterms:created>
  <dcterms:modified xsi:type="dcterms:W3CDTF">2022-03-21T10:54:23Z</dcterms:modified>
</cp:coreProperties>
</file>