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15570" windowHeight="7755" activeTab="2"/>
  </bookViews>
  <sheets>
    <sheet name="Հավելված 1" sheetId="1" r:id="rId1"/>
    <sheet name="Հավելված 2" sheetId="2" r:id="rId2"/>
    <sheet name="Հավելված 3" sheetId="3" r:id="rId3"/>
  </sheets>
  <definedNames>
    <definedName name="_xlnm.Print_Area" localSheetId="0">'Հավելված 1'!$B$1:$G$50</definedName>
    <definedName name="_xlnm.Print_Area" localSheetId="1">'Հավելված 2'!$B$1:$J$63</definedName>
    <definedName name="_xlnm.Print_Area" localSheetId="2">'Հավելված 3'!$A$1:$H$14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3"/>
  <c r="D22"/>
  <c r="D21"/>
  <c r="D20"/>
  <c r="D19"/>
  <c r="D18"/>
  <c r="E17"/>
  <c r="E14" s="1"/>
  <c r="E12" s="1"/>
  <c r="E10" s="1"/>
  <c r="D16"/>
  <c r="H14"/>
  <c r="H12" s="1"/>
  <c r="H10" s="1"/>
  <c r="G14"/>
  <c r="G12" s="1"/>
  <c r="G10" s="1"/>
  <c r="F14"/>
  <c r="F12" s="1"/>
  <c r="F10" s="1"/>
  <c r="D17" l="1"/>
  <c r="D14" s="1"/>
  <c r="D12" s="1"/>
  <c r="D10" s="1"/>
  <c r="I47" i="2"/>
  <c r="I45"/>
  <c r="I43"/>
  <c r="I41"/>
  <c r="I39"/>
  <c r="I11"/>
  <c r="I21"/>
  <c r="I19"/>
  <c r="I17"/>
  <c r="I15"/>
  <c r="I13"/>
  <c r="J38"/>
  <c r="J37"/>
  <c r="J36"/>
  <c r="J35"/>
  <c r="J34"/>
  <c r="J32"/>
  <c r="F12" i="1"/>
  <c r="F11" s="1"/>
  <c r="F10" s="1"/>
  <c r="G11"/>
  <c r="G12"/>
  <c r="J56" i="2" l="1"/>
  <c r="J48"/>
  <c r="J47" l="1"/>
  <c r="I32"/>
  <c r="I37" s="1"/>
  <c r="I38" s="1"/>
  <c r="H32"/>
  <c r="H34" s="1"/>
  <c r="H35" s="1"/>
  <c r="H36" s="1"/>
  <c r="H37" s="1"/>
  <c r="H38" s="1"/>
  <c r="H22"/>
  <c r="H24" s="1"/>
  <c r="H26" s="1"/>
  <c r="I22"/>
  <c r="J22"/>
  <c r="J24" s="1"/>
  <c r="J26" s="1"/>
  <c r="E12" i="1"/>
  <c r="G32"/>
  <c r="F32"/>
  <c r="E32"/>
  <c r="I34" i="2" l="1"/>
  <c r="I35"/>
  <c r="I24"/>
  <c r="I26" s="1"/>
  <c r="I28" s="1"/>
  <c r="H21"/>
  <c r="J28"/>
  <c r="J27"/>
  <c r="J29" s="1"/>
  <c r="J55" s="1"/>
  <c r="J54" s="1"/>
  <c r="J53" s="1"/>
  <c r="J52" s="1"/>
  <c r="J50" s="1"/>
  <c r="J45" s="1"/>
  <c r="H28"/>
  <c r="H27"/>
  <c r="H29" s="1"/>
  <c r="H55" s="1"/>
  <c r="H54" s="1"/>
  <c r="H53" s="1"/>
  <c r="H52" s="1"/>
  <c r="H50" s="1"/>
  <c r="H48" s="1"/>
  <c r="I27" l="1"/>
  <c r="I29" s="1"/>
  <c r="I55" s="1"/>
  <c r="I54" s="1"/>
  <c r="I53" s="1"/>
  <c r="I52" s="1"/>
  <c r="I50" s="1"/>
  <c r="I48" s="1"/>
  <c r="H63" l="1"/>
  <c r="I63"/>
  <c r="J63"/>
  <c r="I62" l="1"/>
  <c r="I61" s="1"/>
  <c r="I60" s="1"/>
  <c r="I58" s="1"/>
  <c r="I56" s="1"/>
  <c r="J62"/>
  <c r="J61" s="1"/>
  <c r="J60" s="1"/>
  <c r="J58" s="1"/>
  <c r="I36"/>
  <c r="J17" l="1"/>
  <c r="J15" s="1"/>
  <c r="J13" s="1"/>
  <c r="H62"/>
  <c r="H61" l="1"/>
  <c r="H60" l="1"/>
  <c r="G31" i="1"/>
  <c r="G10" s="1"/>
  <c r="F31"/>
  <c r="H58" i="2" l="1"/>
  <c r="H56" l="1"/>
  <c r="H47" s="1"/>
  <c r="H45" s="1"/>
  <c r="H19" l="1"/>
  <c r="J43"/>
  <c r="J41" s="1"/>
  <c r="J39" s="1"/>
  <c r="J11" s="1"/>
  <c r="E11" i="1" l="1"/>
  <c r="H17" i="2"/>
  <c r="E31" i="1"/>
  <c r="H43" i="2"/>
  <c r="H41" l="1"/>
  <c r="H15"/>
  <c r="E10" i="1"/>
  <c r="H13" i="2" l="1"/>
  <c r="H39"/>
  <c r="H11" l="1"/>
</calcChain>
</file>

<file path=xl/sharedStrings.xml><?xml version="1.0" encoding="utf-8"?>
<sst xmlns="http://schemas.openxmlformats.org/spreadsheetml/2006/main" count="172" uniqueCount="99">
  <si>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</si>
  <si>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</si>
  <si>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</si>
  <si>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</si>
  <si>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</si>
  <si>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 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</si>
  <si>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</si>
  <si>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</si>
  <si>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</si>
  <si>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</si>
  <si>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</si>
  <si>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</si>
  <si>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</si>
  <si>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</si>
  <si>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</si>
  <si>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</si>
  <si>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</si>
  <si>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</si>
  <si>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</si>
  <si>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</si>
  <si>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</si>
  <si>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</si>
  <si>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</si>
  <si>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</si>
  <si>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</si>
  <si>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</si>
  <si>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</si>
  <si>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</si>
  <si>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</si>
  <si>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</si>
  <si>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</si>
  <si>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</si>
  <si>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</si>
  <si>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</si>
  <si>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</si>
  <si>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</si>
  <si>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</si>
  <si>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</si>
  <si>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</si>
  <si>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</si>
  <si>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</si>
  <si>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</si>
  <si>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</si>
  <si>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</si>
  <si>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</si>
  <si>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</si>
  <si>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</si>
  <si>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</si>
  <si>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</si>
  <si>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</si>
  <si>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___________  ___-ի N _______ -Ն որոշման</t>
  </si>
  <si>
    <t xml:space="preserve"> Առաջին կիսամյակ</t>
  </si>
  <si>
    <t xml:space="preserve">ՀՀ կառավարության 2022 թվականի </t>
  </si>
  <si>
    <r>
      <t xml:space="preserve">«ՀԱՅԱՍՏԱՆԻ ՀԱՆՐԱՊԵՏՈՒԹՅԱՆ 2022 ԹՎԱԿԱՆԻ ՊԵՏԱԿԱՆ ԲՅՈՒՋԵԻ ՄԱՍԻՆ» ՀԱՅԱՍՏԱՆԻ ՀԱՆՐԱՊԵՏՈՒԹՅԱՆ </t>
    </r>
    <r>
      <rPr>
        <b/>
        <sz val="11"/>
        <rFont val="GHEA Grapalat"/>
        <family val="3"/>
      </rPr>
      <t>ՕՐԵՆՔԻ N 1 ՀԱՎԵԼՎԱԾԻ N 2 ԱՂՅՈՒՍԱԿՈՒՄ</t>
    </r>
    <r>
      <rPr>
        <b/>
        <sz val="11"/>
        <color indexed="8"/>
        <rFont val="GHEA Grapalat"/>
        <family val="3"/>
      </rPr>
      <t xml:space="preserve"> ԿԱՏԱՐՎՈՂ ՎԵՐԱԲԱՇԽՈՒՄԸ ԵՎ ՀԱՅԱՍՏԱՆԻ ՀԱՆՐԱՊԵՏՈՒԹՅԱՆ ԿԱՌԱՎԱՐՈՒԹՅԱՆ 2021 ԹՎԱԿԱՆԻ ԴԵԿՏԵՄԲԵՐԻ 23-Ի N 2121-Ն ՈՐՈՇՄԱՆ</t>
    </r>
    <r>
      <rPr>
        <b/>
        <sz val="11"/>
        <color rgb="FFFF0000"/>
        <rFont val="GHEA Grapalat"/>
      </rPr>
      <t xml:space="preserve"> </t>
    </r>
    <r>
      <rPr>
        <b/>
        <sz val="11"/>
        <rFont val="GHEA Grapalat"/>
        <family val="3"/>
      </rPr>
      <t>N 5  ՀԱՎԵԼՎԱԾԻ N 1 ԱՂՅՈՒՍԱԿՈՒՄ ԿԱՏԱՐՎՈՂ ՓՈՓՈԽՈՒԹՅՈՒՆՆԵՐԸ</t>
    </r>
  </si>
  <si>
    <t xml:space="preserve">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</si>
  <si>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 31002</t>
  </si>
  <si>
    <t xml:space="preserve"> Ազգային անվտանգության համակարգի շենքային ապահովվածության բարելավում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</si>
  <si>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</si>
  <si>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</si>
  <si>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</si>
  <si>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</si>
  <si>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</si>
  <si>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</si>
  <si>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Հավելված 2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</si>
  <si>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</si>
  <si>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</si>
  <si>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</si>
  <si>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r>
      <t>Նյութեր</t>
    </r>
    <r>
      <rPr>
        <sz val="11"/>
        <rFont val="GHEA Grapalat"/>
      </rPr>
      <t>(Ապրանքներ)</t>
    </r>
  </si>
  <si>
    <t xml:space="preserve"> - Կենցաղային և հանրային սննդի նյութեր</t>
  </si>
  <si>
    <t>-</t>
  </si>
  <si>
    <t>Հավելված 3</t>
  </si>
  <si>
    <t xml:space="preserve">«ՀԱՅԱՍՏԱՆԻ ՀԱՆՐԱՊԵՏՈՒԹՅԱՆ 2022 ԹՎԱԿԱՆԻ ՊԵՏԱԿԱՆ ԲՅՈՒՋԵԻ ՄԱՍԻՆ» ՀԱՅԱՍՏԱՆԻ ՀԱՆՐԱՊԵՏՈՒԹՅԱՆ 
ՕՐԵՆՔԻ N 1 ՀԱՎԵԼՎԱԾԻ N 3 ԱՂՅՈՒՍԱԿՈՒՄ ԿԱՏԱՐՎՈՂ ՓՈՓՈԽՈՒԹՅՈՒՆՆԵՐԸ ԵՎ ԼՐԱՑՈՒՄՆԵՐԸ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</si>
  <si>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</si>
  <si>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</si>
  <si>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</si>
  <si>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Ցուցանիշների փոփոխությունը 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</si>
  <si>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</si>
  <si>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</si>
  <si>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</si>
  <si>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</si>
  <si>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</si>
  <si>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</si>
  <si>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</si>
  <si>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</si>
  <si>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</si>
  <si>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</si>
  <si>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</si>
  <si>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Ազգային անվտանգության համակարգի շենքային ապահովվածության բարելավում</t>
  </si>
  <si>
    <t>որից՝</t>
  </si>
  <si>
    <t>ՀՀ ԱԱԾ ՍԶ 8-րդ սահմանապահ ուղեկալի կառուցում</t>
  </si>
  <si>
    <t>ՀՀ ԱԱԾ ՍԶ 7-րդ սահմանապահ ուղեկալի կառուցում</t>
  </si>
  <si>
    <t>ՀՀ ԱԱԾ ՍԶ 6-րդ սահմանապահ ուղեկալի կառուցում</t>
  </si>
  <si>
    <t>ՀՀ ԱԱԾ ՍԶ 5-րդ սահմանապահ ուղեկալի կառուցում</t>
  </si>
  <si>
    <t>ՀՀ ԱԱԾ ՍԶ 4-րդ սահմանապահ ուղեկալի կառուցում</t>
  </si>
  <si>
    <t>ՀՀ ԱԱԾ ՍԶ 3-րդ սահմանապահ ուղեկալի կառուցում</t>
  </si>
  <si>
    <t>ՀՀ ԱԱԾ ՍԶ 2-րդ սահմանապահ ուղեկալի կառուցում</t>
  </si>
  <si>
    <t>ՀՀ ԱԱԾ ՍԶ 1-ին սահմանապահ ուղեկալի կառուցում</t>
  </si>
  <si>
    <t>____________-ի N_________-Ն որոշման</t>
  </si>
  <si>
    <t>Ցուցանիշների փոփոխությունը (ավելացումները նշված են դրական նշանով, իսկ նվազեցումները փակագծերում)</t>
  </si>
</sst>
</file>

<file path=xl/styles.xml><?xml version="1.0" encoding="utf-8"?>
<styleSheet xmlns="http://schemas.openxmlformats.org/spreadsheetml/2006/main">
  <numFmts count="9">
    <numFmt numFmtId="164" formatCode="_-* #,##0\ _֏_-;\-* #,##0\ _֏_-;_-* &quot;-&quot;\ _֏_-;_-@_-"/>
    <numFmt numFmtId="165" formatCode="_-* #,##0.00\ _֏_-;\-* #,##0.00\ _֏_-;_-* &quot;-&quot;??\ _֏_-;_-@_-"/>
    <numFmt numFmtId="166" formatCode="_-* #,##0.00_-;\-* #,##0.00_-;_-* &quot;-&quot;??_-;_-@_-"/>
    <numFmt numFmtId="167" formatCode="#,##0.0"/>
    <numFmt numFmtId="168" formatCode="##,##0.0;\(##,##0.0\);\-"/>
    <numFmt numFmtId="169" formatCode="_ * #,##0.0_)_€_ ;_ * \(#,##0.0\)_€_ ;_ * &quot;-&quot;??_)_€_ ;_ @_ "/>
    <numFmt numFmtId="170" formatCode="_-* #,##0.0\ _֏_-;\-* #,##0.0\ _֏_-;_-* &quot;-&quot;?\ _֏_-;_-@_-"/>
    <numFmt numFmtId="171" formatCode="#,##0.0000"/>
    <numFmt numFmtId="172" formatCode="#,##0.0_);\(#,##0.0\)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b/>
      <sz val="11"/>
      <color rgb="FFFF0000"/>
      <name val="GHEA Grapalat"/>
    </font>
    <font>
      <sz val="11"/>
      <name val="GHEA Grapalat"/>
    </font>
    <font>
      <i/>
      <sz val="11"/>
      <name val="GHEA Grapalat"/>
    </font>
    <font>
      <b/>
      <sz val="10"/>
      <color indexed="8"/>
      <name val="GHEA Grapalat"/>
      <family val="3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8" fontId="5" fillId="0" borderId="0" applyFill="0" applyBorder="0" applyProtection="0">
      <alignment horizontal="right" vertical="top"/>
    </xf>
    <xf numFmtId="168" fontId="15" fillId="0" borderId="0" applyFill="0" applyBorder="0" applyProtection="0">
      <alignment horizontal="right" vertical="top"/>
    </xf>
    <xf numFmtId="0" fontId="1" fillId="0" borderId="0"/>
    <xf numFmtId="0" fontId="2" fillId="8" borderId="14" applyNumberFormat="0" applyFont="0" applyAlignment="0" applyProtection="0"/>
    <xf numFmtId="0" fontId="5" fillId="0" borderId="0">
      <alignment horizontal="left" vertical="top" wrapText="1"/>
    </xf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10" applyNumberFormat="0" applyAlignment="0" applyProtection="0"/>
    <xf numFmtId="0" fontId="32" fillId="6" borderId="11" applyNumberFormat="0" applyAlignment="0" applyProtection="0"/>
    <xf numFmtId="0" fontId="33" fillId="6" borderId="10" applyNumberFormat="0" applyAlignment="0" applyProtection="0"/>
    <xf numFmtId="0" fontId="34" fillId="0" borderId="12" applyNumberFormat="0" applyFill="0" applyAlignment="0" applyProtection="0"/>
    <xf numFmtId="0" fontId="35" fillId="7" borderId="13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5" applyNumberFormat="0" applyFill="0" applyAlignment="0" applyProtection="0"/>
    <xf numFmtId="0" fontId="3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9" fillId="32" borderId="0" applyNumberFormat="0" applyBorder="0" applyAlignment="0" applyProtection="0"/>
    <xf numFmtId="166" fontId="2" fillId="0" borderId="0" applyFont="0" applyFill="0" applyBorder="0" applyAlignment="0" applyProtection="0"/>
    <xf numFmtId="0" fontId="40" fillId="0" borderId="0"/>
    <xf numFmtId="0" fontId="40" fillId="0" borderId="0"/>
    <xf numFmtId="165" fontId="43" fillId="0" borderId="0" applyFont="0" applyFill="0" applyBorder="0" applyAlignment="0" applyProtection="0"/>
    <xf numFmtId="0" fontId="2" fillId="0" borderId="0"/>
    <xf numFmtId="0" fontId="45" fillId="4" borderId="0" applyNumberFormat="0" applyBorder="0" applyAlignment="0" applyProtection="0"/>
    <xf numFmtId="165" fontId="40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3" fillId="0" borderId="0"/>
    <xf numFmtId="165" fontId="4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44" fillId="0" borderId="0"/>
    <xf numFmtId="0" fontId="46" fillId="48" borderId="0" applyNumberFormat="0" applyBorder="0" applyAlignment="0" applyProtection="0"/>
    <xf numFmtId="0" fontId="42" fillId="42" borderId="0" applyNumberFormat="0" applyBorder="0" applyAlignment="0" applyProtection="0"/>
    <xf numFmtId="0" fontId="42" fillId="44" borderId="0" applyNumberFormat="0" applyBorder="0" applyAlignment="0" applyProtection="0"/>
    <xf numFmtId="0" fontId="46" fillId="46" borderId="0" applyNumberFormat="0" applyBorder="0" applyAlignment="0" applyProtection="0"/>
    <xf numFmtId="165" fontId="40" fillId="0" borderId="0" applyFont="0" applyFill="0" applyBorder="0" applyAlignment="0" applyProtection="0"/>
    <xf numFmtId="0" fontId="42" fillId="34" borderId="0" applyNumberFormat="0" applyBorder="0" applyAlignment="0" applyProtection="0"/>
    <xf numFmtId="0" fontId="42" fillId="37" borderId="0" applyNumberFormat="0" applyBorder="0" applyAlignment="0" applyProtection="0"/>
    <xf numFmtId="0" fontId="47" fillId="34" borderId="0" applyNumberFormat="0" applyBorder="0" applyAlignment="0" applyProtection="0"/>
    <xf numFmtId="0" fontId="3" fillId="0" borderId="0"/>
    <xf numFmtId="0" fontId="42" fillId="43" borderId="0" applyNumberFormat="0" applyBorder="0" applyAlignment="0" applyProtection="0"/>
    <xf numFmtId="0" fontId="42" fillId="41" borderId="0" applyNumberFormat="0" applyBorder="0" applyAlignment="0" applyProtection="0"/>
    <xf numFmtId="0" fontId="46" fillId="46" borderId="0" applyNumberFormat="0" applyBorder="0" applyAlignment="0" applyProtection="0"/>
    <xf numFmtId="0" fontId="40" fillId="0" borderId="0"/>
    <xf numFmtId="0" fontId="46" fillId="45" borderId="0" applyNumberFormat="0" applyBorder="0" applyAlignment="0" applyProtection="0"/>
    <xf numFmtId="0" fontId="42" fillId="33" borderId="0" applyNumberFormat="0" applyBorder="0" applyAlignment="0" applyProtection="0"/>
    <xf numFmtId="0" fontId="42" fillId="42" borderId="0" applyNumberFormat="0" applyBorder="0" applyAlignment="0" applyProtection="0"/>
    <xf numFmtId="165" fontId="2" fillId="0" borderId="0" applyFont="0" applyFill="0" applyBorder="0" applyAlignment="0" applyProtection="0"/>
    <xf numFmtId="0" fontId="46" fillId="43" borderId="0" applyNumberFormat="0" applyBorder="0" applyAlignment="0" applyProtection="0"/>
    <xf numFmtId="0" fontId="49" fillId="52" borderId="18" applyNumberFormat="0" applyAlignment="0" applyProtection="0"/>
    <xf numFmtId="0" fontId="42" fillId="40" borderId="0" applyNumberFormat="0" applyBorder="0" applyAlignment="0" applyProtection="0"/>
    <xf numFmtId="0" fontId="43" fillId="0" borderId="0"/>
    <xf numFmtId="0" fontId="46" fillId="49" borderId="0" applyNumberFormat="0" applyBorder="0" applyAlignment="0" applyProtection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8" fillId="51" borderId="17" applyNumberFormat="0" applyAlignment="0" applyProtection="0"/>
    <xf numFmtId="0" fontId="46" fillId="50" borderId="0" applyNumberFormat="0" applyBorder="0" applyAlignment="0" applyProtection="0"/>
    <xf numFmtId="0" fontId="46" fillId="38" borderId="0" applyNumberFormat="0" applyBorder="0" applyAlignment="0" applyProtection="0"/>
    <xf numFmtId="0" fontId="42" fillId="35" borderId="0" applyNumberFormat="0" applyBorder="0" applyAlignment="0" applyProtection="0"/>
    <xf numFmtId="0" fontId="42" fillId="36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2" fillId="36" borderId="0" applyNumberFormat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5" borderId="0" applyNumberFormat="0" applyBorder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5" fillId="41" borderId="17" applyNumberFormat="0" applyAlignment="0" applyProtection="0"/>
    <xf numFmtId="0" fontId="56" fillId="0" borderId="22" applyNumberFormat="0" applyFill="0" applyAlignment="0" applyProtection="0"/>
    <xf numFmtId="0" fontId="57" fillId="53" borderId="0" applyNumberFormat="0" applyBorder="0" applyAlignment="0" applyProtection="0"/>
    <xf numFmtId="1" fontId="63" fillId="0" borderId="0"/>
    <xf numFmtId="1" fontId="63" fillId="0" borderId="0"/>
    <xf numFmtId="1" fontId="63" fillId="0" borderId="0"/>
    <xf numFmtId="0" fontId="2" fillId="0" borderId="0"/>
    <xf numFmtId="0" fontId="40" fillId="0" borderId="0"/>
    <xf numFmtId="0" fontId="40" fillId="0" borderId="0"/>
    <xf numFmtId="0" fontId="3" fillId="54" borderId="23" applyNumberFormat="0" applyFont="0" applyAlignment="0" applyProtection="0"/>
    <xf numFmtId="0" fontId="58" fillId="51" borderId="24" applyNumberFormat="0" applyAlignment="0" applyProtection="0"/>
    <xf numFmtId="0" fontId="62" fillId="0" borderId="0"/>
    <xf numFmtId="0" fontId="62" fillId="0" borderId="0"/>
    <xf numFmtId="0" fontId="62" fillId="0" borderId="0"/>
    <xf numFmtId="0" fontId="59" fillId="0" borderId="0" applyNumberFormat="0" applyFill="0" applyBorder="0" applyAlignment="0" applyProtection="0"/>
    <xf numFmtId="0" fontId="60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44" fillId="0" borderId="0"/>
    <xf numFmtId="1" fontId="63" fillId="0" borderId="0"/>
    <xf numFmtId="0" fontId="6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3" fillId="0" borderId="0"/>
  </cellStyleXfs>
  <cellXfs count="120">
    <xf numFmtId="0" fontId="0" fillId="0" borderId="0" xfId="0"/>
    <xf numFmtId="0" fontId="4" fillId="0" borderId="0" xfId="2" applyFont="1" applyFill="1" applyAlignment="1">
      <alignment vertical="center" wrapText="1"/>
    </xf>
    <xf numFmtId="167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7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8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8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8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7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7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9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9" fontId="9" fillId="0" borderId="1" xfId="1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9" fontId="16" fillId="0" borderId="1" xfId="1" applyNumberFormat="1" applyFont="1" applyBorder="1" applyAlignment="1">
      <alignment horizontal="center" vertical="center"/>
    </xf>
    <xf numFmtId="167" fontId="8" fillId="0" borderId="1" xfId="0" applyNumberFormat="1" applyFont="1" applyFill="1" applyBorder="1"/>
    <xf numFmtId="169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9" fontId="9" fillId="0" borderId="1" xfId="0" applyNumberFormat="1" applyFont="1" applyBorder="1" applyAlignment="1">
      <alignment horizontal="left" vertical="top" wrapText="1"/>
    </xf>
    <xf numFmtId="169" fontId="16" fillId="0" borderId="1" xfId="0" applyNumberFormat="1" applyFont="1" applyBorder="1" applyAlignment="1">
      <alignment horizontal="left" vertical="top" wrapText="1"/>
    </xf>
    <xf numFmtId="169" fontId="14" fillId="0" borderId="1" xfId="0" applyNumberFormat="1" applyFont="1" applyBorder="1" applyAlignment="1">
      <alignment horizontal="left" vertical="center" wrapText="1"/>
    </xf>
    <xf numFmtId="169" fontId="9" fillId="0" borderId="1" xfId="0" applyNumberFormat="1" applyFont="1" applyFill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 wrapText="1"/>
    </xf>
    <xf numFmtId="0" fontId="64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168" fontId="14" fillId="0" borderId="1" xfId="5" applyNumberFormat="1" applyFont="1" applyBorder="1" applyAlignment="1">
      <alignment horizontal="right" vertical="top"/>
    </xf>
    <xf numFmtId="0" fontId="10" fillId="0" borderId="1" xfId="0" applyFont="1" applyBorder="1" applyAlignment="1">
      <alignment horizontal="center" vertical="center" wrapText="1"/>
    </xf>
    <xf numFmtId="0" fontId="67" fillId="0" borderId="1" xfId="0" applyFont="1" applyBorder="1" applyAlignment="1">
      <alignment horizontal="left" vertical="top" wrapText="1"/>
    </xf>
    <xf numFmtId="2" fontId="14" fillId="0" borderId="1" xfId="0" applyNumberFormat="1" applyFont="1" applyBorder="1" applyAlignment="1">
      <alignment horizontal="left" vertical="top" wrapText="1"/>
    </xf>
    <xf numFmtId="2" fontId="16" fillId="0" borderId="1" xfId="0" applyNumberFormat="1" applyFont="1" applyBorder="1" applyAlignment="1">
      <alignment horizontal="left" vertical="top" wrapText="1"/>
    </xf>
    <xf numFmtId="2" fontId="14" fillId="0" borderId="5" xfId="0" applyNumberFormat="1" applyFont="1" applyBorder="1" applyAlignment="1">
      <alignment vertical="top" wrapText="1"/>
    </xf>
    <xf numFmtId="2" fontId="14" fillId="0" borderId="6" xfId="0" applyNumberFormat="1" applyFont="1" applyBorder="1" applyAlignment="1">
      <alignment vertical="top" wrapText="1"/>
    </xf>
    <xf numFmtId="164" fontId="14" fillId="0" borderId="1" xfId="5" applyNumberFormat="1" applyFont="1" applyBorder="1" applyAlignment="1">
      <alignment horizontal="right" vertical="top"/>
    </xf>
    <xf numFmtId="164" fontId="13" fillId="0" borderId="1" xfId="5" applyNumberFormat="1" applyFont="1" applyBorder="1" applyAlignment="1">
      <alignment horizontal="right" vertical="top"/>
    </xf>
    <xf numFmtId="164" fontId="13" fillId="0" borderId="1" xfId="4" applyNumberFormat="1" applyFont="1" applyBorder="1" applyAlignment="1">
      <alignment horizontal="right" vertical="top"/>
    </xf>
    <xf numFmtId="164" fontId="14" fillId="0" borderId="1" xfId="1" applyNumberFormat="1" applyFont="1" applyBorder="1" applyAlignment="1">
      <alignment horizontal="center" vertical="center"/>
    </xf>
    <xf numFmtId="164" fontId="9" fillId="0" borderId="1" xfId="1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vertical="top" wrapText="1"/>
    </xf>
    <xf numFmtId="169" fontId="14" fillId="0" borderId="1" xfId="1" applyNumberFormat="1" applyFont="1" applyBorder="1" applyAlignment="1">
      <alignment vertical="center"/>
    </xf>
    <xf numFmtId="164" fontId="14" fillId="0" borderId="1" xfId="1" applyNumberFormat="1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169" fontId="9" fillId="0" borderId="1" xfId="1" applyNumberFormat="1" applyFont="1" applyBorder="1" applyAlignment="1">
      <alignment vertical="center" wrapText="1"/>
    </xf>
    <xf numFmtId="164" fontId="9" fillId="0" borderId="1" xfId="1" applyNumberFormat="1" applyFont="1" applyBorder="1" applyAlignment="1">
      <alignment vertical="top" wrapText="1"/>
    </xf>
    <xf numFmtId="170" fontId="14" fillId="0" borderId="1" xfId="0" applyNumberFormat="1" applyFont="1" applyBorder="1" applyAlignment="1">
      <alignment vertical="top" wrapText="1"/>
    </xf>
    <xf numFmtId="169" fontId="14" fillId="0" borderId="1" xfId="0" applyNumberFormat="1" applyFont="1" applyBorder="1" applyAlignment="1">
      <alignment vertical="center" wrapText="1"/>
    </xf>
    <xf numFmtId="169" fontId="14" fillId="0" borderId="1" xfId="1" applyNumberFormat="1" applyFont="1" applyBorder="1" applyAlignment="1">
      <alignment horizontal="right" vertical="top" wrapText="1"/>
    </xf>
    <xf numFmtId="171" fontId="8" fillId="0" borderId="0" xfId="0" applyNumberFormat="1" applyFont="1" applyFill="1"/>
    <xf numFmtId="164" fontId="14" fillId="0" borderId="1" xfId="1" applyNumberFormat="1" applyFont="1" applyBorder="1" applyAlignment="1">
      <alignment vertical="center"/>
    </xf>
    <xf numFmtId="164" fontId="9" fillId="0" borderId="1" xfId="1" applyNumberFormat="1" applyFont="1" applyBorder="1" applyAlignment="1">
      <alignment vertical="center" wrapText="1"/>
    </xf>
    <xf numFmtId="164" fontId="14" fillId="0" borderId="1" xfId="0" applyNumberFormat="1" applyFont="1" applyBorder="1" applyAlignment="1">
      <alignment vertical="center" wrapText="1"/>
    </xf>
    <xf numFmtId="0" fontId="9" fillId="0" borderId="0" xfId="0" applyFont="1"/>
    <xf numFmtId="0" fontId="9" fillId="0" borderId="0" xfId="0" applyFont="1" applyFill="1"/>
    <xf numFmtId="0" fontId="68" fillId="0" borderId="0" xfId="6" applyFont="1" applyFill="1" applyAlignment="1">
      <alignment horizontal="right" vertical="center"/>
    </xf>
    <xf numFmtId="0" fontId="13" fillId="0" borderId="0" xfId="13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70" fillId="0" borderId="1" xfId="0" applyNumberFormat="1" applyFont="1" applyFill="1" applyBorder="1" applyAlignment="1">
      <alignment horizontal="center" vertical="center" textRotation="90" wrapText="1"/>
    </xf>
    <xf numFmtId="172" fontId="71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72" fillId="0" borderId="1" xfId="0" applyNumberFormat="1" applyFont="1" applyFill="1" applyBorder="1" applyAlignment="1">
      <alignment horizontal="center" vertical="center" textRotation="90" wrapText="1"/>
    </xf>
    <xf numFmtId="0" fontId="72" fillId="0" borderId="1" xfId="0" applyNumberFormat="1" applyFont="1" applyFill="1" applyBorder="1" applyAlignment="1">
      <alignment horizontal="center" vertical="center" wrapText="1"/>
    </xf>
    <xf numFmtId="172" fontId="73" fillId="0" borderId="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 wrapText="1"/>
    </xf>
    <xf numFmtId="172" fontId="73" fillId="0" borderId="1" xfId="0" applyNumberFormat="1" applyFont="1" applyFill="1" applyBorder="1" applyAlignment="1">
      <alignment horizontal="center" vertical="center" wrapText="1"/>
    </xf>
    <xf numFmtId="172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5" fillId="0" borderId="1" xfId="0" applyFont="1" applyFill="1" applyBorder="1" applyAlignment="1">
      <alignment horizontal="left" vertical="center" wrapText="1"/>
    </xf>
    <xf numFmtId="172" fontId="6" fillId="0" borderId="1" xfId="0" applyNumberFormat="1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vertical="center" wrapText="1"/>
    </xf>
    <xf numFmtId="0" fontId="76" fillId="0" borderId="1" xfId="0" applyFont="1" applyBorder="1" applyAlignment="1">
      <alignment vertical="center" wrapText="1"/>
    </xf>
    <xf numFmtId="172" fontId="77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7" fontId="13" fillId="0" borderId="0" xfId="0" applyNumberFormat="1" applyFont="1" applyFill="1" applyAlignment="1">
      <alignment horizontal="center" wrapText="1"/>
    </xf>
    <xf numFmtId="167" fontId="21" fillId="0" borderId="4" xfId="0" applyNumberFormat="1" applyFont="1" applyFill="1" applyBorder="1" applyAlignment="1">
      <alignment horizontal="center" vertical="center"/>
    </xf>
    <xf numFmtId="167" fontId="21" fillId="0" borderId="5" xfId="0" applyNumberFormat="1" applyFont="1" applyFill="1" applyBorder="1" applyAlignment="1">
      <alignment horizontal="center" vertical="center"/>
    </xf>
    <xf numFmtId="167" fontId="21" fillId="0" borderId="6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right" vertical="top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130" applyFont="1" applyAlignment="1">
      <alignment horizontal="center" vertical="center" wrapText="1"/>
    </xf>
    <xf numFmtId="172" fontId="69" fillId="0" borderId="0" xfId="0" applyNumberFormat="1" applyFont="1" applyFill="1" applyBorder="1" applyAlignment="1">
      <alignment horizontal="right" vertical="center" wrapText="1"/>
    </xf>
    <xf numFmtId="49" fontId="70" fillId="0" borderId="1" xfId="0" applyNumberFormat="1" applyFont="1" applyFill="1" applyBorder="1" applyAlignment="1">
      <alignment horizontal="center" vertical="center" wrapText="1"/>
    </xf>
    <xf numFmtId="0" fontId="70" fillId="0" borderId="1" xfId="0" applyNumberFormat="1" applyFont="1" applyFill="1" applyBorder="1" applyAlignment="1">
      <alignment horizontal="center" vertical="center" wrapText="1"/>
    </xf>
    <xf numFmtId="172" fontId="7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172" fontId="70" fillId="0" borderId="1" xfId="0" applyNumberFormat="1" applyFont="1" applyFill="1" applyBorder="1" applyAlignment="1">
      <alignment horizontal="center" vertical="center" wrapText="1"/>
    </xf>
  </cellXfs>
  <cellStyles count="131">
    <cellStyle name="20% - Accent1 2" xfId="78"/>
    <cellStyle name="20% - Accent2 2" xfId="69"/>
    <cellStyle name="20% - Accent3 2" xfId="91"/>
    <cellStyle name="20% - Accent4 2" xfId="92"/>
    <cellStyle name="20% - Accent5 2" xfId="83"/>
    <cellStyle name="20% - Accent6 2" xfId="74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5"/>
    <cellStyle name="40% - Accent2 2" xfId="73"/>
    <cellStyle name="40% - Accent3 2" xfId="70"/>
    <cellStyle name="40% - Accent4 2" xfId="95"/>
    <cellStyle name="40% - Accent5 2" xfId="79"/>
    <cellStyle name="40% - Accent6 2" xfId="66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7"/>
    <cellStyle name="60% - Accent2 2" xfId="81"/>
    <cellStyle name="60% - Accent3 2" xfId="86"/>
    <cellStyle name="60% - Accent4 2" xfId="87"/>
    <cellStyle name="60% - Accent5 2" xfId="75"/>
    <cellStyle name="60% - Accent6 2" xfId="93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4"/>
    <cellStyle name="Accent2 2" xfId="64"/>
    <cellStyle name="Accent3 2" xfId="85"/>
    <cellStyle name="Accent4 2" xfId="90"/>
    <cellStyle name="Accent5 2" xfId="67"/>
    <cellStyle name="Accent6 2" xfId="89"/>
    <cellStyle name="Bad 2" xfId="71"/>
    <cellStyle name="Calculation 2" xfId="88"/>
    <cellStyle name="Check Cell 2" xfId="82"/>
    <cellStyle name="Comma 2" xfId="56"/>
    <cellStyle name="Comma 2 2" xfId="52"/>
    <cellStyle name="Comma 2 2 2" xfId="96"/>
    <cellStyle name="Comma 2 3" xfId="55"/>
    <cellStyle name="Comma 3" xfId="60"/>
    <cellStyle name="Comma 3 2" xfId="97"/>
    <cellStyle name="Comma 3 2 2" xfId="128"/>
    <cellStyle name="Comma 4" xfId="68"/>
    <cellStyle name="Comma 5" xfId="80"/>
    <cellStyle name="Comma 6" xfId="127"/>
    <cellStyle name="Explanatory Text 2" xfId="98"/>
    <cellStyle name="Good 2" xfId="99"/>
    <cellStyle name="Heading 1 2" xfId="100"/>
    <cellStyle name="Heading 2 2" xfId="101"/>
    <cellStyle name="Heading 3 2" xfId="102"/>
    <cellStyle name="Heading 4 2" xfId="103"/>
    <cellStyle name="Input 2" xfId="104"/>
    <cellStyle name="Linked Cell 2" xfId="105"/>
    <cellStyle name="Neutral 2" xfId="54"/>
    <cellStyle name="Neutral 3" xfId="106"/>
    <cellStyle name="Normal 10" xfId="125"/>
    <cellStyle name="Normal 11" xfId="126"/>
    <cellStyle name="Normal 2" xfId="6"/>
    <cellStyle name="Normal 2 2" xfId="107"/>
    <cellStyle name="Normal 2 3" xfId="108"/>
    <cellStyle name="Normal 2 4" xfId="61"/>
    <cellStyle name="Normal 3" xfId="50"/>
    <cellStyle name="Normal 3 2" xfId="63"/>
    <cellStyle name="Normal 3 2 2" xfId="109"/>
    <cellStyle name="Normal 3 3" xfId="59"/>
    <cellStyle name="Normal 3_HavelvacN2axjusakN3" xfId="84"/>
    <cellStyle name="Normal 4" xfId="51"/>
    <cellStyle name="Normal 4 2" xfId="72"/>
    <cellStyle name="Normal 5" xfId="2"/>
    <cellStyle name="Normal 5 2" xfId="110"/>
    <cellStyle name="Normal 5 2 2" xfId="129"/>
    <cellStyle name="Normal 5 3" xfId="76"/>
    <cellStyle name="Normal 6" xfId="111"/>
    <cellStyle name="Normal 7" xfId="112"/>
    <cellStyle name="Normal 8" xfId="3"/>
    <cellStyle name="Normal 8 2" xfId="53"/>
    <cellStyle name="Normal 9" xfId="124"/>
    <cellStyle name="Normal_General 17.02.04" xfId="130"/>
    <cellStyle name="Note 2" xfId="113"/>
    <cellStyle name="Output 2" xfId="114"/>
    <cellStyle name="Percent 2" xfId="58"/>
    <cellStyle name="SN_241" xfId="4"/>
    <cellStyle name="SN_b" xfId="5"/>
    <cellStyle name="Style 1" xfId="115"/>
    <cellStyle name="Style 1 2" xfId="116"/>
    <cellStyle name="Style 1 2 2" xfId="123"/>
    <cellStyle name="Style 1_verchnakan_ax21-25_2018" xfId="117"/>
    <cellStyle name="Title 2" xfId="118"/>
    <cellStyle name="Total 2" xfId="119"/>
    <cellStyle name="Warning Text 2" xfId="120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2"/>
    <cellStyle name="Обычный 2 3" xfId="121"/>
    <cellStyle name="Обычный 3" xfId="57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49"/>
    <cellStyle name="Финансовый 3" xfId="62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0"/>
  <sheetViews>
    <sheetView zoomScaleNormal="100" zoomScaleSheetLayoutView="85" workbookViewId="0">
      <selection activeCell="E7" sqref="E7:G7"/>
    </sheetView>
  </sheetViews>
  <sheetFormatPr defaultColWidth="9.140625" defaultRowHeight="17.25"/>
  <cols>
    <col min="1" max="1" width="9.140625" style="17"/>
    <col min="2" max="2" width="9.140625" style="17" customWidth="1"/>
    <col min="3" max="3" width="10" style="17" customWidth="1"/>
    <col min="4" max="4" width="47.140625" style="17" customWidth="1"/>
    <col min="5" max="6" width="15" style="17" customWidth="1"/>
    <col min="7" max="7" width="17.85546875" style="17" customWidth="1"/>
    <col min="8" max="8" width="12.5703125" style="17" bestFit="1" customWidth="1"/>
    <col min="9" max="9" width="14.85546875" style="17" customWidth="1"/>
    <col min="10" max="10" width="16.28515625" style="17" bestFit="1" customWidth="1"/>
    <col min="11" max="11" width="11.85546875" style="17" bestFit="1" customWidth="1"/>
    <col min="12" max="16384" width="9.140625" style="17"/>
  </cols>
  <sheetData>
    <row r="1" spans="2:8" s="1" customFormat="1" ht="16.5" customHeight="1">
      <c r="E1" s="37"/>
      <c r="G1" s="38" t="s">
        <v>0</v>
      </c>
    </row>
    <row r="2" spans="2:8" s="1" customFormat="1" ht="23.25" customHeight="1">
      <c r="E2" s="39" t="s">
        <v>52</v>
      </c>
      <c r="F2" s="39"/>
      <c r="G2" s="39"/>
    </row>
    <row r="3" spans="2:8" s="1" customFormat="1" ht="17.25" customHeight="1">
      <c r="E3" s="98" t="s">
        <v>97</v>
      </c>
      <c r="F3" s="98"/>
      <c r="G3" s="98"/>
      <c r="H3" s="98"/>
    </row>
    <row r="4" spans="2:8" s="2" customFormat="1" ht="75.75" customHeight="1">
      <c r="B4" s="99" t="s">
        <v>53</v>
      </c>
      <c r="C4" s="99"/>
      <c r="D4" s="99"/>
      <c r="E4" s="99"/>
      <c r="F4" s="99"/>
      <c r="G4" s="99"/>
    </row>
    <row r="5" spans="2:8" s="2" customFormat="1">
      <c r="B5" s="3"/>
    </row>
    <row r="6" spans="2:8" s="2" customFormat="1">
      <c r="B6" s="4"/>
      <c r="C6" s="4"/>
      <c r="D6" s="4"/>
      <c r="E6" s="4"/>
      <c r="F6" s="4"/>
      <c r="G6" s="5" t="s">
        <v>1</v>
      </c>
    </row>
    <row r="7" spans="2:8" s="2" customFormat="1" ht="60.75" customHeight="1">
      <c r="B7" s="100" t="s">
        <v>2</v>
      </c>
      <c r="C7" s="100"/>
      <c r="D7" s="101" t="s">
        <v>3</v>
      </c>
      <c r="E7" s="103" t="s">
        <v>98</v>
      </c>
      <c r="F7" s="103"/>
      <c r="G7" s="104"/>
    </row>
    <row r="8" spans="2:8" s="2" customFormat="1" ht="39.75" customHeight="1">
      <c r="B8" s="52" t="s">
        <v>4</v>
      </c>
      <c r="C8" s="52" t="s">
        <v>5</v>
      </c>
      <c r="D8" s="102"/>
      <c r="E8" s="105" t="s">
        <v>51</v>
      </c>
      <c r="F8" s="105" t="s">
        <v>27</v>
      </c>
      <c r="G8" s="105" t="s">
        <v>28</v>
      </c>
    </row>
    <row r="9" spans="2:8" s="8" customFormat="1" ht="13.5" customHeight="1">
      <c r="B9" s="6"/>
      <c r="C9" s="6"/>
      <c r="D9" s="7"/>
      <c r="E9" s="105"/>
      <c r="F9" s="105"/>
      <c r="G9" s="105"/>
    </row>
    <row r="10" spans="2:8" s="2" customFormat="1">
      <c r="B10" s="9"/>
      <c r="C10" s="9"/>
      <c r="D10" s="9" t="s">
        <v>6</v>
      </c>
      <c r="E10" s="10">
        <f t="shared" ref="E10" si="0">E11+E31</f>
        <v>0</v>
      </c>
      <c r="F10" s="60">
        <f>F11+F31</f>
        <v>0</v>
      </c>
      <c r="G10" s="60">
        <f>G11+G31</f>
        <v>0</v>
      </c>
    </row>
    <row r="11" spans="2:8" s="2" customFormat="1" ht="33">
      <c r="B11" s="11"/>
      <c r="C11" s="11"/>
      <c r="D11" s="9" t="s">
        <v>40</v>
      </c>
      <c r="E11" s="12">
        <f t="shared" ref="E11" si="1">+E12</f>
        <v>0</v>
      </c>
      <c r="F11" s="60">
        <f t="shared" ref="F11:F12" si="2">F12+F32</f>
        <v>0</v>
      </c>
      <c r="G11" s="59">
        <f>G12</f>
        <v>0</v>
      </c>
    </row>
    <row r="12" spans="2:8" s="2" customFormat="1">
      <c r="B12" s="11">
        <v>1138</v>
      </c>
      <c r="C12" s="11"/>
      <c r="D12" s="11" t="s">
        <v>7</v>
      </c>
      <c r="E12" s="51">
        <f>E19+E25</f>
        <v>0</v>
      </c>
      <c r="F12" s="60">
        <f t="shared" si="2"/>
        <v>0</v>
      </c>
      <c r="G12" s="58">
        <f>G19+G25</f>
        <v>0</v>
      </c>
    </row>
    <row r="13" spans="2:8" s="2" customFormat="1">
      <c r="B13" s="11"/>
      <c r="C13" s="11"/>
      <c r="D13" s="15" t="s">
        <v>41</v>
      </c>
      <c r="E13" s="15"/>
      <c r="F13" s="54"/>
      <c r="G13" s="54"/>
    </row>
    <row r="14" spans="2:8" s="2" customFormat="1">
      <c r="B14" s="11"/>
      <c r="C14" s="11"/>
      <c r="D14" s="13" t="s">
        <v>8</v>
      </c>
      <c r="E14" s="13"/>
      <c r="F14" s="55"/>
      <c r="G14" s="54"/>
    </row>
    <row r="15" spans="2:8" s="2" customFormat="1" ht="49.5">
      <c r="B15" s="11"/>
      <c r="C15" s="11"/>
      <c r="D15" s="15" t="s">
        <v>42</v>
      </c>
      <c r="E15" s="15"/>
      <c r="F15" s="54"/>
      <c r="G15" s="54"/>
    </row>
    <row r="16" spans="2:8" s="2" customFormat="1">
      <c r="B16" s="11"/>
      <c r="C16" s="11"/>
      <c r="D16" s="13" t="s">
        <v>9</v>
      </c>
      <c r="E16" s="13"/>
      <c r="F16" s="55"/>
      <c r="G16" s="54"/>
    </row>
    <row r="17" spans="2:10" s="2" customFormat="1" ht="75" customHeight="1">
      <c r="B17" s="11"/>
      <c r="C17" s="11"/>
      <c r="D17" s="15" t="s">
        <v>43</v>
      </c>
      <c r="E17" s="15"/>
      <c r="F17" s="54"/>
      <c r="G17" s="54"/>
    </row>
    <row r="18" spans="2:10" s="2" customFormat="1" ht="17.25" customHeight="1">
      <c r="B18" s="41" t="s">
        <v>10</v>
      </c>
      <c r="C18" s="42"/>
      <c r="D18" s="1" t="s">
        <v>10</v>
      </c>
      <c r="E18" s="42"/>
      <c r="F18" s="56"/>
      <c r="G18" s="57"/>
    </row>
    <row r="19" spans="2:10" s="2" customFormat="1" ht="21.75" customHeight="1">
      <c r="B19" s="11"/>
      <c r="C19" s="11" t="s">
        <v>11</v>
      </c>
      <c r="D19" s="53" t="s">
        <v>12</v>
      </c>
      <c r="E19" s="14">
        <v>-509914.1</v>
      </c>
      <c r="F19" s="14">
        <v>-764871.16</v>
      </c>
      <c r="G19" s="14">
        <v>-1019828.2</v>
      </c>
      <c r="J19" s="72"/>
    </row>
    <row r="20" spans="2:10" s="2" customFormat="1" ht="100.5" customHeight="1">
      <c r="B20" s="11"/>
      <c r="C20" s="11"/>
      <c r="D20" s="15" t="s">
        <v>64</v>
      </c>
      <c r="E20" s="11"/>
      <c r="F20" s="54"/>
      <c r="G20" s="57"/>
    </row>
    <row r="21" spans="2:10" s="2" customFormat="1" ht="17.25" customHeight="1">
      <c r="B21" s="11"/>
      <c r="C21" s="11"/>
      <c r="D21" s="53" t="s">
        <v>13</v>
      </c>
      <c r="E21" s="11"/>
      <c r="F21" s="54"/>
      <c r="G21" s="57"/>
    </row>
    <row r="22" spans="2:10" s="2" customFormat="1" ht="17.25" customHeight="1">
      <c r="B22" s="11"/>
      <c r="C22" s="11"/>
      <c r="D22" s="15" t="s">
        <v>65</v>
      </c>
      <c r="E22" s="11"/>
      <c r="F22" s="54"/>
      <c r="G22" s="57"/>
    </row>
    <row r="23" spans="2:10" s="2" customFormat="1" ht="17.25" customHeight="1">
      <c r="B23" s="11"/>
      <c r="C23" s="11"/>
      <c r="D23" s="53" t="s">
        <v>14</v>
      </c>
      <c r="E23" s="11"/>
      <c r="F23" s="54"/>
      <c r="G23" s="57"/>
    </row>
    <row r="24" spans="2:10" s="2" customFormat="1" ht="17.25" customHeight="1">
      <c r="B24" s="11"/>
      <c r="C24" s="11"/>
      <c r="D24" s="11" t="s">
        <v>15</v>
      </c>
      <c r="E24" s="11"/>
      <c r="F24" s="54"/>
      <c r="G24" s="57"/>
    </row>
    <row r="25" spans="2:10" s="2" customFormat="1">
      <c r="B25" s="11"/>
      <c r="C25" s="11" t="s">
        <v>55</v>
      </c>
      <c r="D25" s="11" t="s">
        <v>12</v>
      </c>
      <c r="E25" s="71">
        <v>509914.1</v>
      </c>
      <c r="F25" s="71">
        <v>764871.2</v>
      </c>
      <c r="G25" s="71">
        <v>1019828.2</v>
      </c>
    </row>
    <row r="26" spans="2:10" s="2" customFormat="1" ht="34.15" customHeight="1">
      <c r="B26" s="11"/>
      <c r="C26" s="11"/>
      <c r="D26" s="15" t="s">
        <v>56</v>
      </c>
      <c r="E26" s="15"/>
      <c r="F26" s="54"/>
      <c r="G26" s="54"/>
    </row>
    <row r="27" spans="2:10" s="2" customFormat="1">
      <c r="B27" s="11"/>
      <c r="C27" s="11"/>
      <c r="D27" s="11" t="s">
        <v>13</v>
      </c>
      <c r="E27" s="11"/>
      <c r="F27" s="54"/>
      <c r="G27" s="54"/>
    </row>
    <row r="28" spans="2:10" s="2" customFormat="1" ht="105.75" customHeight="1">
      <c r="B28" s="11"/>
      <c r="C28" s="11"/>
      <c r="D28" s="15" t="s">
        <v>57</v>
      </c>
      <c r="E28" s="15"/>
      <c r="F28" s="54"/>
      <c r="G28" s="54"/>
    </row>
    <row r="29" spans="2:10" s="2" customFormat="1">
      <c r="B29" s="11"/>
      <c r="C29" s="11"/>
      <c r="D29" s="11" t="s">
        <v>14</v>
      </c>
      <c r="E29" s="11"/>
      <c r="F29" s="11"/>
      <c r="G29" s="11"/>
    </row>
    <row r="30" spans="2:10" s="2" customFormat="1" ht="49.5">
      <c r="B30" s="11"/>
      <c r="C30" s="11"/>
      <c r="D30" s="11" t="s">
        <v>58</v>
      </c>
      <c r="E30" s="11"/>
      <c r="F30" s="11"/>
      <c r="G30" s="11"/>
    </row>
    <row r="31" spans="2:10">
      <c r="B31" s="15"/>
      <c r="C31" s="15"/>
      <c r="D31" s="16" t="s">
        <v>16</v>
      </c>
      <c r="E31" s="10">
        <f t="shared" ref="E31:G31" si="3">E32</f>
        <v>0</v>
      </c>
      <c r="F31" s="10">
        <f t="shared" si="3"/>
        <v>0</v>
      </c>
      <c r="G31" s="10">
        <f t="shared" si="3"/>
        <v>0</v>
      </c>
    </row>
    <row r="32" spans="2:10">
      <c r="B32" s="15" t="s">
        <v>17</v>
      </c>
      <c r="C32" s="15"/>
      <c r="D32" s="18" t="s">
        <v>7</v>
      </c>
      <c r="E32" s="14">
        <f>E39+E45</f>
        <v>0</v>
      </c>
      <c r="F32" s="14">
        <f>F39+F45</f>
        <v>0</v>
      </c>
      <c r="G32" s="14">
        <f>G39+G45</f>
        <v>0</v>
      </c>
    </row>
    <row r="33" spans="2:7">
      <c r="B33" s="15"/>
      <c r="C33" s="15"/>
      <c r="D33" s="15" t="s">
        <v>18</v>
      </c>
      <c r="E33" s="15"/>
      <c r="F33" s="11"/>
      <c r="G33" s="11"/>
    </row>
    <row r="34" spans="2:7">
      <c r="B34" s="15"/>
      <c r="C34" s="15"/>
      <c r="D34" s="18" t="s">
        <v>8</v>
      </c>
      <c r="E34" s="18"/>
      <c r="F34" s="11"/>
      <c r="G34" s="11"/>
    </row>
    <row r="35" spans="2:7" ht="56.25" customHeight="1">
      <c r="B35" s="15"/>
      <c r="C35" s="15"/>
      <c r="D35" s="15" t="s">
        <v>19</v>
      </c>
      <c r="E35" s="15"/>
      <c r="F35" s="11"/>
      <c r="G35" s="11"/>
    </row>
    <row r="36" spans="2:7">
      <c r="B36" s="15"/>
      <c r="C36" s="15"/>
      <c r="D36" s="18" t="s">
        <v>9</v>
      </c>
      <c r="E36" s="18"/>
      <c r="F36" s="11"/>
      <c r="G36" s="11"/>
    </row>
    <row r="37" spans="2:7" ht="49.5">
      <c r="B37" s="15"/>
      <c r="C37" s="15"/>
      <c r="D37" s="15" t="s">
        <v>20</v>
      </c>
      <c r="E37" s="15"/>
      <c r="F37" s="11"/>
      <c r="G37" s="11"/>
    </row>
    <row r="38" spans="2:7" s="2" customFormat="1" ht="16.5" customHeight="1">
      <c r="B38" s="43"/>
      <c r="C38" s="43"/>
      <c r="D38" s="1" t="s">
        <v>10</v>
      </c>
      <c r="E38" s="43"/>
      <c r="F38" s="43"/>
      <c r="G38" s="43"/>
    </row>
    <row r="39" spans="2:7">
      <c r="B39" s="15"/>
      <c r="C39" s="15" t="s">
        <v>11</v>
      </c>
      <c r="D39" s="18" t="s">
        <v>12</v>
      </c>
      <c r="E39" s="14">
        <v>509914.1</v>
      </c>
      <c r="F39" s="14">
        <v>764871.2</v>
      </c>
      <c r="G39" s="14">
        <v>1019828.2</v>
      </c>
    </row>
    <row r="40" spans="2:7">
      <c r="B40" s="15"/>
      <c r="C40" s="15"/>
      <c r="D40" s="15" t="s">
        <v>18</v>
      </c>
      <c r="E40" s="15"/>
      <c r="F40" s="11"/>
      <c r="G40" s="11"/>
    </row>
    <row r="41" spans="2:7">
      <c r="B41" s="15"/>
      <c r="C41" s="15"/>
      <c r="D41" s="18" t="s">
        <v>13</v>
      </c>
      <c r="E41" s="18"/>
      <c r="F41" s="11"/>
      <c r="G41" s="11"/>
    </row>
    <row r="42" spans="2:7" ht="83.45" customHeight="1">
      <c r="B42" s="15"/>
      <c r="C42" s="15"/>
      <c r="D42" s="15" t="s">
        <v>21</v>
      </c>
      <c r="E42" s="15"/>
      <c r="F42" s="11"/>
      <c r="G42" s="11"/>
    </row>
    <row r="43" spans="2:7">
      <c r="B43" s="15"/>
      <c r="C43" s="15"/>
      <c r="D43" s="18" t="s">
        <v>14</v>
      </c>
      <c r="E43" s="18"/>
      <c r="F43" s="11"/>
      <c r="G43" s="11"/>
    </row>
    <row r="44" spans="2:7">
      <c r="B44" s="15"/>
      <c r="C44" s="15"/>
      <c r="D44" s="15" t="s">
        <v>15</v>
      </c>
      <c r="E44" s="15"/>
      <c r="F44" s="11"/>
      <c r="G44" s="11"/>
    </row>
    <row r="45" spans="2:7">
      <c r="B45" s="15"/>
      <c r="C45" s="15" t="s">
        <v>11</v>
      </c>
      <c r="D45" s="18" t="s">
        <v>12</v>
      </c>
      <c r="E45" s="14">
        <v>-509914.1</v>
      </c>
      <c r="F45" s="14">
        <v>-764871.2</v>
      </c>
      <c r="G45" s="14">
        <v>-1019828.2</v>
      </c>
    </row>
    <row r="46" spans="2:7">
      <c r="B46" s="15"/>
      <c r="C46" s="15"/>
      <c r="D46" s="15" t="s">
        <v>18</v>
      </c>
      <c r="E46" s="15"/>
      <c r="F46" s="11"/>
      <c r="G46" s="11"/>
    </row>
    <row r="47" spans="2:7">
      <c r="B47" s="15"/>
      <c r="C47" s="15"/>
      <c r="D47" s="18" t="s">
        <v>13</v>
      </c>
      <c r="E47" s="18"/>
      <c r="F47" s="11"/>
      <c r="G47" s="11"/>
    </row>
    <row r="48" spans="2:7" ht="99">
      <c r="B48" s="15"/>
      <c r="C48" s="15"/>
      <c r="D48" s="15" t="s">
        <v>21</v>
      </c>
      <c r="E48" s="15"/>
      <c r="F48" s="11"/>
      <c r="G48" s="11"/>
    </row>
    <row r="49" spans="2:7">
      <c r="B49" s="15"/>
      <c r="C49" s="15"/>
      <c r="D49" s="18" t="s">
        <v>14</v>
      </c>
      <c r="E49" s="18"/>
      <c r="F49" s="11"/>
      <c r="G49" s="11"/>
    </row>
    <row r="50" spans="2:7">
      <c r="B50" s="15"/>
      <c r="C50" s="15"/>
      <c r="D50" s="15" t="s">
        <v>15</v>
      </c>
      <c r="E50" s="15"/>
      <c r="F50" s="11"/>
      <c r="G50" s="11"/>
    </row>
  </sheetData>
  <mergeCells count="8">
    <mergeCell ref="E3:H3"/>
    <mergeCell ref="B4:G4"/>
    <mergeCell ref="B7:C7"/>
    <mergeCell ref="D7:D8"/>
    <mergeCell ref="E7:G7"/>
    <mergeCell ref="E8:E9"/>
    <mergeCell ref="F8:F9"/>
    <mergeCell ref="G8:G9"/>
  </mergeCells>
  <printOptions horizontalCentered="1"/>
  <pageMargins left="0.20866141699999999" right="0.20866141699999999" top="0.25" bottom="0.25" header="0.31496062992126" footer="0.31496062992126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3"/>
  <sheetViews>
    <sheetView zoomScaleNormal="100" zoomScaleSheetLayoutView="100" workbookViewId="0">
      <selection activeCell="H8" sqref="H8:J8"/>
    </sheetView>
  </sheetViews>
  <sheetFormatPr defaultColWidth="9.140625" defaultRowHeight="15.75"/>
  <cols>
    <col min="1" max="1" width="4.85546875" style="34" bestFit="1" customWidth="1"/>
    <col min="2" max="2" width="7.28515625" style="34" customWidth="1"/>
    <col min="3" max="3" width="6.85546875" style="34" customWidth="1"/>
    <col min="4" max="4" width="6.28515625" style="34" customWidth="1"/>
    <col min="5" max="5" width="9" style="34" customWidth="1"/>
    <col min="6" max="6" width="7.140625" style="34" customWidth="1"/>
    <col min="7" max="7" width="45.28515625" style="34" customWidth="1"/>
    <col min="8" max="8" width="17.5703125" style="34" customWidth="1"/>
    <col min="9" max="9" width="18" style="34" customWidth="1"/>
    <col min="10" max="10" width="17.85546875" style="34" customWidth="1"/>
    <col min="11" max="16384" width="9.140625" style="34"/>
  </cols>
  <sheetData>
    <row r="1" spans="1:10" s="1" customFormat="1" ht="16.5" customHeight="1">
      <c r="B1" s="19"/>
      <c r="C1" s="19"/>
      <c r="D1" s="19"/>
      <c r="E1" s="19"/>
      <c r="J1" s="38" t="s">
        <v>63</v>
      </c>
    </row>
    <row r="2" spans="1:10" s="1" customFormat="1" ht="16.5" customHeight="1">
      <c r="B2" s="19"/>
      <c r="C2" s="19"/>
      <c r="D2" s="19"/>
      <c r="E2" s="19"/>
      <c r="H2" s="39" t="s">
        <v>52</v>
      </c>
      <c r="I2" s="39"/>
    </row>
    <row r="3" spans="1:10" s="1" customFormat="1" ht="16.5" customHeight="1">
      <c r="B3" s="19"/>
      <c r="C3" s="19"/>
      <c r="D3" s="19"/>
      <c r="E3" s="19"/>
      <c r="H3" s="40" t="s">
        <v>50</v>
      </c>
      <c r="I3" s="40"/>
    </row>
    <row r="4" spans="1:10" s="1" customFormat="1" ht="16.5" customHeight="1">
      <c r="B4" s="19"/>
      <c r="C4" s="19"/>
      <c r="D4" s="19"/>
      <c r="E4" s="19"/>
      <c r="F4" s="20"/>
    </row>
    <row r="5" spans="1:10" s="2" customFormat="1" ht="45" customHeight="1">
      <c r="B5" s="106" t="s">
        <v>54</v>
      </c>
      <c r="C5" s="106"/>
      <c r="D5" s="106"/>
      <c r="E5" s="106"/>
      <c r="F5" s="106"/>
      <c r="G5" s="106"/>
      <c r="H5" s="106"/>
      <c r="I5" s="106"/>
      <c r="J5" s="106"/>
    </row>
    <row r="6" spans="1:10" s="2" customFormat="1" ht="17.25">
      <c r="E6" s="3"/>
    </row>
    <row r="7" spans="1:10" s="2" customFormat="1" ht="17.25">
      <c r="E7" s="4"/>
      <c r="F7" s="4"/>
      <c r="G7" s="4"/>
      <c r="H7" s="4"/>
      <c r="I7" s="110" t="s">
        <v>1</v>
      </c>
      <c r="J7" s="110"/>
    </row>
    <row r="8" spans="1:10" s="2" customFormat="1" ht="47.25" customHeight="1">
      <c r="B8" s="107" t="s">
        <v>22</v>
      </c>
      <c r="C8" s="108"/>
      <c r="D8" s="109"/>
      <c r="E8" s="100" t="s">
        <v>2</v>
      </c>
      <c r="F8" s="100"/>
      <c r="G8" s="100" t="s">
        <v>23</v>
      </c>
      <c r="H8" s="103" t="s">
        <v>98</v>
      </c>
      <c r="I8" s="103"/>
      <c r="J8" s="104"/>
    </row>
    <row r="9" spans="1:10" s="2" customFormat="1" ht="33" customHeight="1">
      <c r="B9" s="21" t="s">
        <v>24</v>
      </c>
      <c r="C9" s="21" t="s">
        <v>25</v>
      </c>
      <c r="D9" s="21" t="s">
        <v>26</v>
      </c>
      <c r="E9" s="22" t="s">
        <v>4</v>
      </c>
      <c r="F9" s="50" t="s">
        <v>5</v>
      </c>
      <c r="G9" s="100"/>
      <c r="H9" s="105" t="s">
        <v>51</v>
      </c>
      <c r="I9" s="105" t="s">
        <v>27</v>
      </c>
      <c r="J9" s="105" t="s">
        <v>28</v>
      </c>
    </row>
    <row r="10" spans="1:10" s="8" customFormat="1" ht="13.5" customHeight="1">
      <c r="B10" s="6"/>
      <c r="C10" s="6"/>
      <c r="D10" s="7"/>
      <c r="E10" s="6"/>
      <c r="F10" s="6"/>
      <c r="G10" s="6">
        <v>6</v>
      </c>
      <c r="H10" s="105"/>
      <c r="I10" s="105"/>
      <c r="J10" s="105"/>
    </row>
    <row r="11" spans="1:10" s="2" customFormat="1" ht="17.25">
      <c r="B11" s="23"/>
      <c r="C11" s="23"/>
      <c r="D11" s="23"/>
      <c r="E11" s="24"/>
      <c r="F11" s="24"/>
      <c r="G11" s="48" t="s">
        <v>33</v>
      </c>
      <c r="H11" s="64">
        <f>+H13+H39</f>
        <v>0</v>
      </c>
      <c r="I11" s="64">
        <f>I13</f>
        <v>0</v>
      </c>
      <c r="J11" s="65">
        <f>+J13+J39</f>
        <v>0</v>
      </c>
    </row>
    <row r="12" spans="1:10" s="4" customFormat="1" ht="16.5">
      <c r="B12" s="26"/>
      <c r="C12" s="26"/>
      <c r="D12" s="26"/>
      <c r="E12" s="26"/>
      <c r="F12" s="26"/>
      <c r="G12" s="24" t="s">
        <v>29</v>
      </c>
      <c r="H12" s="66"/>
      <c r="I12" s="67"/>
      <c r="J12" s="68"/>
    </row>
    <row r="13" spans="1:10" s="29" customFormat="1" ht="49.5">
      <c r="A13" s="28"/>
      <c r="B13" s="35" t="s">
        <v>45</v>
      </c>
      <c r="C13" s="26"/>
      <c r="D13" s="26"/>
      <c r="E13" s="26"/>
      <c r="F13" s="26"/>
      <c r="G13" s="49" t="s">
        <v>46</v>
      </c>
      <c r="H13" s="64">
        <f t="shared" ref="H13:J13" si="0">H15</f>
        <v>0</v>
      </c>
      <c r="I13" s="73">
        <f>I22+I48</f>
        <v>0</v>
      </c>
      <c r="J13" s="65">
        <f t="shared" si="0"/>
        <v>0</v>
      </c>
    </row>
    <row r="14" spans="1:10" s="29" customFormat="1" ht="16.5">
      <c r="A14" s="28"/>
      <c r="B14" s="26"/>
      <c r="C14" s="26"/>
      <c r="D14" s="26"/>
      <c r="E14" s="26"/>
      <c r="F14" s="26"/>
      <c r="G14" s="24" t="s">
        <v>29</v>
      </c>
      <c r="H14" s="66"/>
      <c r="I14" s="74"/>
      <c r="J14" s="68"/>
    </row>
    <row r="15" spans="1:10" s="29" customFormat="1" ht="33">
      <c r="A15" s="28"/>
      <c r="B15" s="26"/>
      <c r="C15" s="35" t="s">
        <v>44</v>
      </c>
      <c r="D15" s="26"/>
      <c r="E15" s="26"/>
      <c r="F15" s="26"/>
      <c r="G15" s="49" t="s">
        <v>47</v>
      </c>
      <c r="H15" s="64">
        <f t="shared" ref="H15:J15" si="1">H17</f>
        <v>0</v>
      </c>
      <c r="I15" s="73">
        <f>I13</f>
        <v>0</v>
      </c>
      <c r="J15" s="65">
        <f t="shared" si="1"/>
        <v>0</v>
      </c>
    </row>
    <row r="16" spans="1:10" s="29" customFormat="1" ht="16.5">
      <c r="A16" s="28"/>
      <c r="B16" s="26"/>
      <c r="C16" s="26"/>
      <c r="D16" s="26"/>
      <c r="E16" s="26"/>
      <c r="F16" s="26"/>
      <c r="G16" s="24" t="s">
        <v>29</v>
      </c>
      <c r="H16" s="66"/>
      <c r="I16" s="73"/>
      <c r="J16" s="65"/>
    </row>
    <row r="17" spans="1:10" s="29" customFormat="1" ht="16.5">
      <c r="A17" s="28"/>
      <c r="B17" s="26"/>
      <c r="C17" s="26"/>
      <c r="D17" s="35" t="s">
        <v>49</v>
      </c>
      <c r="E17" s="26"/>
      <c r="F17" s="26"/>
      <c r="G17" s="49" t="s">
        <v>41</v>
      </c>
      <c r="H17" s="64">
        <f t="shared" ref="H17:J17" si="2">H19</f>
        <v>0</v>
      </c>
      <c r="I17" s="73">
        <f>I15</f>
        <v>0</v>
      </c>
      <c r="J17" s="65">
        <f t="shared" si="2"/>
        <v>0</v>
      </c>
    </row>
    <row r="18" spans="1:10" s="29" customFormat="1" ht="16.5">
      <c r="A18" s="28"/>
      <c r="B18" s="26"/>
      <c r="C18" s="26"/>
      <c r="D18" s="26"/>
      <c r="E18" s="26"/>
      <c r="F18" s="26"/>
      <c r="G18" s="24" t="s">
        <v>29</v>
      </c>
      <c r="H18" s="66"/>
      <c r="I18" s="73"/>
      <c r="J18" s="65"/>
    </row>
    <row r="19" spans="1:10" s="2" customFormat="1" ht="17.25">
      <c r="B19" s="26"/>
      <c r="C19" s="26"/>
      <c r="D19" s="26"/>
      <c r="E19" s="26">
        <v>1138</v>
      </c>
      <c r="F19" s="24"/>
      <c r="G19" s="11" t="s">
        <v>41</v>
      </c>
      <c r="H19" s="69">
        <f t="shared" ref="H19" si="3">H21</f>
        <v>0</v>
      </c>
      <c r="I19" s="63">
        <f>I17</f>
        <v>0</v>
      </c>
      <c r="J19" s="63"/>
    </row>
    <row r="20" spans="1:10" s="2" customFormat="1" ht="17.25">
      <c r="B20" s="26"/>
      <c r="C20" s="26"/>
      <c r="D20" s="26"/>
      <c r="E20" s="24"/>
      <c r="F20" s="24"/>
      <c r="G20" s="24" t="s">
        <v>29</v>
      </c>
      <c r="H20" s="66"/>
      <c r="I20" s="74"/>
      <c r="J20" s="68"/>
    </row>
    <row r="21" spans="1:10" s="2" customFormat="1" ht="42.75" customHeight="1">
      <c r="B21" s="26"/>
      <c r="C21" s="26"/>
      <c r="D21" s="26"/>
      <c r="E21" s="24"/>
      <c r="F21" s="24"/>
      <c r="G21" s="36" t="s">
        <v>40</v>
      </c>
      <c r="H21" s="70">
        <f>H22+H32</f>
        <v>0</v>
      </c>
      <c r="I21" s="75">
        <f>I19</f>
        <v>0</v>
      </c>
      <c r="J21" s="63" t="s">
        <v>69</v>
      </c>
    </row>
    <row r="22" spans="1:10" s="2" customFormat="1" ht="96.75" customHeight="1">
      <c r="B22" s="26"/>
      <c r="C22" s="26"/>
      <c r="D22" s="26"/>
      <c r="E22" s="24"/>
      <c r="F22" s="24" t="s">
        <v>11</v>
      </c>
      <c r="G22" s="36" t="s">
        <v>66</v>
      </c>
      <c r="H22" s="46">
        <f>'Հավելված 1'!E19</f>
        <v>-509914.1</v>
      </c>
      <c r="I22" s="46">
        <f>'Հավելված 1'!F19</f>
        <v>-764871.16</v>
      </c>
      <c r="J22" s="46">
        <f>'Հավելված 1'!G19</f>
        <v>-1019828.2</v>
      </c>
    </row>
    <row r="23" spans="1:10" s="2" customFormat="1" ht="42.75" customHeight="1">
      <c r="B23" s="26"/>
      <c r="C23" s="26"/>
      <c r="D23" s="26"/>
      <c r="E23" s="24"/>
      <c r="F23" s="24"/>
      <c r="G23" s="36" t="s">
        <v>31</v>
      </c>
      <c r="H23" s="46"/>
      <c r="I23" s="46"/>
      <c r="J23" s="46"/>
    </row>
    <row r="24" spans="1:10" s="2" customFormat="1" ht="30.75" customHeight="1">
      <c r="B24" s="26"/>
      <c r="C24" s="26"/>
      <c r="D24" s="26"/>
      <c r="E24" s="24"/>
      <c r="F24" s="24"/>
      <c r="G24" s="36" t="s">
        <v>48</v>
      </c>
      <c r="H24" s="46">
        <f>H22</f>
        <v>-509914.1</v>
      </c>
      <c r="I24" s="46">
        <f>I22</f>
        <v>-764871.16</v>
      </c>
      <c r="J24" s="46">
        <f>J22</f>
        <v>-1019828.2</v>
      </c>
    </row>
    <row r="25" spans="1:10" s="2" customFormat="1" ht="53.25" customHeight="1">
      <c r="B25" s="26"/>
      <c r="C25" s="26"/>
      <c r="D25" s="26"/>
      <c r="E25" s="24"/>
      <c r="F25" s="24"/>
      <c r="G25" s="36" t="s">
        <v>32</v>
      </c>
      <c r="H25" s="46"/>
      <c r="I25" s="46"/>
      <c r="J25" s="46"/>
    </row>
    <row r="26" spans="1:10" s="2" customFormat="1" ht="30.75" customHeight="1">
      <c r="B26" s="26"/>
      <c r="C26" s="26"/>
      <c r="D26" s="26"/>
      <c r="E26" s="24"/>
      <c r="F26" s="24"/>
      <c r="G26" s="36" t="s">
        <v>33</v>
      </c>
      <c r="H26" s="46">
        <f>H24</f>
        <v>-509914.1</v>
      </c>
      <c r="I26" s="46">
        <f>I24</f>
        <v>-764871.16</v>
      </c>
      <c r="J26" s="46">
        <f>J24</f>
        <v>-1019828.2</v>
      </c>
    </row>
    <row r="27" spans="1:10" s="2" customFormat="1" ht="30" customHeight="1">
      <c r="B27" s="26"/>
      <c r="C27" s="26"/>
      <c r="D27" s="26"/>
      <c r="E27" s="24"/>
      <c r="F27" s="24"/>
      <c r="G27" s="36" t="s">
        <v>34</v>
      </c>
      <c r="H27" s="46">
        <f>H26</f>
        <v>-509914.1</v>
      </c>
      <c r="I27" s="46">
        <f>I26</f>
        <v>-764871.16</v>
      </c>
      <c r="J27" s="46">
        <f>J26</f>
        <v>-1019828.2</v>
      </c>
    </row>
    <row r="28" spans="1:10" s="2" customFormat="1" ht="27" customHeight="1">
      <c r="B28" s="26"/>
      <c r="C28" s="26"/>
      <c r="D28" s="26"/>
      <c r="E28" s="24"/>
      <c r="F28" s="24"/>
      <c r="G28" s="36" t="s">
        <v>67</v>
      </c>
      <c r="H28" s="46">
        <f t="shared" ref="H28:J29" si="4">H26</f>
        <v>-509914.1</v>
      </c>
      <c r="I28" s="46">
        <f t="shared" si="4"/>
        <v>-764871.16</v>
      </c>
      <c r="J28" s="46">
        <f t="shared" si="4"/>
        <v>-1019828.2</v>
      </c>
    </row>
    <row r="29" spans="1:10" s="2" customFormat="1" ht="26.25" customHeight="1">
      <c r="B29" s="26"/>
      <c r="C29" s="26"/>
      <c r="D29" s="26"/>
      <c r="E29" s="24"/>
      <c r="F29" s="24"/>
      <c r="G29" s="36" t="s">
        <v>68</v>
      </c>
      <c r="H29" s="46">
        <f t="shared" si="4"/>
        <v>-509914.1</v>
      </c>
      <c r="I29" s="46">
        <f t="shared" si="4"/>
        <v>-764871.16</v>
      </c>
      <c r="J29" s="46">
        <f t="shared" si="4"/>
        <v>-1019828.2</v>
      </c>
    </row>
    <row r="30" spans="1:10" s="2" customFormat="1" ht="43.5" customHeight="1">
      <c r="B30" s="26"/>
      <c r="C30" s="26"/>
      <c r="D30" s="26"/>
      <c r="E30" s="26"/>
      <c r="F30" s="30" t="s">
        <v>55</v>
      </c>
      <c r="G30" s="30" t="s">
        <v>56</v>
      </c>
      <c r="H30" s="47">
        <v>509914.1</v>
      </c>
      <c r="I30" s="47">
        <v>764871.2</v>
      </c>
      <c r="J30" s="47">
        <v>1019828.2</v>
      </c>
    </row>
    <row r="31" spans="1:10" s="2" customFormat="1" ht="17.25">
      <c r="B31" s="26"/>
      <c r="C31" s="26"/>
      <c r="D31" s="26"/>
      <c r="E31" s="26"/>
      <c r="F31" s="26"/>
      <c r="G31" s="24" t="s">
        <v>31</v>
      </c>
      <c r="H31" s="24"/>
      <c r="I31" s="27"/>
      <c r="J31" s="27"/>
    </row>
    <row r="32" spans="1:10" s="2" customFormat="1" ht="33" customHeight="1">
      <c r="B32" s="26"/>
      <c r="C32" s="26"/>
      <c r="D32" s="26"/>
      <c r="E32" s="26"/>
      <c r="F32" s="26"/>
      <c r="G32" s="36" t="s">
        <v>48</v>
      </c>
      <c r="H32" s="46">
        <f>H30</f>
        <v>509914.1</v>
      </c>
      <c r="I32" s="46">
        <f>I30</f>
        <v>764871.2</v>
      </c>
      <c r="J32" s="46">
        <f>J30</f>
        <v>1019828.2</v>
      </c>
    </row>
    <row r="33" spans="2:10" s="2" customFormat="1" ht="35.25" customHeight="1">
      <c r="B33" s="26"/>
      <c r="C33" s="26"/>
      <c r="D33" s="26"/>
      <c r="E33" s="26"/>
      <c r="F33" s="26"/>
      <c r="G33" s="24" t="s">
        <v>32</v>
      </c>
      <c r="H33" s="24"/>
      <c r="I33" s="27"/>
      <c r="J33" s="27"/>
    </row>
    <row r="34" spans="2:10" s="2" customFormat="1" ht="17.25">
      <c r="B34" s="26"/>
      <c r="C34" s="26"/>
      <c r="D34" s="26"/>
      <c r="E34" s="26"/>
      <c r="F34" s="26"/>
      <c r="G34" s="13" t="s">
        <v>33</v>
      </c>
      <c r="H34" s="45">
        <f>H32</f>
        <v>509914.1</v>
      </c>
      <c r="I34" s="45">
        <f>I32</f>
        <v>764871.2</v>
      </c>
      <c r="J34" s="45">
        <f>J32</f>
        <v>1019828.2</v>
      </c>
    </row>
    <row r="35" spans="2:10" s="2" customFormat="1" ht="27">
      <c r="B35" s="32"/>
      <c r="C35" s="32"/>
      <c r="D35" s="32"/>
      <c r="E35" s="26"/>
      <c r="F35" s="26"/>
      <c r="G35" s="24" t="s">
        <v>59</v>
      </c>
      <c r="H35" s="44">
        <f>H34</f>
        <v>509914.1</v>
      </c>
      <c r="I35" s="44">
        <f>I32</f>
        <v>764871.2</v>
      </c>
      <c r="J35" s="44">
        <f>J34</f>
        <v>1019828.2</v>
      </c>
    </row>
    <row r="36" spans="2:10" s="2" customFormat="1" ht="17.25">
      <c r="B36" s="32"/>
      <c r="C36" s="32"/>
      <c r="D36" s="32"/>
      <c r="E36" s="26"/>
      <c r="F36" s="26"/>
      <c r="G36" s="26" t="s">
        <v>60</v>
      </c>
      <c r="H36" s="33">
        <f>H35</f>
        <v>509914.1</v>
      </c>
      <c r="I36" s="33">
        <f t="shared" ref="I36" si="5">I37</f>
        <v>764871.2</v>
      </c>
      <c r="J36" s="33">
        <f>J35</f>
        <v>1019828.2</v>
      </c>
    </row>
    <row r="37" spans="2:10" s="2" customFormat="1" ht="17.25">
      <c r="B37" s="32"/>
      <c r="C37" s="32"/>
      <c r="D37" s="32"/>
      <c r="E37" s="26"/>
      <c r="F37" s="26"/>
      <c r="G37" s="26" t="s">
        <v>61</v>
      </c>
      <c r="H37" s="33">
        <f>H36</f>
        <v>509914.1</v>
      </c>
      <c r="I37" s="33">
        <f>I32</f>
        <v>764871.2</v>
      </c>
      <c r="J37" s="33">
        <f>J36</f>
        <v>1019828.2</v>
      </c>
    </row>
    <row r="38" spans="2:10" s="2" customFormat="1" ht="33">
      <c r="B38" s="32"/>
      <c r="C38" s="32"/>
      <c r="D38" s="32"/>
      <c r="E38" s="26"/>
      <c r="F38" s="26"/>
      <c r="G38" s="26" t="s">
        <v>62</v>
      </c>
      <c r="H38" s="33">
        <f>H37</f>
        <v>509914.1</v>
      </c>
      <c r="I38" s="33">
        <f>I37</f>
        <v>764871.2</v>
      </c>
      <c r="J38" s="33">
        <f>J37</f>
        <v>1019828.2</v>
      </c>
    </row>
    <row r="39" spans="2:10" s="2" customFormat="1" ht="33">
      <c r="B39" s="11" t="s">
        <v>35</v>
      </c>
      <c r="C39" s="26"/>
      <c r="D39" s="26"/>
      <c r="E39" s="26"/>
      <c r="F39" s="26"/>
      <c r="G39" s="11" t="s">
        <v>36</v>
      </c>
      <c r="H39" s="25">
        <f t="shared" ref="H39" si="6">+H41</f>
        <v>0</v>
      </c>
      <c r="I39" s="61">
        <f>H39</f>
        <v>0</v>
      </c>
      <c r="J39" s="61">
        <f>+J41</f>
        <v>0</v>
      </c>
    </row>
    <row r="40" spans="2:10" s="2" customFormat="1" ht="17.25">
      <c r="B40" s="26"/>
      <c r="C40" s="26"/>
      <c r="D40" s="26"/>
      <c r="E40" s="26"/>
      <c r="F40" s="26"/>
      <c r="G40" s="24" t="s">
        <v>29</v>
      </c>
      <c r="H40" s="24"/>
      <c r="I40" s="62"/>
      <c r="J40" s="62"/>
    </row>
    <row r="41" spans="2:10" s="2" customFormat="1" ht="33">
      <c r="B41" s="26"/>
      <c r="C41" s="11" t="s">
        <v>30</v>
      </c>
      <c r="D41" s="26"/>
      <c r="E41" s="26"/>
      <c r="F41" s="26"/>
      <c r="G41" s="11" t="s">
        <v>37</v>
      </c>
      <c r="H41" s="25">
        <f t="shared" ref="H41" si="7">+H43</f>
        <v>0</v>
      </c>
      <c r="I41" s="61">
        <f>H41</f>
        <v>0</v>
      </c>
      <c r="J41" s="61">
        <f>+J43</f>
        <v>0</v>
      </c>
    </row>
    <row r="42" spans="2:10" ht="16.5">
      <c r="B42" s="26"/>
      <c r="C42" s="26"/>
      <c r="D42" s="26"/>
      <c r="E42" s="26"/>
      <c r="F42" s="26"/>
      <c r="G42" s="24" t="s">
        <v>29</v>
      </c>
      <c r="H42" s="24"/>
      <c r="I42" s="61"/>
      <c r="J42" s="61"/>
    </row>
    <row r="43" spans="2:10" ht="16.5">
      <c r="B43" s="26"/>
      <c r="C43" s="26"/>
      <c r="D43" s="11" t="s">
        <v>30</v>
      </c>
      <c r="E43" s="26"/>
      <c r="F43" s="26"/>
      <c r="G43" s="11" t="s">
        <v>18</v>
      </c>
      <c r="H43" s="25">
        <f t="shared" ref="H43" si="8">+H45</f>
        <v>0</v>
      </c>
      <c r="I43" s="61">
        <f>H43</f>
        <v>0</v>
      </c>
      <c r="J43" s="61">
        <f>+J45</f>
        <v>0</v>
      </c>
    </row>
    <row r="44" spans="2:10" ht="16.5">
      <c r="B44" s="26"/>
      <c r="C44" s="26"/>
      <c r="D44" s="26"/>
      <c r="E44" s="26"/>
      <c r="F44" s="26"/>
      <c r="G44" s="24" t="s">
        <v>29</v>
      </c>
      <c r="H44" s="24"/>
      <c r="I44" s="61"/>
      <c r="J44" s="61"/>
    </row>
    <row r="45" spans="2:10" ht="16.5">
      <c r="B45" s="26"/>
      <c r="C45" s="26"/>
      <c r="D45" s="26"/>
      <c r="E45" s="26" t="s">
        <v>17</v>
      </c>
      <c r="F45" s="24"/>
      <c r="G45" s="11" t="s">
        <v>18</v>
      </c>
      <c r="H45" s="25">
        <f>H47</f>
        <v>0</v>
      </c>
      <c r="I45" s="61">
        <f>H45</f>
        <v>0</v>
      </c>
      <c r="J45" s="61">
        <f>J47</f>
        <v>0</v>
      </c>
    </row>
    <row r="46" spans="2:10" ht="16.5">
      <c r="B46" s="26"/>
      <c r="C46" s="26"/>
      <c r="D46" s="26"/>
      <c r="E46" s="24"/>
      <c r="F46" s="24"/>
      <c r="G46" s="24" t="s">
        <v>29</v>
      </c>
      <c r="H46" s="24"/>
      <c r="I46" s="62"/>
      <c r="J46" s="62"/>
    </row>
    <row r="47" spans="2:10" ht="16.5">
      <c r="B47" s="26"/>
      <c r="C47" s="26"/>
      <c r="D47" s="26"/>
      <c r="E47" s="24"/>
      <c r="F47" s="24"/>
      <c r="G47" s="26" t="s">
        <v>16</v>
      </c>
      <c r="H47" s="25">
        <f>H48+H56</f>
        <v>0</v>
      </c>
      <c r="I47" s="61">
        <f>H47</f>
        <v>0</v>
      </c>
      <c r="J47" s="61">
        <f>J48+J56</f>
        <v>0</v>
      </c>
    </row>
    <row r="48" spans="2:10" ht="16.5">
      <c r="B48" s="26"/>
      <c r="C48" s="26"/>
      <c r="D48" s="26"/>
      <c r="E48" s="26"/>
      <c r="F48" s="30" t="s">
        <v>11</v>
      </c>
      <c r="G48" s="30" t="s">
        <v>18</v>
      </c>
      <c r="H48" s="25">
        <f t="shared" ref="H48" si="9">+H50</f>
        <v>509914.1</v>
      </c>
      <c r="I48" s="25">
        <f>+I50</f>
        <v>764871.16</v>
      </c>
      <c r="J48" s="25">
        <f>'Հավելված 1'!G39</f>
        <v>1019828.2</v>
      </c>
    </row>
    <row r="49" spans="2:10" ht="16.5">
      <c r="B49" s="26"/>
      <c r="C49" s="26"/>
      <c r="D49" s="26"/>
      <c r="E49" s="26"/>
      <c r="F49" s="26"/>
      <c r="G49" s="24" t="s">
        <v>31</v>
      </c>
      <c r="H49" s="24"/>
      <c r="I49" s="27"/>
      <c r="J49" s="27"/>
    </row>
    <row r="50" spans="2:10" ht="16.5">
      <c r="B50" s="26"/>
      <c r="C50" s="26"/>
      <c r="D50" s="26"/>
      <c r="E50" s="26"/>
      <c r="F50" s="26"/>
      <c r="G50" s="26" t="s">
        <v>16</v>
      </c>
      <c r="H50" s="25">
        <f t="shared" ref="H50" si="10">+H52</f>
        <v>509914.1</v>
      </c>
      <c r="I50" s="25">
        <f>+I52</f>
        <v>764871.16</v>
      </c>
      <c r="J50" s="25">
        <f>+J52</f>
        <v>1019828.2</v>
      </c>
    </row>
    <row r="51" spans="2:10" ht="27">
      <c r="B51" s="26"/>
      <c r="C51" s="26"/>
      <c r="D51" s="26"/>
      <c r="E51" s="26"/>
      <c r="F51" s="26"/>
      <c r="G51" s="24" t="s">
        <v>32</v>
      </c>
      <c r="H51" s="24"/>
      <c r="I51" s="27"/>
      <c r="J51" s="27"/>
    </row>
    <row r="52" spans="2:10" ht="16.5">
      <c r="B52" s="26"/>
      <c r="C52" s="26"/>
      <c r="D52" s="26"/>
      <c r="E52" s="26"/>
      <c r="F52" s="26"/>
      <c r="G52" s="13" t="s">
        <v>33</v>
      </c>
      <c r="H52" s="31">
        <f t="shared" ref="H52:J54" si="11">+H53</f>
        <v>509914.1</v>
      </c>
      <c r="I52" s="31">
        <f t="shared" si="11"/>
        <v>764871.16</v>
      </c>
      <c r="J52" s="31">
        <f t="shared" si="11"/>
        <v>1019828.2</v>
      </c>
    </row>
    <row r="53" spans="2:10" ht="17.25">
      <c r="B53" s="32"/>
      <c r="C53" s="32"/>
      <c r="D53" s="32"/>
      <c r="E53" s="26"/>
      <c r="F53" s="26"/>
      <c r="G53" s="24" t="s">
        <v>34</v>
      </c>
      <c r="H53" s="33">
        <f t="shared" si="11"/>
        <v>509914.1</v>
      </c>
      <c r="I53" s="33">
        <f t="shared" si="11"/>
        <v>764871.16</v>
      </c>
      <c r="J53" s="33">
        <f t="shared" si="11"/>
        <v>1019828.2</v>
      </c>
    </row>
    <row r="54" spans="2:10" ht="17.25">
      <c r="B54" s="32"/>
      <c r="C54" s="32"/>
      <c r="D54" s="32"/>
      <c r="E54" s="26"/>
      <c r="F54" s="26"/>
      <c r="G54" s="26" t="s">
        <v>38</v>
      </c>
      <c r="H54" s="33">
        <f t="shared" si="11"/>
        <v>509914.1</v>
      </c>
      <c r="I54" s="33">
        <f t="shared" si="11"/>
        <v>764871.16</v>
      </c>
      <c r="J54" s="33">
        <f t="shared" si="11"/>
        <v>1019828.2</v>
      </c>
    </row>
    <row r="55" spans="2:10" ht="17.25">
      <c r="B55" s="32"/>
      <c r="C55" s="32"/>
      <c r="D55" s="32"/>
      <c r="E55" s="26"/>
      <c r="F55" s="26"/>
      <c r="G55" s="26" t="s">
        <v>39</v>
      </c>
      <c r="H55" s="33">
        <f t="shared" ref="H55:J55" si="12">-H29</f>
        <v>509914.1</v>
      </c>
      <c r="I55" s="33">
        <f t="shared" si="12"/>
        <v>764871.16</v>
      </c>
      <c r="J55" s="33">
        <f t="shared" si="12"/>
        <v>1019828.2</v>
      </c>
    </row>
    <row r="56" spans="2:10" ht="16.5">
      <c r="B56" s="26"/>
      <c r="C56" s="26"/>
      <c r="D56" s="26"/>
      <c r="E56" s="26"/>
      <c r="F56" s="30" t="s">
        <v>11</v>
      </c>
      <c r="G56" s="30" t="s">
        <v>18</v>
      </c>
      <c r="H56" s="25">
        <f t="shared" ref="H56" si="13">+H58</f>
        <v>-509914.1</v>
      </c>
      <c r="I56" s="25">
        <f>+I58</f>
        <v>-764871.2</v>
      </c>
      <c r="J56" s="25">
        <f>'Հավելված 1'!G45</f>
        <v>-1019828.2</v>
      </c>
    </row>
    <row r="57" spans="2:10" ht="16.5">
      <c r="B57" s="26"/>
      <c r="C57" s="26"/>
      <c r="D57" s="26"/>
      <c r="E57" s="26"/>
      <c r="F57" s="26"/>
      <c r="G57" s="24" t="s">
        <v>31</v>
      </c>
      <c r="H57" s="24"/>
      <c r="I57" s="27"/>
      <c r="J57" s="27"/>
    </row>
    <row r="58" spans="2:10" ht="16.5">
      <c r="B58" s="26"/>
      <c r="C58" s="26"/>
      <c r="D58" s="26"/>
      <c r="E58" s="26"/>
      <c r="F58" s="26"/>
      <c r="G58" s="26" t="s">
        <v>16</v>
      </c>
      <c r="H58" s="25">
        <f t="shared" ref="H58" si="14">+H60</f>
        <v>-509914.1</v>
      </c>
      <c r="I58" s="25">
        <f>+I60</f>
        <v>-764871.2</v>
      </c>
      <c r="J58" s="25">
        <f>+J60</f>
        <v>-1019828.2</v>
      </c>
    </row>
    <row r="59" spans="2:10" ht="29.25" customHeight="1">
      <c r="B59" s="26"/>
      <c r="C59" s="26"/>
      <c r="D59" s="26"/>
      <c r="E59" s="26"/>
      <c r="F59" s="26"/>
      <c r="G59" s="24" t="s">
        <v>32</v>
      </c>
      <c r="H59" s="24"/>
      <c r="I59" s="27"/>
      <c r="J59" s="27"/>
    </row>
    <row r="60" spans="2:10" ht="16.5">
      <c r="B60" s="26"/>
      <c r="C60" s="26"/>
      <c r="D60" s="26"/>
      <c r="E60" s="26"/>
      <c r="F60" s="26"/>
      <c r="G60" s="13" t="s">
        <v>33</v>
      </c>
      <c r="H60" s="31">
        <f t="shared" ref="H60:J62" si="15">+H61</f>
        <v>-509914.1</v>
      </c>
      <c r="I60" s="31">
        <f t="shared" si="15"/>
        <v>-764871.2</v>
      </c>
      <c r="J60" s="31">
        <f t="shared" si="15"/>
        <v>-1019828.2</v>
      </c>
    </row>
    <row r="61" spans="2:10" ht="17.25">
      <c r="B61" s="32"/>
      <c r="C61" s="32"/>
      <c r="D61" s="32"/>
      <c r="E61" s="26"/>
      <c r="F61" s="26"/>
      <c r="G61" s="24" t="s">
        <v>34</v>
      </c>
      <c r="H61" s="33">
        <f t="shared" si="15"/>
        <v>-509914.1</v>
      </c>
      <c r="I61" s="33">
        <f t="shared" si="15"/>
        <v>-764871.2</v>
      </c>
      <c r="J61" s="33">
        <f t="shared" si="15"/>
        <v>-1019828.2</v>
      </c>
    </row>
    <row r="62" spans="2:10" ht="17.25">
      <c r="B62" s="32"/>
      <c r="C62" s="32"/>
      <c r="D62" s="32"/>
      <c r="E62" s="26"/>
      <c r="F62" s="26"/>
      <c r="G62" s="26" t="s">
        <v>38</v>
      </c>
      <c r="H62" s="33">
        <f t="shared" si="15"/>
        <v>-509914.1</v>
      </c>
      <c r="I62" s="33">
        <f t="shared" si="15"/>
        <v>-764871.2</v>
      </c>
      <c r="J62" s="33">
        <f t="shared" si="15"/>
        <v>-1019828.2</v>
      </c>
    </row>
    <row r="63" spans="2:10" ht="17.25">
      <c r="B63" s="32"/>
      <c r="C63" s="32"/>
      <c r="D63" s="32"/>
      <c r="E63" s="26"/>
      <c r="F63" s="26"/>
      <c r="G63" s="26" t="s">
        <v>39</v>
      </c>
      <c r="H63" s="33">
        <f t="shared" ref="H63:J63" si="16">-H37</f>
        <v>-509914.1</v>
      </c>
      <c r="I63" s="33">
        <f t="shared" si="16"/>
        <v>-764871.2</v>
      </c>
      <c r="J63" s="33">
        <f t="shared" si="16"/>
        <v>-1019828.2</v>
      </c>
    </row>
  </sheetData>
  <mergeCells count="9">
    <mergeCell ref="B5:J5"/>
    <mergeCell ref="B8:D8"/>
    <mergeCell ref="E8:F8"/>
    <mergeCell ref="G8:G9"/>
    <mergeCell ref="I7:J7"/>
    <mergeCell ref="H8:J8"/>
    <mergeCell ref="H9:H10"/>
    <mergeCell ref="I9:I10"/>
    <mergeCell ref="J9:J10"/>
  </mergeCells>
  <printOptions horizontalCentered="1"/>
  <pageMargins left="0" right="0" top="0.24803149599999999" bottom="0.24803149599999999" header="0.31496062992126" footer="0.31496062992126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F9" sqref="F9"/>
    </sheetView>
  </sheetViews>
  <sheetFormatPr defaultColWidth="9.140625" defaultRowHeight="16.5"/>
  <cols>
    <col min="1" max="2" width="6.42578125" style="76" customWidth="1"/>
    <col min="3" max="3" width="46.140625" style="76" customWidth="1"/>
    <col min="4" max="4" width="12.7109375" style="76" customWidth="1"/>
    <col min="5" max="5" width="13.7109375" style="76" customWidth="1"/>
    <col min="6" max="6" width="11.42578125" style="76" customWidth="1"/>
    <col min="7" max="7" width="12.42578125" style="76" customWidth="1"/>
    <col min="8" max="8" width="12.28515625" style="76" customWidth="1"/>
    <col min="9" max="10" width="14.140625" style="76" customWidth="1"/>
    <col min="11" max="16384" width="9.140625" style="76"/>
  </cols>
  <sheetData>
    <row r="1" spans="1:10">
      <c r="F1" s="77"/>
      <c r="G1" s="77"/>
      <c r="H1" s="78" t="s">
        <v>70</v>
      </c>
    </row>
    <row r="2" spans="1:10">
      <c r="F2" s="111" t="s">
        <v>52</v>
      </c>
      <c r="G2" s="111"/>
      <c r="H2" s="111"/>
      <c r="I2" s="79"/>
      <c r="J2" s="79"/>
    </row>
    <row r="3" spans="1:10">
      <c r="F3" s="112" t="s">
        <v>50</v>
      </c>
      <c r="G3" s="112"/>
      <c r="H3" s="112"/>
      <c r="I3" s="79"/>
      <c r="J3" s="79"/>
    </row>
    <row r="4" spans="1:10">
      <c r="I4" s="79"/>
      <c r="J4" s="79"/>
    </row>
    <row r="5" spans="1:10" ht="51.75" customHeight="1">
      <c r="A5" s="113" t="s">
        <v>71</v>
      </c>
      <c r="B5" s="113"/>
      <c r="C5" s="113"/>
      <c r="D5" s="113"/>
      <c r="E5" s="113"/>
      <c r="F5" s="113"/>
      <c r="G5" s="113"/>
      <c r="H5" s="113"/>
    </row>
    <row r="6" spans="1:10">
      <c r="G6" s="114" t="s">
        <v>1</v>
      </c>
      <c r="H6" s="114"/>
      <c r="I6" s="80"/>
      <c r="J6" s="80"/>
    </row>
    <row r="7" spans="1:10" ht="44.25" customHeight="1">
      <c r="A7" s="115" t="s">
        <v>72</v>
      </c>
      <c r="B7" s="115"/>
      <c r="C7" s="116" t="s">
        <v>73</v>
      </c>
      <c r="D7" s="117" t="s">
        <v>74</v>
      </c>
      <c r="E7" s="118" t="s">
        <v>75</v>
      </c>
      <c r="F7" s="118"/>
      <c r="G7" s="118"/>
      <c r="H7" s="118"/>
      <c r="I7" s="80"/>
      <c r="J7" s="80"/>
    </row>
    <row r="8" spans="1:10" s="80" customFormat="1" ht="13.5">
      <c r="A8" s="115"/>
      <c r="B8" s="115"/>
      <c r="C8" s="116"/>
      <c r="D8" s="117"/>
      <c r="E8" s="119" t="s">
        <v>76</v>
      </c>
      <c r="F8" s="119"/>
      <c r="G8" s="119"/>
      <c r="H8" s="119"/>
    </row>
    <row r="9" spans="1:10" s="80" customFormat="1" ht="102">
      <c r="A9" s="81" t="s">
        <v>77</v>
      </c>
      <c r="B9" s="81" t="s">
        <v>78</v>
      </c>
      <c r="C9" s="116"/>
      <c r="D9" s="117"/>
      <c r="E9" s="82" t="s">
        <v>79</v>
      </c>
      <c r="F9" s="82" t="s">
        <v>80</v>
      </c>
      <c r="G9" s="82" t="s">
        <v>81</v>
      </c>
      <c r="H9" s="82" t="s">
        <v>82</v>
      </c>
      <c r="I9" s="83"/>
      <c r="J9" s="83"/>
    </row>
    <row r="10" spans="1:10" s="83" customFormat="1" ht="17.25">
      <c r="A10" s="84"/>
      <c r="B10" s="84"/>
      <c r="C10" s="85" t="s">
        <v>83</v>
      </c>
      <c r="D10" s="86">
        <f>D12</f>
        <v>1019828.23857</v>
      </c>
      <c r="E10" s="86">
        <f>E12</f>
        <v>1019828.23857</v>
      </c>
      <c r="F10" s="86">
        <f>F12</f>
        <v>0</v>
      </c>
      <c r="G10" s="86">
        <f>G12</f>
        <v>0</v>
      </c>
      <c r="H10" s="86">
        <f>H12</f>
        <v>0</v>
      </c>
      <c r="I10" s="87"/>
      <c r="J10" s="87"/>
    </row>
    <row r="11" spans="1:10" s="87" customFormat="1" ht="17.25">
      <c r="A11" s="84"/>
      <c r="B11" s="84"/>
      <c r="C11" s="85" t="s">
        <v>84</v>
      </c>
      <c r="D11" s="86"/>
      <c r="E11" s="86"/>
      <c r="F11" s="86"/>
      <c r="G11" s="86"/>
      <c r="H11" s="86"/>
      <c r="I11" s="76"/>
      <c r="J11" s="76"/>
    </row>
    <row r="12" spans="1:10" s="83" customFormat="1" ht="34.5">
      <c r="A12" s="88"/>
      <c r="B12" s="89"/>
      <c r="C12" s="89" t="s">
        <v>85</v>
      </c>
      <c r="D12" s="90">
        <f>D14</f>
        <v>1019828.23857</v>
      </c>
      <c r="E12" s="90">
        <f t="shared" ref="E12:H12" si="0">E14</f>
        <v>1019828.23857</v>
      </c>
      <c r="F12" s="90">
        <f t="shared" si="0"/>
        <v>0</v>
      </c>
      <c r="G12" s="90">
        <f t="shared" si="0"/>
        <v>0</v>
      </c>
      <c r="H12" s="90">
        <f t="shared" si="0"/>
        <v>0</v>
      </c>
    </row>
    <row r="13" spans="1:10" s="83" customFormat="1" ht="17.25">
      <c r="A13" s="88"/>
      <c r="B13" s="88"/>
      <c r="C13" s="88" t="s">
        <v>86</v>
      </c>
      <c r="D13" s="91"/>
      <c r="E13" s="91"/>
      <c r="F13" s="91"/>
      <c r="G13" s="91"/>
      <c r="H13" s="91"/>
    </row>
    <row r="14" spans="1:10" s="95" customFormat="1" ht="51.75">
      <c r="A14" s="92">
        <v>1138</v>
      </c>
      <c r="B14" s="92">
        <v>31002</v>
      </c>
      <c r="C14" s="93" t="s">
        <v>87</v>
      </c>
      <c r="D14" s="94">
        <f>D16+D17+D18+D19+D20+D21+D22+D23</f>
        <v>1019828.23857</v>
      </c>
      <c r="E14" s="94">
        <f>E16+E17+E18+E19+E20+E21+E22+E23</f>
        <v>1019828.23857</v>
      </c>
      <c r="F14" s="94">
        <f>F23</f>
        <v>0</v>
      </c>
      <c r="G14" s="94">
        <f>G23</f>
        <v>0</v>
      </c>
      <c r="H14" s="94">
        <f>H23</f>
        <v>0</v>
      </c>
    </row>
    <row r="15" spans="1:10" s="95" customFormat="1" ht="17.25" hidden="1">
      <c r="A15" s="92"/>
      <c r="B15" s="92"/>
      <c r="C15" s="88" t="s">
        <v>88</v>
      </c>
      <c r="D15" s="91"/>
      <c r="E15" s="91"/>
      <c r="F15" s="91"/>
      <c r="G15" s="91"/>
      <c r="H15" s="91"/>
    </row>
    <row r="16" spans="1:10" s="95" customFormat="1" ht="34.5" hidden="1">
      <c r="A16" s="92"/>
      <c r="B16" s="92"/>
      <c r="C16" s="96" t="s">
        <v>89</v>
      </c>
      <c r="D16" s="97">
        <f>E16+F16+G16+H16</f>
        <v>117603.87149999999</v>
      </c>
      <c r="E16" s="97">
        <v>117603.87149999999</v>
      </c>
      <c r="F16" s="97">
        <v>0</v>
      </c>
      <c r="G16" s="97">
        <v>0</v>
      </c>
      <c r="H16" s="97">
        <v>0</v>
      </c>
    </row>
    <row r="17" spans="1:8" s="95" customFormat="1" ht="34.5" hidden="1">
      <c r="A17" s="92"/>
      <c r="B17" s="92"/>
      <c r="C17" s="96" t="s">
        <v>90</v>
      </c>
      <c r="D17" s="97">
        <f>E17+F17+G17+H17</f>
        <v>151528.61856999999</v>
      </c>
      <c r="E17" s="97">
        <f>151117.76857+410.85</f>
        <v>151528.61856999999</v>
      </c>
      <c r="F17" s="97">
        <v>0</v>
      </c>
      <c r="G17" s="97">
        <v>0</v>
      </c>
      <c r="H17" s="97">
        <v>0</v>
      </c>
    </row>
    <row r="18" spans="1:8" s="95" customFormat="1" ht="34.5" hidden="1">
      <c r="A18" s="92"/>
      <c r="B18" s="92"/>
      <c r="C18" s="96" t="s">
        <v>91</v>
      </c>
      <c r="D18" s="97">
        <f t="shared" ref="D18:D22" si="1">E18+F18+G18+H18</f>
        <v>61476.332000000002</v>
      </c>
      <c r="E18" s="97">
        <v>61476.332000000002</v>
      </c>
      <c r="F18" s="97">
        <v>0</v>
      </c>
      <c r="G18" s="97">
        <v>0</v>
      </c>
      <c r="H18" s="97">
        <v>0</v>
      </c>
    </row>
    <row r="19" spans="1:8" s="95" customFormat="1" ht="34.5" hidden="1">
      <c r="A19" s="92"/>
      <c r="B19" s="92"/>
      <c r="C19" s="96" t="s">
        <v>92</v>
      </c>
      <c r="D19" s="97">
        <f t="shared" si="1"/>
        <v>144193.99799999999</v>
      </c>
      <c r="E19" s="97">
        <v>144193.99799999999</v>
      </c>
      <c r="F19" s="97">
        <v>0</v>
      </c>
      <c r="G19" s="97">
        <v>0</v>
      </c>
      <c r="H19" s="97">
        <v>0</v>
      </c>
    </row>
    <row r="20" spans="1:8" s="95" customFormat="1" ht="34.5" hidden="1">
      <c r="A20" s="92"/>
      <c r="B20" s="92"/>
      <c r="C20" s="96" t="s">
        <v>93</v>
      </c>
      <c r="D20" s="97">
        <f t="shared" si="1"/>
        <v>132024.9295</v>
      </c>
      <c r="E20" s="97">
        <v>132024.9295</v>
      </c>
      <c r="F20" s="97">
        <v>0</v>
      </c>
      <c r="G20" s="97">
        <v>0</v>
      </c>
      <c r="H20" s="97">
        <v>0</v>
      </c>
    </row>
    <row r="21" spans="1:8" s="95" customFormat="1" ht="34.5" hidden="1">
      <c r="A21" s="92"/>
      <c r="B21" s="92"/>
      <c r="C21" s="96" t="s">
        <v>94</v>
      </c>
      <c r="D21" s="97">
        <f t="shared" si="1"/>
        <v>83830.572499999995</v>
      </c>
      <c r="E21" s="97">
        <v>83830.572499999995</v>
      </c>
      <c r="F21" s="97">
        <v>0</v>
      </c>
      <c r="G21" s="97">
        <v>0</v>
      </c>
      <c r="H21" s="97">
        <v>0</v>
      </c>
    </row>
    <row r="22" spans="1:8" s="95" customFormat="1" ht="34.5" hidden="1">
      <c r="A22" s="92"/>
      <c r="B22" s="92"/>
      <c r="C22" s="96" t="s">
        <v>95</v>
      </c>
      <c r="D22" s="97">
        <f t="shared" si="1"/>
        <v>130512.51850000001</v>
      </c>
      <c r="E22" s="97">
        <v>130512.51850000001</v>
      </c>
      <c r="F22" s="97">
        <v>0</v>
      </c>
      <c r="G22" s="97">
        <v>0</v>
      </c>
      <c r="H22" s="97">
        <v>0</v>
      </c>
    </row>
    <row r="23" spans="1:8" s="95" customFormat="1" ht="34.5" hidden="1">
      <c r="A23" s="92"/>
      <c r="B23" s="92"/>
      <c r="C23" s="96" t="s">
        <v>96</v>
      </c>
      <c r="D23" s="97">
        <f>E23+F23+G23+H23</f>
        <v>198657.39799999999</v>
      </c>
      <c r="E23" s="97">
        <v>198657.39799999999</v>
      </c>
      <c r="F23" s="97">
        <v>0</v>
      </c>
      <c r="G23" s="97">
        <v>0</v>
      </c>
      <c r="H23" s="97">
        <v>0</v>
      </c>
    </row>
  </sheetData>
  <mergeCells count="9">
    <mergeCell ref="F2:H2"/>
    <mergeCell ref="F3:H3"/>
    <mergeCell ref="A5:H5"/>
    <mergeCell ref="G6:H6"/>
    <mergeCell ref="A7:B8"/>
    <mergeCell ref="C7:C9"/>
    <mergeCell ref="D7:D9"/>
    <mergeCell ref="E7:H7"/>
    <mergeCell ref="E8:H8"/>
  </mergeCells>
  <pageMargins left="0.70866141732283472" right="0.70866141732283472" top="0.74803149606299213" bottom="0.74803149606299213" header="0.31496062992125984" footer="0.31496062992125984"/>
  <pageSetup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Հավելված 1</vt:lpstr>
      <vt:lpstr>Հավելված 2</vt:lpstr>
      <vt:lpstr>Հավելված 3</vt:lpstr>
      <vt:lpstr>'Հավելված 1'!Область_печати</vt:lpstr>
      <vt:lpstr>'Հավելված 2'!Область_печати</vt:lpstr>
      <vt:lpstr>'Հավելված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2022-05-23T12:52:57Z</dcterms:modified>
</cp:coreProperties>
</file>