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ԿԳՄՍՆ - 50 մլն միջեռամյսակային + օբյեկտների բաշխում - 10 մոդուլային դպրոց - 36217\պ - 43312\Կոմիտեի արդյունքերով ՖՆ հետ համաձայն - 44448\"/>
    </mc:Choice>
  </mc:AlternateContent>
  <bookViews>
    <workbookView xWindow="360" yWindow="15" windowWidth="14610" windowHeight="9225" tabRatio="907" activeTab="5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16" r:id="rId5"/>
    <sheet name="Havelvats 6" sheetId="20" r:id="rId6"/>
    <sheet name="Havelvats 7" sheetId="8" r:id="rId7"/>
    <sheet name="Havelvats 8" sheetId="12" r:id="rId8"/>
  </sheets>
  <definedNames>
    <definedName name="AgencyCode" localSheetId="5">#REF!</definedName>
    <definedName name="AgencyCode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5">#REF!</definedName>
    <definedName name="PANature">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32" i="5" l="1"/>
  <c r="I22" i="8"/>
  <c r="I24" i="8" l="1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23" i="8"/>
  <c r="K18" i="8"/>
  <c r="I48" i="8" l="1"/>
  <c r="I45" i="8"/>
  <c r="I44" i="8" s="1"/>
  <c r="E38" i="5" l="1"/>
  <c r="E35" i="5" s="1"/>
  <c r="I16" i="8"/>
  <c r="E34" i="13" l="1"/>
  <c r="E29" i="13"/>
  <c r="F35" i="5"/>
  <c r="H35" i="5"/>
  <c r="D32" i="5"/>
  <c r="F31" i="13" s="1"/>
  <c r="F30" i="5"/>
  <c r="H30" i="5"/>
  <c r="E30" i="5"/>
  <c r="D38" i="5" l="1"/>
  <c r="G36" i="5"/>
  <c r="G34" i="5"/>
  <c r="G27" i="5"/>
  <c r="G25" i="5"/>
  <c r="G23" i="5"/>
  <c r="G19" i="5"/>
  <c r="G31" i="5" l="1"/>
  <c r="G30" i="5" s="1"/>
  <c r="G21" i="5"/>
  <c r="G29" i="5"/>
  <c r="G37" i="5"/>
  <c r="G35" i="5" s="1"/>
  <c r="F37" i="13"/>
  <c r="C15" i="12"/>
  <c r="I19" i="8"/>
  <c r="I15" i="8" s="1"/>
  <c r="I14" i="8" s="1"/>
  <c r="E32" i="13"/>
  <c r="E27" i="13"/>
  <c r="E25" i="13"/>
  <c r="E23" i="13"/>
  <c r="E21" i="13"/>
  <c r="E19" i="13"/>
  <c r="E17" i="13"/>
  <c r="E14" i="13" l="1"/>
  <c r="D37" i="5"/>
  <c r="F36" i="13" s="1"/>
  <c r="D36" i="5"/>
  <c r="F35" i="13" s="1"/>
  <c r="D34" i="5"/>
  <c r="F33" i="13" s="1"/>
  <c r="F32" i="13" s="1"/>
  <c r="H33" i="5"/>
  <c r="G33" i="5"/>
  <c r="F33" i="5"/>
  <c r="E33" i="5"/>
  <c r="D31" i="5"/>
  <c r="F30" i="13" s="1"/>
  <c r="F29" i="13" s="1"/>
  <c r="D30" i="5"/>
  <c r="D29" i="5"/>
  <c r="F28" i="13" s="1"/>
  <c r="F27" i="13" s="1"/>
  <c r="H28" i="5"/>
  <c r="G28" i="5"/>
  <c r="F28" i="5"/>
  <c r="E28" i="5"/>
  <c r="D27" i="5"/>
  <c r="F26" i="13" s="1"/>
  <c r="F25" i="13" s="1"/>
  <c r="H26" i="5"/>
  <c r="G26" i="5"/>
  <c r="F26" i="5"/>
  <c r="E26" i="5"/>
  <c r="D25" i="5"/>
  <c r="F24" i="13" s="1"/>
  <c r="F23" i="13" s="1"/>
  <c r="H24" i="5"/>
  <c r="G24" i="5"/>
  <c r="F24" i="5"/>
  <c r="E24" i="5"/>
  <c r="H22" i="5"/>
  <c r="G22" i="5"/>
  <c r="F22" i="5"/>
  <c r="E22" i="5"/>
  <c r="H20" i="5"/>
  <c r="G20" i="5"/>
  <c r="F20" i="5"/>
  <c r="E20" i="5"/>
  <c r="F18" i="5"/>
  <c r="G18" i="5"/>
  <c r="H18" i="5"/>
  <c r="E18" i="5"/>
  <c r="D24" i="5" l="1"/>
  <c r="D28" i="5"/>
  <c r="D33" i="5"/>
  <c r="D26" i="5"/>
  <c r="F34" i="13"/>
  <c r="G15" i="5"/>
  <c r="G13" i="5" s="1"/>
  <c r="D20" i="5"/>
  <c r="D35" i="5"/>
  <c r="D22" i="5"/>
  <c r="D18" i="5"/>
  <c r="F17" i="5" l="1"/>
  <c r="F15" i="5" s="1"/>
  <c r="F13" i="5" s="1"/>
  <c r="H17" i="5"/>
  <c r="H15" i="5" s="1"/>
  <c r="H13" i="5" s="1"/>
  <c r="E17" i="5"/>
  <c r="E15" i="5" s="1"/>
  <c r="E13" i="5" s="1"/>
  <c r="D23" i="5"/>
  <c r="F22" i="13" s="1"/>
  <c r="F21" i="13" s="1"/>
  <c r="D21" i="5"/>
  <c r="F20" i="13" s="1"/>
  <c r="F19" i="13" s="1"/>
  <c r="D19" i="5" l="1"/>
  <c r="F18" i="13" s="1"/>
  <c r="F17" i="13" s="1"/>
  <c r="D17" i="5" l="1"/>
  <c r="F16" i="13" s="1"/>
  <c r="F14" i="13" s="1"/>
  <c r="H11" i="5"/>
  <c r="H30" i="2" l="1"/>
  <c r="D15" i="5"/>
  <c r="D13" i="5"/>
  <c r="G11" i="5"/>
  <c r="F11" i="5"/>
  <c r="G30" i="2" l="1"/>
  <c r="E12" i="13"/>
  <c r="E10" i="13" s="1"/>
  <c r="F12" i="13"/>
  <c r="F10" i="13" s="1"/>
  <c r="E11" i="5"/>
  <c r="D11" i="5" s="1"/>
  <c r="H29" i="2"/>
  <c r="G29" i="2" l="1"/>
  <c r="H28" i="2" s="1"/>
  <c r="G28" i="2" s="1"/>
  <c r="H27" i="2" s="1"/>
  <c r="G27" i="2" s="1"/>
  <c r="H26" i="2" s="1"/>
  <c r="G26" i="2" s="1"/>
  <c r="H24" i="2" s="1"/>
  <c r="E26" i="20" s="1"/>
  <c r="G24" i="2" l="1"/>
  <c r="D26" i="20" s="1"/>
  <c r="H22" i="2"/>
  <c r="E22" i="1" l="1"/>
  <c r="E27" i="16" s="1"/>
  <c r="H20" i="2"/>
  <c r="G22" i="2"/>
  <c r="E15" i="1" l="1"/>
  <c r="E13" i="1" s="1"/>
  <c r="D22" i="1"/>
  <c r="D27" i="16" s="1"/>
  <c r="G20" i="2"/>
  <c r="C13" i="12"/>
  <c r="C11" i="12" s="1"/>
  <c r="D15" i="1" l="1"/>
  <c r="D13" i="1" s="1"/>
  <c r="H18" i="2"/>
  <c r="H16" i="2" s="1"/>
  <c r="G18" i="2"/>
  <c r="G16" i="2" s="1"/>
  <c r="H14" i="2" l="1"/>
  <c r="G14" i="2" s="1"/>
  <c r="H12" i="2" s="1"/>
  <c r="H11" i="2" s="1"/>
  <c r="G12" i="2" l="1"/>
  <c r="G11" i="2" s="1"/>
  <c r="H48" i="2" l="1"/>
  <c r="H47" i="2" s="1"/>
  <c r="G48" i="2"/>
  <c r="G47" i="2" s="1"/>
  <c r="H46" i="2" l="1"/>
  <c r="G46" i="2" s="1"/>
  <c r="G44" i="2" s="1"/>
  <c r="H44" i="2" l="1"/>
  <c r="E45" i="20" s="1"/>
  <c r="G42" i="2"/>
  <c r="G40" i="2" s="1"/>
  <c r="D45" i="20"/>
  <c r="H42" i="2" l="1"/>
  <c r="D36" i="1"/>
  <c r="D29" i="1" l="1"/>
  <c r="D27" i="1" s="1"/>
  <c r="D11" i="1" s="1"/>
  <c r="H38" i="2"/>
  <c r="G38" i="2" s="1"/>
  <c r="H36" i="2" s="1"/>
  <c r="G36" i="2" s="1"/>
  <c r="H34" i="2" s="1"/>
  <c r="G34" i="2" s="1"/>
  <c r="H32" i="2" s="1"/>
  <c r="G32" i="2" s="1"/>
  <c r="H31" i="2" s="1"/>
  <c r="H9" i="2" s="1"/>
  <c r="H40" i="2"/>
  <c r="E36" i="1"/>
  <c r="D46" i="16"/>
  <c r="G31" i="2"/>
  <c r="G9" i="2" s="1"/>
  <c r="I13" i="8"/>
  <c r="E29" i="1" l="1"/>
  <c r="E27" i="1" s="1"/>
  <c r="E11" i="1" s="1"/>
  <c r="E46" i="16"/>
</calcChain>
</file>

<file path=xl/sharedStrings.xml><?xml version="1.0" encoding="utf-8"?>
<sst xmlns="http://schemas.openxmlformats.org/spreadsheetml/2006/main" count="440" uniqueCount="203">
  <si>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</si>
  <si>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</si>
  <si>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</si>
  <si>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</si>
  <si>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</si>
  <si>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</si>
  <si>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</si>
  <si>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</si>
  <si>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</si>
  <si>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</si>
  <si>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</si>
  <si>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</si>
  <si>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</si>
  <si>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</si>
  <si>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</si>
  <si>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</si>
  <si>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</si>
  <si>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</si>
  <si>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</si>
  <si>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</si>
  <si>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</si>
  <si>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</si>
  <si>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</si>
  <si>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</si>
  <si>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</si>
  <si>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</si>
  <si>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</si>
  <si>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</si>
  <si>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</si>
  <si>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</si>
  <si>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</si>
  <si>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</si>
  <si>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</si>
  <si>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</si>
  <si>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</si>
  <si>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</si>
  <si>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</si>
  <si>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</si>
  <si>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</si>
  <si>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</si>
  <si>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</si>
  <si>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</si>
  <si>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</si>
  <si>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</si>
  <si>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</si>
  <si>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</si>
  <si>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</si>
  <si>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</si>
  <si>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</si>
  <si>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</si>
  <si>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</si>
  <si>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</si>
  <si>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</si>
  <si>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</si>
  <si>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</si>
  <si>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</si>
  <si>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</si>
  <si>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</si>
  <si>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</si>
  <si>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</si>
  <si>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</si>
  <si>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</si>
  <si>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</si>
  <si>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</si>
  <si>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</si>
  <si>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</si>
  <si>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</si>
  <si>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</si>
  <si>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</si>
  <si>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</si>
  <si>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</si>
  <si>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</si>
  <si>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</si>
  <si>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</si>
  <si>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ՄԱՍ III. ԾԱՌԱՅՈՒԹՅՈՒՆՆԵՐ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</si>
  <si>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</si>
  <si>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</si>
  <si>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</si>
  <si>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</si>
  <si>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</si>
  <si>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</si>
  <si>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</si>
  <si>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</si>
  <si>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</si>
  <si>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</si>
  <si>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</si>
  <si>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</si>
  <si>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Հավելված N 8</t>
  </si>
  <si>
    <t>Ընդամենը</t>
  </si>
  <si>
    <t xml:space="preserve"> այդ թվում`ըստ ուղղությունների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</si>
  <si>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</si>
  <si>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</si>
  <si>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</si>
  <si>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</si>
  <si>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Աղյուսակ  9.1.42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</si>
  <si>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</si>
  <si>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</si>
  <si>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</si>
  <si>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</si>
  <si>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</si>
  <si>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</si>
  <si>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</si>
  <si>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</si>
  <si>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</si>
  <si>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</si>
  <si>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</si>
  <si>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</si>
  <si>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</si>
  <si>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</si>
  <si>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</si>
  <si>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</si>
  <si>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</si>
  <si>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</si>
  <si>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</si>
  <si>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</si>
  <si>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</si>
  <si>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</si>
  <si>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</si>
  <si>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</si>
  <si>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</si>
  <si>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</si>
  <si>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</si>
  <si>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</si>
  <si>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</si>
  <si>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</si>
  <si>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</si>
  <si>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</si>
  <si>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</si>
  <si>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</si>
  <si>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Աղյուսակ 9.47</t>
  </si>
  <si>
    <t>ՀՀ կառավարության  2022 թվականի</t>
  </si>
  <si>
    <t xml:space="preserve">ՀՀ կառավարության  2022 թվականի </t>
  </si>
  <si>
    <t xml:space="preserve"> ԱՅԼ ՀԻՄՆԱԿԱՆ ՄԻՋՈՑՆԵՐ</t>
  </si>
  <si>
    <t xml:space="preserve"> - Նախագծահետազոտական ծախսեր</t>
  </si>
  <si>
    <t>Աղյուսակ  9.13</t>
  </si>
  <si>
    <t>Հավելված N 6</t>
  </si>
  <si>
    <t>փորձաքննության ծառայություններ</t>
  </si>
  <si>
    <t>ԲԳԿ/Միջոցառում</t>
  </si>
  <si>
    <t>Ցուցանիշների փոփոխությունը (նվազեցումները նշված են  փակագծերում)</t>
  </si>
  <si>
    <t xml:space="preserve"> ՀՀ  կրթության, գիտության, մշակույթի և սպորտի նախարարություն</t>
  </si>
  <si>
    <t>ՄԱ</t>
  </si>
  <si>
    <t>ՀՀ Կոտայքի մարզ</t>
  </si>
  <si>
    <t>Աղյուսակ 9.1.59</t>
  </si>
  <si>
    <t>6.10</t>
  </si>
  <si>
    <t xml:space="preserve">Ցուցանիշների փոփոխությունը (ավելացումները նշված են դրական նշանովավելացումները նշված են դրական նշանով, իսկ նվազեցումները՝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</si>
  <si>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</si>
  <si>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Փոքրաքանակ երեխաներով համալրված «Մոդուլային» տիպի հանրակրթական դպրոցների բազմակի օգտագործման օրինակելի նախագծանախահաշվային փաստաթղթերի մշակում և համապատասխան համայնքներում տեղակապում</t>
  </si>
  <si>
    <t>ՀՀ Արագածոտնի մարզ</t>
  </si>
  <si>
    <t>«Հացաշենի հիմնական դպրոց» ՊՈԱԿ</t>
  </si>
  <si>
    <t>ՀՀ Արարատի մարզ</t>
  </si>
  <si>
    <t>ՀՀ Արմավիրի մարզ</t>
  </si>
  <si>
    <t>ՀՀ Գեղարքունիքի մարզ</t>
  </si>
  <si>
    <t>«Արփունք գյուղի միջնակարգ դպրոց» ՊՈԱԿ</t>
  </si>
  <si>
    <t>ՀՀ Լոռու մարզ</t>
  </si>
  <si>
    <t>«Նուռնուսի միջնակարգ դպրոց» ՊՈԱԿ</t>
  </si>
  <si>
    <t>ՀՀ Շիրակի մարզ</t>
  </si>
  <si>
    <t>«Հովունիի միջնակարգ դպրոց» ՊՈԱԿ</t>
  </si>
  <si>
    <t>ՀՀ Վայոց Ձորի մարզ</t>
  </si>
  <si>
    <t>«Գողթանիկի հիմնական դպրոց» ՊՈԱԿ</t>
  </si>
  <si>
    <t>ՀՀ Տավուշի մարզ</t>
  </si>
  <si>
    <t>«Գոշի միջնակարգ դպրոց» ՊՈԱԿ</t>
  </si>
  <si>
    <t>«Նավուրի միջնակարգ դպրոց» ՊՈԱԿ</t>
  </si>
  <si>
    <t>«Նիզամիի միջնակարգ դպրոց» ՊՈԱԿ</t>
  </si>
  <si>
    <t>«Հայկաշենի Գ. Կիրակոսյանի անվան միջնակարգ դպրոց» ՊՈԱԿ</t>
  </si>
  <si>
    <t>71241200-34</t>
  </si>
  <si>
    <t xml:space="preserve">ՀԱՅԱՍՏԱՆԻ ՀԱՆՐԱՊԵՏՈՒԹՅԱՆ ԿԱՌԱՎԱՐՈՒԹՅԱՆ 2020 ԹՎԱԿԱՆԻ ԴԵԿՏԵՄԲԵՐԻ 30-Ի 
N 2215-Ն ՈՐՈՇՄԱՆ N 10 ՀԱՎԵԼՎԱԾՈՒՄ ԿԱՏԱՐՎՈՂ ՓՈՓՈԽՈՒԹՅՈՒՆԸ ԵՎ ԼՐԱՑՈՒՄՆԵՐԸ
</t>
  </si>
  <si>
    <t>«Բերդաշենի միջնակարգ դպրոց» ՊՈԱԿ</t>
  </si>
  <si>
    <t>«Դովեղի միջնակարգ դպրոց» ՊՈԱԿ</t>
  </si>
  <si>
    <t xml:space="preserve"> ՄԱՍ II.  ԱՇԽԱՏԱՆՔՆԵՐ</t>
  </si>
  <si>
    <t xml:space="preserve"> միջնակարգ դպրոցների կառուցման աշխատանքներ</t>
  </si>
  <si>
    <t xml:space="preserve"> ԲՄ</t>
  </si>
  <si>
    <t xml:space="preserve"> դրամ</t>
  </si>
  <si>
    <t>45211231-13</t>
  </si>
  <si>
    <t>98111140-37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</si>
  <si>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</si>
  <si>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</si>
  <si>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նախագծերի պատրաստում, ծախսերի գնահատում</t>
  </si>
  <si>
    <t>ՀԱՅԱՍՏԱՆԻ ՀԱՆՐԱՊԵՏՈՒԹՅԱՆ ԿԱՌԱՎԱՐՈՒԹՅԱՆ 2021 ԹՎԱԿԱՆԻ ԴԵԿՏԵՄԲԵՐԻ 23-Ի N 2121-Ն ՈՐՈՇՄԱՆ N 9 ՀԱՎԵԼՎԱԾԻ N 9.13 ԵՎ 9.47 ԱՂՅՈՒՍԱԿՆԵՐՈՒՄ ԿԱՏԱՐՎՈՂ ՓՈՓՈԽՈՒԹՅՈՒՆՆԵՐԸ ԵՎ ԼՐԱՑՈՒՄՆԵՐԸ</t>
  </si>
  <si>
    <t>1183-32007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</si>
  <si>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</si>
  <si>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ընդհանուր շինարարական աշխատանքներ</t>
  </si>
  <si>
    <t xml:space="preserve"> </t>
  </si>
  <si>
    <t>տեխնիկական հսկողության ծառայություններ</t>
  </si>
  <si>
    <t>հեղինակային հսկողության ծառայություններ</t>
  </si>
  <si>
    <t>45221142-535</t>
  </si>
  <si>
    <t>45221142-536</t>
  </si>
  <si>
    <t>98111140-52</t>
  </si>
  <si>
    <t>98111140-53</t>
  </si>
  <si>
    <t xml:space="preserve">«ՀԱՅԱUՏԱՆԻ ՀԱՆՐԱՊԵՏՈՒԹՅԱՆ 2022 ԹՎԱԿԱՆԻ ՊԵՏԱԿԱՆ ԲՅՈՒՋԵԻ ՄԱUԻՆ» ՀԱՅԱUՏԱՆԻ ՀԱՆՐԱՊԵՏՈՒԹՅԱՆ OՐԵՆՔԻ N 6  ՀԱՎԵԼՎԱԾՈՒՄ ԿԱՏԱՐՎՈՂ ՓՈՓՈԽՈՒԹՅՈՒՆԸ </t>
  </si>
  <si>
    <t>ՀԱՅԱՍՏԱՆԻ ՀԱՆՐԱՊԵՏՈՒԹՅԱՆ ԿԱՌԱՎԱՐՈՒԹՅԱՆ 2021 ԹՎԱԿԱՆԻ ԴԵԿՏԵՄԲԵՐԻ 23-Ի N 2121-Ն ՈՐՈՇՄԱՆ N 3 ԵՎ N 4 ՀԱՎԵԼՎԱԾՆԵՐՈՒՄ ԿԱՏԱՐՎՈՂ  ՓՈՓՈԽՈՒԹՅՈՒՆԸ ԵՎ ԼՐԱՑՈՒՄԸ</t>
  </si>
  <si>
    <t xml:space="preserve"> Կառուցվող ուսումնական հաստատությունների քանակ, հատ </t>
  </si>
  <si>
    <t xml:space="preserve"> Հաստատությունների քանակ, որոնց շինարարական աշխատանքների ավարտվածության աստիճանը 100% է, հատ </t>
  </si>
  <si>
    <t xml:space="preserve">Ցուցանիշների փոփոխությունը (ավելացումները նշված են դրական նշանով, իսկ նվազեցումները փակագծերում)  </t>
  </si>
  <si>
    <t xml:space="preserve">ՀԱՅԱՍՏԱՆԻ ՀԱՆՐԱՊԵՏՈՒԹՅԱՆ ԿԱՌԱՎԱՐՈՒԹՅԱՆ 2021 ԹՎԱԿԱՆԻ ԴԵԿՏԵՄԲԵՐԻ 23-Ի N 2121-Ն ՈՐՈՇՄԱՆ N 9.1 ՀԱՎԵԼՎԱԾԻ NN 9.1.42 ԵՎ N 9.1.59 ԱՂՅՈՒՍԱԿՆԵՐՈՒՄ ԿԱՏԱՐՎՈՂ ՓՈՓՈԽՈՒԹՅՈՒՆՆԵՐԸ ԵՎ ԼՐԱՑՈՒՄՆԵՐԸ </t>
  </si>
  <si>
    <t>ՀԱՅԱՍՏԱՆԻ ՀԱՆՐԱՊԵՏՈՒԹՅԱՆ ԿԱՌԱՎԱՐՈՒԹՅԱՆ 2021 ԹՎԱԿԱՆԻ ԴԵԿՏԵՄԲԵՐԻ 23-Ի N 2121-Ն ՈՐՈՇՄԱՆ N 5 ՀԱՎԵԼՎԱԾԻ N 1 ԱՂՅՈՒՍԱԿՈՒՄ ԿԱՏԱՐՎՈՂ ՓՈՓՈԽՈՒԹՅՈՒՆԸ ԵՎ ԼՐԱՑՈՒՄԸ</t>
  </si>
  <si>
    <t>«ՀԱՅԱUՏԱՆԻ ՀԱՆՐԱՊԵՏՈՒԹՅԱՆ 2022 ԹՎԱԿԱՆԻ ՊԵՏԱԿԱՆ ԲՅՈՒՋԵԻ ՄԱUԻՆ» ՀԱՅԱUՏԱՆԻ ՀԱՆՐԱՊԵՏՈՒԹՅԱՆ OՐԵՆՔԻ N 1 ՀԱՎԵԼՎԱԾԻ N 3 ԱՂՅՈՒՍԱԿՈՒՄ  ԿԱՏԱՐՎՈՂ 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</si>
  <si>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</si>
  <si>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«Բլագոդարնոյեի հիմնական դպրոց» ՊՈԱԿ</t>
  </si>
  <si>
    <t>71351540-70</t>
  </si>
  <si>
    <t>71351540-73</t>
  </si>
  <si>
    <t>71351540-504</t>
  </si>
  <si>
    <t>71351540-505</t>
  </si>
  <si>
    <t>ԲՄ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</si>
</sst>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(* #,##0.00_);_(* \(#,##0.00\);_(* &quot;-&quot;??_);_(@_)"/>
    <numFmt numFmtId="165" formatCode="_-* #,##0.00\ _р_._-;\-* #,##0.00\ _р_._-;_-* &quot;-&quot;??\ _р_._-;_-@_-"/>
    <numFmt numFmtId="166" formatCode="_-* #,##0.00\ _₽_-;\-* #,##0.00\ _₽_-;_-* &quot;-&quot;??\ _₽_-;_-@_-"/>
    <numFmt numFmtId="167" formatCode="##,##0.0;\(##,##0.0\);\-"/>
    <numFmt numFmtId="168" formatCode="_(* #,##0.0_);_(* \(#,##0.0\);_(* &quot;-&quot;??_);_(@_)"/>
    <numFmt numFmtId="169" formatCode="0.0"/>
    <numFmt numFmtId="170" formatCode="#,##0.0"/>
    <numFmt numFmtId="171" formatCode="#,##0.0_);\(#,##0.0\)"/>
    <numFmt numFmtId="172" formatCode="_-* #,##0.00_р_._-;\-* #,##0.00_р_._-;_-* &quot;-&quot;??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  <numFmt numFmtId="177" formatCode="0_);\(0\)"/>
    <numFmt numFmtId="178" formatCode="0.0_);\(0.0\)"/>
    <numFmt numFmtId="179" formatCode="_(* #,##0.00000000000000_);_(* \(#,##0.00000000000000\);_(* &quot;-&quot;??_);_(@_)"/>
  </numFmts>
  <fonts count="8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  <font>
      <b/>
      <sz val="11"/>
      <color rgb="FF000000"/>
      <name val="GHEA Grapalat"/>
      <family val="3"/>
    </font>
    <font>
      <i/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98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7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1" fillId="0" borderId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38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5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7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1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1" applyNumberFormat="0" applyAlignment="0" applyProtection="0"/>
    <xf numFmtId="0" fontId="56" fillId="42" borderId="32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29" applyNumberFormat="0" applyFont="0" applyAlignment="0" applyProtection="0"/>
    <xf numFmtId="0" fontId="59" fillId="52" borderId="30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1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6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48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2" applyNumberFormat="0" applyAlignment="0" applyProtection="0"/>
    <xf numFmtId="0" fontId="59" fillId="52" borderId="34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3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38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6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39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3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7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49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1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2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39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1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4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49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4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48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1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3" applyNumberFormat="0" applyFont="0" applyAlignment="0" applyProtection="0"/>
    <xf numFmtId="0" fontId="49" fillId="52" borderId="48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48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2" applyNumberFormat="0" applyFont="0" applyAlignment="0" applyProtection="0"/>
    <xf numFmtId="0" fontId="59" fillId="52" borderId="43" applyNumberFormat="0" applyAlignment="0" applyProtection="0"/>
    <xf numFmtId="0" fontId="61" fillId="0" borderId="44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0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59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49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0" applyNumberFormat="0" applyFont="0" applyAlignment="0" applyProtection="0"/>
    <xf numFmtId="0" fontId="59" fillId="52" borderId="51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2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49" applyNumberFormat="0" applyAlignment="0" applyProtection="0"/>
    <xf numFmtId="164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2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48" applyNumberFormat="0" applyAlignment="0" applyProtection="0"/>
    <xf numFmtId="0" fontId="61" fillId="0" borderId="44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48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5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55" borderId="58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2" applyNumberFormat="0" applyAlignment="0" applyProtection="0"/>
    <xf numFmtId="0" fontId="56" fillId="42" borderId="48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1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0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48" applyNumberFormat="0" applyAlignment="0" applyProtection="0"/>
    <xf numFmtId="0" fontId="59" fillId="52" borderId="43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2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1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1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61" fillId="0" borderId="63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49" fillId="52" borderId="64" applyNumberFormat="0" applyAlignment="0" applyProtection="0"/>
    <xf numFmtId="0" fontId="56" fillId="42" borderId="64" applyNumberFormat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1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4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4" applyNumberFormat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1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0" applyNumberFormat="0" applyAlignment="0" applyProtection="0"/>
    <xf numFmtId="0" fontId="15" fillId="2" borderId="0" applyNumberFormat="0" applyBorder="0" applyAlignment="0" applyProtection="0"/>
    <xf numFmtId="0" fontId="56" fillId="42" borderId="70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4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4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58" applyNumberFormat="0" applyFont="0" applyAlignment="0" applyProtection="0"/>
    <xf numFmtId="0" fontId="59" fillId="52" borderId="59" applyNumberFormat="0" applyAlignment="0" applyProtection="0"/>
    <xf numFmtId="0" fontId="61" fillId="0" borderId="60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0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5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6">
      <protection locked="0"/>
    </xf>
    <xf numFmtId="173" fontId="76" fillId="56" borderId="66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164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0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0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1" applyNumberFormat="0" applyFont="0" applyAlignment="0" applyProtection="0"/>
    <xf numFmtId="0" fontId="59" fillId="52" borderId="72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2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0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1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2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0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1" applyNumberFormat="0" applyFont="0" applyAlignment="0" applyProtection="0"/>
    <xf numFmtId="0" fontId="22" fillId="7" borderId="7" applyNumberFormat="0" applyAlignment="0" applyProtection="0"/>
    <xf numFmtId="0" fontId="59" fillId="52" borderId="72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0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4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0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59" fillId="52" borderId="72" applyNumberFormat="0" applyAlignment="0" applyProtection="0"/>
    <xf numFmtId="0" fontId="61" fillId="0" borderId="73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0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0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0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1" applyNumberFormat="0" applyFont="0" applyAlignment="0" applyProtection="0"/>
    <xf numFmtId="0" fontId="59" fillId="52" borderId="72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3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0" applyNumberFormat="0" applyAlignment="0" applyProtection="0"/>
    <xf numFmtId="0" fontId="59" fillId="52" borderId="72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78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0" applyNumberFormat="0" applyAlignment="0" applyProtection="0"/>
    <xf numFmtId="0" fontId="16" fillId="3" borderId="0" applyNumberFormat="0" applyBorder="0" applyAlignment="0" applyProtection="0"/>
    <xf numFmtId="0" fontId="59" fillId="52" borderId="78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6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0" applyNumberFormat="0" applyAlignment="0" applyProtection="0"/>
    <xf numFmtId="0" fontId="59" fillId="52" borderId="75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0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1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7" applyNumberFormat="0" applyFont="0" applyAlignment="0" applyProtection="0"/>
    <xf numFmtId="0" fontId="26" fillId="12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0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4" applyNumberFormat="0" applyFont="0" applyAlignment="0" applyProtection="0"/>
    <xf numFmtId="0" fontId="59" fillId="52" borderId="72" applyNumberFormat="0" applyAlignment="0" applyProtection="0"/>
    <xf numFmtId="0" fontId="2" fillId="0" borderId="0"/>
    <xf numFmtId="0" fontId="61" fillId="0" borderId="73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4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0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0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7" applyNumberFormat="0" applyFont="0" applyAlignment="0" applyProtection="0"/>
    <xf numFmtId="0" fontId="3" fillId="31" borderId="0" applyNumberFormat="0" applyBorder="0" applyAlignment="0" applyProtection="0"/>
    <xf numFmtId="0" fontId="49" fillId="52" borderId="70" applyNumberFormat="0" applyAlignment="0" applyProtection="0"/>
    <xf numFmtId="0" fontId="59" fillId="52" borderId="83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2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0" applyNumberFormat="0" applyAlignment="0" applyProtection="0"/>
    <xf numFmtId="0" fontId="49" fillId="52" borderId="70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7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4" applyNumberFormat="0" applyFont="0" applyAlignment="0" applyProtection="0"/>
    <xf numFmtId="0" fontId="59" fillId="52" borderId="72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9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6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0" applyNumberFormat="0" applyAlignment="0" applyProtection="0"/>
    <xf numFmtId="0" fontId="59" fillId="52" borderId="78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5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0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79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0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79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5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1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4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88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5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5" applyNumberFormat="0" applyAlignment="0" applyProtection="0"/>
    <xf numFmtId="0" fontId="59" fillId="52" borderId="87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5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9" fillId="55" borderId="86" applyNumberFormat="0" applyFont="0" applyAlignment="0" applyProtection="0"/>
    <xf numFmtId="0" fontId="59" fillId="52" borderId="87" applyNumberFormat="0" applyAlignment="0" applyProtection="0"/>
    <xf numFmtId="0" fontId="61" fillId="0" borderId="88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5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3" applyNumberFormat="0" applyFont="0" applyAlignment="0" applyProtection="0"/>
    <xf numFmtId="0" fontId="59" fillId="52" borderId="94" applyNumberFormat="0" applyAlignment="0" applyProtection="0"/>
    <xf numFmtId="0" fontId="61" fillId="0" borderId="95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49" fillId="52" borderId="85" applyNumberFormat="0" applyAlignment="0" applyProtection="0"/>
    <xf numFmtId="0" fontId="56" fillId="42" borderId="85" applyNumberFormat="0" applyAlignment="0" applyProtection="0"/>
    <xf numFmtId="0" fontId="9" fillId="55" borderId="86" applyNumberFormat="0" applyFont="0" applyAlignment="0" applyProtection="0"/>
    <xf numFmtId="0" fontId="59" fillId="52" borderId="87" applyNumberFormat="0" applyAlignment="0" applyProtection="0"/>
    <xf numFmtId="0" fontId="61" fillId="0" borderId="88" applyNumberFormat="0" applyFill="0" applyAlignment="0" applyProtection="0"/>
    <xf numFmtId="1" fontId="64" fillId="0" borderId="0"/>
    <xf numFmtId="166" fontId="11" fillId="0" borderId="0" applyFont="0" applyFill="0" applyBorder="0" applyAlignment="0" applyProtection="0"/>
    <xf numFmtId="172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44" fillId="0" borderId="0"/>
    <xf numFmtId="164" fontId="5" fillId="0" borderId="0" applyFont="0" applyFill="0" applyBorder="0" applyAlignment="0" applyProtection="0"/>
    <xf numFmtId="0" fontId="1" fillId="0" borderId="0"/>
  </cellStyleXfs>
  <cellXfs count="373">
    <xf numFmtId="0" fontId="0" fillId="0" borderId="0" xfId="0"/>
    <xf numFmtId="171" fontId="7" fillId="33" borderId="56" xfId="715" applyNumberFormat="1" applyFont="1" applyFill="1" applyBorder="1" applyAlignment="1">
      <alignment horizontal="center" vertical="center" wrapText="1"/>
    </xf>
    <xf numFmtId="0" fontId="66" fillId="33" borderId="69" xfId="97" applyFont="1" applyFill="1" applyBorder="1" applyAlignment="1">
      <alignment horizontal="center" vertical="center" wrapText="1"/>
    </xf>
    <xf numFmtId="170" fontId="66" fillId="33" borderId="69" xfId="97" applyNumberFormat="1" applyFont="1" applyFill="1" applyBorder="1" applyAlignment="1">
      <alignment horizontal="center" vertical="center" wrapText="1"/>
    </xf>
    <xf numFmtId="171" fontId="10" fillId="33" borderId="69" xfId="97" applyNumberFormat="1" applyFont="1" applyFill="1" applyBorder="1" applyAlignment="1">
      <alignment horizontal="center" vertical="center" wrapText="1"/>
    </xf>
    <xf numFmtId="171" fontId="10" fillId="33" borderId="96" xfId="1119" applyNumberFormat="1" applyFont="1" applyFill="1" applyBorder="1" applyAlignment="1">
      <alignment horizontal="center" vertical="center" wrapText="1"/>
    </xf>
    <xf numFmtId="0" fontId="77" fillId="33" borderId="69" xfId="97" applyFont="1" applyFill="1" applyBorder="1" applyAlignment="1">
      <alignment horizontal="center" vertical="center" wrapText="1"/>
    </xf>
    <xf numFmtId="0" fontId="10" fillId="33" borderId="69" xfId="97" applyFont="1" applyFill="1" applyBorder="1" applyAlignment="1">
      <alignment horizontal="center" vertical="center" wrapText="1"/>
    </xf>
    <xf numFmtId="0" fontId="10" fillId="33" borderId="69" xfId="97" applyFont="1" applyFill="1" applyBorder="1" applyAlignment="1">
      <alignment horizontal="left" vertical="center" wrapText="1"/>
    </xf>
    <xf numFmtId="175" fontId="67" fillId="33" borderId="89" xfId="1977" applyNumberFormat="1" applyFont="1" applyFill="1" applyBorder="1"/>
    <xf numFmtId="168" fontId="67" fillId="33" borderId="89" xfId="0" applyNumberFormat="1" applyFont="1" applyFill="1" applyBorder="1"/>
    <xf numFmtId="0" fontId="67" fillId="33" borderId="89" xfId="0" applyFont="1" applyFill="1" applyBorder="1"/>
    <xf numFmtId="0" fontId="67" fillId="33" borderId="0" xfId="0" applyFont="1" applyFill="1"/>
    <xf numFmtId="0" fontId="77" fillId="33" borderId="45" xfId="1149" applyFont="1" applyFill="1" applyBorder="1" applyAlignment="1">
      <alignment horizontal="center" vertical="center" wrapText="1"/>
    </xf>
    <xf numFmtId="170" fontId="81" fillId="33" borderId="45" xfId="97" applyNumberFormat="1" applyFont="1" applyFill="1" applyBorder="1" applyAlignment="1">
      <alignment horizontal="center" vertical="center" wrapText="1"/>
    </xf>
    <xf numFmtId="0" fontId="82" fillId="33" borderId="45" xfId="1149" applyFont="1" applyFill="1" applyBorder="1" applyAlignment="1">
      <alignment horizontal="center" vertical="center" wrapText="1"/>
    </xf>
    <xf numFmtId="170" fontId="78" fillId="33" borderId="45" xfId="97" applyNumberFormat="1" applyFont="1" applyFill="1" applyBorder="1" applyAlignment="1">
      <alignment horizontal="center" vertical="center" wrapText="1"/>
    </xf>
    <xf numFmtId="170" fontId="66" fillId="33" borderId="45" xfId="97" applyNumberFormat="1" applyFont="1" applyFill="1" applyBorder="1" applyAlignment="1">
      <alignment vertical="center" wrapText="1"/>
    </xf>
    <xf numFmtId="170" fontId="66" fillId="33" borderId="45" xfId="97" applyNumberFormat="1" applyFont="1" applyFill="1" applyBorder="1" applyAlignment="1">
      <alignment horizontal="center" vertical="center" wrapText="1"/>
    </xf>
    <xf numFmtId="170" fontId="78" fillId="33" borderId="45" xfId="97" applyNumberFormat="1" applyFont="1" applyFill="1" applyBorder="1" applyAlignment="1">
      <alignment vertical="center" wrapText="1"/>
    </xf>
    <xf numFmtId="170" fontId="81" fillId="33" borderId="25" xfId="97" applyNumberFormat="1" applyFont="1" applyFill="1" applyBorder="1" applyAlignment="1">
      <alignment horizontal="center" vertical="center" wrapText="1"/>
    </xf>
    <xf numFmtId="0" fontId="67" fillId="33" borderId="56" xfId="0" applyFont="1" applyFill="1" applyBorder="1" applyAlignment="1">
      <alignment horizontal="left" vertical="center" wrapText="1"/>
    </xf>
    <xf numFmtId="0" fontId="7" fillId="33" borderId="97" xfId="0" applyFont="1" applyFill="1" applyBorder="1" applyAlignment="1">
      <alignment wrapText="1"/>
    </xf>
    <xf numFmtId="0" fontId="66" fillId="33" borderId="96" xfId="0" applyFont="1" applyFill="1" applyBorder="1" applyAlignment="1">
      <alignment horizontal="left" vertical="top" wrapText="1"/>
    </xf>
    <xf numFmtId="0" fontId="82" fillId="33" borderId="40" xfId="166" applyFont="1" applyFill="1" applyBorder="1">
      <alignment horizontal="left" vertical="top" wrapText="1"/>
    </xf>
    <xf numFmtId="0" fontId="82" fillId="33" borderId="45" xfId="166" applyFont="1" applyFill="1" applyBorder="1">
      <alignment horizontal="left" vertical="top" wrapText="1"/>
    </xf>
    <xf numFmtId="0" fontId="66" fillId="33" borderId="45" xfId="166" applyFont="1" applyFill="1" applyBorder="1" applyAlignment="1">
      <alignment horizontal="left" vertical="top" wrapText="1"/>
    </xf>
    <xf numFmtId="0" fontId="66" fillId="33" borderId="96" xfId="0" applyFont="1" applyFill="1" applyBorder="1"/>
    <xf numFmtId="0" fontId="67" fillId="33" borderId="0" xfId="1226" applyFont="1" applyFill="1"/>
    <xf numFmtId="0" fontId="7" fillId="33" borderId="89" xfId="1226" applyFont="1" applyFill="1" applyBorder="1" applyAlignment="1">
      <alignment horizontal="center" vertical="top" wrapText="1"/>
    </xf>
    <xf numFmtId="0" fontId="10" fillId="33" borderId="98" xfId="1226" applyFont="1" applyFill="1" applyBorder="1" applyAlignment="1"/>
    <xf numFmtId="0" fontId="10" fillId="33" borderId="99" xfId="1226" applyFont="1" applyFill="1" applyBorder="1" applyAlignment="1"/>
    <xf numFmtId="0" fontId="10" fillId="33" borderId="89" xfId="1226" applyFont="1" applyFill="1" applyBorder="1" applyAlignment="1"/>
    <xf numFmtId="0" fontId="66" fillId="33" borderId="89" xfId="0" applyFont="1" applyFill="1" applyBorder="1" applyAlignment="1">
      <alignment vertical="top" wrapText="1"/>
    </xf>
    <xf numFmtId="0" fontId="67" fillId="33" borderId="89" xfId="1226" applyFont="1" applyFill="1" applyBorder="1" applyAlignment="1">
      <alignment horizontal="left" vertical="center"/>
    </xf>
    <xf numFmtId="0" fontId="67" fillId="33" borderId="89" xfId="1226" applyFont="1" applyFill="1" applyBorder="1" applyAlignment="1">
      <alignment horizontal="left" vertical="top"/>
    </xf>
    <xf numFmtId="0" fontId="66" fillId="33" borderId="89" xfId="1226" applyFont="1" applyFill="1" applyBorder="1" applyAlignment="1">
      <alignment vertical="top" wrapText="1"/>
    </xf>
    <xf numFmtId="0" fontId="67" fillId="33" borderId="0" xfId="0" applyFont="1" applyFill="1" applyBorder="1" applyAlignment="1">
      <alignment horizontal="center" vertical="top"/>
    </xf>
    <xf numFmtId="0" fontId="7" fillId="33" borderId="89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99" xfId="0" applyFont="1" applyFill="1" applyBorder="1" applyAlignment="1"/>
    <xf numFmtId="0" fontId="10" fillId="33" borderId="97" xfId="0" applyFont="1" applyFill="1" applyBorder="1" applyAlignment="1"/>
    <xf numFmtId="0" fontId="10" fillId="33" borderId="89" xfId="0" applyFont="1" applyFill="1" applyBorder="1" applyAlignment="1">
      <alignment vertical="top" wrapText="1"/>
    </xf>
    <xf numFmtId="0" fontId="66" fillId="33" borderId="0" xfId="97" applyFont="1" applyFill="1" applyAlignment="1">
      <alignment horizontal="center" vertical="center" wrapText="1"/>
    </xf>
    <xf numFmtId="170" fontId="66" fillId="33" borderId="0" xfId="97" applyNumberFormat="1" applyFont="1" applyFill="1" applyAlignment="1">
      <alignment vertical="center" wrapText="1"/>
    </xf>
    <xf numFmtId="0" fontId="7" fillId="33" borderId="25" xfId="0" applyFont="1" applyFill="1" applyBorder="1" applyAlignment="1">
      <alignment horizontal="center"/>
    </xf>
    <xf numFmtId="0" fontId="66" fillId="33" borderId="0" xfId="0" applyFont="1" applyFill="1"/>
    <xf numFmtId="0" fontId="7" fillId="33" borderId="89" xfId="0" applyFont="1" applyFill="1" applyBorder="1" applyAlignment="1">
      <alignment horizontal="center" vertical="center"/>
    </xf>
    <xf numFmtId="0" fontId="66" fillId="33" borderId="96" xfId="0" applyFont="1" applyFill="1" applyBorder="1" applyAlignment="1">
      <alignment horizontal="center" vertical="top" wrapText="1"/>
    </xf>
    <xf numFmtId="171" fontId="7" fillId="33" borderId="96" xfId="715" applyNumberFormat="1" applyFont="1" applyFill="1" applyBorder="1" applyAlignment="1">
      <alignment horizontal="center" vertical="center" wrapText="1"/>
    </xf>
    <xf numFmtId="0" fontId="66" fillId="33" borderId="96" xfId="97" applyFont="1" applyFill="1" applyBorder="1" applyAlignment="1">
      <alignment horizontal="center" vertical="center" wrapText="1"/>
    </xf>
    <xf numFmtId="170" fontId="66" fillId="33" borderId="96" xfId="97" applyNumberFormat="1" applyFont="1" applyFill="1" applyBorder="1" applyAlignment="1">
      <alignment horizontal="center" vertical="center" wrapText="1"/>
    </xf>
    <xf numFmtId="0" fontId="66" fillId="33" borderId="96" xfId="1981" applyFont="1" applyFill="1" applyBorder="1" applyAlignment="1">
      <alignment horizontal="left" vertical="center" wrapText="1"/>
    </xf>
    <xf numFmtId="171" fontId="67" fillId="33" borderId="96" xfId="715" applyNumberFormat="1" applyFont="1" applyFill="1" applyBorder="1" applyAlignment="1">
      <alignment horizontal="center" vertical="center" wrapText="1"/>
    </xf>
    <xf numFmtId="0" fontId="67" fillId="33" borderId="0" xfId="1226" applyFont="1" applyFill="1" applyBorder="1" applyAlignment="1">
      <alignment horizontal="left" vertical="center"/>
    </xf>
    <xf numFmtId="0" fontId="67" fillId="33" borderId="0" xfId="1226" applyFont="1" applyFill="1" applyBorder="1" applyAlignment="1">
      <alignment horizontal="left" vertical="top"/>
    </xf>
    <xf numFmtId="0" fontId="10" fillId="33" borderId="96" xfId="1226" applyFont="1" applyFill="1" applyBorder="1" applyAlignment="1">
      <alignment vertical="top" wrapText="1"/>
    </xf>
    <xf numFmtId="0" fontId="67" fillId="33" borderId="96" xfId="1226" applyFont="1" applyFill="1" applyBorder="1"/>
    <xf numFmtId="49" fontId="66" fillId="33" borderId="96" xfId="1981" applyNumberFormat="1" applyFont="1" applyFill="1" applyBorder="1" applyAlignment="1">
      <alignment horizontal="center" vertical="center" wrapText="1"/>
    </xf>
    <xf numFmtId="168" fontId="79" fillId="33" borderId="45" xfId="715" applyNumberFormat="1" applyFont="1" applyFill="1" applyBorder="1" applyAlignment="1">
      <alignment vertical="center"/>
    </xf>
    <xf numFmtId="168" fontId="79" fillId="33" borderId="45" xfId="715" applyNumberFormat="1" applyFont="1" applyFill="1" applyBorder="1"/>
    <xf numFmtId="168" fontId="80" fillId="33" borderId="45" xfId="715" applyNumberFormat="1" applyFont="1" applyFill="1" applyBorder="1" applyAlignment="1">
      <alignment vertical="center"/>
    </xf>
    <xf numFmtId="168" fontId="87" fillId="33" borderId="45" xfId="715" applyNumberFormat="1" applyFont="1" applyFill="1" applyBorder="1" applyAlignment="1">
      <alignment vertical="center"/>
    </xf>
    <xf numFmtId="0" fontId="67" fillId="33" borderId="96" xfId="0" applyFont="1" applyFill="1" applyBorder="1" applyAlignment="1">
      <alignment horizontal="left" vertical="center" wrapText="1"/>
    </xf>
    <xf numFmtId="170" fontId="10" fillId="33" borderId="69" xfId="97" applyNumberFormat="1" applyFont="1" applyFill="1" applyBorder="1" applyAlignment="1">
      <alignment horizontal="center" vertical="center" wrapText="1"/>
    </xf>
    <xf numFmtId="171" fontId="78" fillId="33" borderId="45" xfId="97" applyNumberFormat="1" applyFont="1" applyFill="1" applyBorder="1" applyAlignment="1">
      <alignment vertical="center" wrapText="1"/>
    </xf>
    <xf numFmtId="177" fontId="66" fillId="33" borderId="89" xfId="0" applyNumberFormat="1" applyFont="1" applyFill="1" applyBorder="1" applyAlignment="1">
      <alignment horizontal="center" vertical="center"/>
    </xf>
    <xf numFmtId="177" fontId="67" fillId="33" borderId="89" xfId="0" applyNumberFormat="1" applyFont="1" applyFill="1" applyBorder="1" applyAlignment="1">
      <alignment horizontal="center" vertical="center"/>
    </xf>
    <xf numFmtId="0" fontId="67" fillId="33" borderId="0" xfId="1149" applyFont="1" applyFill="1"/>
    <xf numFmtId="0" fontId="67" fillId="33" borderId="0" xfId="1149" applyFont="1" applyFill="1" applyAlignment="1">
      <alignment wrapText="1"/>
    </xf>
    <xf numFmtId="0" fontId="67" fillId="33" borderId="0" xfId="1149" applyFont="1" applyFill="1" applyAlignment="1">
      <alignment horizontal="center"/>
    </xf>
    <xf numFmtId="171" fontId="78" fillId="33" borderId="45" xfId="97" applyNumberFormat="1" applyFont="1" applyFill="1" applyBorder="1" applyAlignment="1">
      <alignment horizontal="center" vertical="center" wrapText="1"/>
    </xf>
    <xf numFmtId="171" fontId="10" fillId="33" borderId="45" xfId="97" applyNumberFormat="1" applyFont="1" applyFill="1" applyBorder="1" applyAlignment="1">
      <alignment horizontal="center" vertical="center" wrapText="1"/>
    </xf>
    <xf numFmtId="171" fontId="66" fillId="33" borderId="45" xfId="97" applyNumberFormat="1" applyFont="1" applyFill="1" applyBorder="1" applyAlignment="1">
      <alignment vertical="center" wrapText="1"/>
    </xf>
    <xf numFmtId="0" fontId="66" fillId="33" borderId="45" xfId="0" applyFont="1" applyFill="1" applyBorder="1" applyAlignment="1">
      <alignment horizontal="center" vertical="center" wrapText="1"/>
    </xf>
    <xf numFmtId="0" fontId="67" fillId="33" borderId="99" xfId="1931" applyFont="1" applyFill="1" applyBorder="1" applyAlignment="1">
      <alignment horizontal="center" vertical="center"/>
    </xf>
    <xf numFmtId="170" fontId="10" fillId="33" borderId="11" xfId="97" applyNumberFormat="1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66" fillId="33" borderId="96" xfId="0" applyFont="1" applyFill="1" applyBorder="1" applyAlignment="1">
      <alignment horizontal="left" vertical="center" wrapText="1"/>
    </xf>
    <xf numFmtId="0" fontId="66" fillId="33" borderId="96" xfId="0" applyFont="1" applyFill="1" applyBorder="1" applyAlignment="1">
      <alignment horizontal="center" vertical="center" wrapText="1"/>
    </xf>
    <xf numFmtId="0" fontId="66" fillId="33" borderId="89" xfId="0" applyFont="1" applyFill="1" applyBorder="1" applyAlignment="1">
      <alignment horizontal="center" vertical="center"/>
    </xf>
    <xf numFmtId="167" fontId="66" fillId="33" borderId="89" xfId="8" applyNumberFormat="1" applyFont="1" applyFill="1" applyBorder="1" applyAlignment="1">
      <alignment horizontal="center" vertical="center"/>
    </xf>
    <xf numFmtId="171" fontId="66" fillId="33" borderId="89" xfId="1" applyNumberFormat="1" applyFont="1" applyFill="1" applyBorder="1" applyAlignment="1">
      <alignment vertical="center"/>
    </xf>
    <xf numFmtId="0" fontId="67" fillId="33" borderId="89" xfId="0" applyFont="1" applyFill="1" applyBorder="1" applyAlignment="1">
      <alignment horizontal="center" vertical="center"/>
    </xf>
    <xf numFmtId="167" fontId="67" fillId="33" borderId="89" xfId="8" applyNumberFormat="1" applyFont="1" applyFill="1" applyBorder="1" applyAlignment="1">
      <alignment horizontal="center" vertical="center"/>
    </xf>
    <xf numFmtId="0" fontId="82" fillId="33" borderId="101" xfId="0" applyFont="1" applyFill="1" applyBorder="1" applyAlignment="1">
      <alignment vertical="center" wrapText="1"/>
    </xf>
    <xf numFmtId="167" fontId="66" fillId="33" borderId="45" xfId="8" applyNumberFormat="1" applyFont="1" applyFill="1" applyBorder="1" applyAlignment="1">
      <alignment horizontal="center" vertical="center"/>
    </xf>
    <xf numFmtId="176" fontId="66" fillId="33" borderId="45" xfId="8" applyNumberFormat="1" applyFont="1" applyFill="1" applyBorder="1" applyAlignment="1">
      <alignment horizontal="center" vertical="center"/>
    </xf>
    <xf numFmtId="171" fontId="66" fillId="33" borderId="45" xfId="0" applyNumberFormat="1" applyFont="1" applyFill="1" applyBorder="1" applyAlignment="1">
      <alignment horizontal="right" vertical="center" wrapText="1"/>
    </xf>
    <xf numFmtId="0" fontId="66" fillId="33" borderId="0" xfId="0" applyFont="1" applyFill="1" applyAlignment="1">
      <alignment horizontal="left" vertical="center" wrapText="1"/>
    </xf>
    <xf numFmtId="168" fontId="82" fillId="33" borderId="45" xfId="715" applyNumberFormat="1" applyFont="1" applyFill="1" applyBorder="1" applyAlignment="1">
      <alignment vertical="center"/>
    </xf>
    <xf numFmtId="0" fontId="80" fillId="33" borderId="101" xfId="0" applyFont="1" applyFill="1" applyBorder="1" applyAlignment="1">
      <alignment vertical="center" wrapText="1"/>
    </xf>
    <xf numFmtId="0" fontId="67" fillId="33" borderId="0" xfId="1851" applyFont="1" applyFill="1"/>
    <xf numFmtId="0" fontId="67" fillId="33" borderId="0" xfId="1851" applyFont="1" applyFill="1" applyAlignment="1">
      <alignment vertical="center"/>
    </xf>
    <xf numFmtId="0" fontId="67" fillId="33" borderId="0" xfId="1851" applyFont="1" applyFill="1" applyAlignment="1">
      <alignment horizontal="center" vertical="center"/>
    </xf>
    <xf numFmtId="0" fontId="67" fillId="33" borderId="0" xfId="1851" applyFont="1" applyFill="1" applyAlignment="1">
      <alignment horizontal="right" vertical="center"/>
    </xf>
    <xf numFmtId="0" fontId="67" fillId="33" borderId="96" xfId="1944" applyFont="1" applyFill="1" applyBorder="1" applyAlignment="1">
      <alignment horizontal="center" vertical="center"/>
    </xf>
    <xf numFmtId="174" fontId="67" fillId="33" borderId="0" xfId="0" applyNumberFormat="1" applyFont="1" applyFill="1"/>
    <xf numFmtId="0" fontId="67" fillId="33" borderId="89" xfId="1816" applyFont="1" applyFill="1" applyBorder="1" applyAlignment="1">
      <alignment horizontal="center"/>
    </xf>
    <xf numFmtId="0" fontId="67" fillId="33" borderId="89" xfId="1816" applyFont="1" applyFill="1" applyBorder="1" applyAlignment="1">
      <alignment horizontal="center" vertical="center" wrapText="1"/>
    </xf>
    <xf numFmtId="178" fontId="7" fillId="33" borderId="96" xfId="1816" applyNumberFormat="1" applyFont="1" applyFill="1" applyBorder="1" applyAlignment="1">
      <alignment vertical="center" wrapText="1"/>
    </xf>
    <xf numFmtId="0" fontId="67" fillId="33" borderId="89" xfId="1816" applyFont="1" applyFill="1" applyBorder="1" applyAlignment="1">
      <alignment wrapText="1"/>
    </xf>
    <xf numFmtId="178" fontId="67" fillId="33" borderId="96" xfId="1816" applyNumberFormat="1" applyFont="1" applyFill="1" applyBorder="1" applyAlignment="1">
      <alignment horizontal="center" vertical="center" wrapText="1"/>
    </xf>
    <xf numFmtId="0" fontId="67" fillId="33" borderId="96" xfId="0" applyFont="1" applyFill="1" applyBorder="1" applyAlignment="1">
      <alignment vertical="top"/>
    </xf>
    <xf numFmtId="0" fontId="67" fillId="33" borderId="98" xfId="1931" applyFont="1" applyFill="1" applyBorder="1" applyAlignment="1">
      <alignment vertical="center"/>
    </xf>
    <xf numFmtId="0" fontId="67" fillId="33" borderId="99" xfId="1931" applyFont="1" applyFill="1" applyBorder="1" applyAlignment="1">
      <alignment vertical="center"/>
    </xf>
    <xf numFmtId="168" fontId="67" fillId="33" borderId="97" xfId="1931" applyNumberFormat="1" applyFont="1" applyFill="1" applyBorder="1" applyAlignment="1">
      <alignment vertical="center"/>
    </xf>
    <xf numFmtId="171" fontId="66" fillId="33" borderId="0" xfId="0" applyNumberFormat="1" applyFont="1" applyFill="1" applyAlignment="1">
      <alignment horizontal="left" vertical="center" wrapText="1"/>
    </xf>
    <xf numFmtId="0" fontId="67" fillId="33" borderId="96" xfId="0" applyFont="1" applyFill="1" applyBorder="1" applyAlignment="1">
      <alignment horizontal="center" vertical="center" wrapText="1"/>
    </xf>
    <xf numFmtId="0" fontId="67" fillId="33" borderId="0" xfId="0" applyFont="1" applyFill="1" applyAlignment="1">
      <alignment vertical="center"/>
    </xf>
    <xf numFmtId="0" fontId="67" fillId="33" borderId="0" xfId="0" applyFont="1" applyFill="1" applyAlignment="1">
      <alignment horizontal="center" vertical="center"/>
    </xf>
    <xf numFmtId="0" fontId="67" fillId="33" borderId="97" xfId="0" applyFont="1" applyFill="1" applyBorder="1" applyAlignment="1">
      <alignment horizontal="left" vertical="top" wrapText="1"/>
    </xf>
    <xf numFmtId="0" fontId="66" fillId="33" borderId="102" xfId="0" applyFont="1" applyFill="1" applyBorder="1" applyAlignment="1">
      <alignment vertical="center"/>
    </xf>
    <xf numFmtId="0" fontId="66" fillId="33" borderId="101" xfId="0" applyFont="1" applyFill="1" applyBorder="1" applyAlignment="1">
      <alignment horizontal="center" vertical="center"/>
    </xf>
    <xf numFmtId="171" fontId="66" fillId="33" borderId="96" xfId="0" applyNumberFormat="1" applyFont="1" applyFill="1" applyBorder="1" applyAlignment="1">
      <alignment horizontal="right" vertical="center" wrapText="1"/>
    </xf>
    <xf numFmtId="167" fontId="66" fillId="33" borderId="96" xfId="8" applyNumberFormat="1" applyFont="1" applyFill="1" applyBorder="1" applyAlignment="1">
      <alignment horizontal="center" vertical="center"/>
    </xf>
    <xf numFmtId="176" fontId="66" fillId="33" borderId="96" xfId="8" applyNumberFormat="1" applyFont="1" applyFill="1" applyBorder="1" applyAlignment="1">
      <alignment horizontal="center" vertical="center"/>
    </xf>
    <xf numFmtId="164" fontId="66" fillId="33" borderId="0" xfId="1119" applyFont="1" applyFill="1" applyAlignment="1">
      <alignment horizontal="left" vertical="center" wrapText="1"/>
    </xf>
    <xf numFmtId="164" fontId="66" fillId="33" borderId="0" xfId="0" applyNumberFormat="1" applyFont="1" applyFill="1" applyAlignment="1">
      <alignment horizontal="left" vertical="center" wrapText="1"/>
    </xf>
    <xf numFmtId="178" fontId="67" fillId="33" borderId="96" xfId="1816" applyNumberFormat="1" applyFont="1" applyFill="1" applyBorder="1" applyAlignment="1">
      <alignment horizontal="right" vertical="top" wrapText="1"/>
    </xf>
    <xf numFmtId="0" fontId="67" fillId="33" borderId="0" xfId="1338" applyFont="1" applyFill="1"/>
    <xf numFmtId="0" fontId="67" fillId="33" borderId="0" xfId="1338" applyFont="1" applyFill="1" applyAlignment="1">
      <alignment horizontal="right"/>
    </xf>
    <xf numFmtId="0" fontId="67" fillId="33" borderId="0" xfId="1192" applyFont="1" applyFill="1"/>
    <xf numFmtId="0" fontId="79" fillId="33" borderId="0" xfId="1192" applyFont="1" applyFill="1" applyBorder="1" applyAlignment="1">
      <alignment vertical="top" wrapText="1"/>
    </xf>
    <xf numFmtId="0" fontId="67" fillId="33" borderId="0" xfId="0" applyFont="1" applyFill="1" applyBorder="1"/>
    <xf numFmtId="0" fontId="66" fillId="33" borderId="0" xfId="0" applyFont="1" applyFill="1" applyBorder="1"/>
    <xf numFmtId="169" fontId="67" fillId="33" borderId="0" xfId="0" applyNumberFormat="1" applyFont="1" applyFill="1" applyBorder="1"/>
    <xf numFmtId="167" fontId="66" fillId="33" borderId="0" xfId="8" applyNumberFormat="1" applyFont="1" applyFill="1" applyBorder="1" applyAlignment="1">
      <alignment horizontal="right" vertical="center"/>
    </xf>
    <xf numFmtId="0" fontId="66" fillId="33" borderId="13" xfId="1226" applyFont="1" applyFill="1" applyBorder="1" applyAlignment="1">
      <alignment horizontal="left" vertical="top" wrapText="1"/>
    </xf>
    <xf numFmtId="0" fontId="67" fillId="33" borderId="11" xfId="1226" applyFont="1" applyFill="1" applyBorder="1" applyAlignment="1">
      <alignment vertical="top" wrapText="1"/>
    </xf>
    <xf numFmtId="0" fontId="7" fillId="33" borderId="11" xfId="1226" applyFont="1" applyFill="1" applyBorder="1" applyAlignment="1">
      <alignment vertical="top" wrapText="1"/>
    </xf>
    <xf numFmtId="0" fontId="7" fillId="33" borderId="89" xfId="1226" applyFont="1" applyFill="1" applyBorder="1" applyAlignment="1">
      <alignment vertical="top" wrapText="1"/>
    </xf>
    <xf numFmtId="0" fontId="82" fillId="33" borderId="89" xfId="0" applyFont="1" applyFill="1" applyBorder="1" applyAlignment="1">
      <alignment horizontal="left" vertical="top" wrapText="1"/>
    </xf>
    <xf numFmtId="0" fontId="82" fillId="33" borderId="89" xfId="1226" applyFont="1" applyFill="1" applyBorder="1" applyAlignment="1">
      <alignment horizontal="left" vertical="top" wrapText="1"/>
    </xf>
    <xf numFmtId="0" fontId="67" fillId="33" borderId="25" xfId="0" applyFont="1" applyFill="1" applyBorder="1" applyAlignment="1">
      <alignment horizontal="center" vertical="center" wrapText="1"/>
    </xf>
    <xf numFmtId="0" fontId="67" fillId="33" borderId="89" xfId="0" applyFont="1" applyFill="1" applyBorder="1" applyAlignment="1">
      <alignment horizontal="center" vertical="center" wrapText="1"/>
    </xf>
    <xf numFmtId="0" fontId="67" fillId="33" borderId="89" xfId="0" applyFont="1" applyFill="1" applyBorder="1" applyAlignment="1">
      <alignment horizontal="left" vertical="top" wrapText="1"/>
    </xf>
    <xf numFmtId="0" fontId="84" fillId="33" borderId="89" xfId="0" applyFont="1" applyFill="1" applyBorder="1" applyAlignment="1">
      <alignment horizontal="left" vertical="top" wrapText="1"/>
    </xf>
    <xf numFmtId="176" fontId="82" fillId="33" borderId="89" xfId="8" applyNumberFormat="1" applyFont="1" applyFill="1" applyBorder="1" applyAlignment="1">
      <alignment horizontal="right" vertical="center"/>
    </xf>
    <xf numFmtId="176" fontId="82" fillId="33" borderId="96" xfId="8" applyNumberFormat="1" applyFont="1" applyFill="1" applyBorder="1" applyAlignment="1">
      <alignment horizontal="right" vertical="center"/>
    </xf>
    <xf numFmtId="167" fontId="66" fillId="33" borderId="89" xfId="8" applyNumberFormat="1" applyFont="1" applyFill="1" applyBorder="1" applyAlignment="1">
      <alignment horizontal="right" vertical="center"/>
    </xf>
    <xf numFmtId="0" fontId="66" fillId="33" borderId="98" xfId="0" applyFont="1" applyFill="1" applyBorder="1" applyAlignment="1">
      <alignment horizontal="left" vertical="top" wrapText="1"/>
    </xf>
    <xf numFmtId="0" fontId="67" fillId="33" borderId="89" xfId="0" applyFont="1" applyFill="1" applyBorder="1" applyAlignment="1">
      <alignment vertical="top" wrapText="1"/>
    </xf>
    <xf numFmtId="0" fontId="7" fillId="33" borderId="89" xfId="0" applyFont="1" applyFill="1" applyBorder="1" applyAlignment="1">
      <alignment vertical="top" wrapText="1"/>
    </xf>
    <xf numFmtId="0" fontId="66" fillId="33" borderId="89" xfId="0" applyFont="1" applyFill="1" applyBorder="1" applyAlignment="1">
      <alignment vertical="center" wrapText="1"/>
    </xf>
    <xf numFmtId="0" fontId="82" fillId="33" borderId="89" xfId="0" applyFont="1" applyFill="1" applyBorder="1" applyAlignment="1">
      <alignment horizontal="left" vertical="center" wrapText="1"/>
    </xf>
    <xf numFmtId="0" fontId="66" fillId="33" borderId="89" xfId="9" applyFont="1" applyFill="1" applyBorder="1" applyAlignment="1">
      <alignment horizontal="center" vertical="top" wrapText="1"/>
    </xf>
    <xf numFmtId="0" fontId="66" fillId="33" borderId="89" xfId="0" applyFont="1" applyFill="1" applyBorder="1" applyAlignment="1">
      <alignment horizontal="left" vertical="center" wrapText="1"/>
    </xf>
    <xf numFmtId="0" fontId="66" fillId="33" borderId="98" xfId="0" applyFont="1" applyFill="1" applyBorder="1" applyAlignment="1">
      <alignment vertical="top" wrapText="1"/>
    </xf>
    <xf numFmtId="0" fontId="66" fillId="33" borderId="97" xfId="0" applyFont="1" applyFill="1" applyBorder="1" applyAlignment="1">
      <alignment vertical="top" wrapText="1"/>
    </xf>
    <xf numFmtId="0" fontId="10" fillId="33" borderId="0" xfId="0" applyFont="1" applyFill="1" applyAlignment="1">
      <alignment vertical="center" wrapText="1"/>
    </xf>
    <xf numFmtId="49" fontId="10" fillId="33" borderId="45" xfId="97" applyNumberFormat="1" applyFont="1" applyFill="1" applyBorder="1" applyAlignment="1">
      <alignment horizontal="center" vertical="center" textRotation="90" wrapText="1"/>
    </xf>
    <xf numFmtId="170" fontId="7" fillId="33" borderId="45" xfId="1149" applyNumberFormat="1" applyFont="1" applyFill="1" applyBorder="1" applyAlignment="1">
      <alignment horizontal="center" vertical="center"/>
    </xf>
    <xf numFmtId="0" fontId="67" fillId="33" borderId="89" xfId="0" applyFont="1" applyFill="1" applyBorder="1" applyAlignment="1">
      <alignment horizontal="center"/>
    </xf>
    <xf numFmtId="0" fontId="78" fillId="33" borderId="101" xfId="97" applyFont="1" applyFill="1" applyBorder="1" applyAlignment="1">
      <alignment horizontal="center" vertical="center" wrapText="1"/>
    </xf>
    <xf numFmtId="0" fontId="66" fillId="33" borderId="101" xfId="97" applyFont="1" applyFill="1" applyBorder="1" applyAlignment="1">
      <alignment horizontal="center" vertical="center" wrapText="1"/>
    </xf>
    <xf numFmtId="0" fontId="78" fillId="33" borderId="101" xfId="97" applyFont="1" applyFill="1" applyBorder="1" applyAlignment="1">
      <alignment horizontal="left" vertical="center" wrapText="1"/>
    </xf>
    <xf numFmtId="0" fontId="7" fillId="33" borderId="0" xfId="1149" applyFont="1" applyFill="1"/>
    <xf numFmtId="0" fontId="67" fillId="33" borderId="0" xfId="967" applyFont="1" applyFill="1"/>
    <xf numFmtId="171" fontId="66" fillId="33" borderId="0" xfId="97" applyNumberFormat="1" applyFont="1" applyFill="1" applyAlignment="1">
      <alignment vertical="center" wrapText="1"/>
    </xf>
    <xf numFmtId="49" fontId="10" fillId="33" borderId="0" xfId="97" applyNumberFormat="1" applyFont="1" applyFill="1" applyAlignment="1">
      <alignment horizontal="center" vertical="center" wrapText="1"/>
    </xf>
    <xf numFmtId="0" fontId="10" fillId="33" borderId="0" xfId="97" applyNumberFormat="1" applyFont="1" applyFill="1" applyAlignment="1">
      <alignment horizontal="center" vertical="center" wrapText="1"/>
    </xf>
    <xf numFmtId="0" fontId="67" fillId="33" borderId="0" xfId="218" applyFont="1" applyFill="1"/>
    <xf numFmtId="165" fontId="67" fillId="33" borderId="0" xfId="1" applyFont="1" applyFill="1"/>
    <xf numFmtId="49" fontId="10" fillId="33" borderId="69" xfId="97" applyNumberFormat="1" applyFont="1" applyFill="1" applyBorder="1" applyAlignment="1">
      <alignment horizontal="center" vertical="center" textRotation="90" wrapText="1"/>
    </xf>
    <xf numFmtId="0" fontId="10" fillId="33" borderId="69" xfId="97" applyNumberFormat="1" applyFont="1" applyFill="1" applyBorder="1" applyAlignment="1">
      <alignment horizontal="center" vertical="center" wrapText="1"/>
    </xf>
    <xf numFmtId="164" fontId="67" fillId="33" borderId="0" xfId="0" applyNumberFormat="1" applyFont="1" applyFill="1"/>
    <xf numFmtId="0" fontId="10" fillId="33" borderId="45" xfId="97" applyFont="1" applyFill="1" applyBorder="1" applyAlignment="1">
      <alignment vertical="center" wrapText="1"/>
    </xf>
    <xf numFmtId="0" fontId="80" fillId="33" borderId="0" xfId="0" applyFont="1" applyFill="1"/>
    <xf numFmtId="0" fontId="67" fillId="33" borderId="0" xfId="772" applyFont="1" applyFill="1" applyAlignment="1">
      <alignment vertical="top"/>
    </xf>
    <xf numFmtId="0" fontId="67" fillId="33" borderId="0" xfId="772" applyFont="1" applyFill="1" applyAlignment="1">
      <alignment horizontal="center" vertical="top"/>
    </xf>
    <xf numFmtId="0" fontId="67" fillId="33" borderId="0" xfId="0" applyFont="1" applyFill="1" applyAlignment="1">
      <alignment vertical="top"/>
    </xf>
    <xf numFmtId="0" fontId="67" fillId="33" borderId="0" xfId="772" applyFont="1" applyFill="1"/>
    <xf numFmtId="0" fontId="67" fillId="33" borderId="0" xfId="772" applyFont="1" applyFill="1" applyAlignment="1">
      <alignment horizontal="center"/>
    </xf>
    <xf numFmtId="0" fontId="7" fillId="33" borderId="0" xfId="772" applyFont="1" applyFill="1" applyAlignment="1">
      <alignment horizontal="center" wrapText="1"/>
    </xf>
    <xf numFmtId="0" fontId="7" fillId="33" borderId="69" xfId="829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  <xf numFmtId="0" fontId="67" fillId="33" borderId="96" xfId="829" applyFont="1" applyFill="1" applyBorder="1" applyAlignment="1">
      <alignment horizontal="center" vertical="center" wrapText="1"/>
    </xf>
    <xf numFmtId="0" fontId="10" fillId="33" borderId="96" xfId="0" applyFont="1" applyFill="1" applyBorder="1" applyAlignment="1">
      <alignment horizontal="left" vertical="center" wrapText="1"/>
    </xf>
    <xf numFmtId="171" fontId="7" fillId="33" borderId="96" xfId="0" applyNumberFormat="1" applyFont="1" applyFill="1" applyBorder="1" applyAlignment="1">
      <alignment horizontal="center" vertical="center" wrapText="1"/>
    </xf>
    <xf numFmtId="0" fontId="67" fillId="33" borderId="56" xfId="0" applyFont="1" applyFill="1" applyBorder="1" applyAlignment="1">
      <alignment horizontal="center" vertical="center"/>
    </xf>
    <xf numFmtId="0" fontId="7" fillId="33" borderId="56" xfId="0" applyFont="1" applyFill="1" applyBorder="1" applyAlignment="1">
      <alignment horizontal="left" vertical="center" wrapText="1"/>
    </xf>
    <xf numFmtId="0" fontId="7" fillId="33" borderId="56" xfId="0" applyFont="1" applyFill="1" applyBorder="1" applyAlignment="1">
      <alignment vertical="center"/>
    </xf>
    <xf numFmtId="168" fontId="7" fillId="33" borderId="56" xfId="0" applyNumberFormat="1" applyFont="1" applyFill="1" applyBorder="1" applyAlignment="1">
      <alignment vertical="center"/>
    </xf>
    <xf numFmtId="0" fontId="67" fillId="33" borderId="56" xfId="0" applyFont="1" applyFill="1" applyBorder="1"/>
    <xf numFmtId="0" fontId="7" fillId="33" borderId="45" xfId="0" applyFont="1" applyFill="1" applyBorder="1" applyAlignment="1">
      <alignment vertical="center"/>
    </xf>
    <xf numFmtId="0" fontId="7" fillId="33" borderId="56" xfId="0" applyFont="1" applyFill="1" applyBorder="1" applyAlignment="1">
      <alignment vertical="center" wrapText="1"/>
    </xf>
    <xf numFmtId="0" fontId="83" fillId="33" borderId="0" xfId="0" applyFont="1" applyFill="1"/>
    <xf numFmtId="0" fontId="7" fillId="33" borderId="45" xfId="0" applyFont="1" applyFill="1" applyBorder="1"/>
    <xf numFmtId="0" fontId="7" fillId="33" borderId="56" xfId="0" applyFont="1" applyFill="1" applyBorder="1"/>
    <xf numFmtId="0" fontId="67" fillId="33" borderId="45" xfId="0" applyFont="1" applyFill="1" applyBorder="1"/>
    <xf numFmtId="164" fontId="67" fillId="33" borderId="56" xfId="0" applyNumberFormat="1" applyFont="1" applyFill="1" applyBorder="1" applyAlignment="1">
      <alignment vertical="center"/>
    </xf>
    <xf numFmtId="171" fontId="7" fillId="33" borderId="56" xfId="1" applyNumberFormat="1" applyFont="1" applyFill="1" applyBorder="1" applyAlignment="1">
      <alignment horizontal="center" vertical="center"/>
    </xf>
    <xf numFmtId="0" fontId="67" fillId="33" borderId="99" xfId="881" applyFont="1" applyFill="1" applyBorder="1" applyAlignment="1">
      <alignment horizontal="left" vertical="top" wrapText="1"/>
    </xf>
    <xf numFmtId="0" fontId="82" fillId="33" borderId="99" xfId="166" applyFont="1" applyFill="1" applyBorder="1" applyAlignment="1">
      <alignment horizontal="left" vertical="top" wrapText="1"/>
    </xf>
    <xf numFmtId="168" fontId="80" fillId="33" borderId="56" xfId="0" applyNumberFormat="1" applyFont="1" applyFill="1" applyBorder="1" applyAlignment="1">
      <alignment horizontal="center" vertical="center"/>
    </xf>
    <xf numFmtId="0" fontId="66" fillId="33" borderId="99" xfId="881" applyFont="1" applyFill="1" applyBorder="1" applyAlignment="1">
      <alignment horizontal="left" vertical="top" wrapText="1"/>
    </xf>
    <xf numFmtId="0" fontId="66" fillId="33" borderId="99" xfId="881" applyFont="1" applyFill="1" applyBorder="1" applyAlignment="1">
      <alignment horizontal="center" vertical="top" wrapText="1"/>
    </xf>
    <xf numFmtId="171" fontId="66" fillId="33" borderId="96" xfId="0" applyNumberFormat="1" applyFont="1" applyFill="1" applyBorder="1" applyAlignment="1">
      <alignment horizontal="center" vertical="center"/>
    </xf>
    <xf numFmtId="168" fontId="67" fillId="33" borderId="56" xfId="0" applyNumberFormat="1" applyFont="1" applyFill="1" applyBorder="1"/>
    <xf numFmtId="168" fontId="67" fillId="33" borderId="45" xfId="0" applyNumberFormat="1" applyFont="1" applyFill="1" applyBorder="1"/>
    <xf numFmtId="0" fontId="10" fillId="33" borderId="96" xfId="0" applyFont="1" applyFill="1" applyBorder="1" applyAlignment="1">
      <alignment horizontal="left" vertical="top" wrapText="1"/>
    </xf>
    <xf numFmtId="168" fontId="67" fillId="33" borderId="56" xfId="0" applyNumberFormat="1" applyFont="1" applyFill="1" applyBorder="1" applyAlignment="1">
      <alignment horizontal="center" vertical="center"/>
    </xf>
    <xf numFmtId="0" fontId="10" fillId="33" borderId="96" xfId="0" applyFont="1" applyFill="1" applyBorder="1" applyAlignment="1">
      <alignment wrapText="1"/>
    </xf>
    <xf numFmtId="0" fontId="10" fillId="33" borderId="96" xfId="0" applyFont="1" applyFill="1" applyBorder="1" applyAlignment="1">
      <alignment horizontal="center" wrapText="1"/>
    </xf>
    <xf numFmtId="171" fontId="10" fillId="33" borderId="96" xfId="0" applyNumberFormat="1" applyFont="1" applyFill="1" applyBorder="1" applyAlignment="1">
      <alignment horizontal="right" vertical="center"/>
    </xf>
    <xf numFmtId="171" fontId="66" fillId="33" borderId="96" xfId="0" applyNumberFormat="1" applyFont="1" applyFill="1" applyBorder="1" applyAlignment="1">
      <alignment horizontal="right" vertical="center"/>
    </xf>
    <xf numFmtId="0" fontId="82" fillId="33" borderId="96" xfId="0" applyFont="1" applyFill="1" applyBorder="1" applyAlignment="1">
      <alignment horizontal="left" vertical="top" wrapText="1"/>
    </xf>
    <xf numFmtId="171" fontId="82" fillId="33" borderId="96" xfId="0" applyNumberFormat="1" applyFont="1" applyFill="1" applyBorder="1" applyAlignment="1">
      <alignment horizontal="right" vertical="center"/>
    </xf>
    <xf numFmtId="0" fontId="67" fillId="33" borderId="0" xfId="2" applyFont="1" applyFill="1" applyAlignment="1">
      <alignment vertical="top"/>
    </xf>
    <xf numFmtId="0" fontId="67" fillId="33" borderId="0" xfId="2" applyFont="1" applyFill="1"/>
    <xf numFmtId="0" fontId="67" fillId="33" borderId="0" xfId="295" applyFont="1" applyFill="1"/>
    <xf numFmtId="0" fontId="7" fillId="33" borderId="24" xfId="218" applyFont="1" applyFill="1" applyBorder="1" applyAlignment="1">
      <alignment horizontal="center" vertical="center" wrapText="1"/>
    </xf>
    <xf numFmtId="0" fontId="7" fillId="33" borderId="27" xfId="218" applyFont="1" applyFill="1" applyBorder="1" applyAlignment="1">
      <alignment horizontal="center" vertical="center" wrapText="1"/>
    </xf>
    <xf numFmtId="0" fontId="7" fillId="33" borderId="100" xfId="0" applyFont="1" applyFill="1" applyBorder="1" applyAlignment="1">
      <alignment horizontal="center" vertical="center" wrapText="1"/>
    </xf>
    <xf numFmtId="0" fontId="67" fillId="33" borderId="96" xfId="218" applyFont="1" applyFill="1" applyBorder="1" applyAlignment="1">
      <alignment horizontal="center" vertical="center" wrapText="1"/>
    </xf>
    <xf numFmtId="170" fontId="7" fillId="33" borderId="96" xfId="0" applyNumberFormat="1" applyFont="1" applyFill="1" applyBorder="1" applyAlignment="1">
      <alignment horizontal="center" vertical="center" wrapText="1"/>
    </xf>
    <xf numFmtId="0" fontId="10" fillId="33" borderId="98" xfId="489" applyFont="1" applyFill="1" applyBorder="1" applyAlignment="1">
      <alignment vertical="center" wrapText="1"/>
    </xf>
    <xf numFmtId="0" fontId="82" fillId="33" borderId="46" xfId="474" applyFont="1" applyFill="1" applyBorder="1" applyAlignment="1">
      <alignment horizontal="left" vertical="top" wrapText="1"/>
    </xf>
    <xf numFmtId="0" fontId="10" fillId="33" borderId="46" xfId="474" applyFont="1" applyFill="1" applyBorder="1" applyAlignment="1">
      <alignment horizontal="left" vertical="top" wrapText="1"/>
    </xf>
    <xf numFmtId="171" fontId="7" fillId="33" borderId="45" xfId="0" applyNumberFormat="1" applyFont="1" applyFill="1" applyBorder="1" applyAlignment="1">
      <alignment horizontal="center" vertical="center"/>
    </xf>
    <xf numFmtId="0" fontId="82" fillId="33" borderId="46" xfId="166" applyFont="1" applyFill="1" applyBorder="1">
      <alignment horizontal="left" vertical="top" wrapText="1"/>
    </xf>
    <xf numFmtId="0" fontId="66" fillId="33" borderId="46" xfId="166" applyFont="1" applyFill="1" applyBorder="1" applyAlignment="1">
      <alignment horizontal="left" vertical="top" wrapText="1"/>
    </xf>
    <xf numFmtId="0" fontId="66" fillId="33" borderId="46" xfId="166" applyFont="1" applyFill="1" applyBorder="1" applyAlignment="1">
      <alignment horizontal="center" vertical="top"/>
    </xf>
    <xf numFmtId="0" fontId="10" fillId="33" borderId="40" xfId="166" applyFont="1" applyFill="1" applyBorder="1" applyAlignment="1">
      <alignment horizontal="left" vertical="top" wrapText="1"/>
    </xf>
    <xf numFmtId="171" fontId="10" fillId="33" borderId="96" xfId="0" applyNumberFormat="1" applyFont="1" applyFill="1" applyBorder="1" applyAlignment="1">
      <alignment vertical="center"/>
    </xf>
    <xf numFmtId="0" fontId="66" fillId="33" borderId="40" xfId="166" applyFont="1" applyFill="1" applyBorder="1" applyAlignment="1">
      <alignment horizontal="left" vertical="top" wrapText="1"/>
    </xf>
    <xf numFmtId="0" fontId="10" fillId="33" borderId="96" xfId="0" applyFont="1" applyFill="1" applyBorder="1" applyAlignment="1">
      <alignment vertical="center" wrapText="1"/>
    </xf>
    <xf numFmtId="171" fontId="10" fillId="33" borderId="96" xfId="0" applyNumberFormat="1" applyFont="1" applyFill="1" applyBorder="1" applyAlignment="1">
      <alignment horizontal="center" vertical="center"/>
    </xf>
    <xf numFmtId="0" fontId="82" fillId="33" borderId="11" xfId="0" applyFont="1" applyFill="1" applyBorder="1" applyAlignment="1">
      <alignment horizontal="left" vertical="top" wrapText="1"/>
    </xf>
    <xf numFmtId="170" fontId="66" fillId="33" borderId="96" xfId="0" applyNumberFormat="1" applyFont="1" applyFill="1" applyBorder="1" applyAlignment="1">
      <alignment vertical="center"/>
    </xf>
    <xf numFmtId="0" fontId="66" fillId="33" borderId="96" xfId="9" applyFont="1" applyFill="1" applyBorder="1" applyAlignment="1">
      <alignment horizontal="left" vertical="top" wrapText="1"/>
    </xf>
    <xf numFmtId="0" fontId="66" fillId="33" borderId="25" xfId="9" applyFont="1" applyFill="1" applyBorder="1" applyAlignment="1">
      <alignment horizontal="left" vertical="top" wrapText="1"/>
    </xf>
    <xf numFmtId="0" fontId="10" fillId="33" borderId="96" xfId="9" applyFont="1" applyFill="1" applyBorder="1" applyAlignment="1">
      <alignment horizontal="left" vertical="center" wrapText="1"/>
    </xf>
    <xf numFmtId="171" fontId="66" fillId="33" borderId="96" xfId="0" applyNumberFormat="1" applyFont="1" applyFill="1" applyBorder="1" applyAlignment="1">
      <alignment vertical="center"/>
    </xf>
    <xf numFmtId="0" fontId="7" fillId="33" borderId="0" xfId="1851" applyFont="1" applyFill="1" applyBorder="1" applyAlignment="1">
      <alignment horizontal="center" vertical="center" wrapText="1"/>
    </xf>
    <xf numFmtId="0" fontId="67" fillId="33" borderId="96" xfId="1816" applyFont="1" applyFill="1" applyBorder="1" applyAlignment="1">
      <alignment horizontal="center" vertical="center" wrapText="1"/>
    </xf>
    <xf numFmtId="0" fontId="66" fillId="33" borderId="0" xfId="97" applyFont="1" applyFill="1" applyAlignment="1">
      <alignment vertical="center" wrapText="1"/>
    </xf>
    <xf numFmtId="49" fontId="10" fillId="33" borderId="96" xfId="97" applyNumberFormat="1" applyFont="1" applyFill="1" applyBorder="1" applyAlignment="1">
      <alignment horizontal="center" vertical="center" textRotation="90" wrapText="1"/>
    </xf>
    <xf numFmtId="0" fontId="10" fillId="33" borderId="96" xfId="97" applyNumberFormat="1" applyFont="1" applyFill="1" applyBorder="1" applyAlignment="1">
      <alignment horizontal="center" vertical="center" wrapText="1"/>
    </xf>
    <xf numFmtId="0" fontId="86" fillId="33" borderId="96" xfId="0" applyFont="1" applyFill="1" applyBorder="1" applyAlignment="1" applyProtection="1">
      <alignment horizontal="center" vertical="center"/>
      <protection locked="0"/>
    </xf>
    <xf numFmtId="0" fontId="86" fillId="33" borderId="96" xfId="0" applyNumberFormat="1" applyFont="1" applyFill="1" applyBorder="1" applyAlignment="1" applyProtection="1">
      <alignment horizontal="center" vertical="top" wrapText="1"/>
      <protection locked="0"/>
    </xf>
    <xf numFmtId="0" fontId="10" fillId="33" borderId="0" xfId="97" applyNumberFormat="1" applyFont="1" applyFill="1" applyBorder="1" applyAlignment="1">
      <alignment horizontal="center" vertical="center" wrapText="1"/>
    </xf>
    <xf numFmtId="49" fontId="10" fillId="33" borderId="0" xfId="97" applyNumberFormat="1" applyFont="1" applyFill="1" applyBorder="1" applyAlignment="1">
      <alignment horizontal="center" vertical="center" wrapText="1"/>
    </xf>
    <xf numFmtId="49" fontId="10" fillId="33" borderId="96" xfId="97" applyNumberFormat="1" applyFont="1" applyFill="1" applyBorder="1" applyAlignment="1">
      <alignment horizontal="center" vertical="center" wrapText="1"/>
    </xf>
    <xf numFmtId="170" fontId="10" fillId="33" borderId="96" xfId="97" applyNumberFormat="1" applyFont="1" applyFill="1" applyBorder="1" applyAlignment="1">
      <alignment horizontal="center" vertical="center" wrapText="1"/>
    </xf>
    <xf numFmtId="0" fontId="66" fillId="33" borderId="96" xfId="0" applyFont="1" applyFill="1" applyBorder="1" applyAlignment="1">
      <alignment horizontal="left" vertical="center" wrapText="1"/>
    </xf>
    <xf numFmtId="0" fontId="66" fillId="33" borderId="45" xfId="0" applyFont="1" applyFill="1" applyBorder="1" applyAlignment="1">
      <alignment horizontal="left" vertical="center" wrapText="1"/>
    </xf>
    <xf numFmtId="165" fontId="66" fillId="33" borderId="0" xfId="1" applyFont="1" applyFill="1" applyAlignment="1">
      <alignment horizontal="left" vertical="center" wrapText="1"/>
    </xf>
    <xf numFmtId="0" fontId="66" fillId="33" borderId="98" xfId="1931" applyFont="1" applyFill="1" applyBorder="1" applyAlignment="1">
      <alignment vertical="center"/>
    </xf>
    <xf numFmtId="0" fontId="66" fillId="33" borderId="99" xfId="1931" applyFont="1" applyFill="1" applyBorder="1" applyAlignment="1">
      <alignment vertical="center"/>
    </xf>
    <xf numFmtId="0" fontId="66" fillId="33" borderId="99" xfId="1931" applyFont="1" applyFill="1" applyBorder="1" applyAlignment="1">
      <alignment horizontal="center" vertical="center"/>
    </xf>
    <xf numFmtId="168" fontId="66" fillId="33" borderId="97" xfId="1931" applyNumberFormat="1" applyFont="1" applyFill="1" applyBorder="1" applyAlignment="1">
      <alignment vertical="center"/>
    </xf>
    <xf numFmtId="179" fontId="66" fillId="33" borderId="0" xfId="0" applyNumberFormat="1" applyFont="1" applyFill="1" applyAlignment="1">
      <alignment horizontal="left" vertical="center" wrapText="1"/>
    </xf>
    <xf numFmtId="165" fontId="66" fillId="33" borderId="0" xfId="1" applyFont="1" applyFill="1"/>
    <xf numFmtId="164" fontId="67" fillId="33" borderId="0" xfId="0" applyNumberFormat="1" applyFont="1" applyFill="1" applyAlignment="1">
      <alignment vertical="center"/>
    </xf>
    <xf numFmtId="0" fontId="67" fillId="33" borderId="0" xfId="1338" applyFont="1" applyFill="1" applyAlignment="1">
      <alignment horizontal="right" vertical="top"/>
    </xf>
    <xf numFmtId="0" fontId="66" fillId="33" borderId="45" xfId="0" applyFont="1" applyFill="1" applyBorder="1" applyAlignment="1">
      <alignment horizontal="center" vertical="center" wrapText="1"/>
    </xf>
    <xf numFmtId="0" fontId="67" fillId="33" borderId="0" xfId="1338" applyFont="1" applyFill="1" applyAlignment="1">
      <alignment vertical="top"/>
    </xf>
    <xf numFmtId="0" fontId="10" fillId="33" borderId="45" xfId="0" applyFont="1" applyFill="1" applyBorder="1" applyAlignment="1">
      <alignment horizontal="center" vertical="top" wrapText="1"/>
    </xf>
    <xf numFmtId="0" fontId="67" fillId="33" borderId="0" xfId="295" applyFont="1" applyFill="1" applyAlignment="1">
      <alignment horizontal="right" vertical="top"/>
    </xf>
    <xf numFmtId="0" fontId="10" fillId="33" borderId="96" xfId="2" applyFont="1" applyFill="1" applyBorder="1" applyAlignment="1">
      <alignment horizontal="center" vertical="center" wrapText="1"/>
    </xf>
    <xf numFmtId="0" fontId="7" fillId="33" borderId="25" xfId="218" applyFont="1" applyFill="1" applyBorder="1" applyAlignment="1">
      <alignment horizontal="center" vertical="center" wrapText="1"/>
    </xf>
    <xf numFmtId="0" fontId="7" fillId="33" borderId="11" xfId="218" applyFont="1" applyFill="1" applyBorder="1" applyAlignment="1">
      <alignment horizontal="center" vertical="center" wrapText="1"/>
    </xf>
    <xf numFmtId="0" fontId="7" fillId="33" borderId="27" xfId="218" applyFont="1" applyFill="1" applyBorder="1" applyAlignment="1">
      <alignment horizontal="center" vertical="center" wrapText="1"/>
    </xf>
    <xf numFmtId="0" fontId="7" fillId="33" borderId="28" xfId="218" applyFont="1" applyFill="1" applyBorder="1" applyAlignment="1">
      <alignment horizontal="center" vertical="center" wrapText="1"/>
    </xf>
    <xf numFmtId="0" fontId="67" fillId="33" borderId="0" xfId="295" applyFont="1" applyFill="1" applyAlignment="1">
      <alignment horizontal="right"/>
    </xf>
    <xf numFmtId="0" fontId="66" fillId="33" borderId="25" xfId="0" applyFont="1" applyFill="1" applyBorder="1" applyAlignment="1">
      <alignment horizontal="center" vertical="top" wrapText="1"/>
    </xf>
    <xf numFmtId="0" fontId="66" fillId="33" borderId="10" xfId="0" applyFont="1" applyFill="1" applyBorder="1" applyAlignment="1">
      <alignment horizontal="center" vertical="top" wrapText="1"/>
    </xf>
    <xf numFmtId="0" fontId="66" fillId="33" borderId="11" xfId="0" applyFont="1" applyFill="1" applyBorder="1" applyAlignment="1">
      <alignment horizontal="center" vertical="top" wrapText="1"/>
    </xf>
    <xf numFmtId="0" fontId="7" fillId="33" borderId="89" xfId="0" applyFont="1" applyFill="1" applyBorder="1" applyAlignment="1">
      <alignment horizontal="center" vertical="center"/>
    </xf>
    <xf numFmtId="0" fontId="7" fillId="33" borderId="25" xfId="0" applyFont="1" applyFill="1" applyBorder="1" applyAlignment="1">
      <alignment horizontal="center" vertical="center"/>
    </xf>
    <xf numFmtId="0" fontId="7" fillId="33" borderId="10" xfId="0" applyFont="1" applyFill="1" applyBorder="1" applyAlignment="1">
      <alignment horizontal="center" vertical="center"/>
    </xf>
    <xf numFmtId="0" fontId="7" fillId="33" borderId="11" xfId="0" applyFont="1" applyFill="1" applyBorder="1" applyAlignment="1">
      <alignment horizontal="center" vertical="center"/>
    </xf>
    <xf numFmtId="0" fontId="7" fillId="33" borderId="47" xfId="218" applyFont="1" applyFill="1" applyBorder="1" applyAlignment="1">
      <alignment horizontal="center" vertical="center" wrapText="1"/>
    </xf>
    <xf numFmtId="0" fontId="7" fillId="33" borderId="101" xfId="218" applyFont="1" applyFill="1" applyBorder="1" applyAlignment="1">
      <alignment horizontal="center" vertical="center" wrapText="1"/>
    </xf>
    <xf numFmtId="0" fontId="7" fillId="33" borderId="47" xfId="0" applyFont="1" applyFill="1" applyBorder="1" applyAlignment="1">
      <alignment horizontal="center" vertical="center" wrapText="1"/>
    </xf>
    <xf numFmtId="0" fontId="7" fillId="33" borderId="101" xfId="0" applyFont="1" applyFill="1" applyBorder="1" applyAlignment="1">
      <alignment horizontal="center" vertical="center" wrapText="1"/>
    </xf>
    <xf numFmtId="0" fontId="67" fillId="33" borderId="0" xfId="772" applyFont="1" applyFill="1" applyAlignment="1">
      <alignment horizontal="right"/>
    </xf>
    <xf numFmtId="0" fontId="67" fillId="33" borderId="0" xfId="772" applyFont="1" applyFill="1" applyAlignment="1">
      <alignment horizontal="right" vertical="top"/>
    </xf>
    <xf numFmtId="0" fontId="7" fillId="33" borderId="99" xfId="0" applyFont="1" applyFill="1" applyBorder="1" applyAlignment="1">
      <alignment horizontal="left" vertical="center" wrapText="1"/>
    </xf>
    <xf numFmtId="0" fontId="7" fillId="33" borderId="57" xfId="0" applyFont="1" applyFill="1" applyBorder="1" applyAlignment="1">
      <alignment horizontal="left" vertical="center" wrapText="1"/>
    </xf>
    <xf numFmtId="0" fontId="7" fillId="33" borderId="96" xfId="772" applyFont="1" applyFill="1" applyBorder="1" applyAlignment="1">
      <alignment horizontal="center" vertical="center" wrapText="1"/>
    </xf>
    <xf numFmtId="0" fontId="7" fillId="33" borderId="69" xfId="829" applyFont="1" applyFill="1" applyBorder="1" applyAlignment="1">
      <alignment horizontal="center" vertical="center" wrapText="1"/>
    </xf>
    <xf numFmtId="0" fontId="7" fillId="33" borderId="69" xfId="0" applyFont="1" applyFill="1" applyBorder="1"/>
    <xf numFmtId="49" fontId="7" fillId="33" borderId="26" xfId="0" applyNumberFormat="1" applyFont="1" applyFill="1" applyBorder="1" applyAlignment="1">
      <alignment horizontal="center"/>
    </xf>
    <xf numFmtId="49" fontId="7" fillId="33" borderId="23" xfId="0" applyNumberFormat="1" applyFont="1" applyFill="1" applyBorder="1" applyAlignment="1">
      <alignment horizontal="center"/>
    </xf>
    <xf numFmtId="49" fontId="7" fillId="33" borderId="89" xfId="0" applyNumberFormat="1" applyFont="1" applyFill="1" applyBorder="1" applyAlignment="1">
      <alignment horizontal="center" vertical="top"/>
    </xf>
    <xf numFmtId="0" fontId="67" fillId="33" borderId="89" xfId="0" applyFont="1" applyFill="1" applyBorder="1" applyAlignment="1">
      <alignment horizontal="center" vertical="top"/>
    </xf>
    <xf numFmtId="49" fontId="7" fillId="33" borderId="96" xfId="0" applyNumberFormat="1" applyFont="1" applyFill="1" applyBorder="1" applyAlignment="1">
      <alignment horizontal="center" vertical="top"/>
    </xf>
    <xf numFmtId="0" fontId="7" fillId="33" borderId="89" xfId="0" applyFont="1" applyFill="1" applyBorder="1" applyAlignment="1">
      <alignment horizontal="center" vertical="top"/>
    </xf>
    <xf numFmtId="0" fontId="67" fillId="33" borderId="25" xfId="0" applyFont="1" applyFill="1" applyBorder="1" applyAlignment="1">
      <alignment horizontal="center"/>
    </xf>
    <xf numFmtId="0" fontId="67" fillId="33" borderId="10" xfId="0" applyFont="1" applyFill="1" applyBorder="1" applyAlignment="1">
      <alignment horizontal="center"/>
    </xf>
    <xf numFmtId="0" fontId="67" fillId="33" borderId="11" xfId="0" applyFont="1" applyFill="1" applyBorder="1" applyAlignment="1">
      <alignment horizontal="center"/>
    </xf>
    <xf numFmtId="49" fontId="7" fillId="33" borderId="25" xfId="0" applyNumberFormat="1" applyFont="1" applyFill="1" applyBorder="1" applyAlignment="1">
      <alignment horizontal="center"/>
    </xf>
    <xf numFmtId="49" fontId="7" fillId="33" borderId="10" xfId="0" applyNumberFormat="1" applyFont="1" applyFill="1" applyBorder="1" applyAlignment="1">
      <alignment horizontal="center"/>
    </xf>
    <xf numFmtId="49" fontId="7" fillId="33" borderId="11" xfId="0" applyNumberFormat="1" applyFont="1" applyFill="1" applyBorder="1" applyAlignment="1">
      <alignment horizontal="center"/>
    </xf>
    <xf numFmtId="0" fontId="10" fillId="33" borderId="96" xfId="9" applyFont="1" applyFill="1" applyBorder="1" applyAlignment="1">
      <alignment horizontal="center" vertical="top" wrapText="1"/>
    </xf>
    <xf numFmtId="0" fontId="10" fillId="33" borderId="96" xfId="0" applyFont="1" applyFill="1" applyBorder="1" applyAlignment="1">
      <alignment horizontal="left" wrapText="1"/>
    </xf>
    <xf numFmtId="0" fontId="66" fillId="33" borderId="96" xfId="9" applyFont="1" applyFill="1" applyBorder="1" applyAlignment="1">
      <alignment horizontal="center" vertical="top" wrapText="1"/>
    </xf>
    <xf numFmtId="0" fontId="10" fillId="33" borderId="25" xfId="97" applyNumberFormat="1" applyFont="1" applyFill="1" applyBorder="1" applyAlignment="1">
      <alignment horizontal="center" vertical="center" wrapText="1"/>
    </xf>
    <xf numFmtId="0" fontId="10" fillId="33" borderId="11" xfId="97" applyNumberFormat="1" applyFont="1" applyFill="1" applyBorder="1" applyAlignment="1">
      <alignment horizontal="center" vertical="center" wrapText="1"/>
    </xf>
    <xf numFmtId="170" fontId="10" fillId="33" borderId="25" xfId="97" applyNumberFormat="1" applyFont="1" applyFill="1" applyBorder="1" applyAlignment="1">
      <alignment horizontal="center" vertical="center" wrapText="1"/>
    </xf>
    <xf numFmtId="170" fontId="10" fillId="33" borderId="11" xfId="97" applyNumberFormat="1" applyFont="1" applyFill="1" applyBorder="1" applyAlignment="1">
      <alignment horizontal="center" vertical="center" wrapText="1"/>
    </xf>
    <xf numFmtId="170" fontId="10" fillId="33" borderId="98" xfId="97" applyNumberFormat="1" applyFont="1" applyFill="1" applyBorder="1" applyAlignment="1">
      <alignment horizontal="center" vertical="center" wrapText="1"/>
    </xf>
    <xf numFmtId="170" fontId="10" fillId="33" borderId="99" xfId="97" applyNumberFormat="1" applyFont="1" applyFill="1" applyBorder="1" applyAlignment="1">
      <alignment horizontal="center" vertical="center" wrapText="1"/>
    </xf>
    <xf numFmtId="170" fontId="10" fillId="33" borderId="97" xfId="97" applyNumberFormat="1" applyFont="1" applyFill="1" applyBorder="1" applyAlignment="1">
      <alignment horizontal="center" vertical="center" wrapText="1"/>
    </xf>
    <xf numFmtId="49" fontId="10" fillId="33" borderId="68" xfId="97" applyNumberFormat="1" applyFont="1" applyFill="1" applyBorder="1" applyAlignment="1">
      <alignment horizontal="center" vertical="center" wrapText="1"/>
    </xf>
    <xf numFmtId="49" fontId="10" fillId="33" borderId="67" xfId="97" applyNumberFormat="1" applyFont="1" applyFill="1" applyBorder="1" applyAlignment="1">
      <alignment horizontal="center" vertical="center" wrapText="1"/>
    </xf>
    <xf numFmtId="0" fontId="10" fillId="33" borderId="45" xfId="97" applyFont="1" applyFill="1" applyBorder="1" applyAlignment="1">
      <alignment horizontal="center" vertical="center" wrapText="1"/>
    </xf>
    <xf numFmtId="171" fontId="66" fillId="33" borderId="0" xfId="97" applyNumberFormat="1" applyFont="1" applyFill="1" applyAlignment="1">
      <alignment horizontal="right" vertical="top" wrapText="1"/>
    </xf>
    <xf numFmtId="171" fontId="66" fillId="33" borderId="0" xfId="97" applyNumberFormat="1" applyFont="1" applyFill="1" applyAlignment="1">
      <alignment horizontal="right" vertical="center" wrapText="1"/>
    </xf>
    <xf numFmtId="49" fontId="10" fillId="33" borderId="96" xfId="97" applyNumberFormat="1" applyFont="1" applyFill="1" applyBorder="1" applyAlignment="1">
      <alignment horizontal="center" vertical="center" wrapText="1"/>
    </xf>
    <xf numFmtId="0" fontId="67" fillId="33" borderId="96" xfId="967" applyFont="1" applyFill="1" applyBorder="1" applyAlignment="1">
      <alignment vertical="center" wrapText="1"/>
    </xf>
    <xf numFmtId="0" fontId="67" fillId="33" borderId="12" xfId="218" applyFont="1" applyFill="1" applyBorder="1" applyAlignment="1">
      <alignment horizontal="right"/>
    </xf>
    <xf numFmtId="0" fontId="10" fillId="33" borderId="25" xfId="97" applyFont="1" applyFill="1" applyBorder="1" applyAlignment="1">
      <alignment horizontal="center" vertical="center" wrapText="1"/>
    </xf>
    <xf numFmtId="0" fontId="10" fillId="33" borderId="10" xfId="97" applyFont="1" applyFill="1" applyBorder="1" applyAlignment="1">
      <alignment horizontal="center" vertical="center" wrapText="1"/>
    </xf>
    <xf numFmtId="0" fontId="10" fillId="33" borderId="11" xfId="97" applyFont="1" applyFill="1" applyBorder="1" applyAlignment="1">
      <alignment horizontal="center" vertical="center" wrapText="1"/>
    </xf>
    <xf numFmtId="0" fontId="67" fillId="33" borderId="0" xfId="1149" applyFont="1" applyFill="1" applyAlignment="1">
      <alignment horizontal="right" wrapText="1"/>
    </xf>
    <xf numFmtId="0" fontId="67" fillId="33" borderId="0" xfId="1149" applyFont="1" applyFill="1" applyAlignment="1">
      <alignment horizontal="right" vertical="top" wrapText="1"/>
    </xf>
    <xf numFmtId="0" fontId="10" fillId="33" borderId="96" xfId="0" applyFont="1" applyFill="1" applyBorder="1" applyAlignment="1">
      <alignment horizontal="center" vertical="center" wrapText="1"/>
    </xf>
    <xf numFmtId="49" fontId="10" fillId="33" borderId="47" xfId="97" applyNumberFormat="1" applyFont="1" applyFill="1" applyBorder="1" applyAlignment="1">
      <alignment horizontal="center" vertical="center" wrapText="1"/>
    </xf>
    <xf numFmtId="49" fontId="10" fillId="33" borderId="97" xfId="97" applyNumberFormat="1" applyFont="1" applyFill="1" applyBorder="1" applyAlignment="1">
      <alignment horizontal="center" vertical="center" wrapText="1"/>
    </xf>
    <xf numFmtId="170" fontId="81" fillId="33" borderId="47" xfId="97" applyNumberFormat="1" applyFont="1" applyFill="1" applyBorder="1" applyAlignment="1">
      <alignment horizontal="center" vertical="center" wrapText="1"/>
    </xf>
    <xf numFmtId="170" fontId="81" fillId="33" borderId="101" xfId="97" applyNumberFormat="1" applyFont="1" applyFill="1" applyBorder="1" applyAlignment="1">
      <alignment horizontal="center" vertical="center" wrapText="1"/>
    </xf>
    <xf numFmtId="0" fontId="10" fillId="33" borderId="98" xfId="1226" applyFont="1" applyFill="1" applyBorder="1" applyAlignment="1">
      <alignment horizontal="left" vertical="center" wrapText="1"/>
    </xf>
    <xf numFmtId="0" fontId="7" fillId="33" borderId="97" xfId="1226" applyFont="1" applyFill="1" applyBorder="1" applyAlignment="1">
      <alignment vertical="center" wrapText="1"/>
    </xf>
    <xf numFmtId="0" fontId="67" fillId="33" borderId="25" xfId="1226" applyFont="1" applyFill="1" applyBorder="1" applyAlignment="1">
      <alignment horizontal="center" vertical="top" wrapText="1"/>
    </xf>
    <xf numFmtId="0" fontId="67" fillId="33" borderId="10" xfId="1226" applyFont="1" applyFill="1" applyBorder="1" applyAlignment="1">
      <alignment horizontal="center" vertical="top" wrapText="1"/>
    </xf>
    <xf numFmtId="0" fontId="67" fillId="33" borderId="11" xfId="1226" applyFont="1" applyFill="1" applyBorder="1" applyAlignment="1">
      <alignment horizontal="center" vertical="top" wrapText="1"/>
    </xf>
    <xf numFmtId="0" fontId="67" fillId="33" borderId="0" xfId="1338" applyFont="1" applyFill="1" applyAlignment="1">
      <alignment horizontal="right" vertical="top"/>
    </xf>
    <xf numFmtId="0" fontId="67" fillId="33" borderId="0" xfId="1338" applyFont="1" applyFill="1" applyAlignment="1">
      <alignment horizontal="right"/>
    </xf>
    <xf numFmtId="0" fontId="7" fillId="33" borderId="96" xfId="1338" applyFont="1" applyFill="1" applyBorder="1" applyAlignment="1">
      <alignment horizontal="center" vertical="center" wrapText="1"/>
    </xf>
    <xf numFmtId="0" fontId="79" fillId="33" borderId="0" xfId="1192" applyFont="1" applyFill="1" applyBorder="1" applyAlignment="1">
      <alignment horizontal="right" vertical="top" wrapText="1"/>
    </xf>
    <xf numFmtId="0" fontId="67" fillId="33" borderId="89" xfId="0" applyFont="1" applyFill="1" applyBorder="1" applyAlignment="1">
      <alignment horizontal="center" vertical="top" wrapText="1"/>
    </xf>
    <xf numFmtId="0" fontId="10" fillId="33" borderId="98" xfId="0" applyFont="1" applyFill="1" applyBorder="1" applyAlignment="1">
      <alignment horizontal="left" vertical="top" wrapText="1"/>
    </xf>
    <xf numFmtId="0" fontId="10" fillId="33" borderId="97" xfId="0" applyFont="1" applyFill="1" applyBorder="1" applyAlignment="1">
      <alignment horizontal="left" vertical="top" wrapText="1"/>
    </xf>
    <xf numFmtId="0" fontId="82" fillId="33" borderId="98" xfId="0" applyFont="1" applyFill="1" applyBorder="1" applyAlignment="1">
      <alignment horizontal="left" vertical="top" wrapText="1"/>
    </xf>
    <xf numFmtId="0" fontId="82" fillId="33" borderId="101" xfId="0" applyFont="1" applyFill="1" applyBorder="1" applyAlignment="1">
      <alignment horizontal="left" vertical="top" wrapText="1"/>
    </xf>
    <xf numFmtId="0" fontId="66" fillId="33" borderId="45" xfId="0" applyFont="1" applyFill="1" applyBorder="1" applyAlignment="1">
      <alignment horizontal="center" vertical="center" wrapText="1"/>
    </xf>
    <xf numFmtId="0" fontId="66" fillId="33" borderId="47" xfId="0" applyFont="1" applyFill="1" applyBorder="1" applyAlignment="1">
      <alignment horizontal="center" vertical="center" wrapText="1"/>
    </xf>
    <xf numFmtId="0" fontId="66" fillId="33" borderId="101" xfId="0" applyFont="1" applyFill="1" applyBorder="1" applyAlignment="1">
      <alignment horizontal="center" vertical="center" wrapText="1"/>
    </xf>
    <xf numFmtId="0" fontId="66" fillId="33" borderId="89" xfId="0" applyFont="1" applyFill="1" applyBorder="1" applyAlignment="1">
      <alignment horizontal="left" vertical="center"/>
    </xf>
    <xf numFmtId="0" fontId="80" fillId="33" borderId="98" xfId="0" applyFont="1" applyFill="1" applyBorder="1" applyAlignment="1">
      <alignment horizontal="left" vertical="top" wrapText="1"/>
    </xf>
    <xf numFmtId="0" fontId="80" fillId="33" borderId="97" xfId="0" applyFont="1" applyFill="1" applyBorder="1" applyAlignment="1">
      <alignment horizontal="left" vertical="top" wrapText="1"/>
    </xf>
    <xf numFmtId="0" fontId="85" fillId="33" borderId="0" xfId="0" applyFont="1" applyFill="1" applyBorder="1" applyAlignment="1">
      <alignment horizontal="right" vertical="top" wrapText="1"/>
    </xf>
    <xf numFmtId="0" fontId="66" fillId="33" borderId="96" xfId="0" applyFont="1" applyFill="1" applyBorder="1" applyAlignment="1">
      <alignment horizontal="left" vertical="top" wrapText="1"/>
    </xf>
    <xf numFmtId="0" fontId="66" fillId="33" borderId="96" xfId="0" applyFont="1" applyFill="1" applyBorder="1" applyAlignment="1">
      <alignment horizontal="left" vertical="center" wrapText="1"/>
    </xf>
    <xf numFmtId="0" fontId="7" fillId="33" borderId="96" xfId="1816" applyFont="1" applyFill="1" applyBorder="1" applyAlignment="1">
      <alignment horizontal="left" wrapText="1"/>
    </xf>
    <xf numFmtId="0" fontId="67" fillId="33" borderId="0" xfId="1851" applyFont="1" applyFill="1" applyAlignment="1">
      <alignment horizontal="right" vertical="center"/>
    </xf>
    <xf numFmtId="0" fontId="67" fillId="33" borderId="96" xfId="1816" applyFont="1" applyFill="1" applyBorder="1" applyAlignment="1">
      <alignment horizontal="center" vertical="center" wrapText="1"/>
    </xf>
    <xf numFmtId="0" fontId="7" fillId="33" borderId="96" xfId="1851" applyFont="1" applyFill="1" applyBorder="1" applyAlignment="1">
      <alignment horizontal="center" vertical="center" wrapText="1"/>
    </xf>
    <xf numFmtId="0" fontId="66" fillId="33" borderId="96" xfId="9" applyFont="1" applyFill="1" applyBorder="1" applyAlignment="1">
      <alignment horizontal="center" vertical="center" wrapText="1"/>
    </xf>
    <xf numFmtId="0" fontId="67" fillId="33" borderId="91" xfId="1816" applyFont="1" applyFill="1" applyBorder="1" applyAlignment="1">
      <alignment horizontal="center" wrapText="1"/>
    </xf>
    <xf numFmtId="0" fontId="67" fillId="33" borderId="92" xfId="1816" applyFont="1" applyFill="1" applyBorder="1" applyAlignment="1">
      <alignment horizontal="center" wrapText="1"/>
    </xf>
    <xf numFmtId="0" fontId="67" fillId="33" borderId="90" xfId="1816" applyFont="1" applyFill="1" applyBorder="1" applyAlignment="1">
      <alignment horizontal="center" wrapText="1"/>
    </xf>
    <xf numFmtId="0" fontId="67" fillId="33" borderId="98" xfId="1816" applyFont="1" applyFill="1" applyBorder="1" applyAlignment="1">
      <alignment horizontal="left" vertical="center" wrapText="1"/>
    </xf>
    <xf numFmtId="0" fontId="67" fillId="33" borderId="99" xfId="1816" applyFont="1" applyFill="1" applyBorder="1" applyAlignment="1">
      <alignment horizontal="left" vertical="center" wrapText="1"/>
    </xf>
    <xf numFmtId="0" fontId="67" fillId="33" borderId="98" xfId="0" applyFont="1" applyFill="1" applyBorder="1" applyAlignment="1">
      <alignment horizontal="left" vertical="top" wrapText="1"/>
    </xf>
    <xf numFmtId="0" fontId="67" fillId="33" borderId="99" xfId="0" applyFont="1" applyFill="1" applyBorder="1" applyAlignment="1">
      <alignment horizontal="left" vertical="top" wrapText="1"/>
    </xf>
    <xf numFmtId="0" fontId="67" fillId="33" borderId="97" xfId="0" applyFont="1" applyFill="1" applyBorder="1" applyAlignment="1">
      <alignment horizontal="left" vertical="top" wrapText="1"/>
    </xf>
    <xf numFmtId="0" fontId="66" fillId="33" borderId="98" xfId="0" applyFont="1" applyFill="1" applyBorder="1" applyAlignment="1">
      <alignment horizontal="center" vertical="top" wrapText="1"/>
    </xf>
    <xf numFmtId="0" fontId="66" fillId="33" borderId="99" xfId="0" applyFont="1" applyFill="1" applyBorder="1" applyAlignment="1">
      <alignment horizontal="center" vertical="top" wrapText="1"/>
    </xf>
    <xf numFmtId="0" fontId="66" fillId="33" borderId="97" xfId="0" applyFont="1" applyFill="1" applyBorder="1" applyAlignment="1">
      <alignment horizontal="center" vertical="top" wrapText="1"/>
    </xf>
    <xf numFmtId="0" fontId="66" fillId="33" borderId="98" xfId="0" applyFont="1" applyFill="1" applyBorder="1" applyAlignment="1">
      <alignment horizontal="center" vertical="center" wrapText="1"/>
    </xf>
    <xf numFmtId="0" fontId="66" fillId="33" borderId="102" xfId="0" applyFont="1" applyFill="1" applyBorder="1" applyAlignment="1">
      <alignment horizontal="center" vertical="center" wrapText="1"/>
    </xf>
    <xf numFmtId="0" fontId="66" fillId="33" borderId="45" xfId="0" applyFont="1" applyFill="1" applyBorder="1" applyAlignment="1">
      <alignment horizontal="left" vertical="center" wrapText="1"/>
    </xf>
    <xf numFmtId="0" fontId="67" fillId="33" borderId="0" xfId="0" applyFont="1" applyFill="1" applyAlignment="1">
      <alignment horizontal="right" vertical="center"/>
    </xf>
    <xf numFmtId="0" fontId="67" fillId="33" borderId="0" xfId="0" applyFont="1" applyFill="1" applyAlignment="1">
      <alignment horizontal="right" vertical="top"/>
    </xf>
    <xf numFmtId="170" fontId="66" fillId="33" borderId="0" xfId="97" applyNumberFormat="1" applyFont="1" applyFill="1" applyBorder="1" applyAlignment="1">
      <alignment horizontal="right" vertical="center" wrapText="1"/>
    </xf>
    <xf numFmtId="0" fontId="10" fillId="33" borderId="96" xfId="97" applyNumberFormat="1" applyFont="1" applyFill="1" applyBorder="1" applyAlignment="1">
      <alignment horizontal="center" vertical="center" wrapText="1"/>
    </xf>
    <xf numFmtId="171" fontId="10" fillId="33" borderId="0" xfId="97" applyNumberFormat="1" applyFont="1" applyFill="1" applyAlignment="1">
      <alignment horizontal="right" vertical="center" wrapText="1"/>
    </xf>
  </cellXfs>
  <cellStyles count="1982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18" xfId="1981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="70" zoomScaleNormal="70" workbookViewId="0">
      <selection activeCell="H9" sqref="H9"/>
    </sheetView>
  </sheetViews>
  <sheetFormatPr defaultColWidth="9.140625" defaultRowHeight="17.25" x14ac:dyDescent="0.3"/>
  <cols>
    <col min="1" max="1" width="11.42578125" style="12" customWidth="1"/>
    <col min="2" max="2" width="20.28515625" style="12" customWidth="1"/>
    <col min="3" max="3" width="62.140625" style="12" customWidth="1"/>
    <col min="4" max="5" width="22" style="12" customWidth="1"/>
    <col min="6" max="16384" width="9.140625" style="12"/>
  </cols>
  <sheetData>
    <row r="1" spans="1:6" s="172" customFormat="1" ht="33.4" customHeight="1" x14ac:dyDescent="0.25">
      <c r="A1" s="210"/>
      <c r="B1" s="210"/>
      <c r="C1" s="261" t="s">
        <v>0</v>
      </c>
      <c r="D1" s="261"/>
      <c r="E1" s="261"/>
    </row>
    <row r="2" spans="1:6" x14ac:dyDescent="0.3">
      <c r="A2" s="211"/>
      <c r="B2" s="211"/>
      <c r="C2" s="267" t="s">
        <v>131</v>
      </c>
      <c r="D2" s="267"/>
      <c r="E2" s="267"/>
    </row>
    <row r="3" spans="1:6" x14ac:dyDescent="0.3">
      <c r="A3" s="211"/>
      <c r="B3" s="211"/>
      <c r="C3" s="267" t="s">
        <v>1</v>
      </c>
      <c r="D3" s="267"/>
      <c r="E3" s="267"/>
    </row>
    <row r="4" spans="1:6" x14ac:dyDescent="0.3">
      <c r="A4" s="211"/>
      <c r="B4" s="211"/>
      <c r="C4" s="211"/>
      <c r="D4" s="212"/>
      <c r="E4" s="212"/>
      <c r="F4" s="212"/>
    </row>
    <row r="5" spans="1:6" x14ac:dyDescent="0.3">
      <c r="A5" s="211"/>
      <c r="B5" s="211"/>
      <c r="C5" s="211"/>
      <c r="D5" s="212"/>
      <c r="E5" s="212"/>
      <c r="F5" s="212"/>
    </row>
    <row r="6" spans="1:6" ht="63.95" customHeight="1" x14ac:dyDescent="0.3">
      <c r="A6" s="262" t="s">
        <v>194</v>
      </c>
      <c r="B6" s="262"/>
      <c r="C6" s="262"/>
      <c r="D6" s="262"/>
      <c r="E6" s="262"/>
    </row>
    <row r="8" spans="1:6" x14ac:dyDescent="0.3">
      <c r="A8" s="163"/>
      <c r="B8" s="163"/>
      <c r="C8" s="163"/>
      <c r="D8" s="163"/>
      <c r="E8" s="163" t="s">
        <v>2</v>
      </c>
    </row>
    <row r="9" spans="1:6" ht="72" customHeight="1" x14ac:dyDescent="0.3">
      <c r="A9" s="265" t="s">
        <v>3</v>
      </c>
      <c r="B9" s="266"/>
      <c r="C9" s="263" t="s">
        <v>4</v>
      </c>
      <c r="D9" s="275" t="s">
        <v>128</v>
      </c>
      <c r="E9" s="276"/>
    </row>
    <row r="10" spans="1:6" s="110" customFormat="1" ht="40.35" customHeight="1" x14ac:dyDescent="0.25">
      <c r="A10" s="213" t="s">
        <v>5</v>
      </c>
      <c r="B10" s="214" t="s">
        <v>6</v>
      </c>
      <c r="C10" s="264"/>
      <c r="D10" s="177" t="s">
        <v>93</v>
      </c>
      <c r="E10" s="215" t="s">
        <v>7</v>
      </c>
    </row>
    <row r="11" spans="1:6" s="110" customFormat="1" ht="36.950000000000003" customHeight="1" x14ac:dyDescent="0.25">
      <c r="A11" s="216"/>
      <c r="B11" s="216"/>
      <c r="C11" s="179" t="s">
        <v>120</v>
      </c>
      <c r="D11" s="217">
        <f>+D13+D27</f>
        <v>0</v>
      </c>
      <c r="E11" s="217">
        <f>+E13+E27</f>
        <v>2.0000000076834112E-3</v>
      </c>
    </row>
    <row r="12" spans="1:6" s="110" customFormat="1" ht="18" customHeight="1" x14ac:dyDescent="0.25">
      <c r="A12" s="216"/>
      <c r="B12" s="216"/>
      <c r="C12" s="23" t="s">
        <v>121</v>
      </c>
      <c r="D12" s="109"/>
      <c r="E12" s="109"/>
    </row>
    <row r="13" spans="1:6" s="110" customFormat="1" ht="36.950000000000003" customHeight="1" x14ac:dyDescent="0.25">
      <c r="A13" s="218"/>
      <c r="B13" s="218"/>
      <c r="C13" s="182" t="s">
        <v>42</v>
      </c>
      <c r="D13" s="1">
        <f t="shared" ref="D13:E13" si="0">+D15</f>
        <v>-50000.000000000007</v>
      </c>
      <c r="E13" s="1">
        <f t="shared" si="0"/>
        <v>2.0000000076834112E-3</v>
      </c>
    </row>
    <row r="14" spans="1:6" x14ac:dyDescent="0.3">
      <c r="A14" s="271">
        <v>1183</v>
      </c>
      <c r="B14" s="272"/>
      <c r="C14" s="219" t="s">
        <v>9</v>
      </c>
      <c r="D14" s="191"/>
      <c r="E14" s="191"/>
    </row>
    <row r="15" spans="1:6" x14ac:dyDescent="0.3">
      <c r="A15" s="271"/>
      <c r="B15" s="273"/>
      <c r="C15" s="220" t="s">
        <v>67</v>
      </c>
      <c r="D15" s="221">
        <f t="shared" ref="D15:E15" si="1">+D22</f>
        <v>-50000.000000000007</v>
      </c>
      <c r="E15" s="221">
        <f t="shared" si="1"/>
        <v>2.0000000076834112E-3</v>
      </c>
    </row>
    <row r="16" spans="1:6" x14ac:dyDescent="0.3">
      <c r="A16" s="271"/>
      <c r="B16" s="273"/>
      <c r="C16" s="222" t="s">
        <v>10</v>
      </c>
      <c r="D16" s="191"/>
      <c r="E16" s="191"/>
    </row>
    <row r="17" spans="1:5" ht="87" customHeight="1" x14ac:dyDescent="0.3">
      <c r="A17" s="271"/>
      <c r="B17" s="273"/>
      <c r="C17" s="223" t="s">
        <v>68</v>
      </c>
      <c r="D17" s="191"/>
      <c r="E17" s="191"/>
    </row>
    <row r="18" spans="1:5" x14ac:dyDescent="0.3">
      <c r="A18" s="271"/>
      <c r="B18" s="273"/>
      <c r="C18" s="222" t="s">
        <v>11</v>
      </c>
      <c r="D18" s="191"/>
      <c r="E18" s="191"/>
    </row>
    <row r="19" spans="1:5" ht="18" customHeight="1" x14ac:dyDescent="0.3">
      <c r="A19" s="271"/>
      <c r="B19" s="273"/>
      <c r="C19" s="223" t="s">
        <v>69</v>
      </c>
      <c r="D19" s="191"/>
      <c r="E19" s="191"/>
    </row>
    <row r="20" spans="1:5" ht="22.35" customHeight="1" x14ac:dyDescent="0.3">
      <c r="A20" s="271"/>
      <c r="B20" s="274"/>
      <c r="C20" s="224" t="s">
        <v>12</v>
      </c>
      <c r="D20" s="191"/>
      <c r="E20" s="191"/>
    </row>
    <row r="21" spans="1:5" x14ac:dyDescent="0.3">
      <c r="A21" s="271"/>
      <c r="B21" s="272">
        <v>32003</v>
      </c>
      <c r="C21" s="24" t="s">
        <v>13</v>
      </c>
      <c r="D21" s="191"/>
      <c r="E21" s="191"/>
    </row>
    <row r="22" spans="1:5" ht="51.75" x14ac:dyDescent="0.3">
      <c r="A22" s="271"/>
      <c r="B22" s="273"/>
      <c r="C22" s="225" t="s">
        <v>71</v>
      </c>
      <c r="D22" s="226">
        <f>+'Havelvats 2'!G22</f>
        <v>-50000.000000000007</v>
      </c>
      <c r="E22" s="226">
        <f>+'Havelvats 2'!H22</f>
        <v>2.0000000076834112E-3</v>
      </c>
    </row>
    <row r="23" spans="1:5" x14ac:dyDescent="0.3">
      <c r="A23" s="271"/>
      <c r="B23" s="273"/>
      <c r="C23" s="24" t="s">
        <v>14</v>
      </c>
      <c r="D23" s="191"/>
      <c r="E23" s="191"/>
    </row>
    <row r="24" spans="1:5" ht="38.450000000000003" customHeight="1" x14ac:dyDescent="0.3">
      <c r="A24" s="271"/>
      <c r="B24" s="273"/>
      <c r="C24" s="227" t="s">
        <v>72</v>
      </c>
      <c r="D24" s="191"/>
      <c r="E24" s="191"/>
    </row>
    <row r="25" spans="1:5" x14ac:dyDescent="0.3">
      <c r="A25" s="271"/>
      <c r="B25" s="273"/>
      <c r="C25" s="25" t="s">
        <v>15</v>
      </c>
      <c r="D25" s="191"/>
      <c r="E25" s="191"/>
    </row>
    <row r="26" spans="1:5" ht="51.75" x14ac:dyDescent="0.3">
      <c r="A26" s="271"/>
      <c r="B26" s="274"/>
      <c r="C26" s="26" t="s">
        <v>66</v>
      </c>
      <c r="D26" s="191"/>
      <c r="E26" s="191"/>
    </row>
    <row r="27" spans="1:5" s="110" customFormat="1" ht="36.950000000000003" customHeight="1" x14ac:dyDescent="0.25">
      <c r="A27" s="228"/>
      <c r="B27" s="228"/>
      <c r="C27" s="228" t="s">
        <v>102</v>
      </c>
      <c r="D27" s="229">
        <f>+D29</f>
        <v>50000</v>
      </c>
      <c r="E27" s="229">
        <f>+E29</f>
        <v>0</v>
      </c>
    </row>
    <row r="28" spans="1:5" x14ac:dyDescent="0.3">
      <c r="A28" s="260">
        <v>1139</v>
      </c>
      <c r="B28" s="268"/>
      <c r="C28" s="230" t="s">
        <v>9</v>
      </c>
      <c r="D28" s="231"/>
      <c r="E28" s="231"/>
    </row>
    <row r="29" spans="1:5" x14ac:dyDescent="0.3">
      <c r="A29" s="260"/>
      <c r="B29" s="269"/>
      <c r="C29" s="202" t="s">
        <v>96</v>
      </c>
      <c r="D29" s="229">
        <f t="shared" ref="D29:E29" si="2">+D36</f>
        <v>50000</v>
      </c>
      <c r="E29" s="229">
        <f t="shared" si="2"/>
        <v>0</v>
      </c>
    </row>
    <row r="30" spans="1:5" x14ac:dyDescent="0.3">
      <c r="A30" s="260"/>
      <c r="B30" s="269"/>
      <c r="C30" s="208" t="s">
        <v>10</v>
      </c>
      <c r="D30" s="231"/>
      <c r="E30" s="231"/>
    </row>
    <row r="31" spans="1:5" ht="51.75" x14ac:dyDescent="0.3">
      <c r="A31" s="260"/>
      <c r="B31" s="269"/>
      <c r="C31" s="232" t="s">
        <v>97</v>
      </c>
      <c r="D31" s="231"/>
      <c r="E31" s="231"/>
    </row>
    <row r="32" spans="1:5" x14ac:dyDescent="0.3">
      <c r="A32" s="260"/>
      <c r="B32" s="269"/>
      <c r="C32" s="222" t="s">
        <v>11</v>
      </c>
      <c r="D32" s="231"/>
      <c r="E32" s="231"/>
    </row>
    <row r="33" spans="1:5" ht="34.5" x14ac:dyDescent="0.3">
      <c r="A33" s="260"/>
      <c r="B33" s="269"/>
      <c r="C33" s="233" t="s">
        <v>98</v>
      </c>
      <c r="D33" s="231"/>
      <c r="E33" s="231"/>
    </row>
    <row r="34" spans="1:5" ht="21.95" customHeight="1" x14ac:dyDescent="0.3">
      <c r="A34" s="260"/>
      <c r="B34" s="270"/>
      <c r="C34" s="224" t="s">
        <v>12</v>
      </c>
      <c r="D34" s="231"/>
      <c r="E34" s="231"/>
    </row>
    <row r="35" spans="1:5" x14ac:dyDescent="0.3">
      <c r="A35" s="260"/>
      <c r="B35" s="268" t="s">
        <v>99</v>
      </c>
      <c r="C35" s="208" t="s">
        <v>13</v>
      </c>
      <c r="D35" s="27"/>
      <c r="E35" s="27"/>
    </row>
    <row r="36" spans="1:5" x14ac:dyDescent="0.3">
      <c r="A36" s="260"/>
      <c r="B36" s="269"/>
      <c r="C36" s="234" t="s">
        <v>96</v>
      </c>
      <c r="D36" s="226">
        <f>+'Havelvats 2'!G42</f>
        <v>50000</v>
      </c>
      <c r="E36" s="226">
        <f>+'Havelvats 2'!H42</f>
        <v>0</v>
      </c>
    </row>
    <row r="37" spans="1:5" x14ac:dyDescent="0.3">
      <c r="A37" s="260"/>
      <c r="B37" s="269"/>
      <c r="C37" s="208" t="s">
        <v>14</v>
      </c>
      <c r="D37" s="235"/>
      <c r="E37" s="235"/>
    </row>
    <row r="38" spans="1:5" ht="69" customHeight="1" x14ac:dyDescent="0.3">
      <c r="A38" s="260"/>
      <c r="B38" s="269"/>
      <c r="C38" s="232" t="s">
        <v>100</v>
      </c>
      <c r="D38" s="235"/>
      <c r="E38" s="235"/>
    </row>
    <row r="39" spans="1:5" x14ac:dyDescent="0.3">
      <c r="A39" s="260"/>
      <c r="B39" s="269"/>
      <c r="C39" s="208" t="s">
        <v>15</v>
      </c>
      <c r="D39" s="235"/>
      <c r="E39" s="235"/>
    </row>
    <row r="40" spans="1:5" x14ac:dyDescent="0.3">
      <c r="A40" s="260"/>
      <c r="B40" s="270"/>
      <c r="C40" s="232" t="s">
        <v>101</v>
      </c>
      <c r="D40" s="235"/>
      <c r="E40" s="235"/>
    </row>
  </sheetData>
  <mergeCells count="13">
    <mergeCell ref="A28:A40"/>
    <mergeCell ref="C1:E1"/>
    <mergeCell ref="A6:E6"/>
    <mergeCell ref="C9:C10"/>
    <mergeCell ref="A9:B9"/>
    <mergeCell ref="C3:E3"/>
    <mergeCell ref="C2:E2"/>
    <mergeCell ref="B28:B34"/>
    <mergeCell ref="B35:B40"/>
    <mergeCell ref="A14:A26"/>
    <mergeCell ref="B14:B20"/>
    <mergeCell ref="B21:B26"/>
    <mergeCell ref="D9:E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zoomScale="70" zoomScaleNormal="70" workbookViewId="0">
      <selection activeCell="J6" sqref="J6"/>
    </sheetView>
  </sheetViews>
  <sheetFormatPr defaultColWidth="9.140625" defaultRowHeight="17.25" x14ac:dyDescent="0.3"/>
  <cols>
    <col min="1" max="3" width="8.7109375" style="12" customWidth="1"/>
    <col min="4" max="5" width="14.7109375" style="12" customWidth="1"/>
    <col min="6" max="6" width="62.140625" style="12" customWidth="1"/>
    <col min="7" max="8" width="22" style="12" customWidth="1"/>
    <col min="9" max="16384" width="9.140625" style="12"/>
  </cols>
  <sheetData>
    <row r="1" spans="1:9" s="172" customFormat="1" ht="33.4" customHeight="1" x14ac:dyDescent="0.25">
      <c r="A1" s="170"/>
      <c r="B1" s="170"/>
      <c r="C1" s="170"/>
      <c r="D1" s="170"/>
      <c r="E1" s="170"/>
      <c r="F1" s="280" t="s">
        <v>8</v>
      </c>
      <c r="G1" s="280"/>
      <c r="H1" s="280"/>
      <c r="I1" s="171"/>
    </row>
    <row r="2" spans="1:9" x14ac:dyDescent="0.3">
      <c r="A2" s="173"/>
      <c r="B2" s="173"/>
      <c r="C2" s="173"/>
      <c r="D2" s="173"/>
      <c r="E2" s="173"/>
      <c r="F2" s="279" t="s">
        <v>131</v>
      </c>
      <c r="G2" s="279"/>
      <c r="H2" s="279"/>
      <c r="I2" s="174"/>
    </row>
    <row r="3" spans="1:9" x14ac:dyDescent="0.3">
      <c r="A3" s="173"/>
      <c r="B3" s="173"/>
      <c r="C3" s="173"/>
      <c r="D3" s="173"/>
      <c r="E3" s="173"/>
      <c r="F3" s="279" t="s">
        <v>1</v>
      </c>
      <c r="G3" s="279"/>
      <c r="H3" s="279"/>
      <c r="I3" s="174"/>
    </row>
    <row r="4" spans="1:9" x14ac:dyDescent="0.3">
      <c r="A4" s="173"/>
      <c r="B4" s="173"/>
      <c r="C4" s="173"/>
      <c r="D4" s="173"/>
      <c r="E4" s="173"/>
      <c r="F4" s="173"/>
      <c r="G4" s="173"/>
      <c r="H4" s="173"/>
    </row>
    <row r="5" spans="1:9" ht="45" customHeight="1" x14ac:dyDescent="0.3">
      <c r="A5" s="283" t="s">
        <v>189</v>
      </c>
      <c r="B5" s="283"/>
      <c r="C5" s="283"/>
      <c r="D5" s="283"/>
      <c r="E5" s="283"/>
      <c r="F5" s="283"/>
      <c r="G5" s="283"/>
      <c r="H5" s="283"/>
    </row>
    <row r="6" spans="1:9" ht="45" customHeight="1" x14ac:dyDescent="0.3">
      <c r="A6" s="175"/>
      <c r="B6" s="175"/>
      <c r="C6" s="175"/>
      <c r="D6" s="175"/>
      <c r="E6" s="175"/>
      <c r="F6" s="175"/>
      <c r="G6" s="163"/>
      <c r="H6" s="163" t="s">
        <v>2</v>
      </c>
    </row>
    <row r="7" spans="1:9" ht="72.95" customHeight="1" x14ac:dyDescent="0.3">
      <c r="A7" s="284" t="s">
        <v>16</v>
      </c>
      <c r="B7" s="284"/>
      <c r="C7" s="284"/>
      <c r="D7" s="284" t="s">
        <v>3</v>
      </c>
      <c r="E7" s="284"/>
      <c r="F7" s="284" t="s">
        <v>17</v>
      </c>
      <c r="G7" s="277" t="s">
        <v>126</v>
      </c>
      <c r="H7" s="278"/>
    </row>
    <row r="8" spans="1:9" s="110" customFormat="1" ht="43.15" customHeight="1" x14ac:dyDescent="0.25">
      <c r="A8" s="176" t="s">
        <v>123</v>
      </c>
      <c r="B8" s="176" t="s">
        <v>124</v>
      </c>
      <c r="C8" s="176" t="s">
        <v>125</v>
      </c>
      <c r="D8" s="176" t="s">
        <v>34</v>
      </c>
      <c r="E8" s="176" t="s">
        <v>35</v>
      </c>
      <c r="F8" s="285"/>
      <c r="G8" s="177" t="s">
        <v>93</v>
      </c>
      <c r="H8" s="177" t="s">
        <v>7</v>
      </c>
    </row>
    <row r="9" spans="1:9" s="110" customFormat="1" ht="36.950000000000003" customHeight="1" x14ac:dyDescent="0.25">
      <c r="A9" s="178"/>
      <c r="B9" s="178"/>
      <c r="C9" s="178"/>
      <c r="D9" s="178"/>
      <c r="E9" s="178"/>
      <c r="F9" s="179" t="s">
        <v>120</v>
      </c>
      <c r="G9" s="180">
        <f>+G11+G31</f>
        <v>0</v>
      </c>
      <c r="H9" s="180">
        <f>+H11+H31</f>
        <v>2.0000000076834112E-3</v>
      </c>
    </row>
    <row r="10" spans="1:9" s="110" customFormat="1" x14ac:dyDescent="0.25">
      <c r="A10" s="178"/>
      <c r="B10" s="178"/>
      <c r="C10" s="178"/>
      <c r="D10" s="178"/>
      <c r="E10" s="178"/>
      <c r="F10" s="23" t="s">
        <v>121</v>
      </c>
      <c r="G10" s="109"/>
      <c r="H10" s="109"/>
    </row>
    <row r="11" spans="1:9" s="111" customFormat="1" ht="36.950000000000003" customHeight="1" x14ac:dyDescent="0.25">
      <c r="A11" s="181"/>
      <c r="B11" s="181"/>
      <c r="C11" s="181"/>
      <c r="D11" s="181"/>
      <c r="E11" s="181"/>
      <c r="F11" s="182" t="s">
        <v>42</v>
      </c>
      <c r="G11" s="1">
        <f t="shared" ref="G11:H11" si="0">+G12</f>
        <v>-50000.000000000007</v>
      </c>
      <c r="H11" s="1">
        <f t="shared" si="0"/>
        <v>2.0000000076834112E-3</v>
      </c>
    </row>
    <row r="12" spans="1:9" ht="33" customHeight="1" x14ac:dyDescent="0.3">
      <c r="A12" s="290" t="s">
        <v>18</v>
      </c>
      <c r="B12" s="286"/>
      <c r="C12" s="295"/>
      <c r="D12" s="292"/>
      <c r="E12" s="292"/>
      <c r="F12" s="183" t="s">
        <v>27</v>
      </c>
      <c r="G12" s="184">
        <f>+G14</f>
        <v>-50000.000000000007</v>
      </c>
      <c r="H12" s="184">
        <f>+H14</f>
        <v>2.0000000076834112E-3</v>
      </c>
    </row>
    <row r="13" spans="1:9" x14ac:dyDescent="0.3">
      <c r="A13" s="290"/>
      <c r="B13" s="287"/>
      <c r="C13" s="296"/>
      <c r="D13" s="293"/>
      <c r="E13" s="293"/>
      <c r="F13" s="185" t="s">
        <v>19</v>
      </c>
      <c r="G13" s="186"/>
      <c r="H13" s="183"/>
    </row>
    <row r="14" spans="1:9" ht="33" customHeight="1" x14ac:dyDescent="0.3">
      <c r="A14" s="290"/>
      <c r="B14" s="288" t="s">
        <v>26</v>
      </c>
      <c r="C14" s="296"/>
      <c r="D14" s="293"/>
      <c r="E14" s="293"/>
      <c r="F14" s="187" t="s">
        <v>28</v>
      </c>
      <c r="G14" s="184">
        <f>+G16</f>
        <v>-50000.000000000007</v>
      </c>
      <c r="H14" s="184">
        <f>+H16</f>
        <v>2.0000000076834112E-3</v>
      </c>
    </row>
    <row r="15" spans="1:9" x14ac:dyDescent="0.3">
      <c r="A15" s="290"/>
      <c r="B15" s="288"/>
      <c r="C15" s="297"/>
      <c r="D15" s="293"/>
      <c r="E15" s="293"/>
      <c r="F15" s="188" t="s">
        <v>19</v>
      </c>
      <c r="G15" s="189"/>
      <c r="H15" s="190"/>
    </row>
    <row r="16" spans="1:9" s="110" customFormat="1" ht="33" customHeight="1" x14ac:dyDescent="0.25">
      <c r="A16" s="290"/>
      <c r="B16" s="288"/>
      <c r="C16" s="288" t="s">
        <v>25</v>
      </c>
      <c r="D16" s="293"/>
      <c r="E16" s="293"/>
      <c r="F16" s="187" t="s">
        <v>28</v>
      </c>
      <c r="G16" s="184">
        <f>+G18</f>
        <v>-50000.000000000007</v>
      </c>
      <c r="H16" s="184">
        <f>+H18</f>
        <v>2.0000000076834112E-3</v>
      </c>
    </row>
    <row r="17" spans="1:8" ht="16.899999999999999" customHeight="1" x14ac:dyDescent="0.3">
      <c r="A17" s="290"/>
      <c r="B17" s="288"/>
      <c r="C17" s="288"/>
      <c r="D17" s="293"/>
      <c r="E17" s="293"/>
      <c r="F17" s="188" t="s">
        <v>19</v>
      </c>
      <c r="G17" s="191"/>
      <c r="H17" s="185"/>
    </row>
    <row r="18" spans="1:8" ht="34.5" x14ac:dyDescent="0.3">
      <c r="A18" s="290"/>
      <c r="B18" s="288"/>
      <c r="C18" s="288"/>
      <c r="D18" s="293"/>
      <c r="E18" s="293"/>
      <c r="F18" s="21" t="s">
        <v>21</v>
      </c>
      <c r="G18" s="192">
        <f>+G20</f>
        <v>-50000.000000000007</v>
      </c>
      <c r="H18" s="192">
        <f>+H20</f>
        <v>2.0000000076834112E-3</v>
      </c>
    </row>
    <row r="19" spans="1:8" ht="16.899999999999999" customHeight="1" x14ac:dyDescent="0.3">
      <c r="A19" s="290"/>
      <c r="B19" s="288"/>
      <c r="C19" s="288"/>
      <c r="D19" s="294"/>
      <c r="E19" s="294"/>
      <c r="F19" s="188" t="s">
        <v>19</v>
      </c>
      <c r="G19" s="191"/>
      <c r="H19" s="185"/>
    </row>
    <row r="20" spans="1:8" x14ac:dyDescent="0.3">
      <c r="A20" s="290"/>
      <c r="B20" s="288"/>
      <c r="C20" s="288"/>
      <c r="D20" s="291">
        <v>1183</v>
      </c>
      <c r="E20" s="281" t="s">
        <v>67</v>
      </c>
      <c r="F20" s="282"/>
      <c r="G20" s="193">
        <f t="shared" ref="G20:H20" si="1">+G22</f>
        <v>-50000.000000000007</v>
      </c>
      <c r="H20" s="193">
        <f t="shared" si="1"/>
        <v>2.0000000076834112E-3</v>
      </c>
    </row>
    <row r="21" spans="1:8" x14ac:dyDescent="0.3">
      <c r="A21" s="290"/>
      <c r="B21" s="288"/>
      <c r="C21" s="288"/>
      <c r="D21" s="291"/>
      <c r="E21" s="45"/>
      <c r="F21" s="21" t="s">
        <v>24</v>
      </c>
      <c r="G21" s="191"/>
      <c r="H21" s="185"/>
    </row>
    <row r="22" spans="1:8" ht="51.75" x14ac:dyDescent="0.3">
      <c r="A22" s="290"/>
      <c r="B22" s="288"/>
      <c r="C22" s="288"/>
      <c r="D22" s="291"/>
      <c r="E22" s="47">
        <v>32003</v>
      </c>
      <c r="F22" s="22" t="s">
        <v>70</v>
      </c>
      <c r="G22" s="184">
        <f>+G24</f>
        <v>-50000.000000000007</v>
      </c>
      <c r="H22" s="184">
        <f>+H24</f>
        <v>2.0000000076834112E-3</v>
      </c>
    </row>
    <row r="23" spans="1:8" x14ac:dyDescent="0.3">
      <c r="A23" s="290"/>
      <c r="B23" s="288"/>
      <c r="C23" s="288"/>
      <c r="D23" s="291"/>
      <c r="E23" s="289"/>
      <c r="F23" s="194" t="s">
        <v>20</v>
      </c>
      <c r="G23" s="185"/>
      <c r="H23" s="185"/>
    </row>
    <row r="24" spans="1:8" x14ac:dyDescent="0.3">
      <c r="A24" s="290"/>
      <c r="B24" s="288"/>
      <c r="C24" s="288"/>
      <c r="D24" s="291"/>
      <c r="E24" s="289"/>
      <c r="F24" s="195" t="s">
        <v>73</v>
      </c>
      <c r="G24" s="196">
        <f>+G26</f>
        <v>-50000.000000000007</v>
      </c>
      <c r="H24" s="196">
        <f>+H26</f>
        <v>2.0000000076834112E-3</v>
      </c>
    </row>
    <row r="25" spans="1:8" ht="51.75" x14ac:dyDescent="0.3">
      <c r="A25" s="290"/>
      <c r="B25" s="288"/>
      <c r="C25" s="288"/>
      <c r="D25" s="291"/>
      <c r="E25" s="289"/>
      <c r="F25" s="197" t="s">
        <v>22</v>
      </c>
      <c r="G25" s="185"/>
      <c r="H25" s="185"/>
    </row>
    <row r="26" spans="1:8" ht="18" customHeight="1" x14ac:dyDescent="0.3">
      <c r="A26" s="290"/>
      <c r="B26" s="288"/>
      <c r="C26" s="288"/>
      <c r="D26" s="291"/>
      <c r="E26" s="289"/>
      <c r="F26" s="198" t="s">
        <v>23</v>
      </c>
      <c r="G26" s="199">
        <f t="shared" ref="G26:H29" si="2">+G27</f>
        <v>-50000.000000000007</v>
      </c>
      <c r="H26" s="199">
        <f t="shared" si="2"/>
        <v>2.0000000076834112E-3</v>
      </c>
    </row>
    <row r="27" spans="1:8" ht="18" customHeight="1" x14ac:dyDescent="0.3">
      <c r="A27" s="290"/>
      <c r="B27" s="288"/>
      <c r="C27" s="288"/>
      <c r="D27" s="291"/>
      <c r="E27" s="289"/>
      <c r="F27" s="112" t="s">
        <v>29</v>
      </c>
      <c r="G27" s="200">
        <f t="shared" si="2"/>
        <v>-50000.000000000007</v>
      </c>
      <c r="H27" s="200">
        <f t="shared" si="2"/>
        <v>2.0000000076834112E-3</v>
      </c>
    </row>
    <row r="28" spans="1:8" ht="18" customHeight="1" x14ac:dyDescent="0.3">
      <c r="A28" s="290"/>
      <c r="B28" s="288"/>
      <c r="C28" s="288"/>
      <c r="D28" s="291"/>
      <c r="E28" s="289"/>
      <c r="F28" s="112" t="s">
        <v>30</v>
      </c>
      <c r="G28" s="200">
        <f t="shared" si="2"/>
        <v>-50000.000000000007</v>
      </c>
      <c r="H28" s="200">
        <f t="shared" si="2"/>
        <v>2.0000000076834112E-3</v>
      </c>
    </row>
    <row r="29" spans="1:8" ht="18" customHeight="1" x14ac:dyDescent="0.3">
      <c r="A29" s="290"/>
      <c r="B29" s="288"/>
      <c r="C29" s="288"/>
      <c r="D29" s="291"/>
      <c r="E29" s="289"/>
      <c r="F29" s="112" t="s">
        <v>132</v>
      </c>
      <c r="G29" s="200">
        <f t="shared" si="2"/>
        <v>-50000.000000000007</v>
      </c>
      <c r="H29" s="200">
        <f t="shared" si="2"/>
        <v>2.0000000076834112E-3</v>
      </c>
    </row>
    <row r="30" spans="1:8" ht="18" customHeight="1" x14ac:dyDescent="0.3">
      <c r="A30" s="290"/>
      <c r="B30" s="288"/>
      <c r="C30" s="288"/>
      <c r="D30" s="291"/>
      <c r="E30" s="289"/>
      <c r="F30" s="112" t="s">
        <v>133</v>
      </c>
      <c r="G30" s="200">
        <f>+'Havelvats 4'!E14</f>
        <v>-50000.000000000007</v>
      </c>
      <c r="H30" s="200">
        <f>+'Havelvats 4'!F14</f>
        <v>2.0000000076834112E-3</v>
      </c>
    </row>
    <row r="31" spans="1:8" s="110" customFormat="1" ht="36.950000000000003" customHeight="1" x14ac:dyDescent="0.25">
      <c r="A31" s="79"/>
      <c r="B31" s="79"/>
      <c r="C31" s="79"/>
      <c r="D31" s="80"/>
      <c r="E31" s="80"/>
      <c r="F31" s="179" t="s">
        <v>102</v>
      </c>
      <c r="G31" s="5">
        <f>+G32</f>
        <v>50000</v>
      </c>
      <c r="H31" s="5">
        <f>+H32</f>
        <v>0</v>
      </c>
    </row>
    <row r="32" spans="1:8" ht="34.5" x14ac:dyDescent="0.3">
      <c r="A32" s="298" t="s">
        <v>103</v>
      </c>
      <c r="B32" s="298"/>
      <c r="C32" s="298"/>
      <c r="D32" s="298"/>
      <c r="E32" s="298"/>
      <c r="F32" s="179" t="s">
        <v>104</v>
      </c>
      <c r="G32" s="184">
        <f>+G34</f>
        <v>50000</v>
      </c>
      <c r="H32" s="184">
        <f>+H34</f>
        <v>0</v>
      </c>
    </row>
    <row r="33" spans="1:8" x14ac:dyDescent="0.3">
      <c r="A33" s="298"/>
      <c r="B33" s="298"/>
      <c r="C33" s="298"/>
      <c r="D33" s="298"/>
      <c r="E33" s="298"/>
      <c r="F33" s="23" t="s">
        <v>24</v>
      </c>
      <c r="G33" s="189"/>
      <c r="H33" s="190"/>
    </row>
    <row r="34" spans="1:8" ht="34.5" x14ac:dyDescent="0.3">
      <c r="A34" s="298"/>
      <c r="B34" s="298" t="s">
        <v>105</v>
      </c>
      <c r="C34" s="298"/>
      <c r="D34" s="298"/>
      <c r="E34" s="298"/>
      <c r="F34" s="179" t="s">
        <v>106</v>
      </c>
      <c r="G34" s="184">
        <f>+G36</f>
        <v>50000</v>
      </c>
      <c r="H34" s="184">
        <f>+H36</f>
        <v>0</v>
      </c>
    </row>
    <row r="35" spans="1:8" x14ac:dyDescent="0.3">
      <c r="A35" s="298"/>
      <c r="B35" s="298"/>
      <c r="C35" s="298"/>
      <c r="D35" s="298"/>
      <c r="E35" s="298"/>
      <c r="F35" s="23" t="s">
        <v>24</v>
      </c>
      <c r="G35" s="201"/>
      <c r="H35" s="200"/>
    </row>
    <row r="36" spans="1:8" x14ac:dyDescent="0.3">
      <c r="A36" s="298"/>
      <c r="B36" s="298"/>
      <c r="C36" s="298" t="s">
        <v>105</v>
      </c>
      <c r="D36" s="298"/>
      <c r="E36" s="298"/>
      <c r="F36" s="202" t="s">
        <v>96</v>
      </c>
      <c r="G36" s="184">
        <f>+G38</f>
        <v>50000</v>
      </c>
      <c r="H36" s="184">
        <f>+H38</f>
        <v>0</v>
      </c>
    </row>
    <row r="37" spans="1:8" x14ac:dyDescent="0.3">
      <c r="A37" s="298"/>
      <c r="B37" s="298"/>
      <c r="C37" s="298"/>
      <c r="D37" s="298"/>
      <c r="E37" s="298"/>
      <c r="F37" s="23" t="s">
        <v>24</v>
      </c>
      <c r="G37" s="191"/>
      <c r="H37" s="185"/>
    </row>
    <row r="38" spans="1:8" x14ac:dyDescent="0.3">
      <c r="A38" s="298"/>
      <c r="B38" s="298"/>
      <c r="C38" s="298"/>
      <c r="D38" s="298"/>
      <c r="E38" s="298"/>
      <c r="F38" s="23" t="s">
        <v>107</v>
      </c>
      <c r="G38" s="203">
        <f>+G40</f>
        <v>50000</v>
      </c>
      <c r="H38" s="203">
        <f>+H40</f>
        <v>0</v>
      </c>
    </row>
    <row r="39" spans="1:8" x14ac:dyDescent="0.3">
      <c r="A39" s="298"/>
      <c r="B39" s="298"/>
      <c r="C39" s="298"/>
      <c r="D39" s="298"/>
      <c r="E39" s="298"/>
      <c r="F39" s="23" t="s">
        <v>24</v>
      </c>
      <c r="G39" s="184"/>
      <c r="H39" s="184"/>
    </row>
    <row r="40" spans="1:8" x14ac:dyDescent="0.3">
      <c r="A40" s="298"/>
      <c r="B40" s="298"/>
      <c r="C40" s="298"/>
      <c r="D40" s="298" t="s">
        <v>108</v>
      </c>
      <c r="E40" s="299" t="s">
        <v>109</v>
      </c>
      <c r="F40" s="299" t="s">
        <v>96</v>
      </c>
      <c r="G40" s="5">
        <f t="shared" ref="G40:H40" si="3">+G42</f>
        <v>50000</v>
      </c>
      <c r="H40" s="5">
        <f t="shared" si="3"/>
        <v>0</v>
      </c>
    </row>
    <row r="41" spans="1:8" x14ac:dyDescent="0.3">
      <c r="A41" s="298"/>
      <c r="B41" s="298"/>
      <c r="C41" s="298"/>
      <c r="D41" s="298"/>
      <c r="E41" s="204"/>
      <c r="F41" s="23" t="s">
        <v>24</v>
      </c>
      <c r="G41" s="116"/>
      <c r="H41" s="116"/>
    </row>
    <row r="42" spans="1:8" x14ac:dyDescent="0.3">
      <c r="A42" s="298"/>
      <c r="B42" s="298"/>
      <c r="C42" s="298"/>
      <c r="D42" s="298"/>
      <c r="E42" s="205">
        <v>11001</v>
      </c>
      <c r="F42" s="202" t="s">
        <v>96</v>
      </c>
      <c r="G42" s="206">
        <f>+G44</f>
        <v>50000</v>
      </c>
      <c r="H42" s="206">
        <f>+H44</f>
        <v>0</v>
      </c>
    </row>
    <row r="43" spans="1:8" x14ac:dyDescent="0.3">
      <c r="A43" s="298"/>
      <c r="B43" s="298"/>
      <c r="C43" s="298"/>
      <c r="D43" s="298"/>
      <c r="E43" s="300"/>
      <c r="F43" s="23" t="s">
        <v>20</v>
      </c>
      <c r="G43" s="207"/>
      <c r="H43" s="207"/>
    </row>
    <row r="44" spans="1:8" x14ac:dyDescent="0.3">
      <c r="A44" s="298"/>
      <c r="B44" s="298"/>
      <c r="C44" s="298"/>
      <c r="D44" s="298"/>
      <c r="E44" s="300"/>
      <c r="F44" s="208" t="s">
        <v>107</v>
      </c>
      <c r="G44" s="209">
        <f>+G46</f>
        <v>50000</v>
      </c>
      <c r="H44" s="209">
        <f>+H46</f>
        <v>0</v>
      </c>
    </row>
    <row r="45" spans="1:8" ht="51.95" customHeight="1" x14ac:dyDescent="0.3">
      <c r="A45" s="298"/>
      <c r="B45" s="298"/>
      <c r="C45" s="298"/>
      <c r="D45" s="298"/>
      <c r="E45" s="300"/>
      <c r="F45" s="23" t="s">
        <v>110</v>
      </c>
      <c r="G45" s="207"/>
      <c r="H45" s="207"/>
    </row>
    <row r="46" spans="1:8" ht="18" customHeight="1" x14ac:dyDescent="0.3">
      <c r="A46" s="298"/>
      <c r="B46" s="298"/>
      <c r="C46" s="298"/>
      <c r="D46" s="298"/>
      <c r="E46" s="300"/>
      <c r="F46" s="48" t="s">
        <v>23</v>
      </c>
      <c r="G46" s="199">
        <f t="shared" ref="G46:H48" si="4">+G47</f>
        <v>50000</v>
      </c>
      <c r="H46" s="199">
        <f t="shared" si="4"/>
        <v>0</v>
      </c>
    </row>
    <row r="47" spans="1:8" ht="18" customHeight="1" x14ac:dyDescent="0.3">
      <c r="A47" s="298"/>
      <c r="B47" s="298"/>
      <c r="C47" s="298"/>
      <c r="D47" s="298"/>
      <c r="E47" s="300"/>
      <c r="F47" s="23" t="s">
        <v>111</v>
      </c>
      <c r="G47" s="207">
        <f t="shared" si="4"/>
        <v>50000</v>
      </c>
      <c r="H47" s="200">
        <f t="shared" si="4"/>
        <v>0</v>
      </c>
    </row>
    <row r="48" spans="1:8" ht="18" customHeight="1" x14ac:dyDescent="0.3">
      <c r="A48" s="298"/>
      <c r="B48" s="298"/>
      <c r="C48" s="298"/>
      <c r="D48" s="298"/>
      <c r="E48" s="300"/>
      <c r="F48" s="23" t="s">
        <v>112</v>
      </c>
      <c r="G48" s="207">
        <f t="shared" si="4"/>
        <v>50000</v>
      </c>
      <c r="H48" s="200">
        <f t="shared" si="4"/>
        <v>0</v>
      </c>
    </row>
    <row r="49" spans="1:8" ht="18" customHeight="1" x14ac:dyDescent="0.3">
      <c r="A49" s="298"/>
      <c r="B49" s="298"/>
      <c r="C49" s="298"/>
      <c r="D49" s="298"/>
      <c r="E49" s="300"/>
      <c r="F49" s="23" t="s">
        <v>127</v>
      </c>
      <c r="G49" s="203">
        <v>50000</v>
      </c>
      <c r="H49" s="200">
        <v>0</v>
      </c>
    </row>
  </sheetData>
  <mergeCells count="28">
    <mergeCell ref="A32:A49"/>
    <mergeCell ref="D40:D49"/>
    <mergeCell ref="C36:C49"/>
    <mergeCell ref="B34:B49"/>
    <mergeCell ref="E40:F40"/>
    <mergeCell ref="E43:E49"/>
    <mergeCell ref="C12:C15"/>
    <mergeCell ref="B32:B33"/>
    <mergeCell ref="C32:C35"/>
    <mergeCell ref="D32:D39"/>
    <mergeCell ref="E32:E39"/>
    <mergeCell ref="D12:D19"/>
    <mergeCell ref="G7:H7"/>
    <mergeCell ref="F3:H3"/>
    <mergeCell ref="F2:H2"/>
    <mergeCell ref="F1:H1"/>
    <mergeCell ref="E20:F20"/>
    <mergeCell ref="A5:H5"/>
    <mergeCell ref="D7:E7"/>
    <mergeCell ref="F7:F8"/>
    <mergeCell ref="A7:C7"/>
    <mergeCell ref="B12:B13"/>
    <mergeCell ref="B14:B30"/>
    <mergeCell ref="E23:E30"/>
    <mergeCell ref="A12:A30"/>
    <mergeCell ref="D20:D30"/>
    <mergeCell ref="C16:C30"/>
    <mergeCell ref="E12:E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22" zoomScale="85" zoomScaleNormal="85" workbookViewId="0">
      <selection activeCell="E38" sqref="E38"/>
    </sheetView>
  </sheetViews>
  <sheetFormatPr defaultColWidth="9.140625" defaultRowHeight="17.25" x14ac:dyDescent="0.3"/>
  <cols>
    <col min="1" max="1" width="9.140625" style="12"/>
    <col min="2" max="2" width="9.140625" style="12" customWidth="1"/>
    <col min="3" max="3" width="54.28515625" style="12" customWidth="1"/>
    <col min="4" max="4" width="16.42578125" style="12" customWidth="1"/>
    <col min="5" max="8" width="20.42578125" style="12" customWidth="1"/>
    <col min="9" max="9" width="15.42578125" style="12" bestFit="1" customWidth="1"/>
    <col min="10" max="10" width="13.85546875" style="12" bestFit="1" customWidth="1"/>
    <col min="11" max="16384" width="9.140625" style="12"/>
  </cols>
  <sheetData>
    <row r="1" spans="1:10" ht="33.4" customHeight="1" x14ac:dyDescent="0.3">
      <c r="A1" s="159"/>
      <c r="B1" s="160"/>
      <c r="C1" s="160"/>
      <c r="D1" s="160"/>
      <c r="E1" s="159"/>
      <c r="F1" s="311" t="s">
        <v>31</v>
      </c>
      <c r="G1" s="311"/>
      <c r="H1" s="311"/>
    </row>
    <row r="2" spans="1:10" x14ac:dyDescent="0.3">
      <c r="A2" s="160"/>
      <c r="B2" s="160"/>
      <c r="C2" s="160"/>
      <c r="D2" s="160"/>
      <c r="E2" s="159"/>
      <c r="F2" s="312" t="s">
        <v>130</v>
      </c>
      <c r="G2" s="312"/>
      <c r="H2" s="312"/>
    </row>
    <row r="3" spans="1:10" x14ac:dyDescent="0.3">
      <c r="A3" s="160"/>
      <c r="B3" s="160"/>
      <c r="C3" s="160"/>
      <c r="D3" s="160"/>
      <c r="E3" s="159"/>
      <c r="F3" s="312" t="s">
        <v>32</v>
      </c>
      <c r="G3" s="312"/>
      <c r="H3" s="312"/>
    </row>
    <row r="4" spans="1:10" x14ac:dyDescent="0.3">
      <c r="A4" s="161"/>
      <c r="B4" s="161"/>
      <c r="C4" s="162"/>
      <c r="D4" s="159"/>
      <c r="E4" s="159"/>
      <c r="F4" s="159"/>
      <c r="G4" s="159"/>
      <c r="H4" s="159"/>
    </row>
    <row r="5" spans="1:10" ht="37.5" customHeight="1" x14ac:dyDescent="0.3">
      <c r="A5" s="313" t="s">
        <v>195</v>
      </c>
      <c r="B5" s="314"/>
      <c r="C5" s="314"/>
      <c r="D5" s="314"/>
      <c r="E5" s="314"/>
      <c r="F5" s="314"/>
      <c r="G5" s="314"/>
      <c r="H5" s="314"/>
    </row>
    <row r="6" spans="1:10" ht="37.5" customHeight="1" x14ac:dyDescent="0.3">
      <c r="A6" s="314"/>
      <c r="B6" s="314"/>
      <c r="C6" s="314"/>
      <c r="D6" s="314"/>
      <c r="E6" s="314"/>
      <c r="F6" s="314"/>
      <c r="G6" s="314"/>
      <c r="H6" s="314"/>
    </row>
    <row r="7" spans="1:10" x14ac:dyDescent="0.3">
      <c r="E7" s="159"/>
      <c r="F7" s="159"/>
      <c r="G7" s="159"/>
    </row>
    <row r="8" spans="1:10" x14ac:dyDescent="0.3">
      <c r="A8" s="163"/>
      <c r="B8" s="163"/>
      <c r="C8" s="163"/>
      <c r="D8" s="164"/>
      <c r="E8" s="159"/>
      <c r="F8" s="159"/>
      <c r="G8" s="315" t="s">
        <v>2</v>
      </c>
      <c r="H8" s="315"/>
    </row>
    <row r="9" spans="1:10" ht="45" customHeight="1" x14ac:dyDescent="0.3">
      <c r="A9" s="308" t="s">
        <v>33</v>
      </c>
      <c r="B9" s="309"/>
      <c r="C9" s="301" t="s">
        <v>44</v>
      </c>
      <c r="D9" s="303" t="s">
        <v>88</v>
      </c>
      <c r="E9" s="305" t="s">
        <v>126</v>
      </c>
      <c r="F9" s="306"/>
      <c r="G9" s="306"/>
      <c r="H9" s="307"/>
    </row>
    <row r="10" spans="1:10" ht="103.5" x14ac:dyDescent="0.3">
      <c r="A10" s="165" t="s">
        <v>34</v>
      </c>
      <c r="B10" s="165" t="s">
        <v>35</v>
      </c>
      <c r="C10" s="302"/>
      <c r="D10" s="304"/>
      <c r="E10" s="64" t="s">
        <v>36</v>
      </c>
      <c r="F10" s="64" t="s">
        <v>37</v>
      </c>
      <c r="G10" s="64" t="s">
        <v>38</v>
      </c>
      <c r="H10" s="64" t="s">
        <v>39</v>
      </c>
    </row>
    <row r="11" spans="1:10" x14ac:dyDescent="0.3">
      <c r="A11" s="165"/>
      <c r="B11" s="165"/>
      <c r="C11" s="166" t="s">
        <v>40</v>
      </c>
      <c r="D11" s="4">
        <f>SUM(E11:H11)</f>
        <v>2.0000000076834112E-3</v>
      </c>
      <c r="E11" s="4">
        <f>+E13</f>
        <v>2.0000000076834112E-3</v>
      </c>
      <c r="F11" s="4">
        <f>+F13</f>
        <v>0</v>
      </c>
      <c r="G11" s="4">
        <f>+G13</f>
        <v>0</v>
      </c>
      <c r="H11" s="4">
        <f>+H13</f>
        <v>0</v>
      </c>
      <c r="I11" s="98"/>
      <c r="J11" s="98"/>
    </row>
    <row r="12" spans="1:10" x14ac:dyDescent="0.3">
      <c r="A12" s="165"/>
      <c r="B12" s="165"/>
      <c r="C12" s="166" t="s">
        <v>41</v>
      </c>
      <c r="D12" s="4"/>
      <c r="E12" s="4"/>
      <c r="F12" s="4"/>
      <c r="G12" s="4"/>
      <c r="H12" s="4"/>
      <c r="I12" s="98"/>
      <c r="J12" s="167"/>
    </row>
    <row r="13" spans="1:10" ht="51.75" x14ac:dyDescent="0.3">
      <c r="A13" s="2"/>
      <c r="B13" s="6"/>
      <c r="C13" s="6" t="s">
        <v>42</v>
      </c>
      <c r="D13" s="4">
        <f>SUM(E13:H13)</f>
        <v>2.0000000076834112E-3</v>
      </c>
      <c r="E13" s="4">
        <f>+E15</f>
        <v>2.0000000076834112E-3</v>
      </c>
      <c r="F13" s="4">
        <f t="shared" ref="F13:H13" si="0">+F15</f>
        <v>0</v>
      </c>
      <c r="G13" s="4">
        <f t="shared" si="0"/>
        <v>0</v>
      </c>
      <c r="H13" s="4">
        <f t="shared" si="0"/>
        <v>0</v>
      </c>
      <c r="I13" s="98"/>
    </row>
    <row r="14" spans="1:10" x14ac:dyDescent="0.3">
      <c r="A14" s="2"/>
      <c r="B14" s="2"/>
      <c r="C14" s="2" t="s">
        <v>19</v>
      </c>
      <c r="D14" s="3"/>
      <c r="E14" s="3"/>
      <c r="F14" s="3"/>
      <c r="G14" s="3"/>
      <c r="H14" s="3"/>
    </row>
    <row r="15" spans="1:10" ht="51.75" x14ac:dyDescent="0.3">
      <c r="A15" s="7">
        <v>1183</v>
      </c>
      <c r="B15" s="7">
        <v>32003</v>
      </c>
      <c r="C15" s="8" t="s">
        <v>70</v>
      </c>
      <c r="D15" s="4">
        <f>SUM(E15:H15)</f>
        <v>2.0000000076834112E-3</v>
      </c>
      <c r="E15" s="4">
        <f>+E17+E18+E20+E22+E24+E26+E28+E30+E33+E35</f>
        <v>2.0000000076834112E-3</v>
      </c>
      <c r="F15" s="4">
        <f t="shared" ref="F15:H15" si="1">+F17+F18+F20+F22+F24+F26+F28+F30+F33+F35</f>
        <v>0</v>
      </c>
      <c r="G15" s="4">
        <f t="shared" si="1"/>
        <v>0</v>
      </c>
      <c r="H15" s="4">
        <f t="shared" si="1"/>
        <v>0</v>
      </c>
    </row>
    <row r="16" spans="1:10" x14ac:dyDescent="0.3">
      <c r="A16" s="168"/>
      <c r="B16" s="168"/>
      <c r="C16" s="154" t="s">
        <v>24</v>
      </c>
      <c r="D16" s="11"/>
      <c r="E16" s="9"/>
      <c r="F16" s="10"/>
      <c r="G16" s="11"/>
      <c r="H16" s="11"/>
    </row>
    <row r="17" spans="1:8" s="169" customFormat="1" ht="120.75" x14ac:dyDescent="0.3">
      <c r="A17" s="310"/>
      <c r="B17" s="310"/>
      <c r="C17" s="157" t="s">
        <v>146</v>
      </c>
      <c r="D17" s="59">
        <f t="shared" ref="D17:D20" si="2">SUM(E17:H17)</f>
        <v>-50000</v>
      </c>
      <c r="E17" s="59">
        <f>SUM(E19:E23)</f>
        <v>0</v>
      </c>
      <c r="F17" s="59">
        <f>SUM(F19:F23)</f>
        <v>0</v>
      </c>
      <c r="G17" s="59">
        <v>-50000</v>
      </c>
      <c r="H17" s="60">
        <f>SUM(H19:H23)</f>
        <v>0</v>
      </c>
    </row>
    <row r="18" spans="1:8" s="169" customFormat="1" x14ac:dyDescent="0.3">
      <c r="A18" s="310"/>
      <c r="B18" s="310"/>
      <c r="C18" s="157" t="s">
        <v>147</v>
      </c>
      <c r="D18" s="59">
        <f t="shared" ref="D18" si="3">SUM(E18:H18)</f>
        <v>5000</v>
      </c>
      <c r="E18" s="59">
        <f>+E19</f>
        <v>0</v>
      </c>
      <c r="F18" s="59">
        <f t="shared" ref="F18:H18" si="4">+F19</f>
        <v>0</v>
      </c>
      <c r="G18" s="59">
        <f t="shared" si="4"/>
        <v>5000</v>
      </c>
      <c r="H18" s="59">
        <f t="shared" si="4"/>
        <v>0</v>
      </c>
    </row>
    <row r="19" spans="1:8" x14ac:dyDescent="0.3">
      <c r="A19" s="310"/>
      <c r="B19" s="310"/>
      <c r="C19" s="92" t="s">
        <v>148</v>
      </c>
      <c r="D19" s="61">
        <f t="shared" si="2"/>
        <v>5000</v>
      </c>
      <c r="E19" s="61"/>
      <c r="F19" s="61"/>
      <c r="G19" s="91">
        <f>+'Havelvats 7'!I24+'Havelvats 7'!I34</f>
        <v>5000</v>
      </c>
      <c r="H19" s="61"/>
    </row>
    <row r="20" spans="1:8" s="169" customFormat="1" x14ac:dyDescent="0.3">
      <c r="A20" s="310"/>
      <c r="B20" s="310"/>
      <c r="C20" s="157" t="s">
        <v>149</v>
      </c>
      <c r="D20" s="59">
        <f t="shared" si="2"/>
        <v>5000</v>
      </c>
      <c r="E20" s="59">
        <f>+E21</f>
        <v>0</v>
      </c>
      <c r="F20" s="59">
        <f t="shared" ref="F20" si="5">+F21</f>
        <v>0</v>
      </c>
      <c r="G20" s="59">
        <f t="shared" ref="G20" si="6">+G21</f>
        <v>5000</v>
      </c>
      <c r="H20" s="59">
        <f t="shared" ref="H20" si="7">+H21</f>
        <v>0</v>
      </c>
    </row>
    <row r="21" spans="1:8" x14ac:dyDescent="0.3">
      <c r="A21" s="310"/>
      <c r="B21" s="310"/>
      <c r="C21" s="92" t="s">
        <v>162</v>
      </c>
      <c r="D21" s="61">
        <f t="shared" ref="D21:D23" si="8">SUM(E21:H21)</f>
        <v>5000</v>
      </c>
      <c r="E21" s="61"/>
      <c r="F21" s="61"/>
      <c r="G21" s="91">
        <f>+'Havelvats 7'!I25+'Havelvats 7'!I35</f>
        <v>5000</v>
      </c>
      <c r="H21" s="61"/>
    </row>
    <row r="22" spans="1:8" s="169" customFormat="1" x14ac:dyDescent="0.3">
      <c r="A22" s="310"/>
      <c r="B22" s="310"/>
      <c r="C22" s="157" t="s">
        <v>150</v>
      </c>
      <c r="D22" s="59">
        <f t="shared" si="8"/>
        <v>5000</v>
      </c>
      <c r="E22" s="59">
        <f>+E23</f>
        <v>0</v>
      </c>
      <c r="F22" s="59">
        <f t="shared" ref="F22" si="9">+F23</f>
        <v>0</v>
      </c>
      <c r="G22" s="59">
        <f t="shared" ref="G22" si="10">+G23</f>
        <v>5000</v>
      </c>
      <c r="H22" s="59">
        <f t="shared" ref="H22" si="11">+H23</f>
        <v>0</v>
      </c>
    </row>
    <row r="23" spans="1:8" ht="34.5" x14ac:dyDescent="0.3">
      <c r="A23" s="310"/>
      <c r="B23" s="310"/>
      <c r="C23" s="92" t="s">
        <v>163</v>
      </c>
      <c r="D23" s="61">
        <f t="shared" si="8"/>
        <v>5000</v>
      </c>
      <c r="E23" s="61"/>
      <c r="F23" s="61"/>
      <c r="G23" s="91">
        <f>+'Havelvats 7'!I26+'Havelvats 7'!I36</f>
        <v>5000</v>
      </c>
      <c r="H23" s="61"/>
    </row>
    <row r="24" spans="1:8" s="169" customFormat="1" x14ac:dyDescent="0.3">
      <c r="A24" s="310"/>
      <c r="B24" s="310"/>
      <c r="C24" s="157" t="s">
        <v>151</v>
      </c>
      <c r="D24" s="59">
        <f t="shared" ref="D24:D25" si="12">SUM(E24:H24)</f>
        <v>5000</v>
      </c>
      <c r="E24" s="59">
        <f>+E25</f>
        <v>0</v>
      </c>
      <c r="F24" s="59">
        <f t="shared" ref="F24" si="13">+F25</f>
        <v>0</v>
      </c>
      <c r="G24" s="59">
        <f t="shared" ref="G24" si="14">+G25</f>
        <v>5000</v>
      </c>
      <c r="H24" s="59">
        <f t="shared" ref="H24" si="15">+H25</f>
        <v>0</v>
      </c>
    </row>
    <row r="25" spans="1:8" x14ac:dyDescent="0.3">
      <c r="A25" s="310"/>
      <c r="B25" s="310"/>
      <c r="C25" s="92" t="s">
        <v>152</v>
      </c>
      <c r="D25" s="61">
        <f t="shared" si="12"/>
        <v>5000</v>
      </c>
      <c r="E25" s="61"/>
      <c r="F25" s="61"/>
      <c r="G25" s="91">
        <f>+'Havelvats 7'!I27+'Havelvats 7'!I37</f>
        <v>5000</v>
      </c>
      <c r="H25" s="61"/>
    </row>
    <row r="26" spans="1:8" s="169" customFormat="1" x14ac:dyDescent="0.3">
      <c r="A26" s="310"/>
      <c r="B26" s="310"/>
      <c r="C26" s="157" t="s">
        <v>153</v>
      </c>
      <c r="D26" s="59">
        <f t="shared" ref="D26:D27" si="16">SUM(E26:H26)</f>
        <v>5000</v>
      </c>
      <c r="E26" s="59">
        <f>+E27</f>
        <v>0</v>
      </c>
      <c r="F26" s="59">
        <f t="shared" ref="F26" si="17">+F27</f>
        <v>0</v>
      </c>
      <c r="G26" s="59">
        <f t="shared" ref="G26" si="18">+G27</f>
        <v>5000</v>
      </c>
      <c r="H26" s="59">
        <f t="shared" ref="H26" si="19">+H27</f>
        <v>0</v>
      </c>
    </row>
    <row r="27" spans="1:8" x14ac:dyDescent="0.3">
      <c r="A27" s="310"/>
      <c r="B27" s="310"/>
      <c r="C27" s="92" t="s">
        <v>197</v>
      </c>
      <c r="D27" s="61">
        <f t="shared" si="16"/>
        <v>5000</v>
      </c>
      <c r="E27" s="61"/>
      <c r="F27" s="61"/>
      <c r="G27" s="91">
        <f>+'Havelvats 7'!I28+'Havelvats 7'!I38</f>
        <v>5000</v>
      </c>
      <c r="H27" s="61"/>
    </row>
    <row r="28" spans="1:8" s="169" customFormat="1" x14ac:dyDescent="0.3">
      <c r="A28" s="310"/>
      <c r="B28" s="310"/>
      <c r="C28" s="157" t="s">
        <v>141</v>
      </c>
      <c r="D28" s="59">
        <f t="shared" ref="D28:D29" si="20">SUM(E28:H28)</f>
        <v>5000</v>
      </c>
      <c r="E28" s="59">
        <f>+E29</f>
        <v>0</v>
      </c>
      <c r="F28" s="59">
        <f t="shared" ref="F28" si="21">+F29</f>
        <v>0</v>
      </c>
      <c r="G28" s="59">
        <f t="shared" ref="G28" si="22">+G29</f>
        <v>5000</v>
      </c>
      <c r="H28" s="59">
        <f t="shared" ref="H28" si="23">+H29</f>
        <v>0</v>
      </c>
    </row>
    <row r="29" spans="1:8" x14ac:dyDescent="0.3">
      <c r="A29" s="310"/>
      <c r="B29" s="310"/>
      <c r="C29" s="92" t="s">
        <v>154</v>
      </c>
      <c r="D29" s="61">
        <f t="shared" si="20"/>
        <v>5000</v>
      </c>
      <c r="E29" s="61"/>
      <c r="F29" s="61"/>
      <c r="G29" s="91">
        <f>+'Havelvats 7'!I29+'Havelvats 7'!I39</f>
        <v>5000</v>
      </c>
      <c r="H29" s="61"/>
    </row>
    <row r="30" spans="1:8" s="169" customFormat="1" x14ac:dyDescent="0.3">
      <c r="A30" s="310"/>
      <c r="B30" s="310"/>
      <c r="C30" s="157" t="s">
        <v>155</v>
      </c>
      <c r="D30" s="59">
        <f t="shared" ref="D30:D32" si="24">SUM(E30:H30)</f>
        <v>-155000</v>
      </c>
      <c r="E30" s="59">
        <f>+E31+E32</f>
        <v>-160000</v>
      </c>
      <c r="F30" s="59">
        <f t="shared" ref="F30:H30" si="25">+F31+F32</f>
        <v>0</v>
      </c>
      <c r="G30" s="59">
        <f t="shared" si="25"/>
        <v>5000</v>
      </c>
      <c r="H30" s="59">
        <f t="shared" si="25"/>
        <v>0</v>
      </c>
    </row>
    <row r="31" spans="1:8" x14ac:dyDescent="0.3">
      <c r="A31" s="310"/>
      <c r="B31" s="310"/>
      <c r="C31" s="92" t="s">
        <v>156</v>
      </c>
      <c r="D31" s="61">
        <f t="shared" si="24"/>
        <v>5000</v>
      </c>
      <c r="E31" s="61"/>
      <c r="F31" s="61"/>
      <c r="G31" s="91">
        <f>+'Havelvats 7'!I30+'Havelvats 7'!I40</f>
        <v>5000</v>
      </c>
      <c r="H31" s="61"/>
    </row>
    <row r="32" spans="1:8" x14ac:dyDescent="0.3">
      <c r="A32" s="310"/>
      <c r="B32" s="310"/>
      <c r="C32" s="86" t="s">
        <v>166</v>
      </c>
      <c r="D32" s="61">
        <f t="shared" si="24"/>
        <v>-160000</v>
      </c>
      <c r="E32" s="61">
        <f>+'Havelvats 7'!I17+'Havelvats 7'!I20-889.3</f>
        <v>-160000</v>
      </c>
      <c r="F32" s="61"/>
      <c r="G32" s="62"/>
      <c r="H32" s="61"/>
    </row>
    <row r="33" spans="1:8" s="169" customFormat="1" x14ac:dyDescent="0.3">
      <c r="A33" s="310"/>
      <c r="B33" s="310"/>
      <c r="C33" s="157" t="s">
        <v>157</v>
      </c>
      <c r="D33" s="59">
        <f t="shared" ref="D33:D34" si="26">SUM(E33:H33)</f>
        <v>5000</v>
      </c>
      <c r="E33" s="59">
        <f>+E34</f>
        <v>0</v>
      </c>
      <c r="F33" s="59">
        <f t="shared" ref="F33" si="27">+F34</f>
        <v>0</v>
      </c>
      <c r="G33" s="59">
        <f t="shared" ref="G33" si="28">+G34</f>
        <v>5000</v>
      </c>
      <c r="H33" s="59">
        <f t="shared" ref="H33" si="29">+H34</f>
        <v>0</v>
      </c>
    </row>
    <row r="34" spans="1:8" x14ac:dyDescent="0.3">
      <c r="A34" s="310"/>
      <c r="B34" s="310"/>
      <c r="C34" s="92" t="s">
        <v>158</v>
      </c>
      <c r="D34" s="61">
        <f t="shared" si="26"/>
        <v>5000</v>
      </c>
      <c r="E34" s="61"/>
      <c r="F34" s="61"/>
      <c r="G34" s="91">
        <f>+'Havelvats 7'!I31+'Havelvats 7'!I41</f>
        <v>5000</v>
      </c>
      <c r="H34" s="61"/>
    </row>
    <row r="35" spans="1:8" s="169" customFormat="1" x14ac:dyDescent="0.3">
      <c r="A35" s="310"/>
      <c r="B35" s="310"/>
      <c r="C35" s="157" t="s">
        <v>159</v>
      </c>
      <c r="D35" s="59">
        <f t="shared" ref="D35:D36" si="30">SUM(E35:H35)</f>
        <v>170000.00200000001</v>
      </c>
      <c r="E35" s="59">
        <f>+E36+E37+E38</f>
        <v>160000.00200000001</v>
      </c>
      <c r="F35" s="59">
        <f t="shared" ref="F35:H35" si="31">+F36+F37+F38</f>
        <v>0</v>
      </c>
      <c r="G35" s="59">
        <f t="shared" si="31"/>
        <v>10000</v>
      </c>
      <c r="H35" s="59">
        <f t="shared" si="31"/>
        <v>0</v>
      </c>
    </row>
    <row r="36" spans="1:8" x14ac:dyDescent="0.3">
      <c r="A36" s="310"/>
      <c r="B36" s="310"/>
      <c r="C36" s="92" t="s">
        <v>160</v>
      </c>
      <c r="D36" s="61">
        <f t="shared" si="30"/>
        <v>5000</v>
      </c>
      <c r="E36" s="61"/>
      <c r="F36" s="61"/>
      <c r="G36" s="91">
        <f>+'Havelvats 7'!I32+'Havelvats 7'!I42</f>
        <v>5000</v>
      </c>
      <c r="H36" s="61"/>
    </row>
    <row r="37" spans="1:8" x14ac:dyDescent="0.3">
      <c r="A37" s="310"/>
      <c r="B37" s="310"/>
      <c r="C37" s="92" t="s">
        <v>161</v>
      </c>
      <c r="D37" s="61">
        <f t="shared" ref="D37" si="32">SUM(E37:H37)</f>
        <v>5000</v>
      </c>
      <c r="E37" s="61"/>
      <c r="F37" s="61"/>
      <c r="G37" s="91">
        <f>+'Havelvats 7'!I33+'Havelvats 7'!I43</f>
        <v>5000</v>
      </c>
      <c r="H37" s="61"/>
    </row>
    <row r="38" spans="1:8" x14ac:dyDescent="0.3">
      <c r="A38" s="310"/>
      <c r="B38" s="310"/>
      <c r="C38" s="86" t="s">
        <v>167</v>
      </c>
      <c r="D38" s="61">
        <f t="shared" ref="D38" si="33">SUM(E38:H38)</f>
        <v>160000.00200000001</v>
      </c>
      <c r="E38" s="61">
        <f>+'Havelvats 7'!I18+'Havelvats 7'!I21+1040.8</f>
        <v>160000.00200000001</v>
      </c>
      <c r="F38" s="61"/>
      <c r="G38" s="62"/>
      <c r="H38" s="61"/>
    </row>
  </sheetData>
  <mergeCells count="11">
    <mergeCell ref="F1:H1"/>
    <mergeCell ref="F2:H2"/>
    <mergeCell ref="F3:H3"/>
    <mergeCell ref="A5:H6"/>
    <mergeCell ref="G8:H8"/>
    <mergeCell ref="C9:C10"/>
    <mergeCell ref="D9:D10"/>
    <mergeCell ref="E9:H9"/>
    <mergeCell ref="A9:B9"/>
    <mergeCell ref="B17:B38"/>
    <mergeCell ref="A17:A3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topLeftCell="B1" zoomScale="85" zoomScaleNormal="85" workbookViewId="0">
      <selection activeCell="E2" sqref="E2:F2"/>
    </sheetView>
  </sheetViews>
  <sheetFormatPr defaultColWidth="9.140625" defaultRowHeight="17.25" x14ac:dyDescent="0.3"/>
  <cols>
    <col min="1" max="3" width="9.140625" style="68"/>
    <col min="4" max="4" width="54.28515625" style="68" customWidth="1"/>
    <col min="5" max="6" width="22" style="68" customWidth="1"/>
    <col min="7" max="7" width="33.7109375" style="68" customWidth="1"/>
    <col min="8" max="9" width="9.140625" style="68"/>
    <col min="10" max="10" width="12.28515625" style="68" customWidth="1"/>
    <col min="11" max="16384" width="9.140625" style="68"/>
  </cols>
  <sheetData>
    <row r="1" spans="2:7" ht="33.4" customHeight="1" x14ac:dyDescent="0.3">
      <c r="E1" s="320" t="s">
        <v>43</v>
      </c>
      <c r="F1" s="320"/>
    </row>
    <row r="2" spans="2:7" x14ac:dyDescent="0.3">
      <c r="D2" s="69"/>
      <c r="E2" s="319" t="s">
        <v>130</v>
      </c>
      <c r="F2" s="319"/>
    </row>
    <row r="3" spans="2:7" x14ac:dyDescent="0.3">
      <c r="D3" s="69"/>
      <c r="E3" s="319" t="s">
        <v>32</v>
      </c>
      <c r="F3" s="319"/>
    </row>
    <row r="4" spans="2:7" ht="13.5" customHeight="1" x14ac:dyDescent="0.3">
      <c r="D4" s="69"/>
      <c r="E4" s="69"/>
      <c r="F4" s="69"/>
    </row>
    <row r="5" spans="2:7" ht="85.5" customHeight="1" x14ac:dyDescent="0.3">
      <c r="B5" s="321" t="s">
        <v>196</v>
      </c>
      <c r="C5" s="321"/>
      <c r="D5" s="321"/>
      <c r="E5" s="321"/>
      <c r="F5" s="321"/>
      <c r="G5" s="151"/>
    </row>
    <row r="7" spans="2:7" x14ac:dyDescent="0.3">
      <c r="E7" s="70"/>
      <c r="F7" s="70" t="s">
        <v>2</v>
      </c>
    </row>
    <row r="8" spans="2:7" ht="93.95" customHeight="1" x14ac:dyDescent="0.3">
      <c r="B8" s="322" t="s">
        <v>33</v>
      </c>
      <c r="C8" s="323"/>
      <c r="D8" s="301" t="s">
        <v>44</v>
      </c>
      <c r="E8" s="324" t="s">
        <v>144</v>
      </c>
      <c r="F8" s="325"/>
    </row>
    <row r="9" spans="2:7" ht="88.5" customHeight="1" x14ac:dyDescent="0.3">
      <c r="B9" s="152" t="s">
        <v>34</v>
      </c>
      <c r="C9" s="152" t="s">
        <v>35</v>
      </c>
      <c r="D9" s="302"/>
      <c r="E9" s="20" t="s">
        <v>90</v>
      </c>
      <c r="F9" s="20" t="s">
        <v>45</v>
      </c>
    </row>
    <row r="10" spans="2:7" ht="51.75" x14ac:dyDescent="0.3">
      <c r="B10" s="152"/>
      <c r="C10" s="152"/>
      <c r="D10" s="13" t="s">
        <v>42</v>
      </c>
      <c r="E10" s="72">
        <f t="shared" ref="E10:F10" si="0">+E12</f>
        <v>-50000.000000000007</v>
      </c>
      <c r="F10" s="14">
        <f t="shared" si="0"/>
        <v>2.0000000076834112E-3</v>
      </c>
    </row>
    <row r="11" spans="2:7" x14ac:dyDescent="0.3">
      <c r="B11" s="152"/>
      <c r="C11" s="152"/>
      <c r="D11" s="15" t="s">
        <v>91</v>
      </c>
      <c r="E11" s="14"/>
      <c r="F11" s="14"/>
    </row>
    <row r="12" spans="2:7" ht="51.75" x14ac:dyDescent="0.3">
      <c r="B12" s="78">
        <v>1183</v>
      </c>
      <c r="C12" s="78">
        <v>32003</v>
      </c>
      <c r="D12" s="8" t="s">
        <v>70</v>
      </c>
      <c r="E12" s="72">
        <f>+E14</f>
        <v>-50000.000000000007</v>
      </c>
      <c r="F12" s="153">
        <f>+F14</f>
        <v>2.0000000076834112E-3</v>
      </c>
    </row>
    <row r="13" spans="2:7" x14ac:dyDescent="0.3">
      <c r="B13" s="77"/>
      <c r="C13" s="77"/>
      <c r="D13" s="154" t="s">
        <v>20</v>
      </c>
      <c r="E13" s="17"/>
      <c r="F13" s="18"/>
    </row>
    <row r="14" spans="2:7" x14ac:dyDescent="0.3">
      <c r="B14" s="310"/>
      <c r="C14" s="316"/>
      <c r="D14" s="155" t="s">
        <v>73</v>
      </c>
      <c r="E14" s="71">
        <f t="shared" ref="E14:F14" si="1">+E16+E17+E19+E21+E23+E25+E27+E29+E32+E34</f>
        <v>-50000.000000000007</v>
      </c>
      <c r="F14" s="16">
        <f t="shared" si="1"/>
        <v>2.0000000076834112E-3</v>
      </c>
    </row>
    <row r="15" spans="2:7" x14ac:dyDescent="0.3">
      <c r="B15" s="310"/>
      <c r="C15" s="317"/>
      <c r="D15" s="156" t="s">
        <v>89</v>
      </c>
      <c r="E15" s="17"/>
      <c r="F15" s="18"/>
    </row>
    <row r="16" spans="2:7" ht="120.75" x14ac:dyDescent="0.3">
      <c r="B16" s="310"/>
      <c r="C16" s="317"/>
      <c r="D16" s="157" t="s">
        <v>146</v>
      </c>
      <c r="E16" s="65">
        <v>-50000</v>
      </c>
      <c r="F16" s="65">
        <f>+'Havelvats 3'!D17</f>
        <v>-50000</v>
      </c>
    </row>
    <row r="17" spans="2:6" x14ac:dyDescent="0.3">
      <c r="B17" s="310"/>
      <c r="C17" s="317"/>
      <c r="D17" s="157" t="s">
        <v>147</v>
      </c>
      <c r="E17" s="19">
        <f t="shared" ref="E17:F17" si="2">+E18</f>
        <v>0</v>
      </c>
      <c r="F17" s="19">
        <f t="shared" si="2"/>
        <v>5000</v>
      </c>
    </row>
    <row r="18" spans="2:6" x14ac:dyDescent="0.3">
      <c r="B18" s="310"/>
      <c r="C18" s="317"/>
      <c r="D18" s="92" t="s">
        <v>148</v>
      </c>
      <c r="E18" s="17"/>
      <c r="F18" s="17">
        <f>+'Havelvats 3'!D19</f>
        <v>5000</v>
      </c>
    </row>
    <row r="19" spans="2:6" s="158" customFormat="1" x14ac:dyDescent="0.3">
      <c r="B19" s="310"/>
      <c r="C19" s="317"/>
      <c r="D19" s="157" t="s">
        <v>149</v>
      </c>
      <c r="E19" s="19">
        <f t="shared" ref="E19" si="3">+E20</f>
        <v>0</v>
      </c>
      <c r="F19" s="19">
        <f t="shared" ref="F19" si="4">+F20</f>
        <v>5000</v>
      </c>
    </row>
    <row r="20" spans="2:6" x14ac:dyDescent="0.3">
      <c r="B20" s="310"/>
      <c r="C20" s="317"/>
      <c r="D20" s="92" t="s">
        <v>162</v>
      </c>
      <c r="E20" s="17"/>
      <c r="F20" s="17">
        <f>+'Havelvats 3'!D21</f>
        <v>5000</v>
      </c>
    </row>
    <row r="21" spans="2:6" s="158" customFormat="1" x14ac:dyDescent="0.3">
      <c r="B21" s="310"/>
      <c r="C21" s="317"/>
      <c r="D21" s="157" t="s">
        <v>150</v>
      </c>
      <c r="E21" s="19">
        <f t="shared" ref="E21" si="5">+E22</f>
        <v>0</v>
      </c>
      <c r="F21" s="19">
        <f t="shared" ref="F21" si="6">+F22</f>
        <v>5000</v>
      </c>
    </row>
    <row r="22" spans="2:6" ht="34.5" x14ac:dyDescent="0.3">
      <c r="B22" s="310"/>
      <c r="C22" s="317"/>
      <c r="D22" s="92" t="s">
        <v>163</v>
      </c>
      <c r="E22" s="17"/>
      <c r="F22" s="17">
        <f>+'Havelvats 3'!D23</f>
        <v>5000</v>
      </c>
    </row>
    <row r="23" spans="2:6" s="158" customFormat="1" x14ac:dyDescent="0.3">
      <c r="B23" s="310"/>
      <c r="C23" s="317"/>
      <c r="D23" s="157" t="s">
        <v>151</v>
      </c>
      <c r="E23" s="19">
        <f t="shared" ref="E23" si="7">+E24</f>
        <v>0</v>
      </c>
      <c r="F23" s="19">
        <f t="shared" ref="F23" si="8">+F24</f>
        <v>5000</v>
      </c>
    </row>
    <row r="24" spans="2:6" x14ac:dyDescent="0.3">
      <c r="B24" s="310"/>
      <c r="C24" s="317"/>
      <c r="D24" s="92" t="s">
        <v>152</v>
      </c>
      <c r="E24" s="17"/>
      <c r="F24" s="17">
        <f>+'Havelvats 3'!D25</f>
        <v>5000</v>
      </c>
    </row>
    <row r="25" spans="2:6" s="158" customFormat="1" x14ac:dyDescent="0.3">
      <c r="B25" s="310"/>
      <c r="C25" s="317"/>
      <c r="D25" s="157" t="s">
        <v>153</v>
      </c>
      <c r="E25" s="19">
        <f t="shared" ref="E25" si="9">+E26</f>
        <v>0</v>
      </c>
      <c r="F25" s="19">
        <f t="shared" ref="F25" si="10">+F26</f>
        <v>5000</v>
      </c>
    </row>
    <row r="26" spans="2:6" x14ac:dyDescent="0.3">
      <c r="B26" s="310"/>
      <c r="C26" s="317"/>
      <c r="D26" s="92" t="s">
        <v>197</v>
      </c>
      <c r="E26" s="17"/>
      <c r="F26" s="17">
        <f>+'Havelvats 3'!D27</f>
        <v>5000</v>
      </c>
    </row>
    <row r="27" spans="2:6" s="158" customFormat="1" x14ac:dyDescent="0.3">
      <c r="B27" s="310"/>
      <c r="C27" s="317"/>
      <c r="D27" s="157" t="s">
        <v>141</v>
      </c>
      <c r="E27" s="19">
        <f t="shared" ref="E27" si="11">+E28</f>
        <v>0</v>
      </c>
      <c r="F27" s="19">
        <f t="shared" ref="F27" si="12">+F28</f>
        <v>5000</v>
      </c>
    </row>
    <row r="28" spans="2:6" x14ac:dyDescent="0.3">
      <c r="B28" s="310"/>
      <c r="C28" s="317"/>
      <c r="D28" s="92" t="s">
        <v>154</v>
      </c>
      <c r="E28" s="17"/>
      <c r="F28" s="17">
        <f>+'Havelvats 3'!D29</f>
        <v>5000</v>
      </c>
    </row>
    <row r="29" spans="2:6" s="158" customFormat="1" x14ac:dyDescent="0.3">
      <c r="B29" s="310"/>
      <c r="C29" s="317"/>
      <c r="D29" s="157" t="s">
        <v>155</v>
      </c>
      <c r="E29" s="65">
        <f t="shared" ref="E29:F29" si="13">+E30+E31</f>
        <v>-50882.6</v>
      </c>
      <c r="F29" s="65">
        <f t="shared" si="13"/>
        <v>-155000</v>
      </c>
    </row>
    <row r="30" spans="2:6" x14ac:dyDescent="0.3">
      <c r="B30" s="310"/>
      <c r="C30" s="317"/>
      <c r="D30" s="92" t="s">
        <v>156</v>
      </c>
      <c r="E30" s="73"/>
      <c r="F30" s="73">
        <f>+'Havelvats 3'!D31</f>
        <v>5000</v>
      </c>
    </row>
    <row r="31" spans="2:6" x14ac:dyDescent="0.3">
      <c r="B31" s="310"/>
      <c r="C31" s="317"/>
      <c r="D31" s="92" t="s">
        <v>166</v>
      </c>
      <c r="E31" s="73">
        <v>-50882.6</v>
      </c>
      <c r="F31" s="73">
        <f>+'Havelvats 3'!D32</f>
        <v>-160000</v>
      </c>
    </row>
    <row r="32" spans="2:6" s="158" customFormat="1" x14ac:dyDescent="0.3">
      <c r="B32" s="310"/>
      <c r="C32" s="317"/>
      <c r="D32" s="157" t="s">
        <v>157</v>
      </c>
      <c r="E32" s="19">
        <f t="shared" ref="E32" si="14">+E33</f>
        <v>0</v>
      </c>
      <c r="F32" s="19">
        <f t="shared" ref="F32" si="15">+F33</f>
        <v>5000</v>
      </c>
    </row>
    <row r="33" spans="2:6" x14ac:dyDescent="0.3">
      <c r="B33" s="310"/>
      <c r="C33" s="317"/>
      <c r="D33" s="92" t="s">
        <v>158</v>
      </c>
      <c r="E33" s="17"/>
      <c r="F33" s="17">
        <f>+'Havelvats 3'!D34</f>
        <v>5000</v>
      </c>
    </row>
    <row r="34" spans="2:6" s="158" customFormat="1" x14ac:dyDescent="0.3">
      <c r="B34" s="310"/>
      <c r="C34" s="317"/>
      <c r="D34" s="157" t="s">
        <v>159</v>
      </c>
      <c r="E34" s="19">
        <f t="shared" ref="E34:F34" si="16">+E35+E36+E37</f>
        <v>50882.6</v>
      </c>
      <c r="F34" s="19">
        <f t="shared" si="16"/>
        <v>170000.00200000001</v>
      </c>
    </row>
    <row r="35" spans="2:6" x14ac:dyDescent="0.3">
      <c r="B35" s="310"/>
      <c r="C35" s="317"/>
      <c r="D35" s="92" t="s">
        <v>160</v>
      </c>
      <c r="E35" s="17"/>
      <c r="F35" s="17">
        <f>+'Havelvats 3'!D36</f>
        <v>5000</v>
      </c>
    </row>
    <row r="36" spans="2:6" x14ac:dyDescent="0.3">
      <c r="B36" s="310"/>
      <c r="C36" s="317"/>
      <c r="D36" s="92" t="s">
        <v>161</v>
      </c>
      <c r="E36" s="17"/>
      <c r="F36" s="17">
        <f>+'Havelvats 3'!D37</f>
        <v>5000</v>
      </c>
    </row>
    <row r="37" spans="2:6" x14ac:dyDescent="0.3">
      <c r="B37" s="310"/>
      <c r="C37" s="318"/>
      <c r="D37" s="86" t="s">
        <v>167</v>
      </c>
      <c r="E37" s="17">
        <v>50882.6</v>
      </c>
      <c r="F37" s="17">
        <f>+'Havelvats 3'!D38</f>
        <v>160000.00200000001</v>
      </c>
    </row>
  </sheetData>
  <mergeCells count="9">
    <mergeCell ref="C14:C37"/>
    <mergeCell ref="B14:B37"/>
    <mergeCell ref="E3:F3"/>
    <mergeCell ref="E2:F2"/>
    <mergeCell ref="E1:F1"/>
    <mergeCell ref="B5:F5"/>
    <mergeCell ref="B8:C8"/>
    <mergeCell ref="D8:D9"/>
    <mergeCell ref="E8:F8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zoomScale="85" zoomScaleNormal="85" workbookViewId="0">
      <selection activeCell="D2" sqref="D2:E2"/>
    </sheetView>
  </sheetViews>
  <sheetFormatPr defaultColWidth="9.140625" defaultRowHeight="17.25" x14ac:dyDescent="0.3"/>
  <cols>
    <col min="1" max="1" width="5.28515625" style="12" customWidth="1"/>
    <col min="2" max="2" width="24.42578125" style="12" customWidth="1"/>
    <col min="3" max="3" width="65.7109375" style="12" customWidth="1"/>
    <col min="4" max="5" width="22" style="12" customWidth="1"/>
    <col min="6" max="16384" width="9.140625" style="12"/>
  </cols>
  <sheetData>
    <row r="1" spans="1:7" s="172" customFormat="1" ht="33.4" customHeight="1" x14ac:dyDescent="0.25">
      <c r="A1" s="259"/>
      <c r="B1" s="259"/>
      <c r="C1" s="257"/>
      <c r="D1" s="331" t="s">
        <v>46</v>
      </c>
      <c r="E1" s="331"/>
    </row>
    <row r="2" spans="1:7" x14ac:dyDescent="0.3">
      <c r="A2" s="121"/>
      <c r="B2" s="121"/>
      <c r="C2" s="122"/>
      <c r="D2" s="319" t="s">
        <v>130</v>
      </c>
      <c r="E2" s="319"/>
    </row>
    <row r="3" spans="1:7" x14ac:dyDescent="0.3">
      <c r="A3" s="121"/>
      <c r="B3" s="121"/>
      <c r="C3" s="122"/>
      <c r="D3" s="332" t="s">
        <v>1</v>
      </c>
      <c r="E3" s="332"/>
    </row>
    <row r="5" spans="1:7" ht="58.5" customHeight="1" x14ac:dyDescent="0.3">
      <c r="B5" s="333" t="s">
        <v>177</v>
      </c>
      <c r="C5" s="333"/>
      <c r="D5" s="333"/>
      <c r="E5" s="333"/>
    </row>
    <row r="6" spans="1:7" x14ac:dyDescent="0.3">
      <c r="A6" s="123"/>
      <c r="B6" s="123"/>
      <c r="C6" s="123"/>
      <c r="D6" s="123"/>
      <c r="E6" s="123"/>
    </row>
    <row r="7" spans="1:7" x14ac:dyDescent="0.3">
      <c r="A7" s="123"/>
      <c r="B7" s="123"/>
      <c r="C7" s="123"/>
      <c r="D7" s="123"/>
      <c r="E7" s="123"/>
    </row>
    <row r="8" spans="1:7" ht="16.5" customHeight="1" x14ac:dyDescent="0.3">
      <c r="A8" s="334" t="s">
        <v>134</v>
      </c>
      <c r="B8" s="334"/>
      <c r="C8" s="334"/>
      <c r="D8" s="334"/>
      <c r="E8" s="334"/>
      <c r="F8" s="124"/>
      <c r="G8" s="124"/>
    </row>
    <row r="9" spans="1:7" ht="32.85" customHeight="1" x14ac:dyDescent="0.3">
      <c r="B9" s="28"/>
      <c r="C9" s="29" t="s">
        <v>21</v>
      </c>
      <c r="D9" s="28"/>
      <c r="E9" s="28"/>
    </row>
    <row r="10" spans="1:7" x14ac:dyDescent="0.3">
      <c r="B10" s="30" t="s">
        <v>47</v>
      </c>
      <c r="C10" s="31"/>
      <c r="D10" s="32"/>
      <c r="E10" s="32"/>
    </row>
    <row r="11" spans="1:7" s="125" customFormat="1" x14ac:dyDescent="0.3">
      <c r="B11" s="126"/>
      <c r="C11" s="126"/>
      <c r="D11" s="127"/>
      <c r="E11" s="127"/>
    </row>
    <row r="12" spans="1:7" s="125" customFormat="1" x14ac:dyDescent="0.3">
      <c r="B12" s="126"/>
      <c r="C12" s="126"/>
    </row>
    <row r="13" spans="1:7" s="125" customFormat="1" x14ac:dyDescent="0.3">
      <c r="B13" s="54"/>
      <c r="C13" s="55"/>
      <c r="D13" s="128"/>
      <c r="E13" s="128"/>
    </row>
    <row r="14" spans="1:7" x14ac:dyDescent="0.3">
      <c r="B14" s="56" t="s">
        <v>48</v>
      </c>
      <c r="C14" s="56" t="s">
        <v>49</v>
      </c>
      <c r="D14" s="57"/>
      <c r="E14" s="57"/>
    </row>
    <row r="15" spans="1:7" x14ac:dyDescent="0.3">
      <c r="B15" s="129">
        <v>1183</v>
      </c>
      <c r="C15" s="130" t="s">
        <v>67</v>
      </c>
      <c r="D15" s="131"/>
      <c r="E15" s="131"/>
    </row>
    <row r="17" spans="1:5" x14ac:dyDescent="0.3">
      <c r="B17" s="326" t="s">
        <v>50</v>
      </c>
      <c r="C17" s="327"/>
      <c r="D17" s="132"/>
      <c r="E17" s="132"/>
    </row>
    <row r="18" spans="1:5" ht="76.349999999999994" customHeight="1" x14ac:dyDescent="0.3">
      <c r="A18" s="46"/>
      <c r="B18" s="33" t="s">
        <v>51</v>
      </c>
      <c r="C18" s="133">
        <v>1183</v>
      </c>
      <c r="D18" s="340" t="s">
        <v>192</v>
      </c>
      <c r="E18" s="340"/>
    </row>
    <row r="19" spans="1:5" ht="34.5" x14ac:dyDescent="0.3">
      <c r="B19" s="36" t="s">
        <v>52</v>
      </c>
      <c r="C19" s="134">
        <v>32003</v>
      </c>
      <c r="D19" s="135" t="s">
        <v>93</v>
      </c>
      <c r="E19" s="136" t="s">
        <v>7</v>
      </c>
    </row>
    <row r="20" spans="1:5" ht="51.75" x14ac:dyDescent="0.3">
      <c r="B20" s="137" t="s">
        <v>78</v>
      </c>
      <c r="C20" s="138" t="s">
        <v>83</v>
      </c>
      <c r="D20" s="328"/>
      <c r="E20" s="328"/>
    </row>
    <row r="21" spans="1:5" ht="34.5" x14ac:dyDescent="0.3">
      <c r="B21" s="137" t="s">
        <v>79</v>
      </c>
      <c r="C21" s="138" t="s">
        <v>84</v>
      </c>
      <c r="D21" s="329"/>
      <c r="E21" s="329"/>
    </row>
    <row r="22" spans="1:5" ht="36" customHeight="1" x14ac:dyDescent="0.3">
      <c r="B22" s="137" t="s">
        <v>80</v>
      </c>
      <c r="C22" s="138" t="s">
        <v>81</v>
      </c>
      <c r="D22" s="329"/>
      <c r="E22" s="329"/>
    </row>
    <row r="23" spans="1:5" ht="69" x14ac:dyDescent="0.3">
      <c r="B23" s="137" t="s">
        <v>85</v>
      </c>
      <c r="C23" s="138" t="s">
        <v>86</v>
      </c>
      <c r="D23" s="329"/>
      <c r="E23" s="329"/>
    </row>
    <row r="24" spans="1:5" x14ac:dyDescent="0.3">
      <c r="B24" s="335" t="s">
        <v>82</v>
      </c>
      <c r="C24" s="335"/>
      <c r="D24" s="330"/>
      <c r="E24" s="330"/>
    </row>
    <row r="25" spans="1:5" x14ac:dyDescent="0.3">
      <c r="B25" s="344" t="s">
        <v>190</v>
      </c>
      <c r="C25" s="345"/>
      <c r="D25" s="139">
        <v>1</v>
      </c>
      <c r="E25" s="139">
        <v>1</v>
      </c>
    </row>
    <row r="26" spans="1:5" ht="36" customHeight="1" x14ac:dyDescent="0.3">
      <c r="B26" s="338" t="s">
        <v>191</v>
      </c>
      <c r="C26" s="339"/>
      <c r="D26" s="140"/>
      <c r="E26" s="140">
        <v>-1</v>
      </c>
    </row>
    <row r="27" spans="1:5" x14ac:dyDescent="0.3">
      <c r="B27" s="34" t="s">
        <v>53</v>
      </c>
      <c r="C27" s="35"/>
      <c r="D27" s="141">
        <f>+'Havelvats 1'!D22</f>
        <v>-50000.000000000007</v>
      </c>
      <c r="E27" s="141">
        <f>+'Havelvats 1'!E22</f>
        <v>2.0000000076834112E-3</v>
      </c>
    </row>
    <row r="28" spans="1:5" x14ac:dyDescent="0.3">
      <c r="A28" s="125"/>
      <c r="B28" s="37"/>
      <c r="C28" s="37"/>
      <c r="D28" s="37"/>
      <c r="E28" s="37"/>
    </row>
    <row r="29" spans="1:5" x14ac:dyDescent="0.3">
      <c r="A29" s="125"/>
      <c r="B29" s="37"/>
      <c r="C29" s="37"/>
      <c r="D29" s="37"/>
      <c r="E29" s="37"/>
    </row>
    <row r="30" spans="1:5" x14ac:dyDescent="0.3">
      <c r="A30" s="125"/>
      <c r="B30" s="37"/>
      <c r="C30" s="37"/>
      <c r="D30" s="37"/>
      <c r="E30" s="37"/>
    </row>
    <row r="31" spans="1:5" x14ac:dyDescent="0.3">
      <c r="A31" s="346" t="s">
        <v>129</v>
      </c>
      <c r="B31" s="346"/>
      <c r="C31" s="346"/>
      <c r="D31" s="346"/>
      <c r="E31" s="346"/>
    </row>
    <row r="32" spans="1:5" x14ac:dyDescent="0.3">
      <c r="C32" s="38" t="s">
        <v>95</v>
      </c>
      <c r="E32" s="39"/>
    </row>
    <row r="33" spans="1:5" x14ac:dyDescent="0.3">
      <c r="B33" s="30" t="s">
        <v>47</v>
      </c>
      <c r="C33" s="40"/>
      <c r="D33" s="40"/>
      <c r="E33" s="41"/>
    </row>
    <row r="34" spans="1:5" s="125" customFormat="1" x14ac:dyDescent="0.3">
      <c r="B34" s="126"/>
      <c r="C34" s="126"/>
      <c r="D34" s="127"/>
      <c r="E34" s="127"/>
    </row>
    <row r="35" spans="1:5" s="125" customFormat="1" x14ac:dyDescent="0.3">
      <c r="B35" s="126"/>
      <c r="C35" s="126"/>
    </row>
    <row r="36" spans="1:5" x14ac:dyDescent="0.3">
      <c r="B36" s="42" t="s">
        <v>48</v>
      </c>
      <c r="C36" s="42" t="s">
        <v>49</v>
      </c>
      <c r="D36" s="11"/>
      <c r="E36" s="11"/>
    </row>
    <row r="37" spans="1:5" x14ac:dyDescent="0.3">
      <c r="B37" s="142">
        <v>1139</v>
      </c>
      <c r="C37" s="143" t="s">
        <v>109</v>
      </c>
      <c r="D37" s="144"/>
      <c r="E37" s="144"/>
    </row>
    <row r="38" spans="1:5" x14ac:dyDescent="0.3">
      <c r="B38" s="336" t="s">
        <v>50</v>
      </c>
      <c r="C38" s="337"/>
      <c r="D38" s="11"/>
      <c r="E38" s="11"/>
    </row>
    <row r="39" spans="1:5" ht="54.6" customHeight="1" x14ac:dyDescent="0.3">
      <c r="A39" s="46"/>
      <c r="B39" s="33" t="s">
        <v>51</v>
      </c>
      <c r="C39" s="133">
        <v>1139</v>
      </c>
      <c r="D39" s="341" t="s">
        <v>122</v>
      </c>
      <c r="E39" s="342"/>
    </row>
    <row r="40" spans="1:5" ht="34.5" x14ac:dyDescent="0.3">
      <c r="B40" s="145" t="s">
        <v>52</v>
      </c>
      <c r="C40" s="146">
        <v>11001</v>
      </c>
      <c r="D40" s="147" t="s">
        <v>90</v>
      </c>
      <c r="E40" s="147" t="s">
        <v>7</v>
      </c>
    </row>
    <row r="41" spans="1:5" ht="34.5" x14ac:dyDescent="0.3">
      <c r="B41" s="145" t="s">
        <v>113</v>
      </c>
      <c r="C41" s="138" t="s">
        <v>109</v>
      </c>
      <c r="D41" s="268"/>
      <c r="E41" s="268"/>
    </row>
    <row r="42" spans="1:5" ht="69" x14ac:dyDescent="0.3">
      <c r="B42" s="145" t="s">
        <v>114</v>
      </c>
      <c r="C42" s="138" t="s">
        <v>115</v>
      </c>
      <c r="D42" s="269"/>
      <c r="E42" s="269"/>
    </row>
    <row r="43" spans="1:5" ht="34.5" x14ac:dyDescent="0.3">
      <c r="B43" s="145" t="s">
        <v>116</v>
      </c>
      <c r="C43" s="138" t="s">
        <v>117</v>
      </c>
      <c r="D43" s="269"/>
      <c r="E43" s="269"/>
    </row>
    <row r="44" spans="1:5" ht="51.75" x14ac:dyDescent="0.3">
      <c r="B44" s="148" t="s">
        <v>118</v>
      </c>
      <c r="C44" s="138" t="s">
        <v>95</v>
      </c>
      <c r="D44" s="269"/>
      <c r="E44" s="269"/>
    </row>
    <row r="45" spans="1:5" x14ac:dyDescent="0.3">
      <c r="B45" s="149"/>
      <c r="C45" s="150" t="s">
        <v>119</v>
      </c>
      <c r="D45" s="270"/>
      <c r="E45" s="270"/>
    </row>
    <row r="46" spans="1:5" x14ac:dyDescent="0.3">
      <c r="B46" s="343" t="s">
        <v>53</v>
      </c>
      <c r="C46" s="343"/>
      <c r="D46" s="82">
        <f>+'Havelvats 1'!D36</f>
        <v>50000</v>
      </c>
      <c r="E46" s="82">
        <f>+'Havelvats 1'!E36</f>
        <v>0</v>
      </c>
    </row>
  </sheetData>
  <mergeCells count="18">
    <mergeCell ref="B38:C38"/>
    <mergeCell ref="B26:C26"/>
    <mergeCell ref="D18:E18"/>
    <mergeCell ref="D39:E39"/>
    <mergeCell ref="B46:C46"/>
    <mergeCell ref="B25:C25"/>
    <mergeCell ref="A31:E31"/>
    <mergeCell ref="D41:D45"/>
    <mergeCell ref="E41:E45"/>
    <mergeCell ref="B17:C17"/>
    <mergeCell ref="D20:D24"/>
    <mergeCell ref="D1:E1"/>
    <mergeCell ref="D3:E3"/>
    <mergeCell ref="B5:E5"/>
    <mergeCell ref="A8:E8"/>
    <mergeCell ref="D2:E2"/>
    <mergeCell ref="E20:E24"/>
    <mergeCell ref="B24:C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="85" zoomScaleNormal="85" workbookViewId="0">
      <selection activeCell="G8" sqref="G8"/>
    </sheetView>
  </sheetViews>
  <sheetFormatPr defaultColWidth="9.140625" defaultRowHeight="17.25" x14ac:dyDescent="0.3"/>
  <cols>
    <col min="1" max="1" width="5.28515625" style="12" customWidth="1"/>
    <col min="2" max="2" width="24.42578125" style="12" customWidth="1"/>
    <col min="3" max="3" width="65.7109375" style="12" customWidth="1"/>
    <col min="4" max="5" width="22" style="12" customWidth="1"/>
    <col min="6" max="16384" width="9.140625" style="12"/>
  </cols>
  <sheetData>
    <row r="1" spans="1:7" ht="33.4" customHeight="1" x14ac:dyDescent="0.3">
      <c r="A1" s="121"/>
      <c r="B1" s="121"/>
      <c r="C1" s="122"/>
      <c r="D1" s="331" t="s">
        <v>135</v>
      </c>
      <c r="E1" s="331"/>
    </row>
    <row r="2" spans="1:7" x14ac:dyDescent="0.3">
      <c r="A2" s="121"/>
      <c r="B2" s="121"/>
      <c r="C2" s="122"/>
      <c r="D2" s="319" t="s">
        <v>130</v>
      </c>
      <c r="E2" s="319"/>
    </row>
    <row r="3" spans="1:7" x14ac:dyDescent="0.3">
      <c r="A3" s="121"/>
      <c r="B3" s="121"/>
      <c r="C3" s="122"/>
      <c r="D3" s="332" t="s">
        <v>1</v>
      </c>
      <c r="E3" s="332"/>
    </row>
    <row r="5" spans="1:7" ht="58.5" customHeight="1" x14ac:dyDescent="0.3">
      <c r="B5" s="333" t="s">
        <v>193</v>
      </c>
      <c r="C5" s="333"/>
      <c r="D5" s="333"/>
      <c r="E5" s="333"/>
    </row>
    <row r="6" spans="1:7" x14ac:dyDescent="0.3">
      <c r="A6" s="123"/>
      <c r="B6" s="123"/>
      <c r="C6" s="123"/>
      <c r="D6" s="123"/>
      <c r="E6" s="123"/>
    </row>
    <row r="7" spans="1:7" x14ac:dyDescent="0.3">
      <c r="A7" s="123"/>
      <c r="B7" s="123"/>
      <c r="C7" s="123"/>
      <c r="D7" s="123"/>
      <c r="E7" s="123"/>
    </row>
    <row r="8" spans="1:7" ht="16.5" customHeight="1" x14ac:dyDescent="0.3">
      <c r="A8" s="334" t="s">
        <v>94</v>
      </c>
      <c r="B8" s="334"/>
      <c r="C8" s="334"/>
      <c r="D8" s="334"/>
      <c r="E8" s="334"/>
      <c r="F8" s="124"/>
      <c r="G8" s="124"/>
    </row>
    <row r="9" spans="1:7" ht="32.85" customHeight="1" x14ac:dyDescent="0.3">
      <c r="B9" s="28"/>
      <c r="C9" s="29" t="s">
        <v>73</v>
      </c>
      <c r="D9" s="28"/>
      <c r="E9" s="28"/>
    </row>
    <row r="10" spans="1:7" x14ac:dyDescent="0.3">
      <c r="B10" s="30" t="s">
        <v>54</v>
      </c>
      <c r="C10" s="31"/>
      <c r="D10" s="32"/>
      <c r="E10" s="32"/>
    </row>
    <row r="11" spans="1:7" s="125" customFormat="1" x14ac:dyDescent="0.3">
      <c r="B11" s="126"/>
      <c r="C11" s="126"/>
      <c r="D11" s="127"/>
      <c r="E11" s="127"/>
    </row>
    <row r="12" spans="1:7" s="125" customFormat="1" x14ac:dyDescent="0.3">
      <c r="B12" s="126"/>
      <c r="C12" s="126"/>
    </row>
    <row r="13" spans="1:7" x14ac:dyDescent="0.3">
      <c r="B13" s="56" t="s">
        <v>48</v>
      </c>
      <c r="C13" s="56" t="s">
        <v>49</v>
      </c>
      <c r="D13" s="57"/>
      <c r="E13" s="57"/>
    </row>
    <row r="14" spans="1:7" x14ac:dyDescent="0.3">
      <c r="B14" s="129">
        <v>1183</v>
      </c>
      <c r="C14" s="130" t="s">
        <v>67</v>
      </c>
      <c r="D14" s="131"/>
      <c r="E14" s="131"/>
    </row>
    <row r="16" spans="1:7" x14ac:dyDescent="0.3">
      <c r="B16" s="326" t="s">
        <v>50</v>
      </c>
      <c r="C16" s="327"/>
      <c r="D16" s="132"/>
      <c r="E16" s="132"/>
    </row>
    <row r="17" spans="1:5" ht="76.349999999999994" customHeight="1" x14ac:dyDescent="0.3">
      <c r="A17" s="46"/>
      <c r="B17" s="33" t="s">
        <v>51</v>
      </c>
      <c r="C17" s="133">
        <v>1183</v>
      </c>
      <c r="D17" s="341" t="s">
        <v>192</v>
      </c>
      <c r="E17" s="342"/>
    </row>
    <row r="18" spans="1:5" ht="34.5" x14ac:dyDescent="0.3">
      <c r="B18" s="36" t="s">
        <v>52</v>
      </c>
      <c r="C18" s="134">
        <v>32003</v>
      </c>
      <c r="D18" s="135" t="s">
        <v>93</v>
      </c>
      <c r="E18" s="136" t="s">
        <v>7</v>
      </c>
    </row>
    <row r="19" spans="1:5" ht="51.75" x14ac:dyDescent="0.3">
      <c r="B19" s="137" t="s">
        <v>78</v>
      </c>
      <c r="C19" s="138" t="s">
        <v>83</v>
      </c>
      <c r="D19" s="328"/>
      <c r="E19" s="328"/>
    </row>
    <row r="20" spans="1:5" ht="34.5" x14ac:dyDescent="0.3">
      <c r="B20" s="137" t="s">
        <v>79</v>
      </c>
      <c r="C20" s="138" t="s">
        <v>84</v>
      </c>
      <c r="D20" s="329"/>
      <c r="E20" s="329"/>
    </row>
    <row r="21" spans="1:5" ht="36" customHeight="1" x14ac:dyDescent="0.3">
      <c r="B21" s="137" t="s">
        <v>80</v>
      </c>
      <c r="C21" s="138" t="s">
        <v>81</v>
      </c>
      <c r="D21" s="329"/>
      <c r="E21" s="329"/>
    </row>
    <row r="22" spans="1:5" ht="69" x14ac:dyDescent="0.3">
      <c r="B22" s="137" t="s">
        <v>85</v>
      </c>
      <c r="C22" s="138" t="s">
        <v>86</v>
      </c>
      <c r="D22" s="329"/>
      <c r="E22" s="329"/>
    </row>
    <row r="23" spans="1:5" x14ac:dyDescent="0.3">
      <c r="B23" s="335" t="s">
        <v>82</v>
      </c>
      <c r="C23" s="335"/>
      <c r="D23" s="330"/>
      <c r="E23" s="330"/>
    </row>
    <row r="24" spans="1:5" ht="18" customHeight="1" x14ac:dyDescent="0.3">
      <c r="B24" s="344" t="s">
        <v>190</v>
      </c>
      <c r="C24" s="345"/>
      <c r="D24" s="139">
        <v>1</v>
      </c>
      <c r="E24" s="139">
        <v>1</v>
      </c>
    </row>
    <row r="25" spans="1:5" ht="36" customHeight="1" x14ac:dyDescent="0.3">
      <c r="B25" s="338" t="s">
        <v>191</v>
      </c>
      <c r="C25" s="339"/>
      <c r="D25" s="140"/>
      <c r="E25" s="140">
        <v>-1</v>
      </c>
    </row>
    <row r="26" spans="1:5" x14ac:dyDescent="0.3">
      <c r="B26" s="34" t="s">
        <v>53</v>
      </c>
      <c r="C26" s="35"/>
      <c r="D26" s="141">
        <f>+'Havelvats 2'!G24</f>
        <v>-50000.000000000007</v>
      </c>
      <c r="E26" s="141">
        <f>+'Havelvats 2'!H24</f>
        <v>2.0000000076834112E-3</v>
      </c>
    </row>
    <row r="27" spans="1:5" x14ac:dyDescent="0.3">
      <c r="A27" s="125"/>
      <c r="B27" s="37"/>
      <c r="C27" s="37"/>
      <c r="D27" s="37"/>
      <c r="E27" s="37"/>
    </row>
    <row r="28" spans="1:5" x14ac:dyDescent="0.3">
      <c r="A28" s="125"/>
      <c r="B28" s="37"/>
      <c r="C28" s="37"/>
      <c r="D28" s="37"/>
      <c r="E28" s="37"/>
    </row>
    <row r="29" spans="1:5" x14ac:dyDescent="0.3">
      <c r="A29" s="125"/>
      <c r="B29" s="37"/>
      <c r="C29" s="37"/>
      <c r="D29" s="37"/>
      <c r="E29" s="37"/>
    </row>
    <row r="30" spans="1:5" x14ac:dyDescent="0.3">
      <c r="A30" s="346" t="s">
        <v>142</v>
      </c>
      <c r="B30" s="346"/>
      <c r="C30" s="346"/>
      <c r="D30" s="346"/>
      <c r="E30" s="346"/>
    </row>
    <row r="31" spans="1:5" x14ac:dyDescent="0.3">
      <c r="C31" s="38" t="s">
        <v>95</v>
      </c>
      <c r="E31" s="39"/>
    </row>
    <row r="32" spans="1:5" x14ac:dyDescent="0.3">
      <c r="B32" s="30" t="s">
        <v>54</v>
      </c>
      <c r="C32" s="40"/>
      <c r="D32" s="40"/>
      <c r="E32" s="41"/>
    </row>
    <row r="33" spans="1:5" s="125" customFormat="1" x14ac:dyDescent="0.3">
      <c r="B33" s="126"/>
      <c r="C33" s="126"/>
      <c r="D33" s="127"/>
      <c r="E33" s="127"/>
    </row>
    <row r="34" spans="1:5" s="125" customFormat="1" x14ac:dyDescent="0.3">
      <c r="B34" s="126"/>
      <c r="C34" s="126"/>
    </row>
    <row r="35" spans="1:5" x14ac:dyDescent="0.3">
      <c r="B35" s="42" t="s">
        <v>48</v>
      </c>
      <c r="C35" s="42" t="s">
        <v>49</v>
      </c>
      <c r="D35" s="11"/>
      <c r="E35" s="11"/>
    </row>
    <row r="36" spans="1:5" x14ac:dyDescent="0.3">
      <c r="B36" s="142">
        <v>1139</v>
      </c>
      <c r="C36" s="143" t="s">
        <v>109</v>
      </c>
      <c r="D36" s="144"/>
      <c r="E36" s="144"/>
    </row>
    <row r="37" spans="1:5" x14ac:dyDescent="0.3">
      <c r="B37" s="336" t="s">
        <v>50</v>
      </c>
      <c r="C37" s="337"/>
      <c r="D37" s="11"/>
      <c r="E37" s="11"/>
    </row>
    <row r="38" spans="1:5" ht="54.6" customHeight="1" x14ac:dyDescent="0.3">
      <c r="A38" s="46"/>
      <c r="B38" s="33" t="s">
        <v>51</v>
      </c>
      <c r="C38" s="133">
        <v>1139</v>
      </c>
      <c r="D38" s="341" t="s">
        <v>122</v>
      </c>
      <c r="E38" s="342"/>
    </row>
    <row r="39" spans="1:5" ht="34.5" x14ac:dyDescent="0.3">
      <c r="B39" s="145" t="s">
        <v>52</v>
      </c>
      <c r="C39" s="146">
        <v>11001</v>
      </c>
      <c r="D39" s="147" t="s">
        <v>90</v>
      </c>
      <c r="E39" s="147" t="s">
        <v>7</v>
      </c>
    </row>
    <row r="40" spans="1:5" ht="34.5" x14ac:dyDescent="0.3">
      <c r="B40" s="145" t="s">
        <v>113</v>
      </c>
      <c r="C40" s="138" t="s">
        <v>109</v>
      </c>
      <c r="D40" s="268"/>
      <c r="E40" s="268"/>
    </row>
    <row r="41" spans="1:5" ht="69" x14ac:dyDescent="0.3">
      <c r="B41" s="145" t="s">
        <v>114</v>
      </c>
      <c r="C41" s="138" t="s">
        <v>115</v>
      </c>
      <c r="D41" s="269"/>
      <c r="E41" s="269"/>
    </row>
    <row r="42" spans="1:5" ht="34.5" x14ac:dyDescent="0.3">
      <c r="B42" s="145" t="s">
        <v>116</v>
      </c>
      <c r="C42" s="138" t="s">
        <v>117</v>
      </c>
      <c r="D42" s="269"/>
      <c r="E42" s="269"/>
    </row>
    <row r="43" spans="1:5" ht="51.75" x14ac:dyDescent="0.3">
      <c r="B43" s="148" t="s">
        <v>118</v>
      </c>
      <c r="C43" s="138" t="s">
        <v>95</v>
      </c>
      <c r="D43" s="269"/>
      <c r="E43" s="269"/>
    </row>
    <row r="44" spans="1:5" x14ac:dyDescent="0.3">
      <c r="B44" s="149"/>
      <c r="C44" s="150" t="s">
        <v>119</v>
      </c>
      <c r="D44" s="270"/>
      <c r="E44" s="270"/>
    </row>
    <row r="45" spans="1:5" x14ac:dyDescent="0.3">
      <c r="B45" s="343" t="s">
        <v>53</v>
      </c>
      <c r="C45" s="343"/>
      <c r="D45" s="82">
        <f>+'Havelvats 2'!G44</f>
        <v>50000</v>
      </c>
      <c r="E45" s="82">
        <f>+'Havelvats 2'!H44</f>
        <v>0</v>
      </c>
    </row>
  </sheetData>
  <mergeCells count="18">
    <mergeCell ref="D1:E1"/>
    <mergeCell ref="D2:E2"/>
    <mergeCell ref="D3:E3"/>
    <mergeCell ref="B5:E5"/>
    <mergeCell ref="B24:C24"/>
    <mergeCell ref="B23:C23"/>
    <mergeCell ref="D17:E17"/>
    <mergeCell ref="B45:C45"/>
    <mergeCell ref="A8:E8"/>
    <mergeCell ref="A30:E30"/>
    <mergeCell ref="D40:D44"/>
    <mergeCell ref="E40:E44"/>
    <mergeCell ref="B16:C16"/>
    <mergeCell ref="D19:D23"/>
    <mergeCell ref="E19:E23"/>
    <mergeCell ref="B37:C37"/>
    <mergeCell ref="B25:C25"/>
    <mergeCell ref="D38:E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="85" zoomScaleNormal="85" workbookViewId="0">
      <selection activeCell="P23" sqref="P23"/>
    </sheetView>
  </sheetViews>
  <sheetFormatPr defaultColWidth="9.140625" defaultRowHeight="17.25" x14ac:dyDescent="0.3"/>
  <cols>
    <col min="1" max="4" width="18.28515625" style="12" customWidth="1"/>
    <col min="5" max="6" width="14.42578125" style="110" customWidth="1"/>
    <col min="7" max="7" width="17.85546875" style="111" customWidth="1"/>
    <col min="8" max="8" width="14.42578125" style="111" customWidth="1"/>
    <col min="9" max="9" width="30.28515625" style="110" customWidth="1"/>
    <col min="10" max="10" width="18" style="12" customWidth="1"/>
    <col min="11" max="11" width="37.140625" style="12" hidden="1" customWidth="1"/>
    <col min="12" max="12" width="20.28515625" style="12" customWidth="1"/>
    <col min="13" max="13" width="14" style="12" bestFit="1" customWidth="1"/>
    <col min="14" max="16384" width="9.140625" style="12"/>
  </cols>
  <sheetData>
    <row r="1" spans="1:10" ht="33.4" customHeight="1" x14ac:dyDescent="0.3">
      <c r="A1" s="93"/>
      <c r="B1" s="93"/>
      <c r="C1" s="93"/>
      <c r="D1" s="93"/>
      <c r="E1" s="94"/>
      <c r="F1" s="94"/>
      <c r="G1" s="95"/>
      <c r="H1" s="350" t="s">
        <v>55</v>
      </c>
      <c r="I1" s="350"/>
    </row>
    <row r="2" spans="1:10" x14ac:dyDescent="0.3">
      <c r="A2" s="93"/>
      <c r="B2" s="93"/>
      <c r="C2" s="93"/>
      <c r="D2" s="93"/>
      <c r="E2" s="94"/>
      <c r="F2" s="94"/>
      <c r="G2" s="95"/>
      <c r="H2" s="350" t="s">
        <v>92</v>
      </c>
      <c r="I2" s="350"/>
    </row>
    <row r="3" spans="1:10" x14ac:dyDescent="0.3">
      <c r="A3" s="93"/>
      <c r="B3" s="93"/>
      <c r="C3" s="93"/>
      <c r="D3" s="93"/>
      <c r="E3" s="94"/>
      <c r="F3" s="94"/>
      <c r="G3" s="95"/>
      <c r="H3" s="350" t="s">
        <v>1</v>
      </c>
      <c r="I3" s="350"/>
    </row>
    <row r="4" spans="1:10" x14ac:dyDescent="0.3">
      <c r="A4" s="93"/>
      <c r="B4" s="93"/>
      <c r="C4" s="93"/>
      <c r="D4" s="93"/>
      <c r="E4" s="94"/>
      <c r="F4" s="94"/>
      <c r="G4" s="95"/>
      <c r="H4" s="95"/>
      <c r="I4" s="96"/>
    </row>
    <row r="5" spans="1:10" x14ac:dyDescent="0.3">
      <c r="A5" s="93"/>
      <c r="B5" s="93"/>
      <c r="C5" s="93"/>
      <c r="D5" s="93"/>
      <c r="E5" s="94"/>
      <c r="F5" s="94"/>
      <c r="G5" s="95"/>
      <c r="H5" s="95"/>
      <c r="I5" s="96"/>
    </row>
    <row r="6" spans="1:10" ht="21.95" customHeight="1" x14ac:dyDescent="0.3">
      <c r="A6" s="352" t="s">
        <v>165</v>
      </c>
      <c r="B6" s="352"/>
      <c r="C6" s="352"/>
      <c r="D6" s="352"/>
      <c r="E6" s="352"/>
      <c r="F6" s="352"/>
      <c r="G6" s="352"/>
      <c r="H6" s="352"/>
      <c r="I6" s="352"/>
    </row>
    <row r="7" spans="1:10" ht="48" customHeight="1" x14ac:dyDescent="0.3">
      <c r="A7" s="352"/>
      <c r="B7" s="352"/>
      <c r="C7" s="352"/>
      <c r="D7" s="352"/>
      <c r="E7" s="352"/>
      <c r="F7" s="352"/>
      <c r="G7" s="352"/>
      <c r="H7" s="352"/>
      <c r="I7" s="352"/>
    </row>
    <row r="8" spans="1:10" ht="21" customHeight="1" x14ac:dyDescent="0.3">
      <c r="A8" s="236"/>
      <c r="B8" s="236"/>
      <c r="C8" s="236"/>
      <c r="D8" s="236"/>
      <c r="E8" s="236"/>
      <c r="F8" s="236"/>
      <c r="G8" s="236"/>
      <c r="H8" s="236"/>
      <c r="I8" s="236"/>
    </row>
    <row r="9" spans="1:10" ht="21" customHeight="1" x14ac:dyDescent="0.3">
      <c r="A9" s="236"/>
      <c r="B9" s="236"/>
      <c r="C9" s="236"/>
      <c r="D9" s="236"/>
      <c r="E9" s="236"/>
      <c r="F9" s="236"/>
      <c r="G9" s="236"/>
      <c r="H9" s="236"/>
      <c r="I9" s="236"/>
    </row>
    <row r="10" spans="1:10" ht="79.349999999999994" customHeight="1" x14ac:dyDescent="0.3">
      <c r="A10" s="351" t="s">
        <v>56</v>
      </c>
      <c r="B10" s="351" t="s">
        <v>57</v>
      </c>
      <c r="C10" s="351"/>
      <c r="D10" s="351"/>
      <c r="E10" s="351" t="s">
        <v>58</v>
      </c>
      <c r="F10" s="351" t="s">
        <v>59</v>
      </c>
      <c r="G10" s="351" t="s">
        <v>60</v>
      </c>
      <c r="H10" s="353" t="s">
        <v>145</v>
      </c>
      <c r="I10" s="353"/>
    </row>
    <row r="11" spans="1:10" ht="21" customHeight="1" x14ac:dyDescent="0.3">
      <c r="A11" s="351"/>
      <c r="B11" s="351"/>
      <c r="C11" s="351"/>
      <c r="D11" s="351"/>
      <c r="E11" s="351"/>
      <c r="F11" s="351"/>
      <c r="G11" s="351"/>
      <c r="H11" s="237" t="s">
        <v>61</v>
      </c>
      <c r="I11" s="97" t="s">
        <v>62</v>
      </c>
    </row>
    <row r="12" spans="1:10" x14ac:dyDescent="0.3">
      <c r="A12" s="99">
        <v>1</v>
      </c>
      <c r="B12" s="354">
        <v>2</v>
      </c>
      <c r="C12" s="355"/>
      <c r="D12" s="356"/>
      <c r="E12" s="100">
        <v>3</v>
      </c>
      <c r="F12" s="100">
        <v>4</v>
      </c>
      <c r="G12" s="100">
        <v>5</v>
      </c>
      <c r="H12" s="100">
        <v>6</v>
      </c>
      <c r="I12" s="100">
        <v>7</v>
      </c>
      <c r="J12" s="98"/>
    </row>
    <row r="13" spans="1:10" ht="16.5" customHeight="1" x14ac:dyDescent="0.3">
      <c r="A13" s="349" t="s">
        <v>73</v>
      </c>
      <c r="B13" s="349"/>
      <c r="C13" s="349"/>
      <c r="D13" s="349"/>
      <c r="E13" s="349"/>
      <c r="F13" s="349"/>
      <c r="G13" s="349"/>
      <c r="H13" s="349"/>
      <c r="I13" s="101">
        <f>+I14</f>
        <v>2.0000000004074536E-3</v>
      </c>
    </row>
    <row r="14" spans="1:10" ht="16.5" customHeight="1" x14ac:dyDescent="0.3">
      <c r="A14" s="102" t="s">
        <v>63</v>
      </c>
      <c r="B14" s="102" t="s">
        <v>64</v>
      </c>
      <c r="C14" s="102" t="s">
        <v>65</v>
      </c>
      <c r="D14" s="357" t="s">
        <v>28</v>
      </c>
      <c r="E14" s="358"/>
      <c r="F14" s="358"/>
      <c r="G14" s="358"/>
      <c r="H14" s="358"/>
      <c r="I14" s="103">
        <f>+I15+I44</f>
        <v>2.0000000004074536E-3</v>
      </c>
    </row>
    <row r="15" spans="1:10" ht="54.95" customHeight="1" x14ac:dyDescent="0.3">
      <c r="A15" s="104" t="s">
        <v>77</v>
      </c>
      <c r="B15" s="359" t="s">
        <v>70</v>
      </c>
      <c r="C15" s="360"/>
      <c r="D15" s="360"/>
      <c r="E15" s="360"/>
      <c r="F15" s="360"/>
      <c r="G15" s="360"/>
      <c r="H15" s="361"/>
      <c r="I15" s="120">
        <f>+I16+I19</f>
        <v>2.0000000004074536E-3</v>
      </c>
    </row>
    <row r="16" spans="1:10" s="46" customFormat="1" ht="16.5" customHeight="1" x14ac:dyDescent="0.3">
      <c r="A16" s="250"/>
      <c r="B16" s="365" t="s">
        <v>168</v>
      </c>
      <c r="C16" s="366"/>
      <c r="D16" s="342"/>
      <c r="E16" s="251"/>
      <c r="F16" s="251"/>
      <c r="G16" s="252"/>
      <c r="H16" s="252"/>
      <c r="I16" s="253">
        <f>+I17+I18</f>
        <v>4783.4020000000019</v>
      </c>
    </row>
    <row r="17" spans="1:11" s="90" customFormat="1" x14ac:dyDescent="0.25">
      <c r="A17" s="248" t="s">
        <v>172</v>
      </c>
      <c r="B17" s="367" t="s">
        <v>169</v>
      </c>
      <c r="C17" s="367"/>
      <c r="D17" s="367"/>
      <c r="E17" s="74" t="s">
        <v>170</v>
      </c>
      <c r="F17" s="74" t="s">
        <v>171</v>
      </c>
      <c r="G17" s="87"/>
      <c r="H17" s="88"/>
      <c r="I17" s="89">
        <v>-152441.20000000001</v>
      </c>
    </row>
    <row r="18" spans="1:11" s="90" customFormat="1" x14ac:dyDescent="0.25">
      <c r="A18" s="248">
        <v>45211231</v>
      </c>
      <c r="B18" s="367" t="s">
        <v>169</v>
      </c>
      <c r="C18" s="367"/>
      <c r="D18" s="367"/>
      <c r="E18" s="258" t="s">
        <v>202</v>
      </c>
      <c r="F18" s="74" t="s">
        <v>171</v>
      </c>
      <c r="G18" s="87">
        <v>157224600</v>
      </c>
      <c r="H18" s="88">
        <v>1</v>
      </c>
      <c r="I18" s="89">
        <v>157224.60200000001</v>
      </c>
      <c r="J18" s="249"/>
      <c r="K18" s="254">
        <f>+J18+J19+J20+I17+I20</f>
        <v>-159110.70000000001</v>
      </c>
    </row>
    <row r="19" spans="1:11" s="46" customFormat="1" ht="16.5" customHeight="1" x14ac:dyDescent="0.3">
      <c r="A19" s="250"/>
      <c r="B19" s="362" t="s">
        <v>74</v>
      </c>
      <c r="C19" s="363"/>
      <c r="D19" s="364"/>
      <c r="E19" s="251"/>
      <c r="F19" s="251"/>
      <c r="G19" s="252"/>
      <c r="H19" s="252"/>
      <c r="I19" s="253">
        <f>SUM(I20:I43)</f>
        <v>-4783.4000000000015</v>
      </c>
      <c r="J19" s="255"/>
    </row>
    <row r="20" spans="1:11" s="90" customFormat="1" x14ac:dyDescent="0.25">
      <c r="A20" s="248" t="s">
        <v>198</v>
      </c>
      <c r="B20" s="367" t="s">
        <v>174</v>
      </c>
      <c r="C20" s="367"/>
      <c r="D20" s="367"/>
      <c r="E20" s="74" t="s">
        <v>75</v>
      </c>
      <c r="F20" s="74" t="s">
        <v>76</v>
      </c>
      <c r="G20" s="87"/>
      <c r="H20" s="88"/>
      <c r="I20" s="89">
        <v>-6669.5</v>
      </c>
      <c r="J20" s="249"/>
    </row>
    <row r="21" spans="1:11" s="90" customFormat="1" x14ac:dyDescent="0.25">
      <c r="A21" s="248" t="s">
        <v>199</v>
      </c>
      <c r="B21" s="367" t="s">
        <v>174</v>
      </c>
      <c r="C21" s="367"/>
      <c r="D21" s="367"/>
      <c r="E21" s="74" t="s">
        <v>75</v>
      </c>
      <c r="F21" s="74" t="s">
        <v>76</v>
      </c>
      <c r="G21" s="87"/>
      <c r="H21" s="88"/>
      <c r="I21" s="89">
        <v>1734.6</v>
      </c>
      <c r="J21" s="108"/>
    </row>
    <row r="22" spans="1:11" s="90" customFormat="1" x14ac:dyDescent="0.25">
      <c r="A22" s="248" t="s">
        <v>173</v>
      </c>
      <c r="B22" s="367" t="s">
        <v>175</v>
      </c>
      <c r="C22" s="367"/>
      <c r="D22" s="367"/>
      <c r="E22" s="74" t="s">
        <v>140</v>
      </c>
      <c r="F22" s="74" t="s">
        <v>76</v>
      </c>
      <c r="G22" s="87"/>
      <c r="H22" s="88"/>
      <c r="I22" s="89">
        <f>-889.3+1040.8</f>
        <v>151.5</v>
      </c>
    </row>
    <row r="23" spans="1:11" s="46" customFormat="1" ht="35.450000000000003" customHeight="1" x14ac:dyDescent="0.3">
      <c r="A23" s="79" t="s">
        <v>164</v>
      </c>
      <c r="B23" s="348" t="s">
        <v>176</v>
      </c>
      <c r="C23" s="348"/>
      <c r="D23" s="348"/>
      <c r="E23" s="80" t="s">
        <v>75</v>
      </c>
      <c r="F23" s="81" t="s">
        <v>76</v>
      </c>
      <c r="G23" s="82">
        <v>50000000</v>
      </c>
      <c r="H23" s="66">
        <v>-1</v>
      </c>
      <c r="I23" s="83">
        <f>+G23*H23/1000</f>
        <v>-50000</v>
      </c>
    </row>
    <row r="24" spans="1:11" s="46" customFormat="1" ht="35.450000000000003" customHeight="1" x14ac:dyDescent="0.3">
      <c r="A24" s="79">
        <v>71241200</v>
      </c>
      <c r="B24" s="348" t="s">
        <v>176</v>
      </c>
      <c r="C24" s="348"/>
      <c r="D24" s="348"/>
      <c r="E24" s="80" t="s">
        <v>140</v>
      </c>
      <c r="F24" s="81" t="s">
        <v>76</v>
      </c>
      <c r="G24" s="82">
        <v>4500000</v>
      </c>
      <c r="H24" s="66">
        <v>1</v>
      </c>
      <c r="I24" s="83">
        <f t="shared" ref="I24:I43" si="0">+G24*H24/1000</f>
        <v>4500</v>
      </c>
    </row>
    <row r="25" spans="1:11" ht="35.450000000000003" customHeight="1" x14ac:dyDescent="0.3">
      <c r="A25" s="63">
        <v>71241200</v>
      </c>
      <c r="B25" s="348" t="s">
        <v>176</v>
      </c>
      <c r="C25" s="348"/>
      <c r="D25" s="348"/>
      <c r="E25" s="109" t="s">
        <v>140</v>
      </c>
      <c r="F25" s="84" t="s">
        <v>76</v>
      </c>
      <c r="G25" s="85">
        <v>4500000</v>
      </c>
      <c r="H25" s="67">
        <v>1</v>
      </c>
      <c r="I25" s="83">
        <f t="shared" si="0"/>
        <v>4500</v>
      </c>
    </row>
    <row r="26" spans="1:11" ht="35.450000000000003" customHeight="1" x14ac:dyDescent="0.3">
      <c r="A26" s="63">
        <v>71241200</v>
      </c>
      <c r="B26" s="348" t="s">
        <v>176</v>
      </c>
      <c r="C26" s="348"/>
      <c r="D26" s="348"/>
      <c r="E26" s="109" t="s">
        <v>140</v>
      </c>
      <c r="F26" s="84" t="s">
        <v>76</v>
      </c>
      <c r="G26" s="85">
        <v>4500000</v>
      </c>
      <c r="H26" s="67">
        <v>1</v>
      </c>
      <c r="I26" s="83">
        <f t="shared" si="0"/>
        <v>4500</v>
      </c>
    </row>
    <row r="27" spans="1:11" ht="35.450000000000003" customHeight="1" x14ac:dyDescent="0.3">
      <c r="A27" s="63">
        <v>71241200</v>
      </c>
      <c r="B27" s="348" t="s">
        <v>176</v>
      </c>
      <c r="C27" s="348"/>
      <c r="D27" s="348"/>
      <c r="E27" s="109" t="s">
        <v>140</v>
      </c>
      <c r="F27" s="84" t="s">
        <v>76</v>
      </c>
      <c r="G27" s="85">
        <v>4500000</v>
      </c>
      <c r="H27" s="67">
        <v>1</v>
      </c>
      <c r="I27" s="83">
        <f t="shared" si="0"/>
        <v>4500</v>
      </c>
    </row>
    <row r="28" spans="1:11" ht="35.450000000000003" customHeight="1" x14ac:dyDescent="0.3">
      <c r="A28" s="63">
        <v>71241200</v>
      </c>
      <c r="B28" s="348" t="s">
        <v>176</v>
      </c>
      <c r="C28" s="348"/>
      <c r="D28" s="348"/>
      <c r="E28" s="109" t="s">
        <v>140</v>
      </c>
      <c r="F28" s="84" t="s">
        <v>76</v>
      </c>
      <c r="G28" s="85">
        <v>4500000</v>
      </c>
      <c r="H28" s="67">
        <v>1</v>
      </c>
      <c r="I28" s="83">
        <f t="shared" si="0"/>
        <v>4500</v>
      </c>
    </row>
    <row r="29" spans="1:11" ht="35.450000000000003" customHeight="1" x14ac:dyDescent="0.3">
      <c r="A29" s="63">
        <v>71241200</v>
      </c>
      <c r="B29" s="348" t="s">
        <v>176</v>
      </c>
      <c r="C29" s="348"/>
      <c r="D29" s="348"/>
      <c r="E29" s="109" t="s">
        <v>140</v>
      </c>
      <c r="F29" s="84" t="s">
        <v>76</v>
      </c>
      <c r="G29" s="85">
        <v>4500000</v>
      </c>
      <c r="H29" s="67">
        <v>1</v>
      </c>
      <c r="I29" s="83">
        <f t="shared" si="0"/>
        <v>4500</v>
      </c>
    </row>
    <row r="30" spans="1:11" ht="35.450000000000003" customHeight="1" x14ac:dyDescent="0.3">
      <c r="A30" s="63">
        <v>71241200</v>
      </c>
      <c r="B30" s="348" t="s">
        <v>176</v>
      </c>
      <c r="C30" s="348"/>
      <c r="D30" s="348"/>
      <c r="E30" s="109" t="s">
        <v>140</v>
      </c>
      <c r="F30" s="84" t="s">
        <v>76</v>
      </c>
      <c r="G30" s="85">
        <v>4500000</v>
      </c>
      <c r="H30" s="67">
        <v>1</v>
      </c>
      <c r="I30" s="83">
        <f t="shared" si="0"/>
        <v>4500</v>
      </c>
    </row>
    <row r="31" spans="1:11" ht="35.450000000000003" customHeight="1" x14ac:dyDescent="0.3">
      <c r="A31" s="63">
        <v>71241200</v>
      </c>
      <c r="B31" s="348" t="s">
        <v>176</v>
      </c>
      <c r="C31" s="348"/>
      <c r="D31" s="348"/>
      <c r="E31" s="109" t="s">
        <v>140</v>
      </c>
      <c r="F31" s="84" t="s">
        <v>76</v>
      </c>
      <c r="G31" s="85">
        <v>4500000</v>
      </c>
      <c r="H31" s="67">
        <v>1</v>
      </c>
      <c r="I31" s="83">
        <f t="shared" si="0"/>
        <v>4500</v>
      </c>
    </row>
    <row r="32" spans="1:11" ht="35.450000000000003" customHeight="1" x14ac:dyDescent="0.3">
      <c r="A32" s="63">
        <v>71241200</v>
      </c>
      <c r="B32" s="348" t="s">
        <v>176</v>
      </c>
      <c r="C32" s="348"/>
      <c r="D32" s="348"/>
      <c r="E32" s="109" t="s">
        <v>140</v>
      </c>
      <c r="F32" s="84" t="s">
        <v>76</v>
      </c>
      <c r="G32" s="85">
        <v>4500000</v>
      </c>
      <c r="H32" s="67">
        <v>1</v>
      </c>
      <c r="I32" s="83">
        <f t="shared" si="0"/>
        <v>4500</v>
      </c>
    </row>
    <row r="33" spans="1:13" ht="35.450000000000003" customHeight="1" x14ac:dyDescent="0.3">
      <c r="A33" s="63">
        <v>71241200</v>
      </c>
      <c r="B33" s="348" t="s">
        <v>176</v>
      </c>
      <c r="C33" s="348"/>
      <c r="D33" s="348"/>
      <c r="E33" s="109" t="s">
        <v>140</v>
      </c>
      <c r="F33" s="84" t="s">
        <v>76</v>
      </c>
      <c r="G33" s="85">
        <v>4500000</v>
      </c>
      <c r="H33" s="67">
        <v>1</v>
      </c>
      <c r="I33" s="83">
        <f t="shared" si="0"/>
        <v>4500</v>
      </c>
    </row>
    <row r="34" spans="1:13" ht="18" customHeight="1" x14ac:dyDescent="0.3">
      <c r="A34" s="23">
        <v>50531140</v>
      </c>
      <c r="B34" s="347" t="s">
        <v>136</v>
      </c>
      <c r="C34" s="347"/>
      <c r="D34" s="347"/>
      <c r="E34" s="80" t="s">
        <v>75</v>
      </c>
      <c r="F34" s="84" t="s">
        <v>76</v>
      </c>
      <c r="G34" s="82">
        <v>500000</v>
      </c>
      <c r="H34" s="84">
        <v>1</v>
      </c>
      <c r="I34" s="83">
        <f t="shared" si="0"/>
        <v>500</v>
      </c>
    </row>
    <row r="35" spans="1:13" ht="18" customHeight="1" x14ac:dyDescent="0.3">
      <c r="A35" s="23">
        <v>50531140</v>
      </c>
      <c r="B35" s="347" t="s">
        <v>136</v>
      </c>
      <c r="C35" s="347"/>
      <c r="D35" s="347"/>
      <c r="E35" s="80" t="s">
        <v>75</v>
      </c>
      <c r="F35" s="84" t="s">
        <v>76</v>
      </c>
      <c r="G35" s="82">
        <v>500000</v>
      </c>
      <c r="H35" s="84">
        <v>1</v>
      </c>
      <c r="I35" s="83">
        <f t="shared" si="0"/>
        <v>500</v>
      </c>
    </row>
    <row r="36" spans="1:13" ht="18" customHeight="1" x14ac:dyDescent="0.3">
      <c r="A36" s="23">
        <v>50531140</v>
      </c>
      <c r="B36" s="347" t="s">
        <v>136</v>
      </c>
      <c r="C36" s="347"/>
      <c r="D36" s="347"/>
      <c r="E36" s="80" t="s">
        <v>75</v>
      </c>
      <c r="F36" s="84" t="s">
        <v>76</v>
      </c>
      <c r="G36" s="82">
        <v>500000</v>
      </c>
      <c r="H36" s="84">
        <v>1</v>
      </c>
      <c r="I36" s="83">
        <f t="shared" si="0"/>
        <v>500</v>
      </c>
    </row>
    <row r="37" spans="1:13" ht="18" customHeight="1" x14ac:dyDescent="0.3">
      <c r="A37" s="23">
        <v>50531140</v>
      </c>
      <c r="B37" s="347" t="s">
        <v>136</v>
      </c>
      <c r="C37" s="347"/>
      <c r="D37" s="347"/>
      <c r="E37" s="80" t="s">
        <v>75</v>
      </c>
      <c r="F37" s="84" t="s">
        <v>76</v>
      </c>
      <c r="G37" s="82">
        <v>500000</v>
      </c>
      <c r="H37" s="84">
        <v>1</v>
      </c>
      <c r="I37" s="83">
        <f t="shared" si="0"/>
        <v>500</v>
      </c>
    </row>
    <row r="38" spans="1:13" ht="18" customHeight="1" x14ac:dyDescent="0.3">
      <c r="A38" s="23">
        <v>50531140</v>
      </c>
      <c r="B38" s="347" t="s">
        <v>136</v>
      </c>
      <c r="C38" s="347"/>
      <c r="D38" s="347"/>
      <c r="E38" s="80" t="s">
        <v>75</v>
      </c>
      <c r="F38" s="84" t="s">
        <v>76</v>
      </c>
      <c r="G38" s="82">
        <v>500000</v>
      </c>
      <c r="H38" s="84">
        <v>1</v>
      </c>
      <c r="I38" s="83">
        <f t="shared" si="0"/>
        <v>500</v>
      </c>
    </row>
    <row r="39" spans="1:13" ht="18" customHeight="1" x14ac:dyDescent="0.3">
      <c r="A39" s="23">
        <v>50531140</v>
      </c>
      <c r="B39" s="347" t="s">
        <v>136</v>
      </c>
      <c r="C39" s="347"/>
      <c r="D39" s="347"/>
      <c r="E39" s="80" t="s">
        <v>75</v>
      </c>
      <c r="F39" s="84" t="s">
        <v>76</v>
      </c>
      <c r="G39" s="82">
        <v>500000</v>
      </c>
      <c r="H39" s="84">
        <v>1</v>
      </c>
      <c r="I39" s="83">
        <f t="shared" si="0"/>
        <v>500</v>
      </c>
    </row>
    <row r="40" spans="1:13" ht="18" customHeight="1" x14ac:dyDescent="0.3">
      <c r="A40" s="23">
        <v>50531140</v>
      </c>
      <c r="B40" s="347" t="s">
        <v>136</v>
      </c>
      <c r="C40" s="347"/>
      <c r="D40" s="347"/>
      <c r="E40" s="80" t="s">
        <v>75</v>
      </c>
      <c r="F40" s="84" t="s">
        <v>76</v>
      </c>
      <c r="G40" s="82">
        <v>500000</v>
      </c>
      <c r="H40" s="84">
        <v>1</v>
      </c>
      <c r="I40" s="83">
        <f t="shared" si="0"/>
        <v>500</v>
      </c>
    </row>
    <row r="41" spans="1:13" ht="18" customHeight="1" x14ac:dyDescent="0.3">
      <c r="A41" s="23">
        <v>50531140</v>
      </c>
      <c r="B41" s="347" t="s">
        <v>136</v>
      </c>
      <c r="C41" s="347"/>
      <c r="D41" s="347"/>
      <c r="E41" s="80" t="s">
        <v>75</v>
      </c>
      <c r="F41" s="84" t="s">
        <v>76</v>
      </c>
      <c r="G41" s="82">
        <v>500000</v>
      </c>
      <c r="H41" s="84">
        <v>1</v>
      </c>
      <c r="I41" s="83">
        <f t="shared" si="0"/>
        <v>500</v>
      </c>
    </row>
    <row r="42" spans="1:13" ht="18" customHeight="1" x14ac:dyDescent="0.3">
      <c r="A42" s="23">
        <v>50531140</v>
      </c>
      <c r="B42" s="347" t="s">
        <v>136</v>
      </c>
      <c r="C42" s="347"/>
      <c r="D42" s="347"/>
      <c r="E42" s="80" t="s">
        <v>75</v>
      </c>
      <c r="F42" s="84" t="s">
        <v>76</v>
      </c>
      <c r="G42" s="82">
        <v>500000</v>
      </c>
      <c r="H42" s="84">
        <v>1</v>
      </c>
      <c r="I42" s="83">
        <f t="shared" si="0"/>
        <v>500</v>
      </c>
    </row>
    <row r="43" spans="1:13" ht="18" customHeight="1" x14ac:dyDescent="0.3">
      <c r="A43" s="23">
        <v>50531140</v>
      </c>
      <c r="B43" s="347" t="s">
        <v>136</v>
      </c>
      <c r="C43" s="347"/>
      <c r="D43" s="347"/>
      <c r="E43" s="80" t="s">
        <v>75</v>
      </c>
      <c r="F43" s="84" t="s">
        <v>76</v>
      </c>
      <c r="G43" s="82">
        <v>500000</v>
      </c>
      <c r="H43" s="84">
        <v>1</v>
      </c>
      <c r="I43" s="83">
        <f t="shared" si="0"/>
        <v>500</v>
      </c>
    </row>
    <row r="44" spans="1:13" ht="54.95" customHeight="1" x14ac:dyDescent="0.3">
      <c r="A44" s="104" t="s">
        <v>178</v>
      </c>
      <c r="B44" s="347" t="s">
        <v>179</v>
      </c>
      <c r="C44" s="347"/>
      <c r="D44" s="347"/>
      <c r="E44" s="347"/>
      <c r="F44" s="347"/>
      <c r="G44" s="347"/>
      <c r="H44" s="347"/>
      <c r="I44" s="120">
        <f>+I45+I48</f>
        <v>0</v>
      </c>
    </row>
    <row r="45" spans="1:13" ht="16.5" customHeight="1" x14ac:dyDescent="0.3">
      <c r="A45" s="105"/>
      <c r="B45" s="365" t="s">
        <v>168</v>
      </c>
      <c r="C45" s="366"/>
      <c r="D45" s="342"/>
      <c r="E45" s="106"/>
      <c r="F45" s="106"/>
      <c r="G45" s="75"/>
      <c r="H45" s="75"/>
      <c r="I45" s="107">
        <f>SUM(I46:I47)</f>
        <v>-3882.4</v>
      </c>
    </row>
    <row r="46" spans="1:13" s="90" customFormat="1" ht="17.45" customHeight="1" x14ac:dyDescent="0.25">
      <c r="A46" s="79" t="s">
        <v>184</v>
      </c>
      <c r="B46" s="348" t="s">
        <v>180</v>
      </c>
      <c r="C46" s="348"/>
      <c r="D46" s="348"/>
      <c r="E46" s="80" t="s">
        <v>170</v>
      </c>
      <c r="F46" s="80" t="s">
        <v>171</v>
      </c>
      <c r="G46" s="116"/>
      <c r="H46" s="117"/>
      <c r="I46" s="115">
        <v>-1862.7</v>
      </c>
      <c r="L46" s="118"/>
      <c r="M46" s="119"/>
    </row>
    <row r="47" spans="1:13" s="90" customFormat="1" ht="17.45" customHeight="1" x14ac:dyDescent="0.25">
      <c r="A47" s="79" t="s">
        <v>185</v>
      </c>
      <c r="B47" s="348" t="s">
        <v>180</v>
      </c>
      <c r="C47" s="348"/>
      <c r="D47" s="348"/>
      <c r="E47" s="80" t="s">
        <v>170</v>
      </c>
      <c r="F47" s="80" t="s">
        <v>171</v>
      </c>
      <c r="G47" s="116"/>
      <c r="H47" s="117"/>
      <c r="I47" s="115">
        <v>-2019.7</v>
      </c>
      <c r="L47" s="118"/>
      <c r="M47" s="119"/>
    </row>
    <row r="48" spans="1:13" s="90" customFormat="1" ht="20.85" customHeight="1" x14ac:dyDescent="0.25">
      <c r="A48" s="79" t="s">
        <v>181</v>
      </c>
      <c r="B48" s="365" t="s">
        <v>74</v>
      </c>
      <c r="C48" s="366"/>
      <c r="D48" s="342"/>
      <c r="E48" s="113" t="s">
        <v>181</v>
      </c>
      <c r="F48" s="113" t="s">
        <v>181</v>
      </c>
      <c r="G48" s="113"/>
      <c r="H48" s="114"/>
      <c r="I48" s="115">
        <f>SUM(I49:I52)</f>
        <v>3882.4</v>
      </c>
    </row>
    <row r="49" spans="1:13" s="90" customFormat="1" ht="15.95" customHeight="1" x14ac:dyDescent="0.25">
      <c r="A49" s="247" t="s">
        <v>200</v>
      </c>
      <c r="B49" s="348" t="s">
        <v>182</v>
      </c>
      <c r="C49" s="348"/>
      <c r="D49" s="348"/>
      <c r="E49" s="80" t="s">
        <v>75</v>
      </c>
      <c r="F49" s="80" t="s">
        <v>76</v>
      </c>
      <c r="G49" s="116"/>
      <c r="H49" s="117"/>
      <c r="I49" s="115">
        <v>1623.8</v>
      </c>
      <c r="L49" s="118"/>
      <c r="M49" s="108"/>
    </row>
    <row r="50" spans="1:13" s="90" customFormat="1" ht="15.95" customHeight="1" x14ac:dyDescent="0.25">
      <c r="A50" s="247" t="s">
        <v>201</v>
      </c>
      <c r="B50" s="348" t="s">
        <v>182</v>
      </c>
      <c r="C50" s="348"/>
      <c r="D50" s="348"/>
      <c r="E50" s="80" t="s">
        <v>75</v>
      </c>
      <c r="F50" s="80" t="s">
        <v>76</v>
      </c>
      <c r="G50" s="116"/>
      <c r="H50" s="117"/>
      <c r="I50" s="115">
        <v>1774.2</v>
      </c>
      <c r="L50" s="118"/>
      <c r="M50" s="108"/>
    </row>
    <row r="51" spans="1:13" s="90" customFormat="1" ht="15.95" customHeight="1" x14ac:dyDescent="0.25">
      <c r="A51" s="79" t="s">
        <v>186</v>
      </c>
      <c r="B51" s="348" t="s">
        <v>183</v>
      </c>
      <c r="C51" s="348"/>
      <c r="D51" s="348"/>
      <c r="E51" s="80" t="s">
        <v>140</v>
      </c>
      <c r="F51" s="80" t="s">
        <v>76</v>
      </c>
      <c r="G51" s="116"/>
      <c r="H51" s="117"/>
      <c r="I51" s="115">
        <v>238.9</v>
      </c>
      <c r="L51" s="118"/>
      <c r="M51" s="108"/>
    </row>
    <row r="52" spans="1:13" s="90" customFormat="1" ht="15.95" customHeight="1" x14ac:dyDescent="0.25">
      <c r="A52" s="79" t="s">
        <v>187</v>
      </c>
      <c r="B52" s="348" t="s">
        <v>183</v>
      </c>
      <c r="C52" s="348"/>
      <c r="D52" s="348"/>
      <c r="E52" s="80" t="s">
        <v>140</v>
      </c>
      <c r="F52" s="80" t="s">
        <v>76</v>
      </c>
      <c r="G52" s="116"/>
      <c r="H52" s="117"/>
      <c r="I52" s="115">
        <v>245.5</v>
      </c>
      <c r="L52" s="118"/>
      <c r="M52" s="108"/>
    </row>
    <row r="54" spans="1:13" x14ac:dyDescent="0.3">
      <c r="I54" s="256"/>
    </row>
  </sheetData>
  <mergeCells count="51">
    <mergeCell ref="B49:D49"/>
    <mergeCell ref="B50:D50"/>
    <mergeCell ref="B51:D51"/>
    <mergeCell ref="B52:D52"/>
    <mergeCell ref="B44:H44"/>
    <mergeCell ref="B45:D45"/>
    <mergeCell ref="B46:D46"/>
    <mergeCell ref="B47:D47"/>
    <mergeCell ref="B48:D48"/>
    <mergeCell ref="B12:D12"/>
    <mergeCell ref="D14:H14"/>
    <mergeCell ref="B15:H15"/>
    <mergeCell ref="B35:D35"/>
    <mergeCell ref="B36:D36"/>
    <mergeCell ref="B34:D34"/>
    <mergeCell ref="B19:D19"/>
    <mergeCell ref="B23:D23"/>
    <mergeCell ref="B31:D31"/>
    <mergeCell ref="B32:D32"/>
    <mergeCell ref="B16:D16"/>
    <mergeCell ref="B17:D17"/>
    <mergeCell ref="B20:D20"/>
    <mergeCell ref="B22:D22"/>
    <mergeCell ref="B18:D18"/>
    <mergeCell ref="B21:D21"/>
    <mergeCell ref="H1:I1"/>
    <mergeCell ref="G10:G11"/>
    <mergeCell ref="A6:I7"/>
    <mergeCell ref="H2:I2"/>
    <mergeCell ref="H3:I3"/>
    <mergeCell ref="A10:A11"/>
    <mergeCell ref="E10:E11"/>
    <mergeCell ref="F10:F11"/>
    <mergeCell ref="H10:I10"/>
    <mergeCell ref="B10:D11"/>
    <mergeCell ref="B24:D24"/>
    <mergeCell ref="B25:D25"/>
    <mergeCell ref="B26:D26"/>
    <mergeCell ref="A13:H13"/>
    <mergeCell ref="B33:D33"/>
    <mergeCell ref="B28:D28"/>
    <mergeCell ref="B29:D29"/>
    <mergeCell ref="B30:D30"/>
    <mergeCell ref="B27:D27"/>
    <mergeCell ref="B42:D42"/>
    <mergeCell ref="B43:D43"/>
    <mergeCell ref="B37:D37"/>
    <mergeCell ref="B38:D38"/>
    <mergeCell ref="B39:D39"/>
    <mergeCell ref="B40:D40"/>
    <mergeCell ref="B41:D4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opLeftCell="A4" zoomScale="85" zoomScaleNormal="85" workbookViewId="0">
      <selection activeCell="D12" sqref="D12"/>
    </sheetView>
  </sheetViews>
  <sheetFormatPr defaultColWidth="9.140625" defaultRowHeight="17.25" x14ac:dyDescent="0.25"/>
  <cols>
    <col min="1" max="1" width="9.42578125" style="43" customWidth="1"/>
    <col min="2" max="2" width="58.42578125" style="238" customWidth="1"/>
    <col min="3" max="3" width="32.28515625" style="44" customWidth="1"/>
    <col min="4" max="4" width="22" style="238" customWidth="1"/>
    <col min="5" max="6" width="9.140625" style="238"/>
    <col min="7" max="7" width="15.42578125" style="238" customWidth="1"/>
    <col min="8" max="16384" width="9.140625" style="238"/>
  </cols>
  <sheetData>
    <row r="1" spans="1:4" s="172" customFormat="1" ht="33.4" customHeight="1" x14ac:dyDescent="0.25">
      <c r="B1" s="369" t="s">
        <v>87</v>
      </c>
      <c r="C1" s="369"/>
    </row>
    <row r="2" spans="1:4" s="12" customFormat="1" ht="15.95" customHeight="1" x14ac:dyDescent="0.3">
      <c r="B2" s="368" t="s">
        <v>131</v>
      </c>
      <c r="C2" s="368"/>
      <c r="D2" s="110"/>
    </row>
    <row r="3" spans="1:4" s="12" customFormat="1" ht="17.45" customHeight="1" x14ac:dyDescent="0.3">
      <c r="B3" s="368" t="s">
        <v>1</v>
      </c>
      <c r="C3" s="368"/>
      <c r="D3" s="110"/>
    </row>
    <row r="4" spans="1:4" s="12" customFormat="1" x14ac:dyDescent="0.3"/>
    <row r="5" spans="1:4" ht="17.45" customHeight="1" x14ac:dyDescent="0.25">
      <c r="A5" s="372"/>
      <c r="B5" s="372"/>
      <c r="C5" s="372"/>
    </row>
    <row r="6" spans="1:4" ht="58.35" customHeight="1" x14ac:dyDescent="0.25">
      <c r="A6" s="371" t="s">
        <v>188</v>
      </c>
      <c r="B6" s="371"/>
      <c r="C6" s="371"/>
    </row>
    <row r="7" spans="1:4" ht="30" customHeight="1" x14ac:dyDescent="0.25">
      <c r="A7" s="243"/>
      <c r="B7" s="243"/>
      <c r="C7" s="243"/>
    </row>
    <row r="8" spans="1:4" ht="17.45" customHeight="1" x14ac:dyDescent="0.25">
      <c r="A8" s="244"/>
      <c r="B8" s="370" t="s">
        <v>2</v>
      </c>
      <c r="C8" s="370"/>
    </row>
    <row r="9" spans="1:4" s="43" customFormat="1" ht="69" x14ac:dyDescent="0.25">
      <c r="A9" s="245"/>
      <c r="B9" s="371" t="s">
        <v>137</v>
      </c>
      <c r="C9" s="51" t="s">
        <v>138</v>
      </c>
    </row>
    <row r="10" spans="1:4" s="43" customFormat="1" ht="96" customHeight="1" x14ac:dyDescent="0.25">
      <c r="A10" s="239"/>
      <c r="B10" s="371"/>
      <c r="C10" s="246" t="s">
        <v>88</v>
      </c>
    </row>
    <row r="11" spans="1:4" s="43" customFormat="1" ht="30.75" customHeight="1" x14ac:dyDescent="0.25">
      <c r="A11" s="239"/>
      <c r="B11" s="240" t="s">
        <v>40</v>
      </c>
      <c r="C11" s="49">
        <f>+C13</f>
        <v>-160000.00200000001</v>
      </c>
    </row>
    <row r="12" spans="1:4" x14ac:dyDescent="0.25">
      <c r="A12" s="239"/>
      <c r="B12" s="240" t="s">
        <v>41</v>
      </c>
      <c r="C12" s="76"/>
    </row>
    <row r="13" spans="1:4" s="43" customFormat="1" ht="33" x14ac:dyDescent="0.25">
      <c r="A13" s="241">
        <v>6</v>
      </c>
      <c r="B13" s="242" t="s">
        <v>139</v>
      </c>
      <c r="C13" s="49">
        <f>SUM(C15:C15)</f>
        <v>-160000.00200000001</v>
      </c>
    </row>
    <row r="14" spans="1:4" s="43" customFormat="1" x14ac:dyDescent="0.25">
      <c r="A14" s="50"/>
      <c r="B14" s="50" t="s">
        <v>19</v>
      </c>
      <c r="C14" s="51"/>
    </row>
    <row r="15" spans="1:4" ht="51.75" x14ac:dyDescent="0.25">
      <c r="A15" s="58" t="s">
        <v>143</v>
      </c>
      <c r="B15" s="52" t="s">
        <v>70</v>
      </c>
      <c r="C15" s="53">
        <f>-'Havelvats 3'!D38</f>
        <v>-160000.00200000001</v>
      </c>
    </row>
  </sheetData>
  <mergeCells count="7">
    <mergeCell ref="B3:C3"/>
    <mergeCell ref="B2:C2"/>
    <mergeCell ref="B1:C1"/>
    <mergeCell ref="B8:C8"/>
    <mergeCell ref="B9:B10"/>
    <mergeCell ref="A5:C5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https://mul2-edu.gov.am/tasks/811248/oneclick/havelvatsner 5 modulayin.xlsx?token=f263d2fd8971fe356cec1fe12c4baddf</cp:keywords>
  <cp:lastModifiedBy>Ashot Pirumyan</cp:lastModifiedBy>
  <cp:lastPrinted>2021-03-12T14:25:03Z</cp:lastPrinted>
  <dcterms:created xsi:type="dcterms:W3CDTF">2021-05-08T19:17:34Z</dcterms:created>
  <dcterms:modified xsi:type="dcterms:W3CDTF">2022-07-20T09:31:11Z</dcterms:modified>
</cp:coreProperties>
</file>