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New Folder (K)\Karine\Elektronayin\2022-Grutyunner\ՔննչականԿոմիտե_Ի լրումն\Նախագծի Լրամշակված փաթեթ\"/>
    </mc:Choice>
  </mc:AlternateContent>
  <bookViews>
    <workbookView xWindow="0" yWindow="0" windowWidth="28800" windowHeight="12300" activeTab="4"/>
  </bookViews>
  <sheets>
    <sheet name="հավելված1" sheetId="45" r:id="rId1"/>
    <sheet name="հավելված2" sheetId="46" r:id="rId2"/>
    <sheet name="հավելված3" sheetId="56" r:id="rId3"/>
    <sheet name="հավելված4" sheetId="54" r:id="rId4"/>
    <sheet name="հավելված5" sheetId="58" r:id="rId5"/>
    <sheet name="հավելված6" sheetId="59" r:id="rId6"/>
    <sheet name="հավելված7" sheetId="61" r:id="rId7"/>
    <sheet name="հավելված8" sheetId="62" r:id="rId8"/>
  </sheets>
  <definedNames>
    <definedName name="AgencyCode" localSheetId="1">#REF!</definedName>
    <definedName name="AgencyCode" localSheetId="3">#REF!</definedName>
    <definedName name="AgencyCode" localSheetId="5">#REF!</definedName>
    <definedName name="AgencyCode">#REF!</definedName>
    <definedName name="AgencyName" localSheetId="1">#REF!</definedName>
    <definedName name="AgencyName" localSheetId="3">#REF!</definedName>
    <definedName name="AgencyName" localSheetId="5">#REF!</definedName>
    <definedName name="AgencyName">#REF!</definedName>
    <definedName name="Functional1" localSheetId="1">#REF!</definedName>
    <definedName name="Functional1" localSheetId="3">#REF!</definedName>
    <definedName name="Functional1" localSheetId="5">#REF!</definedName>
    <definedName name="Functional1">#REF!</definedName>
    <definedName name="PANature" localSheetId="1">#REF!</definedName>
    <definedName name="PANature" localSheetId="3">#REF!</definedName>
    <definedName name="PANature" localSheetId="5">#REF!</definedName>
    <definedName name="PANature">#REF!</definedName>
    <definedName name="PAType" localSheetId="1">#REF!</definedName>
    <definedName name="PAType" localSheetId="3">#REF!</definedName>
    <definedName name="PAType" localSheetId="5">#REF!</definedName>
    <definedName name="PAType">#REF!</definedName>
    <definedName name="Performance2" localSheetId="1">#REF!</definedName>
    <definedName name="Performance2" localSheetId="3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3">#REF!</definedName>
    <definedName name="PerformanceType" localSheetId="5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G8" i="62" l="1"/>
  <c r="H57" i="62" l="1"/>
  <c r="H56" i="62" s="1"/>
  <c r="H55" i="62" s="1"/>
  <c r="H54" i="62" s="1"/>
  <c r="H52" i="62" s="1"/>
  <c r="H50" i="62" s="1"/>
  <c r="H48" i="62" s="1"/>
  <c r="H46" i="62" s="1"/>
  <c r="H44" i="62" s="1"/>
  <c r="H42" i="62" s="1"/>
  <c r="H40" i="62" s="1"/>
  <c r="H39" i="62" s="1"/>
  <c r="H37" i="62"/>
  <c r="H36" i="62" s="1"/>
  <c r="H35" i="62" s="1"/>
  <c r="H34" i="62" s="1"/>
  <c r="H32" i="62" s="1"/>
  <c r="H30" i="62" s="1"/>
  <c r="G37" i="62"/>
  <c r="G36" i="62" s="1"/>
  <c r="G35" i="62" s="1"/>
  <c r="G34" i="62" s="1"/>
  <c r="G32" i="62" s="1"/>
  <c r="G30" i="62" s="1"/>
  <c r="H28" i="62"/>
  <c r="H27" i="62" s="1"/>
  <c r="H26" i="62" s="1"/>
  <c r="H25" i="62" s="1"/>
  <c r="H23" i="62" s="1"/>
  <c r="H21" i="62" s="1"/>
  <c r="G28" i="62"/>
  <c r="G27" i="62" s="1"/>
  <c r="G26" i="62" s="1"/>
  <c r="G56" i="62"/>
  <c r="G55" i="62" s="1"/>
  <c r="G54" i="62" s="1"/>
  <c r="G52" i="62" s="1"/>
  <c r="G50" i="62" s="1"/>
  <c r="G48" i="62" s="1"/>
  <c r="G46" i="62" s="1"/>
  <c r="G44" i="62" s="1"/>
  <c r="G42" i="62" s="1"/>
  <c r="G40" i="62" s="1"/>
  <c r="G39" i="62" s="1"/>
  <c r="H19" i="62" l="1"/>
  <c r="H17" i="62" s="1"/>
  <c r="H15" i="62" s="1"/>
  <c r="H13" i="62" s="1"/>
  <c r="H11" i="62" s="1"/>
  <c r="H10" i="62" s="1"/>
  <c r="H8" i="62" s="1"/>
  <c r="G25" i="62"/>
  <c r="G23" i="62" s="1"/>
  <c r="G21" i="62" s="1"/>
  <c r="G19" i="62" l="1"/>
  <c r="G17" i="62" s="1"/>
  <c r="G15" i="62" s="1"/>
  <c r="G13" i="62" s="1"/>
  <c r="G11" i="62" s="1"/>
  <c r="G10" i="62" s="1"/>
  <c r="H27" i="56" l="1"/>
  <c r="G27" i="56"/>
  <c r="H30" i="56"/>
  <c r="G30" i="56"/>
  <c r="H34" i="56"/>
  <c r="G34" i="56"/>
  <c r="D20" i="54"/>
  <c r="D18" i="54"/>
  <c r="H11" i="61" l="1"/>
  <c r="H75" i="61"/>
  <c r="H71" i="61"/>
  <c r="H61" i="61"/>
  <c r="E69" i="59"/>
  <c r="D69" i="59"/>
  <c r="E49" i="59"/>
  <c r="D49" i="59"/>
  <c r="E38" i="59"/>
  <c r="D38" i="59"/>
  <c r="E28" i="59"/>
  <c r="D28" i="59"/>
  <c r="E69" i="58"/>
  <c r="D69" i="58"/>
  <c r="E49" i="58"/>
  <c r="D49" i="58"/>
  <c r="E38" i="58"/>
  <c r="D38" i="58"/>
  <c r="E28" i="58"/>
  <c r="D28" i="58"/>
  <c r="G40" i="56"/>
  <c r="H71" i="56" l="1"/>
  <c r="G71" i="56"/>
  <c r="E11" i="54"/>
  <c r="D11" i="54"/>
  <c r="E13" i="54"/>
  <c r="D13" i="54"/>
  <c r="D15" i="54"/>
  <c r="E18" i="54"/>
  <c r="E20" i="54"/>
  <c r="E45" i="45" l="1"/>
  <c r="E13" i="45"/>
  <c r="D13" i="45"/>
  <c r="H70" i="61" l="1"/>
  <c r="H58" i="61"/>
  <c r="H57" i="61" s="1"/>
  <c r="H49" i="61"/>
  <c r="H10" i="61" s="1"/>
  <c r="H9" i="61" l="1"/>
  <c r="H8" i="61" s="1"/>
  <c r="E15" i="54"/>
  <c r="H11" i="46"/>
  <c r="H9" i="46" s="1"/>
  <c r="D13" i="46"/>
  <c r="D11" i="46" s="1"/>
  <c r="H54" i="56" l="1"/>
  <c r="H53" i="56" s="1"/>
  <c r="H52" i="56" s="1"/>
  <c r="H51" i="56" s="1"/>
  <c r="H49" i="56" s="1"/>
  <c r="H47" i="56" s="1"/>
  <c r="G54" i="56"/>
  <c r="G53" i="56" s="1"/>
  <c r="G52" i="56" s="1"/>
  <c r="G51" i="56" s="1"/>
  <c r="G49" i="56" s="1"/>
  <c r="G47" i="56" s="1"/>
  <c r="E12" i="45"/>
  <c r="D9" i="46" l="1"/>
  <c r="D12" i="45" l="1"/>
  <c r="D45" i="45"/>
  <c r="D44" i="45" s="1"/>
  <c r="E44" i="45"/>
  <c r="H63" i="56"/>
  <c r="H62" i="56" s="1"/>
  <c r="H61" i="56" s="1"/>
  <c r="H60" i="56" s="1"/>
  <c r="H58" i="56" s="1"/>
  <c r="H56" i="56" s="1"/>
  <c r="G45" i="56"/>
  <c r="G44" i="56" s="1"/>
  <c r="G43" i="56" s="1"/>
  <c r="H45" i="56"/>
  <c r="H44" i="56" s="1"/>
  <c r="H43" i="56" s="1"/>
  <c r="D11" i="45" l="1"/>
  <c r="E11" i="45"/>
  <c r="G28" i="56"/>
  <c r="H28" i="56"/>
  <c r="H79" i="56" l="1"/>
  <c r="H78" i="56" s="1"/>
  <c r="H77" i="56" s="1"/>
  <c r="H75" i="56" s="1"/>
  <c r="H73" i="56" s="1"/>
  <c r="G79" i="56"/>
  <c r="G78" i="56" s="1"/>
  <c r="G77" i="56" s="1"/>
  <c r="G75" i="56" s="1"/>
  <c r="G73" i="56" s="1"/>
  <c r="G69" i="56" l="1"/>
  <c r="G67" i="56" s="1"/>
  <c r="G65" i="56" s="1"/>
  <c r="G72" i="56"/>
  <c r="H69" i="56"/>
  <c r="H67" i="56" s="1"/>
  <c r="H65" i="56" s="1"/>
  <c r="H72" i="56"/>
  <c r="G63" i="56"/>
  <c r="G62" i="56" s="1"/>
  <c r="G61" i="56" s="1"/>
  <c r="G60" i="56" s="1"/>
  <c r="G58" i="56" s="1"/>
  <c r="G56" i="56" s="1"/>
  <c r="H42" i="56" l="1"/>
  <c r="H40" i="56" s="1"/>
  <c r="H38" i="56" s="1"/>
  <c r="G42" i="56"/>
  <c r="G38" i="56" s="1"/>
  <c r="G26" i="56"/>
  <c r="G25" i="56" s="1"/>
  <c r="G23" i="56" s="1"/>
  <c r="G21" i="56" s="1"/>
  <c r="H26" i="56"/>
  <c r="H25" i="56" s="1"/>
  <c r="H23" i="56" s="1"/>
  <c r="H21" i="56" s="1"/>
  <c r="E20" i="58" s="1"/>
  <c r="E20" i="59" s="1"/>
  <c r="G19" i="56" l="1"/>
  <c r="D20" i="58"/>
  <c r="D20" i="59" s="1"/>
  <c r="H19" i="56"/>
  <c r="H16" i="56" s="1"/>
  <c r="H14" i="56" s="1"/>
  <c r="G18" i="56"/>
  <c r="G16" i="56" l="1"/>
  <c r="G14" i="56" s="1"/>
  <c r="H18" i="56"/>
  <c r="H12" i="56"/>
  <c r="H11" i="56" s="1"/>
  <c r="G12" i="56" l="1"/>
  <c r="G11" i="56" s="1"/>
  <c r="F11" i="46"/>
  <c r="F9" i="46" s="1"/>
</calcChain>
</file>

<file path=xl/sharedStrings.xml><?xml version="1.0" encoding="utf-8"?>
<sst xmlns="http://schemas.openxmlformats.org/spreadsheetml/2006/main" count="740" uniqueCount="305">
  <si>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</si>
  <si>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</si>
  <si>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</si>
  <si>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</si>
  <si>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</si>
  <si>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</si>
  <si>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</si>
  <si>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</si>
  <si>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</si>
  <si>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</si>
  <si>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</si>
  <si>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</si>
  <si>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</si>
  <si>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>Հավելված 1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</si>
  <si>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</si>
  <si>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</si>
  <si>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</si>
  <si>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</si>
  <si>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</si>
  <si>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>Միջոցառման նկարագրությունը՝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</si>
  <si>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</si>
  <si>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</si>
  <si>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</si>
  <si>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</si>
  <si>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</si>
  <si>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</si>
  <si>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</si>
  <si>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</si>
  <si>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</si>
  <si>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</si>
  <si>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</si>
  <si>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</si>
  <si>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</si>
  <si>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</si>
  <si>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</si>
  <si>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</si>
  <si>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</si>
  <si>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</si>
  <si>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</si>
  <si>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</si>
  <si>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</si>
  <si>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</si>
  <si>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</si>
  <si>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</si>
  <si>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</si>
  <si>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</si>
  <si>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</si>
  <si>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</si>
  <si>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</si>
  <si>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</si>
  <si>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</si>
  <si>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</si>
  <si>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</si>
  <si>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</si>
  <si>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</si>
  <si>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</si>
  <si>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</si>
  <si>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 xml:space="preserve"> Պետական բյուջեում չկանխատեսված՝ ինչպես նաևւ բյուջետային երաշխիքների ապահովման ծախսերի ֆինանսավորման ապահովում</t>
  </si>
  <si>
    <t>01</t>
  </si>
  <si>
    <t>___________  ___-ի N _______ -Ն    որոշման</t>
  </si>
  <si>
    <t>այդ թվում</t>
  </si>
  <si>
    <t>այդ թվում` ըստ կատարողների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</si>
  <si>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</si>
  <si>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</si>
  <si>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Ընդամենը,</t>
  </si>
  <si>
    <t>Ծրագիր</t>
  </si>
  <si>
    <t>Միջոցառում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</si>
  <si>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</si>
  <si>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</si>
  <si>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</si>
  <si>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</si>
  <si>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այդ թվում`</t>
  </si>
  <si>
    <t xml:space="preserve">             </t>
  </si>
  <si>
    <t>ՀՀ  քննչական կոմիտե</t>
  </si>
  <si>
    <t xml:space="preserve">Ծրագրի անվանումը </t>
  </si>
  <si>
    <t>ՀՀ քննչական ծառայություններ</t>
  </si>
  <si>
    <t>Ծրագրի նպատակը</t>
  </si>
  <si>
    <t>Հանցագործությունների օբյեկտիվ և արդյունավետ նախաքննության իրականացման ապահովում</t>
  </si>
  <si>
    <t>Վերջնական արդյունքի նկարագրությունը</t>
  </si>
  <si>
    <t>Հանցագործությունների  արդյունավետ նախաքննություն, նախաքննության ժամկետների կրճատում:</t>
  </si>
  <si>
    <t>ՀՀ կառավարություն</t>
  </si>
  <si>
    <t xml:space="preserve"> ԱՅԼ  ԾԱԽՍԵՐ</t>
  </si>
  <si>
    <t>03</t>
  </si>
  <si>
    <t xml:space="preserve"> ՀԱՍԱՐԱԿԱԿԱՆ ԿԱՐԳ,  ԱՆՎՏԱՆԳՈՒԹՅՈՒՆ ԵՎ ԴԱՏԱԿԱՆ ԳՈՐԾՈՒՆԵՈՒԹՅՈՒՆ</t>
  </si>
  <si>
    <t>07</t>
  </si>
  <si>
    <t>Նախաքննություն</t>
  </si>
  <si>
    <t>ՀՀ քննչական կոմիտե</t>
  </si>
  <si>
    <t>Ցուցանիշների փոփոխությունը (ավելացումները նշված են դրական նշանով)</t>
  </si>
  <si>
    <t>ՀՀ քննչական կոմիտեի շենքային պայմանների բարելավում</t>
  </si>
  <si>
    <t>ՀՀ քննչական կոմիտեի վարչական շենքերի կապիտալ վերանորոգում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</si>
  <si>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</si>
  <si>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</si>
  <si>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ՇԵՆՔԵՐ ԵՎ ՇԻՆՈՒԹՅՈՒՆՆԵՐ</t>
  </si>
  <si>
    <t>ՀԻՄՆԱԿԱՆ ՄԻՋՈՑՆԵՐ</t>
  </si>
  <si>
    <t xml:space="preserve"> - Շենքերի և շինությունների կապիտալ վերանորոգում </t>
  </si>
  <si>
    <t>ՀՀ ՔՆՆՉԱԿԱՆ ԿՈՄԻՏԵ</t>
  </si>
  <si>
    <t>Բյուջետային գլխավոր կարգադրիչների,  ծրագրերի, միջոցառումների, միջոցառումները կատարող պետական մարմինների և ուղղությունների անվանումները</t>
  </si>
  <si>
    <t>Կապիտալ վերանորոգման ենթակա օբյեկտների թիվը, հատ</t>
  </si>
  <si>
    <t xml:space="preserve">Վերանորոգման ենթակա մակերես, քմ  </t>
  </si>
  <si>
    <t>Հավելված  N 4</t>
  </si>
  <si>
    <t>Քանակը</t>
  </si>
  <si>
    <t>Բաժին N 03</t>
  </si>
  <si>
    <t>Դաս N 01</t>
  </si>
  <si>
    <t>ՄԱՍ II ԱՇԽԱՏԱՆՔՆԵՐ</t>
  </si>
  <si>
    <t>ԳՀ</t>
  </si>
  <si>
    <t>ԲՄ</t>
  </si>
  <si>
    <t>ՄԱՍ III ԾԱՌԱՅՈՒԹՅՈՒՆՆԵՐ</t>
  </si>
  <si>
    <t>71351540-1</t>
  </si>
  <si>
    <t>71351540-2</t>
  </si>
  <si>
    <t>1180  31004</t>
  </si>
  <si>
    <t xml:space="preserve"> Պահուստային ֆոնդի կառավարման արդյունավետության և թափանցիկության ապահովում</t>
  </si>
  <si>
    <t>ԸՆԴԱՄԵՆԸ</t>
  </si>
  <si>
    <t xml:space="preserve"> </t>
  </si>
  <si>
    <t>Հավելված 3</t>
  </si>
  <si>
    <t>Միջոցառման վրա կատարվող ծախսը (հազ. դրամ)</t>
  </si>
  <si>
    <t xml:space="preserve">Քրեական գործերով վարույթի իրականացում </t>
  </si>
  <si>
    <t>Հայաստանի հանրապետության քրեական դատավարության օրենսգրքով ՀՀ քննչական կոմիտեի իրավասությանը վերապահված՝ ենթադրյալ հանցագործությունների կապակցությամբ նախաքննություն</t>
  </si>
  <si>
    <t>ՀՀ քննչական կոմիտեի պահուստային ֆոնդ</t>
  </si>
  <si>
    <t>ՀՀ քննչական կոմիտեի արդյունավետ գործունեությանը նպաստում, չկանխատեսված ծախսերի կատարման ապահովում</t>
  </si>
  <si>
    <t>ԾԱՌԱՅՈՒԹՅՈՒՆՆԵՐԻ ԵՎ ԱՊՐԱՆՔՆԵՐԻ ՁԵՌՔԲԵՐՈՒՄ</t>
  </si>
  <si>
    <t xml:space="preserve"> -Կապի ծառայություններ</t>
  </si>
  <si>
    <t xml:space="preserve"> -Համակարգչային ծառայություններ</t>
  </si>
  <si>
    <t xml:space="preserve"> -Տեղեկատվական ծառայություններ</t>
  </si>
  <si>
    <t xml:space="preserve"> - Գրասենյակային նյութեր և հագուստ</t>
  </si>
  <si>
    <t xml:space="preserve"> -Կենցաղային և հանրային սննդի նյութեր</t>
  </si>
  <si>
    <t xml:space="preserve"> -Հատուկ նպատակային այլ նյութեր</t>
  </si>
  <si>
    <t xml:space="preserve"> -Ընդհանուր բնույթի այլ ծառայություններ</t>
  </si>
  <si>
    <t>ինն ամիս</t>
  </si>
  <si>
    <t xml:space="preserve">ՀՀ կառավարության 2022 թվականի </t>
  </si>
  <si>
    <t>այդ թվում` ըստ ուղղությունների</t>
  </si>
  <si>
    <t>Ծառայությունների մատուցում</t>
  </si>
  <si>
    <t xml:space="preserve">ՀՀ քննչական կոմիտեի արդյունավետ գործունեությանը նպաստում, չկանխատեսված ծախսերի կատարման պահպանում  </t>
  </si>
  <si>
    <t>Ցուցանիշների փոփոխությունը (նվազեցումները նշված են փակագծերում)</t>
  </si>
  <si>
    <t xml:space="preserve"> տարի </t>
  </si>
  <si>
    <t>Հավելված N 7</t>
  </si>
  <si>
    <t>ՀՀ կառավարության 2022 թվականի 
    - ի    N -Ն որոշման</t>
  </si>
  <si>
    <t>Կոդ</t>
  </si>
  <si>
    <t>Անվանումը</t>
  </si>
  <si>
    <t>Գնման ձևը</t>
  </si>
  <si>
    <t>Չափման միավորը</t>
  </si>
  <si>
    <t>Միավորի գինը</t>
  </si>
  <si>
    <t>Ցուցանիշների փոփոխություն (ավելացումները նշված են դրական նշանով, իսկ նվազեցումները` փակագծերով)</t>
  </si>
  <si>
    <t xml:space="preserve"> Խումբ N 07</t>
  </si>
  <si>
    <t>1180  11001</t>
  </si>
  <si>
    <t>ՀՀ քննչական կոմիտեի պահպանում</t>
  </si>
  <si>
    <t>ՄԱՍ I ԱՊՐԱՆՔՆԵՐ</t>
  </si>
  <si>
    <t>18141100-2</t>
  </si>
  <si>
    <t>աշխատանքային ձեռնոցներ</t>
  </si>
  <si>
    <t>ԷԱՃ</t>
  </si>
  <si>
    <t>զույգ</t>
  </si>
  <si>
    <t>18331200-1</t>
  </si>
  <si>
    <t>վերնաշապիկներ</t>
  </si>
  <si>
    <t>հատ</t>
  </si>
  <si>
    <t>18331200-2</t>
  </si>
  <si>
    <t>18331200-3</t>
  </si>
  <si>
    <t>18511180-10</t>
  </si>
  <si>
    <t>մեդալներ, կրծքանշաններ</t>
  </si>
  <si>
    <t>18511180-5</t>
  </si>
  <si>
    <t>18511180-6</t>
  </si>
  <si>
    <t>18511180-7</t>
  </si>
  <si>
    <t>19641000-4</t>
  </si>
  <si>
    <t>պոլիէթիլենային պարկ, աղբի համար</t>
  </si>
  <si>
    <t>22451180-3</t>
  </si>
  <si>
    <t>պատվերով տպագրվող նյութեր</t>
  </si>
  <si>
    <t>22451180-4</t>
  </si>
  <si>
    <t>22451180-7</t>
  </si>
  <si>
    <t>22451180-17</t>
  </si>
  <si>
    <t>22451180-18</t>
  </si>
  <si>
    <t>22851500-1</t>
  </si>
  <si>
    <t>կաշվեպանակ</t>
  </si>
  <si>
    <t>30121450-1</t>
  </si>
  <si>
    <t>լուսապատճենահանող սարքավորումների մասեր ― պարագաներ</t>
  </si>
  <si>
    <t>30121460-6</t>
  </si>
  <si>
    <t>տոներային քարտրիջներ</t>
  </si>
  <si>
    <t>30121460-9</t>
  </si>
  <si>
    <t>30121460-20</t>
  </si>
  <si>
    <t>30121600-2</t>
  </si>
  <si>
    <t>բազմաֆունկցիոնալ սարքի մասեր</t>
  </si>
  <si>
    <t>30197100-2</t>
  </si>
  <si>
    <t>կարիչի մետաղալարե կապեր, մեծ</t>
  </si>
  <si>
    <t>տուփ</t>
  </si>
  <si>
    <t>30197622-1</t>
  </si>
  <si>
    <t>թուղթ, A4 ֆորմատի</t>
  </si>
  <si>
    <t>կիլոգրամ</t>
  </si>
  <si>
    <t>30199230-2</t>
  </si>
  <si>
    <t>նամակի ծրար, A5 ձ-աչափի</t>
  </si>
  <si>
    <t>30234300-1</t>
  </si>
  <si>
    <t>դատարկ սկավառակ, առանց տուփի, CD</t>
  </si>
  <si>
    <t>30234400-1</t>
  </si>
  <si>
    <t>դատարկ սկավառակ, առանց տուփի, DVD</t>
  </si>
  <si>
    <t>30234640-1</t>
  </si>
  <si>
    <t xml:space="preserve">ֆլեշ հիշողություն, 16GB </t>
  </si>
  <si>
    <t>30237460-1</t>
  </si>
  <si>
    <t>համակարգչային ստեղնաշարեր</t>
  </si>
  <si>
    <t>32411130-2</t>
  </si>
  <si>
    <t>համացանց</t>
  </si>
  <si>
    <t>դրամ</t>
  </si>
  <si>
    <t>33761100-2</t>
  </si>
  <si>
    <t>զուգարանի թուղթ</t>
  </si>
  <si>
    <t>35811170-4</t>
  </si>
  <si>
    <t>համազգեստ</t>
  </si>
  <si>
    <t>լրակազմ</t>
  </si>
  <si>
    <t>35811170-5</t>
  </si>
  <si>
    <t>35811170-6</t>
  </si>
  <si>
    <t>39241210-1</t>
  </si>
  <si>
    <t>մկրատ, գրասենյակային</t>
  </si>
  <si>
    <t>39831273-2</t>
  </si>
  <si>
    <t>հատակի մաքրման նյութեր</t>
  </si>
  <si>
    <t>լիտր</t>
  </si>
  <si>
    <t>44421720-1</t>
  </si>
  <si>
    <t>պահատուփեր</t>
  </si>
  <si>
    <t>44423400-1</t>
  </si>
  <si>
    <t>ցուցանակներ և հարակից առարկաներ</t>
  </si>
  <si>
    <t>44423400-2</t>
  </si>
  <si>
    <t xml:space="preserve"> ՄԱՍ III. ԾԱՌԱՅՈՒԹՅՈՒՆՆԵՐ</t>
  </si>
  <si>
    <t>48781300-1</t>
  </si>
  <si>
    <t>բովանդակության կառավարման համակարգչային ծրագրային փաթեթներ</t>
  </si>
  <si>
    <t>50711100-1</t>
  </si>
  <si>
    <t>շենքերում տեղակայված էլեկտրական սարքերի վերանորոգման ― պահպանման ծառայություններ</t>
  </si>
  <si>
    <t>50751100-2</t>
  </si>
  <si>
    <t>վերելակների վերանորոգման ― պահպանման ծառայություններ</t>
  </si>
  <si>
    <t>64211100-2</t>
  </si>
  <si>
    <t>հանրային հեռախոսային ծառայություններ</t>
  </si>
  <si>
    <t>ՄԱ</t>
  </si>
  <si>
    <t>72721100-1</t>
  </si>
  <si>
    <t>տարածքային ցանցի հետ կապված ծառայություններ</t>
  </si>
  <si>
    <t>76131100-1</t>
  </si>
  <si>
    <t>գազասպառման համակարգի տեխնիկական սպասարկման ծառայություններ</t>
  </si>
  <si>
    <t>92511110-1</t>
  </si>
  <si>
    <t>արխիվային ծառայություններ</t>
  </si>
  <si>
    <t>1180  11003</t>
  </si>
  <si>
    <t>72261180-8</t>
  </si>
  <si>
    <t>տեղեկատվական տեխնոլոգիաների ծրագրային ապահովման սպասարկում</t>
  </si>
  <si>
    <t>45611300-</t>
  </si>
  <si>
    <t>այլ շենքերի, շինությունների հիմնանորոգում</t>
  </si>
  <si>
    <t>45611300-1</t>
  </si>
  <si>
    <t>45611300-2</t>
  </si>
  <si>
    <t>տեխնիկական հսկողության
ծառայություններ</t>
  </si>
  <si>
    <t>71351540-</t>
  </si>
  <si>
    <t>98111140-</t>
  </si>
  <si>
    <t>հեղինակային հսկողության
ծառայություններ</t>
  </si>
  <si>
    <t>Հավելված  N5</t>
  </si>
  <si>
    <t>Հավելված  N6</t>
  </si>
  <si>
    <t>ՀՀ քննչական կոմիտեի Արմավիրի մարզի Վաղարշապատ քաղաքի քննչական բաժնի Մեսրոպ Մաշտոցի փողոցի N81 հասցեի վարչական շենքի կապիտալ վերանորոգում</t>
  </si>
  <si>
    <t>ՀՀ քննչական կոմիտեի Արմավիրի մարզի Արմավիր քաղաքի քննչական բաժնի Չարենցի փողոցի N24 հասցեի վարչական շենքի կապիտալ վերանորոգում</t>
  </si>
  <si>
    <t>ՀՀ քննչական կոմիտեի Տավուշի մարզի Գետահովիտ համայնքի 1-ի փողոցի 3/3 վեցերորդ կայազորային քննչական բաժնի վարչական շենքի կապիտալ վերանորոգում</t>
  </si>
  <si>
    <t>Ծառայություն մատուցող կազմակերպության անվանումը</t>
  </si>
  <si>
    <t>Ակտիվն օգտագործող կազմակերպության անվանումը</t>
  </si>
  <si>
    <t>ՀՀ քննչական կոմիտեի տեխնիկական հագեցվածության բարելավում</t>
  </si>
  <si>
    <t>Համակարգչային տեխնիկայի, սարքավորումների և գրասենյակային գույքի ձեռքբերում</t>
  </si>
  <si>
    <t xml:space="preserve">ՀՀ քննչական կոմիտեի տեխնիկական հագեցվածության բարելավում </t>
  </si>
  <si>
    <t>ՄԵՔԵՆԱՆԵՐ ԵՎ ՍԱՐՔԱՎՈՐՈՒՄՆԵՐ</t>
  </si>
  <si>
    <t xml:space="preserve"> - Վարչական սարքավորումներ </t>
  </si>
  <si>
    <t>ՀՀ քննչական կոմիտեի տեխնիկական հագեցվածության  բարելավում</t>
  </si>
  <si>
    <t xml:space="preserve"> Ինն ամիս </t>
  </si>
  <si>
    <t>Սարքավորումների ծառայության կանխատեսվող միջին ժամկետ, տարի</t>
  </si>
  <si>
    <t>1180  31001</t>
  </si>
  <si>
    <t>39121360-</t>
  </si>
  <si>
    <t>Սեղան՝ ղեկավարի</t>
  </si>
  <si>
    <t>Հատ</t>
  </si>
  <si>
    <t>39138120-</t>
  </si>
  <si>
    <t>Աթոռ փայտյա</t>
  </si>
  <si>
    <t>39121520-</t>
  </si>
  <si>
    <t>Գրապահարաններ</t>
  </si>
  <si>
    <t>39141260-</t>
  </si>
  <si>
    <t>Զգեստապահարաններ</t>
  </si>
  <si>
    <t>44421300-</t>
  </si>
  <si>
    <t>Չհրկիզվող պահարաններ</t>
  </si>
  <si>
    <t>30239170-</t>
  </si>
  <si>
    <t>Բազմաֆունկցիոնալ սարք՝ լազերային</t>
  </si>
  <si>
    <t>30211220-</t>
  </si>
  <si>
    <t>Սեղանի համակարգիչներ</t>
  </si>
  <si>
    <t>31151120-</t>
  </si>
  <si>
    <t>Անխափան սնուցման աղբյուրներ</t>
  </si>
  <si>
    <t>Ինն ամիս</t>
  </si>
  <si>
    <t>ՄԱՍ 1. ՊԵՏԱԿԱՆ ՄԱՐՄՆԻ ԳԾՈՎ ԱՐԴՅՈՒՆՔԱՅԻՆ (ԿԱՏԱՐՈՂԱԿԱՆ) ՑՈՒՑԱՆԻՇՆԵՐԸ</t>
  </si>
  <si>
    <t>Գումարը 
(հազար դրամներով)</t>
  </si>
  <si>
    <t>Տարի</t>
  </si>
  <si>
    <t xml:space="preserve">ՊԱՅՄԱՆԱԳՐԱՅԻՆ ԵՎ ԱՅԼ ԾԱՌԱՅՈՒԹՅՈՒՆՆԵՐԻ ՁԵՌՔԲԵՐՈՒՄ </t>
  </si>
  <si>
    <t>ՇԱՐՈՒՆԱԿԱԿԱՆ ԾԱԽՍԵՐ</t>
  </si>
  <si>
    <t>ՆՅՈՒԹԵՐ (ԱՊՐԱՆՔՆԵՐ)</t>
  </si>
  <si>
    <t>Հավելված  N 2</t>
  </si>
  <si>
    <t xml:space="preserve">ՀՀ կառավարության  2022 թվականի </t>
  </si>
  <si>
    <t>ՀԱՅԱՍՏԱՆԻ ՀԱՆՐԱՊԵՏՈՒԹՅԱՆ 2022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</si>
  <si>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</si>
  <si>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</si>
  <si>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</si>
  <si>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Ինն ամիս</t>
  </si>
  <si>
    <t xml:space="preserve"> Տարի</t>
  </si>
  <si>
    <t>ՀՀ ԿԱՌԱՎԱՐՈՒԹՅՈՒՆ</t>
  </si>
  <si>
    <t>ՀՀ կառավարության պահուստային ֆոնդ</t>
  </si>
  <si>
    <t xml:space="preserve"> ԱՅԼ ԾԱԽՍԵՐ</t>
  </si>
  <si>
    <t>Հավելված N 8</t>
  </si>
  <si>
    <t>այդ թվում՝ բյուջետային ծախսերի տնտեսագիտական դասակարգման հոդվածներ</t>
  </si>
  <si>
    <t xml:space="preserve"> - Պահուստային միջոցներ</t>
  </si>
  <si>
    <r>
      <t xml:space="preserve">«ՀԱՅԱUՏԱՆԻ ՀԱՆՐԱՊԵՏՈՒԹՅԱՆ 2022 ԹՎԱԿԱՆԻ ՊԵՏԱԿԱՆ ԲՅՈՒՋԵԻ ՄԱUԻՆ» ՕՐԵՆՔԻ N 1 ՀԱՎԵԼՎԱԾԻ 
N  3 ԱՂՅՈՒՍԱԿՈՒՄ ԿԱՏԱՐՎՈՂ  </t>
    </r>
    <r>
      <rPr>
        <b/>
        <sz val="11"/>
        <rFont val="GHEA Grapalat"/>
        <family val="3"/>
      </rPr>
      <t>ԼՐԱՑՈՒՄՆԵՐԸ</t>
    </r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</si>
  <si>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 ՀԱՎԵԼՎԱԾԻ  N 1  ԱՂՅՈՒՍԱԿՈՒՄ ԿԱՏԱՐՎՈՂ ՓՈՓՈԽՈՒԹՅՈՒՆՆԵՐԸ ԵՎ ԼՐԱՑՈՒՄՆԵՐԸ</t>
  </si>
  <si>
    <t>ՀԱՅԱՍՏԱՆԻ ՀԱՆՐԱՊԵՏՈՒԹՅԱՆ ԿԱՌԱՎԱՐՈՒԹՅԱՆ 2021 ԹՎԱԿԱՆԻ ԴԵԿՏԵՄԲԵՐԻ 23-Ի N 2121-Ն ՈՐՈՇՄԱՆ
 N 3 և N 4  ՀԱՎԵԼՎԱԾՆԵՐՈՒՄ ԿԱՏԱՐՎՈՂ ՓՈՓՈԽՈՒԹՅՈՒՆՆԵՐԸ և 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</si>
  <si>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</si>
  <si>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 xml:space="preserve">ՀԱՅԱՍՏԱՆԻ ՀԱՆՐԱՊԵՏՈՒԹՅԱՆ ԿԱՌԱՎԱՐՈՒԹՅԱՆ 2021 ԹՎԱԿԱՆԻ ԴԵԿՏԵՄԲԵՐԻ 23-Ի N 2121-Ն ՈՐՈՇՄԱՆ N 9 ՀԱՎԵԼՎԱԾԻ 9.32 ԱՂՅՈՒՍԱԿՈՒՄ ԿԱՏԱՐՎՈՂ ՓՈՓՈԽՈՒԹՅՈՒՆՆԵՐԸ ԵՎ ԼՐԱՑՈՒՄՆԵՐԸ </t>
  </si>
  <si>
    <t xml:space="preserve">ՀԱՅԱՍՏԱՆԻ ՀԱՆՐԱՊԵՏՈՒԹՅԱՆ ԿԱՌԱՎԱՐՈՒԹՅԱՆ 2021 ԹՎԱԿԱՆԻ ԴԵԿՏԵՄԲԵՐԻ 23-Ի N 2121-Ն ՈՐՈՇՄԱՆ N9 ՀԱՎԵԼՎԱԾԻ  9.47 ԱՂՅՈՒՍԱԿՈՒՄ ԿԱՏԱՐՎՈՂ ՓՈՓՈԽՈՒԹՅՈՒՆԸ </t>
  </si>
  <si>
    <t xml:space="preserve">ՀԱՅԱՍՏԱՆԻ ՀԱՆՐԱՊԵՏՈՒԹՅԱՆ ԿԱՌԱՎԱՐՈՒԹՅԱՆ 2021ԹՎԱԿԱՆԻ ԴԵԿՏԵՄԲԵՐԻ 23-Ի N 2121-Ն ՈՐՈՇՄԱՆ N 9.1 ՀԱՎԵԼՎԱԾԻ N 9.1.59 ԱՂՅՈՒՍԱԿՈՒՄ ԿԱՏԱՐՎՈՂ ՓՈՓՈԽՈՒԹՅՈՒՆԸ </t>
  </si>
  <si>
    <t xml:space="preserve">ՀԱՅԱՍՏԱՆԻ ՀԱՆՐԱՊԵՏՈՒԹՅԱՆ ԿԱՌԱՎԱՐՈՒԹՅԱՆ 2021 ԹՎԱԿԱՆԻ ԴԵԿՏԵՄԲԵՐԻ 23-Ի N 2121-Ն ՈՐՈՇՄԱՆ N 9.1 ՀԱՎԵԼՎԱԾԻ N 9.1.41 ԱՂՅՈՒՍԱԿՈՒՄ ԿԱՏԱՐՎՈՂ ՓՈՓՈԽՈՒԹՅՈՒՆՆԵՐԸ ԵՎ ԼՐԱՑՈՒՄՆԵՐԸ </t>
  </si>
  <si>
    <t xml:space="preserve"> ՀԱՅԱՍՏԱՆԻ ՀԱՆՐԱՊԵՏՈՒԹՅԱՆ ԿԱՌԱՎԱՐՈՒԹՅԱՆ 2021 ԹՎԱԿԱՆԻ ԴԵԿՏԵՄԲԵՐԻ 23-Ի 
N 2121-Ն ՈՐՈՇՄԱՆ N 10 ՀԱՎԵԼՎԱԾՈՒՄ ԿԱՏԱՐՎՈՂ ՓՈՓՈԽՈՒԹՅՈՒՆՆԵՐԸ ԵՎ ԼՐԱՑՈՒՄՆԵՐԸ </t>
  </si>
  <si>
    <t>(հազար դրամներով)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</si>
</sst>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(* #,##0.00_);_(* \(#,##0.00\);_(* &quot;-&quot;??_);_(@_)"/>
    <numFmt numFmtId="164" formatCode="_-* #,##0.00\ _֏_-;\-* #,##0.00\ _֏_-;_-* &quot;-&quot;??\ _֏_-;_-@_-"/>
    <numFmt numFmtId="165" formatCode="##,##0.0;\(##,##0.0\);\-"/>
    <numFmt numFmtId="166" formatCode="0.0"/>
    <numFmt numFmtId="167" formatCode="#,##0.0"/>
    <numFmt numFmtId="168" formatCode="#,##0.0_);\(#,##0.0\)"/>
    <numFmt numFmtId="169" formatCode="0.0_);\(0.0\)"/>
    <numFmt numFmtId="170" formatCode="0_);\(0\)"/>
    <numFmt numFmtId="171" formatCode="0.000"/>
    <numFmt numFmtId="172" formatCode="_(* #,##0.0_);_(* \(#,##0.0\);_(* &quot;-&quot;??_);_(@_)"/>
    <numFmt numFmtId="173" formatCode="_-* #,##0.0\ _֏_-;\-* #,##0.0\ _֏_-;_-* &quot;-&quot;??\ _֏_-;_-@_-"/>
    <numFmt numFmtId="174" formatCode="#,##0.0000000000_);\(#,##0.0000000000\)"/>
    <numFmt numFmtId="175" formatCode="#,##0.000_);\(#,##0.000\)"/>
    <numFmt numFmtId="176" formatCode="#,##0.000000000_);\(#,##0.000000000\)"/>
    <numFmt numFmtId="177" formatCode="_-* #,##0.0\ _₽_-;\-* #,##0.0\ _₽_-;_-* &quot;-&quot;?\ _₽_-;_-@_-"/>
  </numFmts>
  <fonts count="27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2"/>
    </font>
    <font>
      <sz val="10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b/>
      <i/>
      <sz val="10"/>
      <color theme="1"/>
      <name val="GHEA Grapalat"/>
      <family val="3"/>
    </font>
    <font>
      <b/>
      <sz val="10"/>
      <color rgb="FFFF0000"/>
      <name val="GHEA Grapalat"/>
      <family val="3"/>
    </font>
    <font>
      <b/>
      <i/>
      <sz val="1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14" fillId="0" borderId="0" applyFill="0" applyBorder="0" applyProtection="0">
      <alignment horizontal="right" vertical="top"/>
    </xf>
    <xf numFmtId="0" fontId="14" fillId="0" borderId="0">
      <alignment horizontal="left" vertical="top" wrapText="1"/>
    </xf>
    <xf numFmtId="43" fontId="2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4" fillId="0" borderId="0">
      <alignment horizontal="left" vertical="top" wrapText="1"/>
    </xf>
    <xf numFmtId="0" fontId="22" fillId="0" borderId="0"/>
  </cellStyleXfs>
  <cellXfs count="281">
    <xf numFmtId="0" fontId="0" fillId="0" borderId="0" xfId="0"/>
    <xf numFmtId="0" fontId="6" fillId="0" borderId="0" xfId="0" applyFont="1"/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6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0" borderId="1" xfId="0" applyFont="1" applyBorder="1"/>
    <xf numFmtId="0" fontId="0" fillId="0" borderId="1" xfId="0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6" fillId="2" borderId="0" xfId="0" applyFont="1" applyFill="1"/>
    <xf numFmtId="0" fontId="6" fillId="0" borderId="0" xfId="0" applyFont="1" applyBorder="1"/>
    <xf numFmtId="0" fontId="6" fillId="0" borderId="1" xfId="0" applyFont="1" applyBorder="1" applyAlignment="1">
      <alignment vertical="top" wrapText="1"/>
    </xf>
    <xf numFmtId="0" fontId="19" fillId="0" borderId="0" xfId="0" applyFont="1"/>
    <xf numFmtId="0" fontId="16" fillId="0" borderId="0" xfId="0" applyFont="1"/>
    <xf numFmtId="0" fontId="16" fillId="0" borderId="0" xfId="0" applyFont="1" applyBorder="1"/>
    <xf numFmtId="0" fontId="6" fillId="0" borderId="0" xfId="0" applyFont="1" applyFill="1"/>
    <xf numFmtId="0" fontId="6" fillId="0" borderId="1" xfId="0" applyFont="1" applyBorder="1" applyAlignment="1">
      <alignment vertical="center"/>
    </xf>
    <xf numFmtId="167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/>
    <xf numFmtId="167" fontId="6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49" fontId="9" fillId="2" borderId="1" xfId="0" applyNumberFormat="1" applyFont="1" applyFill="1" applyBorder="1" applyAlignment="1">
      <alignment vertical="center" wrapText="1"/>
    </xf>
    <xf numFmtId="0" fontId="9" fillId="0" borderId="1" xfId="0" applyFont="1" applyBorder="1" applyAlignment="1">
      <alignment vertical="top" wrapText="1"/>
    </xf>
    <xf numFmtId="0" fontId="8" fillId="0" borderId="0" xfId="0" applyFont="1" applyBorder="1"/>
    <xf numFmtId="0" fontId="8" fillId="2" borderId="0" xfId="0" applyFont="1" applyFill="1" applyBorder="1" applyAlignment="1">
      <alignment horizontal="left" vertical="top"/>
    </xf>
    <xf numFmtId="0" fontId="10" fillId="2" borderId="0" xfId="0" applyFont="1" applyFill="1"/>
    <xf numFmtId="0" fontId="10" fillId="0" borderId="0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vertical="top" wrapText="1"/>
    </xf>
    <xf numFmtId="1" fontId="9" fillId="2" borderId="1" xfId="5" applyNumberFormat="1" applyFont="1" applyFill="1" applyBorder="1" applyAlignment="1">
      <alignment horizontal="center" wrapText="1"/>
    </xf>
    <xf numFmtId="0" fontId="6" fillId="2" borderId="1" xfId="0" applyFont="1" applyFill="1" applyBorder="1" applyAlignment="1">
      <alignment vertical="center" wrapText="1"/>
    </xf>
    <xf numFmtId="0" fontId="19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wrapText="1"/>
    </xf>
    <xf numFmtId="0" fontId="13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169" fontId="9" fillId="2" borderId="0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166" fontId="6" fillId="0" borderId="0" xfId="0" applyNumberFormat="1" applyFont="1"/>
    <xf numFmtId="2" fontId="6" fillId="0" borderId="0" xfId="0" applyNumberFormat="1" applyFont="1"/>
    <xf numFmtId="171" fontId="6" fillId="0" borderId="0" xfId="0" applyNumberFormat="1" applyFont="1"/>
    <xf numFmtId="2" fontId="6" fillId="0" borderId="0" xfId="0" applyNumberFormat="1" applyFont="1" applyAlignment="1">
      <alignment horizontal="center"/>
    </xf>
    <xf numFmtId="0" fontId="6" fillId="2" borderId="21" xfId="0" applyFont="1" applyFill="1" applyBorder="1" applyAlignment="1">
      <alignment horizontal="left" vertical="top"/>
    </xf>
    <xf numFmtId="0" fontId="6" fillId="2" borderId="22" xfId="0" applyFont="1" applyFill="1" applyBorder="1" applyAlignment="1">
      <alignment horizontal="left" vertical="top"/>
    </xf>
    <xf numFmtId="2" fontId="9" fillId="2" borderId="1" xfId="5" applyNumberFormat="1" applyFont="1" applyFill="1" applyBorder="1" applyAlignment="1">
      <alignment horizontal="center" wrapText="1"/>
    </xf>
    <xf numFmtId="0" fontId="11" fillId="2" borderId="1" xfId="0" applyFont="1" applyFill="1" applyBorder="1" applyAlignment="1">
      <alignment horizontal="center" vertical="center" wrapText="1"/>
    </xf>
    <xf numFmtId="168" fontId="15" fillId="2" borderId="0" xfId="5" applyNumberFormat="1" applyFont="1" applyFill="1" applyAlignment="1">
      <alignment horizontal="center" vertical="center"/>
    </xf>
    <xf numFmtId="172" fontId="10" fillId="2" borderId="1" xfId="9" applyNumberFormat="1" applyFont="1" applyFill="1" applyBorder="1" applyAlignment="1">
      <alignment horizontal="right" vertical="center" wrapText="1"/>
    </xf>
    <xf numFmtId="168" fontId="15" fillId="2" borderId="0" xfId="5" applyNumberFormat="1" applyFont="1" applyFill="1" applyAlignment="1">
      <alignment vertical="center"/>
    </xf>
    <xf numFmtId="168" fontId="15" fillId="2" borderId="1" xfId="0" applyNumberFormat="1" applyFont="1" applyFill="1" applyBorder="1" applyAlignment="1">
      <alignment horizontal="left" vertical="center" wrapText="1"/>
    </xf>
    <xf numFmtId="168" fontId="10" fillId="2" borderId="1" xfId="9" applyNumberFormat="1" applyFont="1" applyFill="1" applyBorder="1" applyAlignment="1">
      <alignment horizontal="right" vertical="center" wrapText="1"/>
    </xf>
    <xf numFmtId="37" fontId="15" fillId="2" borderId="1" xfId="5" applyNumberFormat="1" applyFont="1" applyFill="1" applyBorder="1" applyAlignment="1">
      <alignment horizontal="center" vertical="center" wrapText="1"/>
    </xf>
    <xf numFmtId="168" fontId="15" fillId="3" borderId="0" xfId="5" applyNumberFormat="1" applyFont="1" applyFill="1" applyAlignment="1">
      <alignment vertical="center"/>
    </xf>
    <xf numFmtId="37" fontId="15" fillId="2" borderId="1" xfId="9" applyNumberFormat="1" applyFont="1" applyFill="1" applyBorder="1" applyAlignment="1">
      <alignment horizontal="right" vertical="center" wrapText="1"/>
    </xf>
    <xf numFmtId="172" fontId="10" fillId="2" borderId="1" xfId="9" applyNumberFormat="1" applyFont="1" applyFill="1" applyBorder="1" applyAlignment="1">
      <alignment horizontal="right" vertical="center"/>
    </xf>
    <xf numFmtId="172" fontId="15" fillId="2" borderId="1" xfId="9" applyNumberFormat="1" applyFont="1" applyFill="1" applyBorder="1" applyAlignment="1">
      <alignment horizontal="right" vertical="center"/>
    </xf>
    <xf numFmtId="43" fontId="10" fillId="2" borderId="1" xfId="9" applyNumberFormat="1" applyFont="1" applyFill="1" applyBorder="1" applyAlignment="1">
      <alignment horizontal="right" vertical="center"/>
    </xf>
    <xf numFmtId="37" fontId="15" fillId="2" borderId="1" xfId="9" applyNumberFormat="1" applyFont="1" applyFill="1" applyBorder="1" applyAlignment="1">
      <alignment horizontal="center" vertical="center" wrapText="1"/>
    </xf>
    <xf numFmtId="43" fontId="15" fillId="2" borderId="1" xfId="9" applyNumberFormat="1" applyFont="1" applyFill="1" applyBorder="1" applyAlignment="1">
      <alignment horizontal="right" vertical="center"/>
    </xf>
    <xf numFmtId="168" fontId="15" fillId="2" borderId="1" xfId="5" applyNumberFormat="1" applyFont="1" applyFill="1" applyBorder="1" applyAlignment="1">
      <alignment vertical="center"/>
    </xf>
    <xf numFmtId="168" fontId="10" fillId="2" borderId="1" xfId="5" applyNumberFormat="1" applyFont="1" applyFill="1" applyBorder="1" applyAlignment="1">
      <alignment horizontal="center" vertical="center" wrapText="1"/>
    </xf>
    <xf numFmtId="37" fontId="10" fillId="2" borderId="1" xfId="5" applyNumberFormat="1" applyFont="1" applyFill="1" applyBorder="1" applyAlignment="1">
      <alignment horizontal="center" vertical="center"/>
    </xf>
    <xf numFmtId="37" fontId="10" fillId="2" borderId="1" xfId="9" applyNumberFormat="1" applyFont="1" applyFill="1" applyBorder="1" applyAlignment="1">
      <alignment horizontal="center" vertical="center" wrapText="1"/>
    </xf>
    <xf numFmtId="39" fontId="15" fillId="2" borderId="0" xfId="5" applyNumberFormat="1" applyFont="1" applyFill="1" applyAlignment="1">
      <alignment vertical="center"/>
    </xf>
    <xf numFmtId="168" fontId="15" fillId="2" borderId="0" xfId="5" applyNumberFormat="1" applyFont="1" applyFill="1" applyAlignment="1">
      <alignment horizontal="center"/>
    </xf>
    <xf numFmtId="0" fontId="9" fillId="2" borderId="1" xfId="0" applyFont="1" applyFill="1" applyBorder="1" applyAlignment="1">
      <alignment vertical="center" wrapText="1"/>
    </xf>
    <xf numFmtId="168" fontId="10" fillId="2" borderId="4" xfId="5" applyNumberFormat="1" applyFont="1" applyFill="1" applyBorder="1" applyAlignment="1">
      <alignment horizontal="center" vertical="center" wrapText="1"/>
    </xf>
    <xf numFmtId="168" fontId="10" fillId="2" borderId="7" xfId="5" applyNumberFormat="1" applyFont="1" applyFill="1" applyBorder="1" applyAlignment="1">
      <alignment horizontal="center" vertical="center" wrapText="1"/>
    </xf>
    <xf numFmtId="168" fontId="10" fillId="2" borderId="5" xfId="5" applyNumberFormat="1" applyFont="1" applyFill="1" applyBorder="1" applyAlignment="1">
      <alignment horizontal="center" vertical="center" wrapText="1"/>
    </xf>
    <xf numFmtId="168" fontId="15" fillId="2" borderId="0" xfId="5" applyNumberFormat="1" applyFont="1" applyFill="1"/>
    <xf numFmtId="168" fontId="15" fillId="2" borderId="1" xfId="5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top" wrapText="1"/>
    </xf>
    <xf numFmtId="170" fontId="9" fillId="2" borderId="1" xfId="0" applyNumberFormat="1" applyFont="1" applyFill="1" applyBorder="1" applyAlignment="1">
      <alignment horizontal="center" vertical="center" wrapText="1"/>
    </xf>
    <xf numFmtId="37" fontId="15" fillId="2" borderId="1" xfId="5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left" vertical="top"/>
    </xf>
    <xf numFmtId="0" fontId="6" fillId="2" borderId="10" xfId="0" applyFont="1" applyFill="1" applyBorder="1" applyAlignment="1">
      <alignment horizontal="left" vertical="top"/>
    </xf>
    <xf numFmtId="0" fontId="6" fillId="0" borderId="19" xfId="0" applyFont="1" applyBorder="1" applyAlignment="1">
      <alignment vertical="center"/>
    </xf>
    <xf numFmtId="167" fontId="6" fillId="0" borderId="11" xfId="0" applyNumberFormat="1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left" vertical="top"/>
    </xf>
    <xf numFmtId="169" fontId="9" fillId="2" borderId="10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173" fontId="8" fillId="0" borderId="1" xfId="9" applyNumberFormat="1" applyFont="1" applyBorder="1" applyAlignment="1">
      <alignment horizontal="center" vertical="center"/>
    </xf>
    <xf numFmtId="168" fontId="15" fillId="0" borderId="1" xfId="0" applyNumberFormat="1" applyFont="1" applyBorder="1" applyAlignment="1">
      <alignment horizontal="center" vertical="center" wrapText="1"/>
    </xf>
    <xf numFmtId="168" fontId="10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/>
    </xf>
    <xf numFmtId="49" fontId="8" fillId="2" borderId="1" xfId="0" applyNumberFormat="1" applyFont="1" applyFill="1" applyBorder="1" applyAlignment="1">
      <alignment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0" fontId="10" fillId="0" borderId="1" xfId="0" applyFont="1" applyBorder="1"/>
    <xf numFmtId="0" fontId="8" fillId="0" borderId="19" xfId="0" applyFont="1" applyBorder="1" applyAlignment="1">
      <alignment horizontal="center" vertical="center"/>
    </xf>
    <xf numFmtId="167" fontId="8" fillId="0" borderId="3" xfId="0" applyNumberFormat="1" applyFont="1" applyBorder="1" applyAlignment="1">
      <alignment horizontal="center" vertical="center"/>
    </xf>
    <xf numFmtId="167" fontId="8" fillId="0" borderId="9" xfId="0" applyNumberFormat="1" applyFont="1" applyBorder="1" applyAlignment="1">
      <alignment horizontal="center" vertical="center"/>
    </xf>
    <xf numFmtId="167" fontId="8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left" vertical="top"/>
    </xf>
    <xf numFmtId="0" fontId="8" fillId="2" borderId="1" xfId="0" applyFont="1" applyFill="1" applyBorder="1" applyAlignment="1">
      <alignment vertical="center" wrapText="1"/>
    </xf>
    <xf numFmtId="168" fontId="15" fillId="0" borderId="12" xfId="0" applyNumberFormat="1" applyFont="1" applyBorder="1" applyAlignment="1">
      <alignment horizontal="center" vertical="center" wrapText="1"/>
    </xf>
    <xf numFmtId="168" fontId="15" fillId="0" borderId="1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168" fontId="6" fillId="0" borderId="0" xfId="0" applyNumberFormat="1" applyFont="1"/>
    <xf numFmtId="0" fontId="6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/>
    </xf>
    <xf numFmtId="0" fontId="6" fillId="0" borderId="0" xfId="0" applyFont="1" applyFill="1" applyAlignment="1">
      <alignment horizontal="right"/>
    </xf>
    <xf numFmtId="168" fontId="10" fillId="2" borderId="1" xfId="5" applyNumberFormat="1" applyFont="1" applyFill="1" applyBorder="1" applyAlignment="1">
      <alignment vertical="center"/>
    </xf>
    <xf numFmtId="168" fontId="15" fillId="2" borderId="4" xfId="5" applyNumberFormat="1" applyFont="1" applyFill="1" applyBorder="1" applyAlignment="1">
      <alignment horizontal="left" vertical="center" wrapText="1"/>
    </xf>
    <xf numFmtId="168" fontId="15" fillId="2" borderId="5" xfId="5" applyNumberFormat="1" applyFont="1" applyFill="1" applyBorder="1" applyAlignment="1">
      <alignment horizontal="left" vertical="center" wrapText="1"/>
    </xf>
    <xf numFmtId="168" fontId="15" fillId="2" borderId="1" xfId="5" applyNumberFormat="1" applyFont="1" applyFill="1" applyBorder="1" applyAlignment="1">
      <alignment horizontal="center" vertical="center" wrapText="1"/>
    </xf>
    <xf numFmtId="168" fontId="15" fillId="2" borderId="1" xfId="5" applyNumberFormat="1" applyFont="1" applyFill="1" applyBorder="1" applyAlignment="1">
      <alignment horizontal="center" vertical="center"/>
    </xf>
    <xf numFmtId="168" fontId="10" fillId="0" borderId="11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top"/>
    </xf>
    <xf numFmtId="0" fontId="8" fillId="0" borderId="12" xfId="0" applyFont="1" applyBorder="1" applyAlignment="1">
      <alignment horizontal="center" vertical="top"/>
    </xf>
    <xf numFmtId="49" fontId="8" fillId="2" borderId="12" xfId="0" applyNumberFormat="1" applyFont="1" applyFill="1" applyBorder="1" applyAlignment="1">
      <alignment vertical="center" wrapText="1"/>
    </xf>
    <xf numFmtId="168" fontId="10" fillId="0" borderId="12" xfId="0" applyNumberFormat="1" applyFont="1" applyBorder="1" applyAlignment="1">
      <alignment horizontal="center" vertical="center" wrapText="1"/>
    </xf>
    <xf numFmtId="167" fontId="8" fillId="0" borderId="12" xfId="0" applyNumberFormat="1" applyFont="1" applyBorder="1" applyAlignment="1">
      <alignment horizontal="center" vertical="center"/>
    </xf>
    <xf numFmtId="167" fontId="8" fillId="0" borderId="13" xfId="0" applyNumberFormat="1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 wrapText="1"/>
    </xf>
    <xf numFmtId="167" fontId="8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/>
    <xf numFmtId="0" fontId="10" fillId="0" borderId="1" xfId="0" applyFont="1" applyBorder="1" applyAlignment="1">
      <alignment horizontal="left" vertical="top" wrapText="1"/>
    </xf>
    <xf numFmtId="0" fontId="8" fillId="0" borderId="0" xfId="0" applyFont="1" applyFill="1" applyAlignment="1">
      <alignment horizontal="center" wrapText="1"/>
    </xf>
    <xf numFmtId="0" fontId="9" fillId="2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vertical="center"/>
    </xf>
    <xf numFmtId="37" fontId="10" fillId="2" borderId="1" xfId="5" applyNumberFormat="1" applyFont="1" applyFill="1" applyBorder="1" applyAlignment="1">
      <alignment horizontal="center" vertical="center" wrapText="1"/>
    </xf>
    <xf numFmtId="172" fontId="10" fillId="2" borderId="1" xfId="5" applyNumberFormat="1" applyFont="1" applyFill="1" applyBorder="1" applyAlignment="1">
      <alignment horizontal="right" vertical="center"/>
    </xf>
    <xf numFmtId="172" fontId="10" fillId="2" borderId="1" xfId="5" applyNumberFormat="1" applyFont="1" applyFill="1" applyBorder="1" applyAlignment="1">
      <alignment vertical="center"/>
    </xf>
    <xf numFmtId="0" fontId="24" fillId="0" borderId="1" xfId="0" applyFont="1" applyBorder="1" applyAlignment="1">
      <alignment vertical="top" wrapText="1"/>
    </xf>
    <xf numFmtId="0" fontId="6" fillId="2" borderId="0" xfId="0" applyFont="1" applyFill="1" applyAlignment="1">
      <alignment horizontal="right"/>
    </xf>
    <xf numFmtId="0" fontId="15" fillId="2" borderId="0" xfId="0" applyFont="1" applyFill="1"/>
    <xf numFmtId="0" fontId="15" fillId="2" borderId="0" xfId="0" applyFont="1" applyFill="1" applyAlignment="1">
      <alignment horizontal="right"/>
    </xf>
    <xf numFmtId="0" fontId="15" fillId="2" borderId="0" xfId="0" applyFont="1" applyFill="1" applyAlignment="1">
      <alignment horizontal="left" vertical="top" wrapText="1"/>
    </xf>
    <xf numFmtId="0" fontId="15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top" wrapText="1"/>
    </xf>
    <xf numFmtId="168" fontId="15" fillId="2" borderId="0" xfId="0" applyNumberFormat="1" applyFont="1" applyFill="1" applyAlignment="1">
      <alignment horizontal="left" vertical="top" wrapText="1"/>
    </xf>
    <xf numFmtId="0" fontId="15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left" vertical="center" wrapText="1"/>
    </xf>
    <xf numFmtId="168" fontId="15" fillId="2" borderId="1" xfId="9" applyNumberFormat="1" applyFont="1" applyFill="1" applyBorder="1" applyAlignment="1">
      <alignment horizontal="right" vertical="center" wrapText="1"/>
    </xf>
    <xf numFmtId="165" fontId="15" fillId="2" borderId="1" xfId="6" applyNumberFormat="1" applyFont="1" applyFill="1" applyBorder="1" applyAlignment="1">
      <alignment horizontal="right" vertical="center"/>
    </xf>
    <xf numFmtId="0" fontId="10" fillId="2" borderId="1" xfId="0" applyFont="1" applyFill="1" applyBorder="1" applyAlignment="1">
      <alignment wrapText="1"/>
    </xf>
    <xf numFmtId="0" fontId="10" fillId="2" borderId="1" xfId="0" applyFont="1" applyFill="1" applyBorder="1" applyAlignment="1">
      <alignment horizontal="center" wrapText="1"/>
    </xf>
    <xf numFmtId="165" fontId="10" fillId="2" borderId="1" xfId="6" applyNumberFormat="1" applyFont="1" applyFill="1" applyBorder="1" applyAlignment="1">
      <alignment horizontal="right" vertical="center"/>
    </xf>
    <xf numFmtId="167" fontId="15" fillId="2" borderId="1" xfId="0" applyNumberFormat="1" applyFont="1" applyFill="1" applyBorder="1" applyAlignment="1">
      <alignment horizontal="right" vertical="center"/>
    </xf>
    <xf numFmtId="174" fontId="15" fillId="2" borderId="0" xfId="0" applyNumberFormat="1" applyFont="1" applyFill="1"/>
    <xf numFmtId="175" fontId="15" fillId="2" borderId="0" xfId="0" applyNumberFormat="1" applyFont="1" applyFill="1" applyAlignment="1">
      <alignment horizontal="left" vertical="top" wrapText="1"/>
    </xf>
    <xf numFmtId="0" fontId="15" fillId="2" borderId="8" xfId="0" applyFont="1" applyFill="1" applyBorder="1" applyAlignment="1">
      <alignment vertical="top" wrapText="1"/>
    </xf>
    <xf numFmtId="0" fontId="15" fillId="2" borderId="2" xfId="0" applyFont="1" applyFill="1" applyBorder="1" applyAlignment="1">
      <alignment vertical="top" wrapText="1"/>
    </xf>
    <xf numFmtId="0" fontId="10" fillId="2" borderId="8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vertical="center" wrapText="1"/>
    </xf>
    <xf numFmtId="0" fontId="15" fillId="2" borderId="0" xfId="0" applyFont="1" applyFill="1" applyBorder="1" applyAlignment="1">
      <alignment horizontal="left" vertical="top" wrapText="1"/>
    </xf>
    <xf numFmtId="0" fontId="15" fillId="2" borderId="3" xfId="0" applyFont="1" applyFill="1" applyBorder="1" applyAlignment="1">
      <alignment vertical="top" wrapText="1"/>
    </xf>
    <xf numFmtId="176" fontId="15" fillId="2" borderId="0" xfId="0" applyNumberFormat="1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top" wrapText="1"/>
    </xf>
    <xf numFmtId="172" fontId="15" fillId="2" borderId="1" xfId="9" applyNumberFormat="1" applyFont="1" applyFill="1" applyBorder="1" applyAlignment="1">
      <alignment horizontal="right" vertical="center" wrapText="1"/>
    </xf>
    <xf numFmtId="177" fontId="15" fillId="2" borderId="0" xfId="0" applyNumberFormat="1" applyFont="1" applyFill="1" applyAlignment="1">
      <alignment horizontal="left" vertical="top" wrapText="1"/>
    </xf>
    <xf numFmtId="166" fontId="15" fillId="2" borderId="0" xfId="0" applyNumberFormat="1" applyFont="1" applyFill="1" applyAlignment="1">
      <alignment horizontal="left" vertical="top" wrapText="1"/>
    </xf>
    <xf numFmtId="168" fontId="15" fillId="0" borderId="1" xfId="0" applyNumberFormat="1" applyFont="1" applyBorder="1" applyAlignment="1">
      <alignment horizontal="right" vertical="center" wrapText="1"/>
    </xf>
    <xf numFmtId="173" fontId="10" fillId="2" borderId="1" xfId="9" applyNumberFormat="1" applyFont="1" applyFill="1" applyBorder="1" applyAlignment="1">
      <alignment horizontal="right" vertical="center" wrapText="1"/>
    </xf>
    <xf numFmtId="173" fontId="15" fillId="2" borderId="1" xfId="9" applyNumberFormat="1" applyFont="1" applyFill="1" applyBorder="1" applyAlignment="1">
      <alignment horizontal="right" vertical="center" wrapText="1"/>
    </xf>
    <xf numFmtId="168" fontId="10" fillId="2" borderId="1" xfId="9" applyNumberFormat="1" applyFont="1" applyFill="1" applyBorder="1" applyAlignment="1">
      <alignment horizontal="right" vertical="top" wrapText="1"/>
    </xf>
    <xf numFmtId="167" fontId="10" fillId="2" borderId="1" xfId="0" applyNumberFormat="1" applyFont="1" applyFill="1" applyBorder="1" applyAlignment="1">
      <alignment horizontal="right" vertical="center"/>
    </xf>
    <xf numFmtId="43" fontId="15" fillId="2" borderId="1" xfId="9" applyNumberFormat="1" applyFont="1" applyFill="1" applyBorder="1" applyAlignment="1">
      <alignment horizontal="right" vertical="center" wrapText="1"/>
    </xf>
    <xf numFmtId="43" fontId="6" fillId="2" borderId="0" xfId="0" applyNumberFormat="1" applyFont="1" applyFill="1"/>
    <xf numFmtId="0" fontId="26" fillId="2" borderId="1" xfId="0" applyFont="1" applyFill="1" applyBorder="1" applyAlignment="1">
      <alignment horizontal="left" vertical="top" wrapText="1"/>
    </xf>
    <xf numFmtId="172" fontId="26" fillId="2" borderId="1" xfId="9" applyNumberFormat="1" applyFont="1" applyFill="1" applyBorder="1" applyAlignment="1">
      <alignment horizontal="right" vertical="center" wrapText="1"/>
    </xf>
    <xf numFmtId="43" fontId="10" fillId="2" borderId="1" xfId="9" applyNumberFormat="1" applyFont="1" applyFill="1" applyBorder="1" applyAlignment="1">
      <alignment horizontal="right" vertical="center" wrapText="1"/>
    </xf>
    <xf numFmtId="165" fontId="10" fillId="2" borderId="1" xfId="7" applyNumberFormat="1" applyFont="1" applyFill="1" applyBorder="1" applyAlignment="1">
      <alignment horizontal="right" vertical="center" wrapText="1"/>
    </xf>
    <xf numFmtId="165" fontId="26" fillId="2" borderId="1" xfId="6" applyNumberFormat="1" applyFont="1" applyFill="1" applyBorder="1" applyAlignment="1">
      <alignment horizontal="right" vertical="center"/>
    </xf>
    <xf numFmtId="173" fontId="26" fillId="2" borderId="1" xfId="9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vertical="top" wrapText="1"/>
    </xf>
    <xf numFmtId="168" fontId="15" fillId="0" borderId="8" xfId="0" applyNumberFormat="1" applyFont="1" applyBorder="1" applyAlignment="1">
      <alignment horizontal="center" vertical="top" wrapText="1"/>
    </xf>
    <xf numFmtId="168" fontId="15" fillId="0" borderId="2" xfId="0" applyNumberFormat="1" applyFont="1" applyBorder="1" applyAlignment="1">
      <alignment horizontal="center" vertical="top" wrapText="1"/>
    </xf>
    <xf numFmtId="168" fontId="15" fillId="0" borderId="3" xfId="0" applyNumberFormat="1" applyFont="1" applyBorder="1" applyAlignment="1">
      <alignment horizontal="center" vertical="top" wrapText="1"/>
    </xf>
    <xf numFmtId="0" fontId="20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right"/>
    </xf>
    <xf numFmtId="0" fontId="6" fillId="0" borderId="19" xfId="0" applyFont="1" applyBorder="1" applyAlignment="1">
      <alignment horizontal="center"/>
    </xf>
    <xf numFmtId="0" fontId="6" fillId="0" borderId="0" xfId="0" applyFont="1" applyFill="1" applyBorder="1" applyAlignment="1">
      <alignment horizontal="right" wrapTex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6" fillId="0" borderId="0" xfId="0" applyFont="1" applyFill="1" applyAlignment="1">
      <alignment horizontal="left" vertical="top"/>
    </xf>
    <xf numFmtId="0" fontId="7" fillId="0" borderId="0" xfId="0" applyFont="1" applyFill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center" wrapText="1"/>
    </xf>
    <xf numFmtId="0" fontId="7" fillId="0" borderId="0" xfId="0" applyFont="1" applyAlignment="1">
      <alignment horizontal="center"/>
    </xf>
    <xf numFmtId="0" fontId="15" fillId="2" borderId="1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168" fontId="15" fillId="2" borderId="0" xfId="5" applyNumberFormat="1" applyFont="1" applyFill="1" applyAlignment="1">
      <alignment horizontal="right"/>
    </xf>
    <xf numFmtId="168" fontId="15" fillId="2" borderId="0" xfId="5" applyNumberFormat="1" applyFont="1" applyFill="1" applyAlignment="1">
      <alignment horizontal="right" vertical="center" wrapText="1"/>
    </xf>
    <xf numFmtId="168" fontId="15" fillId="2" borderId="0" xfId="5" applyNumberFormat="1" applyFont="1" applyFill="1"/>
    <xf numFmtId="168" fontId="23" fillId="2" borderId="0" xfId="5" applyNumberFormat="1" applyFont="1" applyFill="1" applyBorder="1" applyAlignment="1">
      <alignment horizontal="center" vertical="center" wrapText="1"/>
    </xf>
    <xf numFmtId="168" fontId="15" fillId="2" borderId="1" xfId="5" applyNumberFormat="1" applyFont="1" applyFill="1" applyBorder="1" applyAlignment="1">
      <alignment horizontal="center" vertical="center" wrapText="1"/>
    </xf>
    <xf numFmtId="168" fontId="15" fillId="2" borderId="1" xfId="5" applyNumberFormat="1" applyFont="1" applyFill="1" applyBorder="1" applyAlignment="1">
      <alignment horizontal="center" vertical="center"/>
    </xf>
    <xf numFmtId="168" fontId="15" fillId="2" borderId="4" xfId="5" applyNumberFormat="1" applyFont="1" applyFill="1" applyBorder="1" applyAlignment="1">
      <alignment horizontal="left" vertical="center" wrapText="1"/>
    </xf>
    <xf numFmtId="168" fontId="15" fillId="2" borderId="5" xfId="5" applyNumberFormat="1" applyFont="1" applyFill="1" applyBorder="1" applyAlignment="1">
      <alignment horizontal="left" vertical="center" wrapText="1"/>
    </xf>
    <xf numFmtId="168" fontId="10" fillId="2" borderId="1" xfId="5" applyNumberFormat="1" applyFont="1" applyFill="1" applyBorder="1" applyAlignment="1">
      <alignment horizontal="left" vertical="center" wrapText="1"/>
    </xf>
    <xf numFmtId="168" fontId="10" fillId="2" borderId="1" xfId="0" applyNumberFormat="1" applyFont="1" applyFill="1" applyBorder="1" applyAlignment="1">
      <alignment horizontal="center" vertical="center" wrapText="1"/>
    </xf>
    <xf numFmtId="168" fontId="10" fillId="2" borderId="4" xfId="5" applyNumberFormat="1" applyFont="1" applyFill="1" applyBorder="1" applyAlignment="1">
      <alignment horizontal="left" vertical="center" wrapText="1"/>
    </xf>
    <xf numFmtId="168" fontId="10" fillId="2" borderId="7" xfId="5" applyNumberFormat="1" applyFont="1" applyFill="1" applyBorder="1" applyAlignment="1">
      <alignment horizontal="left" vertical="center" wrapText="1"/>
    </xf>
    <xf numFmtId="168" fontId="10" fillId="2" borderId="5" xfId="5" applyNumberFormat="1" applyFont="1" applyFill="1" applyBorder="1" applyAlignment="1">
      <alignment horizontal="left" vertical="center" wrapText="1"/>
    </xf>
    <xf numFmtId="168" fontId="10" fillId="2" borderId="1" xfId="5" applyNumberFormat="1" applyFont="1" applyFill="1" applyBorder="1" applyAlignment="1">
      <alignment vertical="center"/>
    </xf>
    <xf numFmtId="168" fontId="15" fillId="2" borderId="1" xfId="5" applyNumberFormat="1" applyFont="1" applyFill="1" applyBorder="1" applyAlignment="1">
      <alignment vertical="center" wrapText="1"/>
    </xf>
    <xf numFmtId="168" fontId="22" fillId="2" borderId="1" xfId="5" applyNumberFormat="1" applyFont="1" applyFill="1" applyBorder="1" applyAlignment="1">
      <alignment vertical="center" wrapText="1"/>
    </xf>
    <xf numFmtId="0" fontId="18" fillId="0" borderId="4" xfId="0" applyFont="1" applyBorder="1" applyAlignment="1">
      <alignment horizontal="left" vertical="top" wrapText="1"/>
    </xf>
    <xf numFmtId="0" fontId="18" fillId="0" borderId="7" xfId="0" applyFont="1" applyBorder="1" applyAlignment="1">
      <alignment horizontal="left" vertical="top" wrapText="1"/>
    </xf>
    <xf numFmtId="0" fontId="18" fillId="0" borderId="5" xfId="0" applyFont="1" applyBorder="1" applyAlignment="1">
      <alignment horizontal="left" vertical="top" wrapText="1"/>
    </xf>
    <xf numFmtId="168" fontId="10" fillId="2" borderId="4" xfId="5" applyNumberFormat="1" applyFont="1" applyFill="1" applyBorder="1" applyAlignment="1">
      <alignment horizontal="center" vertical="center" wrapText="1"/>
    </xf>
    <xf numFmtId="168" fontId="10" fillId="2" borderId="7" xfId="5" applyNumberFormat="1" applyFont="1" applyFill="1" applyBorder="1" applyAlignment="1">
      <alignment horizontal="center" vertical="center" wrapText="1"/>
    </xf>
    <xf numFmtId="168" fontId="10" fillId="2" borderId="5" xfId="5" applyNumberFormat="1" applyFont="1" applyFill="1" applyBorder="1" applyAlignment="1">
      <alignment horizontal="center" vertical="center" wrapText="1"/>
    </xf>
    <xf numFmtId="168" fontId="15" fillId="2" borderId="4" xfId="5" applyNumberFormat="1" applyFont="1" applyFill="1" applyBorder="1" applyAlignment="1">
      <alignment vertical="center" wrapText="1"/>
    </xf>
    <xf numFmtId="168" fontId="15" fillId="2" borderId="5" xfId="5" applyNumberFormat="1" applyFont="1" applyFill="1" applyBorder="1" applyAlignment="1">
      <alignment vertical="center" wrapText="1"/>
    </xf>
    <xf numFmtId="49" fontId="10" fillId="2" borderId="1" xfId="0" applyNumberFormat="1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wrapText="1"/>
    </xf>
    <xf numFmtId="0" fontId="10" fillId="2" borderId="8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horizontal="center" wrapText="1"/>
    </xf>
    <xf numFmtId="0" fontId="25" fillId="2" borderId="8" xfId="0" applyFont="1" applyFill="1" applyBorder="1" applyAlignment="1">
      <alignment horizontal="center" wrapText="1"/>
    </xf>
    <xf numFmtId="0" fontId="25" fillId="2" borderId="2" xfId="0" applyFont="1" applyFill="1" applyBorder="1" applyAlignment="1">
      <alignment horizontal="center" wrapText="1"/>
    </xf>
    <xf numFmtId="0" fontId="25" fillId="2" borderId="3" xfId="0" applyFont="1" applyFill="1" applyBorder="1" applyAlignment="1">
      <alignment horizontal="center" wrapText="1"/>
    </xf>
    <xf numFmtId="49" fontId="10" fillId="2" borderId="1" xfId="0" applyNumberFormat="1" applyFont="1" applyFill="1" applyBorder="1" applyAlignment="1">
      <alignment horizontal="center" vertical="top" wrapText="1"/>
    </xf>
    <xf numFmtId="0" fontId="15" fillId="2" borderId="1" xfId="0" applyNumberFormat="1" applyFont="1" applyFill="1" applyBorder="1" applyAlignment="1">
      <alignment horizontal="center" vertical="top" wrapText="1"/>
    </xf>
    <xf numFmtId="0" fontId="15" fillId="2" borderId="8" xfId="0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 vertical="top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top" wrapText="1"/>
    </xf>
    <xf numFmtId="0" fontId="10" fillId="2" borderId="1" xfId="7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left" wrapText="1"/>
    </xf>
    <xf numFmtId="0" fontId="15" fillId="2" borderId="1" xfId="7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right" vertical="top"/>
    </xf>
    <xf numFmtId="0" fontId="15" fillId="2" borderId="1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/>
    <xf numFmtId="0" fontId="6" fillId="2" borderId="1" xfId="0" applyFont="1" applyFill="1" applyBorder="1"/>
    <xf numFmtId="0" fontId="17" fillId="2" borderId="1" xfId="0" applyFont="1" applyFill="1" applyBorder="1" applyAlignment="1">
      <alignment vertical="top" wrapText="1"/>
    </xf>
    <xf numFmtId="0" fontId="17" fillId="0" borderId="1" xfId="0" applyFont="1" applyBorder="1" applyAlignment="1">
      <alignment horizontal="left" vertical="top" wrapText="1"/>
    </xf>
    <xf numFmtId="0" fontId="20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 wrapText="1"/>
    </xf>
    <xf numFmtId="16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</cellXfs>
  <cellStyles count="12">
    <cellStyle name="Comma" xfId="9" builtinId="3"/>
    <cellStyle name="Comma 2 2" xfId="8"/>
    <cellStyle name="Normal" xfId="0" builtinId="0"/>
    <cellStyle name="Normal 10" xfId="4"/>
    <cellStyle name="Normal 12" xfId="10"/>
    <cellStyle name="Normal 2" xfId="1"/>
    <cellStyle name="Normal 2 4" xfId="11"/>
    <cellStyle name="Normal 3" xfId="3"/>
    <cellStyle name="Normal 4" xfId="5"/>
    <cellStyle name="Normal 8" xfId="7"/>
    <cellStyle name="Percent 2" xfId="2"/>
    <cellStyle name="SN_241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opLeftCell="A37" workbookViewId="0">
      <selection activeCell="I13" sqref="I13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0.5703125" style="1" customWidth="1"/>
    <col min="4" max="4" width="15.5703125" style="1" customWidth="1"/>
    <col min="5" max="5" width="17.5703125" style="1" customWidth="1"/>
    <col min="6" max="6" width="35.85546875" style="1" customWidth="1"/>
    <col min="7" max="16384" width="9.140625" style="1"/>
  </cols>
  <sheetData>
    <row r="1" spans="1:5" x14ac:dyDescent="0.25">
      <c r="E1" s="1" t="s">
        <v>13</v>
      </c>
    </row>
    <row r="2" spans="1:5" x14ac:dyDescent="0.25">
      <c r="D2" s="1" t="s">
        <v>128</v>
      </c>
    </row>
    <row r="3" spans="1:5" x14ac:dyDescent="0.25">
      <c r="D3" s="1" t="s">
        <v>9</v>
      </c>
    </row>
    <row r="6" spans="1:5" ht="93" customHeight="1" x14ac:dyDescent="0.25">
      <c r="A6" s="183" t="s">
        <v>296</v>
      </c>
      <c r="B6" s="183"/>
      <c r="C6" s="183"/>
      <c r="D6" s="183"/>
      <c r="E6" s="183"/>
    </row>
    <row r="8" spans="1:5" x14ac:dyDescent="0.25">
      <c r="E8" s="1" t="s">
        <v>304</v>
      </c>
    </row>
    <row r="9" spans="1:5" s="7" customFormat="1" ht="84" customHeight="1" x14ac:dyDescent="0.25">
      <c r="A9" s="184" t="s">
        <v>14</v>
      </c>
      <c r="B9" s="184"/>
      <c r="C9" s="184" t="s">
        <v>15</v>
      </c>
      <c r="D9" s="182" t="s">
        <v>33</v>
      </c>
      <c r="E9" s="182"/>
    </row>
    <row r="10" spans="1:5" s="7" customFormat="1" ht="35.25" customHeight="1" x14ac:dyDescent="0.25">
      <c r="A10" s="83" t="s">
        <v>16</v>
      </c>
      <c r="B10" s="83" t="s">
        <v>17</v>
      </c>
      <c r="C10" s="184"/>
      <c r="D10" s="84" t="s">
        <v>274</v>
      </c>
      <c r="E10" s="84" t="s">
        <v>277</v>
      </c>
    </row>
    <row r="11" spans="1:5" s="7" customFormat="1" ht="18" customHeight="1" x14ac:dyDescent="0.25">
      <c r="A11" s="106"/>
      <c r="B11" s="106"/>
      <c r="C11" s="10" t="s">
        <v>111</v>
      </c>
      <c r="D11" s="123">
        <f>D12+D44</f>
        <v>0</v>
      </c>
      <c r="E11" s="123">
        <f t="shared" ref="E11" si="0">E12+E44</f>
        <v>0</v>
      </c>
    </row>
    <row r="12" spans="1:5" ht="14.25" x14ac:dyDescent="0.25">
      <c r="A12" s="8"/>
      <c r="B12" s="124" t="s">
        <v>73</v>
      </c>
      <c r="C12" s="124"/>
      <c r="D12" s="87">
        <f t="shared" ref="D12:E12" si="1">D13</f>
        <v>203170.6</v>
      </c>
      <c r="E12" s="87">
        <f t="shared" si="1"/>
        <v>217550.90000000002</v>
      </c>
    </row>
    <row r="13" spans="1:5" x14ac:dyDescent="0.25">
      <c r="A13" s="186">
        <v>1180</v>
      </c>
      <c r="B13" s="187"/>
      <c r="C13" s="8" t="s">
        <v>74</v>
      </c>
      <c r="D13" s="189">
        <f>D20+D26+D38+D33</f>
        <v>203170.6</v>
      </c>
      <c r="E13" s="189">
        <f>E20+E26+E38+E33</f>
        <v>217550.90000000002</v>
      </c>
    </row>
    <row r="14" spans="1:5" x14ac:dyDescent="0.25">
      <c r="A14" s="186"/>
      <c r="B14" s="187"/>
      <c r="C14" s="23" t="s">
        <v>75</v>
      </c>
      <c r="D14" s="190"/>
      <c r="E14" s="190"/>
    </row>
    <row r="15" spans="1:5" ht="14.25" customHeight="1" x14ac:dyDescent="0.25">
      <c r="A15" s="186"/>
      <c r="B15" s="187"/>
      <c r="C15" s="8" t="s">
        <v>76</v>
      </c>
      <c r="D15" s="190"/>
      <c r="E15" s="190"/>
    </row>
    <row r="16" spans="1:5" ht="27" x14ac:dyDescent="0.25">
      <c r="A16" s="186"/>
      <c r="B16" s="187"/>
      <c r="C16" s="14" t="s">
        <v>77</v>
      </c>
      <c r="D16" s="190"/>
      <c r="E16" s="190"/>
    </row>
    <row r="17" spans="1:6" ht="14.25" customHeight="1" x14ac:dyDescent="0.25">
      <c r="A17" s="186"/>
      <c r="B17" s="187"/>
      <c r="C17" s="5" t="s">
        <v>78</v>
      </c>
      <c r="D17" s="190"/>
      <c r="E17" s="190"/>
    </row>
    <row r="18" spans="1:6" ht="27" x14ac:dyDescent="0.25">
      <c r="A18" s="186"/>
      <c r="B18" s="187"/>
      <c r="C18" s="14" t="s">
        <v>79</v>
      </c>
      <c r="D18" s="191"/>
      <c r="E18" s="191"/>
    </row>
    <row r="19" spans="1:6" ht="14.25" x14ac:dyDescent="0.25">
      <c r="A19" s="185"/>
      <c r="B19" s="185"/>
      <c r="C19" s="187" t="s">
        <v>18</v>
      </c>
      <c r="D19" s="187"/>
      <c r="E19" s="187"/>
    </row>
    <row r="20" spans="1:6" x14ac:dyDescent="0.25">
      <c r="A20" s="185" t="s">
        <v>112</v>
      </c>
      <c r="B20" s="186">
        <v>11001</v>
      </c>
      <c r="C20" s="4" t="s">
        <v>6</v>
      </c>
      <c r="D20" s="189">
        <v>-10895.9</v>
      </c>
      <c r="E20" s="189">
        <v>-16545.2</v>
      </c>
      <c r="F20" s="38"/>
    </row>
    <row r="21" spans="1:6" x14ac:dyDescent="0.25">
      <c r="A21" s="185"/>
      <c r="B21" s="186"/>
      <c r="C21" s="24" t="s">
        <v>115</v>
      </c>
      <c r="D21" s="190"/>
      <c r="E21" s="190"/>
      <c r="F21" s="13"/>
    </row>
    <row r="22" spans="1:6" x14ac:dyDescent="0.25">
      <c r="A22" s="185"/>
      <c r="B22" s="186"/>
      <c r="C22" s="4" t="s">
        <v>19</v>
      </c>
      <c r="D22" s="190"/>
      <c r="E22" s="190"/>
      <c r="F22" s="13"/>
    </row>
    <row r="23" spans="1:6" ht="54" x14ac:dyDescent="0.25">
      <c r="A23" s="185"/>
      <c r="B23" s="186"/>
      <c r="C23" s="33" t="s">
        <v>116</v>
      </c>
      <c r="D23" s="190"/>
      <c r="E23" s="190"/>
      <c r="F23" s="13"/>
    </row>
    <row r="24" spans="1:6" ht="14.25" customHeight="1" x14ac:dyDescent="0.25">
      <c r="A24" s="185"/>
      <c r="B24" s="186"/>
      <c r="C24" s="4" t="s">
        <v>7</v>
      </c>
      <c r="D24" s="190"/>
      <c r="E24" s="190"/>
      <c r="F24" s="13"/>
    </row>
    <row r="25" spans="1:6" x14ac:dyDescent="0.25">
      <c r="A25" s="185"/>
      <c r="B25" s="186"/>
      <c r="C25" s="5" t="s">
        <v>48</v>
      </c>
      <c r="D25" s="191"/>
      <c r="E25" s="191"/>
      <c r="F25" s="13"/>
    </row>
    <row r="26" spans="1:6" x14ac:dyDescent="0.25">
      <c r="A26" s="185" t="s">
        <v>112</v>
      </c>
      <c r="B26" s="186">
        <v>11003</v>
      </c>
      <c r="C26" s="4" t="s">
        <v>6</v>
      </c>
      <c r="D26" s="189">
        <v>-660</v>
      </c>
      <c r="E26" s="189">
        <v>-660</v>
      </c>
      <c r="F26" s="38"/>
    </row>
    <row r="27" spans="1:6" x14ac:dyDescent="0.25">
      <c r="A27" s="185"/>
      <c r="B27" s="186"/>
      <c r="C27" s="24" t="s">
        <v>117</v>
      </c>
      <c r="D27" s="190"/>
      <c r="E27" s="190"/>
      <c r="F27" s="13"/>
    </row>
    <row r="28" spans="1:6" x14ac:dyDescent="0.25">
      <c r="A28" s="185"/>
      <c r="B28" s="186"/>
      <c r="C28" s="4" t="s">
        <v>19</v>
      </c>
      <c r="D28" s="190"/>
      <c r="E28" s="190"/>
      <c r="F28" s="13"/>
    </row>
    <row r="29" spans="1:6" ht="27" x14ac:dyDescent="0.25">
      <c r="A29" s="185"/>
      <c r="B29" s="186"/>
      <c r="C29" s="33" t="s">
        <v>118</v>
      </c>
      <c r="D29" s="190"/>
      <c r="E29" s="190"/>
      <c r="F29" s="13"/>
    </row>
    <row r="30" spans="1:6" ht="14.25" customHeight="1" x14ac:dyDescent="0.25">
      <c r="A30" s="185"/>
      <c r="B30" s="186"/>
      <c r="C30" s="4" t="s">
        <v>7</v>
      </c>
      <c r="D30" s="190"/>
      <c r="E30" s="190"/>
      <c r="F30" s="13"/>
    </row>
    <row r="31" spans="1:6" ht="14.25" customHeight="1" x14ac:dyDescent="0.25">
      <c r="A31" s="185"/>
      <c r="B31" s="186"/>
      <c r="C31" s="5" t="s">
        <v>48</v>
      </c>
      <c r="D31" s="191"/>
      <c r="E31" s="191"/>
      <c r="F31" s="13"/>
    </row>
    <row r="32" spans="1:6" ht="14.25" x14ac:dyDescent="0.25">
      <c r="A32" s="185"/>
      <c r="B32" s="186">
        <v>31001</v>
      </c>
      <c r="C32" s="4" t="s">
        <v>6</v>
      </c>
      <c r="D32" s="85"/>
      <c r="E32" s="85"/>
      <c r="F32" s="13"/>
    </row>
    <row r="33" spans="1:6" ht="27" x14ac:dyDescent="0.25">
      <c r="A33" s="185"/>
      <c r="B33" s="186"/>
      <c r="C33" s="24" t="s">
        <v>248</v>
      </c>
      <c r="D33" s="189">
        <v>140670</v>
      </c>
      <c r="E33" s="189">
        <v>140670</v>
      </c>
      <c r="F33" s="13"/>
    </row>
    <row r="34" spans="1:6" x14ac:dyDescent="0.25">
      <c r="A34" s="185"/>
      <c r="B34" s="186"/>
      <c r="C34" s="4" t="s">
        <v>19</v>
      </c>
      <c r="D34" s="190"/>
      <c r="E34" s="190"/>
      <c r="F34" s="13"/>
    </row>
    <row r="35" spans="1:6" ht="34.5" customHeight="1" x14ac:dyDescent="0.25">
      <c r="A35" s="185"/>
      <c r="B35" s="186"/>
      <c r="C35" s="24" t="s">
        <v>249</v>
      </c>
      <c r="D35" s="190"/>
      <c r="E35" s="190"/>
      <c r="F35" s="13"/>
    </row>
    <row r="36" spans="1:6" ht="14.25" customHeight="1" x14ac:dyDescent="0.25">
      <c r="A36" s="185"/>
      <c r="B36" s="186"/>
      <c r="C36" s="4" t="s">
        <v>7</v>
      </c>
      <c r="D36" s="190"/>
      <c r="E36" s="190"/>
      <c r="F36" s="13"/>
    </row>
    <row r="37" spans="1:6" ht="36.75" customHeight="1" x14ac:dyDescent="0.25">
      <c r="A37" s="185"/>
      <c r="B37" s="186"/>
      <c r="C37" s="5" t="s">
        <v>90</v>
      </c>
      <c r="D37" s="191"/>
      <c r="E37" s="191"/>
      <c r="F37" s="13"/>
    </row>
    <row r="38" spans="1:6" x14ac:dyDescent="0.25">
      <c r="A38" s="185"/>
      <c r="B38" s="186">
        <v>31004</v>
      </c>
      <c r="C38" s="4" t="s">
        <v>6</v>
      </c>
      <c r="D38" s="189">
        <v>74056.5</v>
      </c>
      <c r="E38" s="189">
        <v>94086.1</v>
      </c>
    </row>
    <row r="39" spans="1:6" ht="22.5" customHeight="1" x14ac:dyDescent="0.25">
      <c r="A39" s="185"/>
      <c r="B39" s="186"/>
      <c r="C39" s="24" t="s">
        <v>88</v>
      </c>
      <c r="D39" s="190"/>
      <c r="E39" s="190"/>
    </row>
    <row r="40" spans="1:6" x14ac:dyDescent="0.25">
      <c r="A40" s="185"/>
      <c r="B40" s="186"/>
      <c r="C40" s="4" t="s">
        <v>19</v>
      </c>
      <c r="D40" s="190"/>
      <c r="E40" s="190"/>
    </row>
    <row r="41" spans="1:6" ht="27" x14ac:dyDescent="0.25">
      <c r="A41" s="185"/>
      <c r="B41" s="186"/>
      <c r="C41" s="24" t="s">
        <v>89</v>
      </c>
      <c r="D41" s="190"/>
      <c r="E41" s="190"/>
    </row>
    <row r="42" spans="1:6" ht="14.25" customHeight="1" x14ac:dyDescent="0.25">
      <c r="A42" s="185"/>
      <c r="B42" s="186"/>
      <c r="C42" s="4" t="s">
        <v>7</v>
      </c>
      <c r="D42" s="190"/>
      <c r="E42" s="190"/>
    </row>
    <row r="43" spans="1:6" ht="43.5" customHeight="1" x14ac:dyDescent="0.25">
      <c r="A43" s="185"/>
      <c r="B43" s="186"/>
      <c r="C43" s="5" t="s">
        <v>90</v>
      </c>
      <c r="D43" s="191"/>
      <c r="E43" s="191"/>
    </row>
    <row r="44" spans="1:6" ht="24.75" customHeight="1" x14ac:dyDescent="0.25">
      <c r="A44" s="106"/>
      <c r="B44" s="188" t="s">
        <v>26</v>
      </c>
      <c r="C44" s="188"/>
      <c r="D44" s="87">
        <f t="shared" ref="D44:E44" si="2">D45</f>
        <v>-203170.6</v>
      </c>
      <c r="E44" s="87">
        <f t="shared" si="2"/>
        <v>-217550.9</v>
      </c>
    </row>
    <row r="45" spans="1:6" x14ac:dyDescent="0.25">
      <c r="A45" s="184" t="s">
        <v>21</v>
      </c>
      <c r="B45" s="184"/>
      <c r="C45" s="6" t="s">
        <v>41</v>
      </c>
      <c r="D45" s="189">
        <f t="shared" ref="D45" si="3">D52</f>
        <v>-203170.6</v>
      </c>
      <c r="E45" s="189">
        <f>E52</f>
        <v>-217550.9</v>
      </c>
    </row>
    <row r="46" spans="1:6" x14ac:dyDescent="0.25">
      <c r="A46" s="184"/>
      <c r="B46" s="184"/>
      <c r="C46" s="5" t="s">
        <v>22</v>
      </c>
      <c r="D46" s="190"/>
      <c r="E46" s="190"/>
    </row>
    <row r="47" spans="1:6" ht="16.5" customHeight="1" x14ac:dyDescent="0.25">
      <c r="A47" s="184"/>
      <c r="B47" s="184"/>
      <c r="C47" s="6" t="s">
        <v>42</v>
      </c>
      <c r="D47" s="190"/>
      <c r="E47" s="190"/>
    </row>
    <row r="48" spans="1:6" ht="40.5" x14ac:dyDescent="0.25">
      <c r="A48" s="184"/>
      <c r="B48" s="184"/>
      <c r="C48" s="5" t="s">
        <v>57</v>
      </c>
      <c r="D48" s="190"/>
      <c r="E48" s="190"/>
    </row>
    <row r="49" spans="1:5" ht="16.5" customHeight="1" x14ac:dyDescent="0.25">
      <c r="A49" s="184"/>
      <c r="B49" s="184"/>
      <c r="C49" s="6" t="s">
        <v>43</v>
      </c>
      <c r="D49" s="190"/>
      <c r="E49" s="190"/>
    </row>
    <row r="50" spans="1:5" ht="27" x14ac:dyDescent="0.25">
      <c r="A50" s="184"/>
      <c r="B50" s="184"/>
      <c r="C50" s="5" t="s">
        <v>110</v>
      </c>
      <c r="D50" s="191"/>
      <c r="E50" s="191"/>
    </row>
    <row r="51" spans="1:5" ht="14.25" x14ac:dyDescent="0.25">
      <c r="A51" s="185"/>
      <c r="B51" s="185"/>
      <c r="C51" s="187" t="s">
        <v>18</v>
      </c>
      <c r="D51" s="187"/>
      <c r="E51" s="187"/>
    </row>
    <row r="52" spans="1:5" x14ac:dyDescent="0.25">
      <c r="A52" s="184"/>
      <c r="B52" s="184" t="s">
        <v>24</v>
      </c>
      <c r="C52" s="6" t="s">
        <v>44</v>
      </c>
      <c r="D52" s="189">
        <v>-203170.6</v>
      </c>
      <c r="E52" s="189">
        <v>-217550.9</v>
      </c>
    </row>
    <row r="53" spans="1:5" x14ac:dyDescent="0.25">
      <c r="A53" s="184"/>
      <c r="B53" s="184"/>
      <c r="C53" s="5" t="s">
        <v>22</v>
      </c>
      <c r="D53" s="190"/>
      <c r="E53" s="190"/>
    </row>
    <row r="54" spans="1:5" ht="16.5" customHeight="1" x14ac:dyDescent="0.25">
      <c r="A54" s="184"/>
      <c r="B54" s="184"/>
      <c r="C54" s="6" t="s">
        <v>45</v>
      </c>
      <c r="D54" s="190"/>
      <c r="E54" s="190"/>
    </row>
    <row r="55" spans="1:5" ht="54" x14ac:dyDescent="0.25">
      <c r="A55" s="184"/>
      <c r="B55" s="184"/>
      <c r="C55" s="5" t="s">
        <v>46</v>
      </c>
      <c r="D55" s="190"/>
      <c r="E55" s="190"/>
    </row>
    <row r="56" spans="1:5" ht="16.5" customHeight="1" x14ac:dyDescent="0.25">
      <c r="A56" s="184"/>
      <c r="B56" s="184"/>
      <c r="C56" s="6" t="s">
        <v>47</v>
      </c>
      <c r="D56" s="190"/>
      <c r="E56" s="190"/>
    </row>
    <row r="57" spans="1:5" ht="16.5" customHeight="1" x14ac:dyDescent="0.25">
      <c r="A57" s="184"/>
      <c r="B57" s="184"/>
      <c r="C57" s="5" t="s">
        <v>48</v>
      </c>
      <c r="D57" s="191"/>
      <c r="E57" s="191"/>
    </row>
  </sheetData>
  <mergeCells count="37">
    <mergeCell ref="D33:D37"/>
    <mergeCell ref="E33:E37"/>
    <mergeCell ref="D38:D43"/>
    <mergeCell ref="E38:E43"/>
    <mergeCell ref="D45:D50"/>
    <mergeCell ref="E45:E50"/>
    <mergeCell ref="D13:D18"/>
    <mergeCell ref="E13:E18"/>
    <mergeCell ref="D20:D25"/>
    <mergeCell ref="E20:E25"/>
    <mergeCell ref="D26:D31"/>
    <mergeCell ref="E26:E31"/>
    <mergeCell ref="A52:A57"/>
    <mergeCell ref="B52:B57"/>
    <mergeCell ref="B44:C44"/>
    <mergeCell ref="A45:A50"/>
    <mergeCell ref="B45:B50"/>
    <mergeCell ref="A51:B51"/>
    <mergeCell ref="C51:E51"/>
    <mergeCell ref="D52:D57"/>
    <mergeCell ref="E52:E57"/>
    <mergeCell ref="D9:E9"/>
    <mergeCell ref="A6:E6"/>
    <mergeCell ref="A9:B9"/>
    <mergeCell ref="C9:C10"/>
    <mergeCell ref="A38:A43"/>
    <mergeCell ref="B38:B43"/>
    <mergeCell ref="A13:A18"/>
    <mergeCell ref="B13:B18"/>
    <mergeCell ref="C19:E19"/>
    <mergeCell ref="A19:B19"/>
    <mergeCell ref="A20:A25"/>
    <mergeCell ref="B20:B25"/>
    <mergeCell ref="A26:A31"/>
    <mergeCell ref="B26:B31"/>
    <mergeCell ref="A32:A37"/>
    <mergeCell ref="B32:B37"/>
  </mergeCells>
  <pageMargins left="0.23622047244094491" right="0.23622047244094491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"/>
  <sheetViews>
    <sheetView workbookViewId="0">
      <selection activeCell="M8" sqref="M8"/>
    </sheetView>
  </sheetViews>
  <sheetFormatPr defaultColWidth="9.140625" defaultRowHeight="17.25" x14ac:dyDescent="0.3"/>
  <cols>
    <col min="1" max="2" width="12.7109375" style="15" customWidth="1"/>
    <col min="3" max="3" width="49" style="15" customWidth="1"/>
    <col min="4" max="4" width="14.7109375" style="15" customWidth="1"/>
    <col min="5" max="5" width="15.28515625" style="15" customWidth="1"/>
    <col min="6" max="6" width="16.5703125" style="15" customWidth="1"/>
    <col min="7" max="7" width="17.28515625" style="15" customWidth="1"/>
    <col min="8" max="8" width="16.140625" style="15" customWidth="1"/>
    <col min="9" max="16384" width="9.140625" style="15"/>
  </cols>
  <sheetData>
    <row r="1" spans="1:44" x14ac:dyDescent="0.3">
      <c r="D1" s="18"/>
      <c r="E1" s="18"/>
      <c r="F1" s="193" t="s">
        <v>281</v>
      </c>
      <c r="G1" s="193"/>
      <c r="H1" s="193"/>
      <c r="I1" s="34"/>
    </row>
    <row r="2" spans="1:44" s="16" customFormat="1" ht="16.5" x14ac:dyDescent="0.3">
      <c r="D2" s="193" t="s">
        <v>128</v>
      </c>
      <c r="E2" s="193"/>
      <c r="F2" s="193"/>
      <c r="G2" s="193"/>
      <c r="H2" s="193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</row>
    <row r="3" spans="1:44" s="16" customFormat="1" ht="16.5" x14ac:dyDescent="0.3">
      <c r="D3" s="193" t="s">
        <v>59</v>
      </c>
      <c r="E3" s="193"/>
      <c r="F3" s="193"/>
      <c r="G3" s="193"/>
      <c r="H3" s="193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</row>
    <row r="4" spans="1:44" ht="48.75" customHeight="1" x14ac:dyDescent="0.3">
      <c r="A4" s="192" t="s">
        <v>295</v>
      </c>
      <c r="B4" s="192"/>
      <c r="C4" s="192"/>
      <c r="D4" s="192"/>
      <c r="E4" s="192"/>
      <c r="F4" s="192"/>
      <c r="G4" s="192"/>
      <c r="H4" s="192"/>
      <c r="I4" s="35"/>
    </row>
    <row r="5" spans="1:44" ht="20.45" customHeight="1" thickBot="1" x14ac:dyDescent="0.35">
      <c r="B5" s="35"/>
      <c r="C5" s="35"/>
      <c r="D5" s="35"/>
      <c r="E5" s="35"/>
      <c r="F5" s="35"/>
      <c r="G5" s="195" t="s">
        <v>304</v>
      </c>
      <c r="H5" s="195"/>
      <c r="I5" s="35"/>
    </row>
    <row r="6" spans="1:44" ht="36.75" customHeight="1" x14ac:dyDescent="0.3">
      <c r="A6" s="196" t="s">
        <v>62</v>
      </c>
      <c r="B6" s="197"/>
      <c r="C6" s="200" t="s">
        <v>63</v>
      </c>
      <c r="D6" s="200" t="s">
        <v>64</v>
      </c>
      <c r="E6" s="201" t="s">
        <v>87</v>
      </c>
      <c r="F6" s="202"/>
      <c r="G6" s="202"/>
      <c r="H6" s="203"/>
      <c r="I6" s="35"/>
    </row>
    <row r="7" spans="1:44" s="1" customFormat="1" ht="16.5" customHeight="1" x14ac:dyDescent="0.25">
      <c r="A7" s="198"/>
      <c r="B7" s="199"/>
      <c r="C7" s="182"/>
      <c r="D7" s="182"/>
      <c r="E7" s="182" t="s">
        <v>60</v>
      </c>
      <c r="F7" s="182"/>
      <c r="G7" s="182"/>
      <c r="H7" s="204"/>
    </row>
    <row r="8" spans="1:44" s="1" customFormat="1" ht="88.5" customHeight="1" x14ac:dyDescent="0.25">
      <c r="A8" s="79" t="s">
        <v>65</v>
      </c>
      <c r="B8" s="19" t="s">
        <v>66</v>
      </c>
      <c r="C8" s="182"/>
      <c r="D8" s="182"/>
      <c r="E8" s="104" t="s">
        <v>67</v>
      </c>
      <c r="F8" s="104" t="s">
        <v>68</v>
      </c>
      <c r="G8" s="104" t="s">
        <v>69</v>
      </c>
      <c r="H8" s="105" t="s">
        <v>70</v>
      </c>
    </row>
    <row r="9" spans="1:44" s="1" customFormat="1" ht="21.75" customHeight="1" x14ac:dyDescent="0.25">
      <c r="A9" s="79"/>
      <c r="B9" s="19"/>
      <c r="C9" s="11" t="s">
        <v>31</v>
      </c>
      <c r="D9" s="87">
        <f>D11</f>
        <v>234756.1</v>
      </c>
      <c r="E9" s="87"/>
      <c r="F9" s="87">
        <f>F11</f>
        <v>94086.1</v>
      </c>
      <c r="G9" s="87"/>
      <c r="H9" s="115">
        <f>H11</f>
        <v>140670</v>
      </c>
    </row>
    <row r="10" spans="1:44" s="1" customFormat="1" ht="13.5" x14ac:dyDescent="0.25">
      <c r="A10" s="79"/>
      <c r="B10" s="19"/>
      <c r="C10" s="47" t="s">
        <v>71</v>
      </c>
      <c r="D10" s="22"/>
      <c r="E10" s="22"/>
      <c r="F10" s="22"/>
      <c r="G10" s="22"/>
      <c r="H10" s="80"/>
    </row>
    <row r="11" spans="1:44" s="1" customFormat="1" ht="27" customHeight="1" x14ac:dyDescent="0.25">
      <c r="A11" s="194" t="s">
        <v>72</v>
      </c>
      <c r="B11" s="187"/>
      <c r="C11" s="102" t="s">
        <v>95</v>
      </c>
      <c r="D11" s="87">
        <f>D14+D13</f>
        <v>234756.1</v>
      </c>
      <c r="E11" s="87"/>
      <c r="F11" s="87">
        <f>F14</f>
        <v>94086.1</v>
      </c>
      <c r="G11" s="87"/>
      <c r="H11" s="115">
        <f>H13</f>
        <v>140670</v>
      </c>
    </row>
    <row r="12" spans="1:44" s="1" customFormat="1" ht="13.5" x14ac:dyDescent="0.25">
      <c r="A12" s="79"/>
      <c r="B12" s="21"/>
      <c r="C12" s="47" t="s">
        <v>71</v>
      </c>
      <c r="D12" s="20"/>
      <c r="E12" s="20"/>
      <c r="F12" s="20"/>
      <c r="G12" s="20"/>
      <c r="H12" s="80"/>
    </row>
    <row r="13" spans="1:44" s="1" customFormat="1" ht="42" customHeight="1" x14ac:dyDescent="0.25">
      <c r="A13" s="92">
        <v>1180</v>
      </c>
      <c r="B13" s="73">
        <v>31001</v>
      </c>
      <c r="C13" s="98" t="s">
        <v>253</v>
      </c>
      <c r="D13" s="87">
        <f>H13</f>
        <v>140670</v>
      </c>
      <c r="E13" s="93"/>
      <c r="F13" s="94"/>
      <c r="G13" s="95"/>
      <c r="H13" s="115">
        <v>140670</v>
      </c>
    </row>
    <row r="14" spans="1:44" s="1" customFormat="1" ht="44.25" customHeight="1" thickBot="1" x14ac:dyDescent="0.3">
      <c r="A14" s="116">
        <v>1180</v>
      </c>
      <c r="B14" s="117">
        <v>31004</v>
      </c>
      <c r="C14" s="118" t="s">
        <v>88</v>
      </c>
      <c r="D14" s="119">
        <v>94086.1</v>
      </c>
      <c r="E14" s="120"/>
      <c r="F14" s="119">
        <v>94086.1</v>
      </c>
      <c r="G14" s="120"/>
      <c r="H14" s="121"/>
    </row>
  </sheetData>
  <mergeCells count="11">
    <mergeCell ref="A4:H4"/>
    <mergeCell ref="F1:H1"/>
    <mergeCell ref="D2:H2"/>
    <mergeCell ref="D3:H3"/>
    <mergeCell ref="A11:B11"/>
    <mergeCell ref="G5:H5"/>
    <mergeCell ref="A6:B7"/>
    <mergeCell ref="C6:C8"/>
    <mergeCell ref="D6:D8"/>
    <mergeCell ref="E6:H6"/>
    <mergeCell ref="E7:H7"/>
  </mergeCells>
  <pageMargins left="0.23622047244094491" right="0.23622047244094491" top="0.74803149606299213" bottom="0.74803149606299213" header="0.31496062992125984" footer="0.31496062992125984"/>
  <pageSetup paperSize="9" scale="8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"/>
  <sheetViews>
    <sheetView topLeftCell="A52" workbookViewId="0">
      <selection activeCell="J75" sqref="J75"/>
    </sheetView>
  </sheetViews>
  <sheetFormatPr defaultColWidth="9.140625" defaultRowHeight="13.5" x14ac:dyDescent="0.2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1.28515625" style="1" customWidth="1"/>
    <col min="6" max="6" width="62.140625" style="1" customWidth="1"/>
    <col min="7" max="7" width="12.42578125" style="1" customWidth="1"/>
    <col min="8" max="8" width="14.7109375" style="1" customWidth="1"/>
    <col min="9" max="9" width="27.140625" style="1" customWidth="1"/>
    <col min="10" max="10" width="15" style="1" customWidth="1"/>
    <col min="11" max="15" width="9.140625" style="1"/>
    <col min="16" max="16" width="10.140625" style="1" bestFit="1" customWidth="1"/>
    <col min="17" max="16384" width="9.140625" style="1"/>
  </cols>
  <sheetData>
    <row r="1" spans="1:8" x14ac:dyDescent="0.25">
      <c r="H1" s="1" t="s">
        <v>113</v>
      </c>
    </row>
    <row r="2" spans="1:8" x14ac:dyDescent="0.25">
      <c r="G2" s="1" t="s">
        <v>128</v>
      </c>
    </row>
    <row r="3" spans="1:8" x14ac:dyDescent="0.25">
      <c r="G3" s="1" t="s">
        <v>9</v>
      </c>
    </row>
    <row r="5" spans="1:8" ht="13.5" customHeight="1" x14ac:dyDescent="0.25"/>
    <row r="6" spans="1:8" ht="65.25" customHeight="1" x14ac:dyDescent="0.25">
      <c r="A6" s="183" t="s">
        <v>297</v>
      </c>
      <c r="B6" s="183"/>
      <c r="C6" s="183"/>
      <c r="D6" s="183"/>
      <c r="E6" s="183"/>
      <c r="F6" s="183"/>
      <c r="G6" s="183"/>
      <c r="H6" s="183"/>
    </row>
    <row r="8" spans="1:8" x14ac:dyDescent="0.25">
      <c r="G8" s="39"/>
      <c r="H8" s="39" t="s">
        <v>304</v>
      </c>
    </row>
    <row r="9" spans="1:8" s="7" customFormat="1" ht="96" customHeight="1" x14ac:dyDescent="0.25">
      <c r="A9" s="184" t="s">
        <v>32</v>
      </c>
      <c r="B9" s="184"/>
      <c r="C9" s="184"/>
      <c r="D9" s="182" t="s">
        <v>14</v>
      </c>
      <c r="E9" s="182"/>
      <c r="F9" s="182" t="s">
        <v>20</v>
      </c>
      <c r="G9" s="182" t="s">
        <v>33</v>
      </c>
      <c r="H9" s="182"/>
    </row>
    <row r="10" spans="1:8" s="7" customFormat="1" ht="40.5" x14ac:dyDescent="0.25">
      <c r="A10" s="177" t="s">
        <v>34</v>
      </c>
      <c r="B10" s="177" t="s">
        <v>35</v>
      </c>
      <c r="C10" s="177" t="s">
        <v>36</v>
      </c>
      <c r="D10" s="179" t="s">
        <v>16</v>
      </c>
      <c r="E10" s="179" t="s">
        <v>17</v>
      </c>
      <c r="F10" s="182"/>
      <c r="G10" s="179" t="s">
        <v>274</v>
      </c>
      <c r="H10" s="179" t="s">
        <v>277</v>
      </c>
    </row>
    <row r="11" spans="1:8" s="7" customFormat="1" ht="17.25" x14ac:dyDescent="0.25">
      <c r="A11" s="9"/>
      <c r="B11" s="9"/>
      <c r="C11" s="9"/>
      <c r="D11" s="179"/>
      <c r="E11" s="179"/>
      <c r="F11" s="262" t="s">
        <v>31</v>
      </c>
      <c r="G11" s="87">
        <f>G12+G65</f>
        <v>0</v>
      </c>
      <c r="H11" s="87">
        <f>H12+H65</f>
        <v>0</v>
      </c>
    </row>
    <row r="12" spans="1:8" s="7" customFormat="1" ht="28.5" x14ac:dyDescent="0.25">
      <c r="A12" s="263" t="s">
        <v>82</v>
      </c>
      <c r="B12" s="264"/>
      <c r="C12" s="264"/>
      <c r="D12" s="205"/>
      <c r="E12" s="205"/>
      <c r="F12" s="178" t="s">
        <v>83</v>
      </c>
      <c r="G12" s="87">
        <f>G14</f>
        <v>203170.6</v>
      </c>
      <c r="H12" s="87">
        <f t="shared" ref="H12" si="0">H14</f>
        <v>217550.90000000002</v>
      </c>
    </row>
    <row r="13" spans="1:8" s="7" customFormat="1" ht="15" x14ac:dyDescent="0.25">
      <c r="A13" s="263"/>
      <c r="B13" s="264"/>
      <c r="C13" s="264"/>
      <c r="D13" s="205"/>
      <c r="E13" s="205"/>
      <c r="F13" s="5" t="s">
        <v>23</v>
      </c>
      <c r="G13" s="86"/>
      <c r="H13" s="86"/>
    </row>
    <row r="14" spans="1:8" s="7" customFormat="1" ht="15" x14ac:dyDescent="0.25">
      <c r="A14" s="263"/>
      <c r="B14" s="263" t="s">
        <v>84</v>
      </c>
      <c r="C14" s="264"/>
      <c r="D14" s="205"/>
      <c r="E14" s="205"/>
      <c r="F14" s="178" t="s">
        <v>85</v>
      </c>
      <c r="G14" s="87">
        <f t="shared" ref="G14:H14" si="1">G16</f>
        <v>203170.6</v>
      </c>
      <c r="H14" s="87">
        <f t="shared" si="1"/>
        <v>217550.90000000002</v>
      </c>
    </row>
    <row r="15" spans="1:8" s="7" customFormat="1" ht="15" x14ac:dyDescent="0.25">
      <c r="A15" s="263"/>
      <c r="B15" s="263"/>
      <c r="C15" s="264"/>
      <c r="D15" s="205"/>
      <c r="E15" s="205"/>
      <c r="F15" s="5" t="s">
        <v>23</v>
      </c>
      <c r="G15" s="86"/>
      <c r="H15" s="86"/>
    </row>
    <row r="16" spans="1:8" s="7" customFormat="1" ht="21.6" customHeight="1" x14ac:dyDescent="0.25">
      <c r="A16" s="263"/>
      <c r="B16" s="263"/>
      <c r="C16" s="263" t="s">
        <v>58</v>
      </c>
      <c r="D16" s="205"/>
      <c r="E16" s="205"/>
      <c r="F16" s="178" t="s">
        <v>85</v>
      </c>
      <c r="G16" s="87">
        <f t="shared" ref="G16:H16" si="2">G19</f>
        <v>203170.6</v>
      </c>
      <c r="H16" s="87">
        <f t="shared" si="2"/>
        <v>217550.90000000002</v>
      </c>
    </row>
    <row r="17" spans="1:16" s="7" customFormat="1" ht="15" x14ac:dyDescent="0.25">
      <c r="A17" s="263"/>
      <c r="B17" s="263"/>
      <c r="C17" s="263"/>
      <c r="D17" s="205"/>
      <c r="E17" s="205"/>
      <c r="F17" s="5" t="s">
        <v>23</v>
      </c>
      <c r="G17" s="86"/>
      <c r="H17" s="86"/>
    </row>
    <row r="18" spans="1:16" s="7" customFormat="1" ht="21.6" customHeight="1" x14ac:dyDescent="0.25">
      <c r="A18" s="263"/>
      <c r="B18" s="263"/>
      <c r="C18" s="263"/>
      <c r="D18" s="181"/>
      <c r="E18" s="181"/>
      <c r="F18" s="10" t="s">
        <v>86</v>
      </c>
      <c r="G18" s="87">
        <f>G19</f>
        <v>203170.6</v>
      </c>
      <c r="H18" s="87">
        <f t="shared" ref="H18" si="3">H19</f>
        <v>217550.90000000002</v>
      </c>
    </row>
    <row r="19" spans="1:16" ht="15" customHeight="1" x14ac:dyDescent="0.25">
      <c r="A19" s="263"/>
      <c r="B19" s="263"/>
      <c r="C19" s="263"/>
      <c r="D19" s="265">
        <v>1180</v>
      </c>
      <c r="E19" s="266"/>
      <c r="F19" s="91" t="s">
        <v>75</v>
      </c>
      <c r="G19" s="87">
        <f>G21+G38+G56+G47</f>
        <v>203170.6</v>
      </c>
      <c r="H19" s="87">
        <f>H21+H38+H56+H47</f>
        <v>217550.90000000002</v>
      </c>
    </row>
    <row r="20" spans="1:16" ht="13.5" customHeight="1" x14ac:dyDescent="0.25">
      <c r="A20" s="263"/>
      <c r="B20" s="263"/>
      <c r="C20" s="263"/>
      <c r="D20" s="265"/>
      <c r="E20" s="266"/>
      <c r="F20" s="5" t="s">
        <v>23</v>
      </c>
      <c r="G20" s="86"/>
      <c r="H20" s="86"/>
    </row>
    <row r="21" spans="1:16" ht="17.45" customHeight="1" x14ac:dyDescent="0.25">
      <c r="A21" s="263"/>
      <c r="B21" s="263"/>
      <c r="C21" s="263"/>
      <c r="D21" s="265"/>
      <c r="E21" s="267">
        <v>11001</v>
      </c>
      <c r="F21" s="89" t="s">
        <v>115</v>
      </c>
      <c r="G21" s="86">
        <f t="shared" ref="G21:H21" si="4">G23</f>
        <v>-10895.9</v>
      </c>
      <c r="H21" s="86">
        <f t="shared" si="4"/>
        <v>-16545.2</v>
      </c>
    </row>
    <row r="22" spans="1:16" ht="13.5" customHeight="1" x14ac:dyDescent="0.25">
      <c r="A22" s="263"/>
      <c r="B22" s="263"/>
      <c r="C22" s="263"/>
      <c r="D22" s="265"/>
      <c r="E22" s="268"/>
      <c r="F22" s="128" t="s">
        <v>25</v>
      </c>
      <c r="G22" s="86"/>
      <c r="H22" s="86"/>
    </row>
    <row r="23" spans="1:16" ht="19.899999999999999" customHeight="1" x14ac:dyDescent="0.25">
      <c r="A23" s="263"/>
      <c r="B23" s="263"/>
      <c r="C23" s="263"/>
      <c r="D23" s="265"/>
      <c r="E23" s="268"/>
      <c r="F23" s="25" t="s">
        <v>86</v>
      </c>
      <c r="G23" s="86">
        <f t="shared" ref="G23:H23" si="5">G25</f>
        <v>-10895.9</v>
      </c>
      <c r="H23" s="86">
        <f t="shared" si="5"/>
        <v>-16545.2</v>
      </c>
    </row>
    <row r="24" spans="1:16" ht="27" x14ac:dyDescent="0.25">
      <c r="A24" s="263"/>
      <c r="B24" s="263"/>
      <c r="C24" s="263"/>
      <c r="D24" s="265"/>
      <c r="E24" s="268"/>
      <c r="F24" s="128" t="s">
        <v>27</v>
      </c>
      <c r="G24" s="86"/>
      <c r="H24" s="86"/>
    </row>
    <row r="25" spans="1:16" ht="16.899999999999999" customHeight="1" x14ac:dyDescent="0.25">
      <c r="A25" s="263"/>
      <c r="B25" s="263"/>
      <c r="C25" s="263"/>
      <c r="D25" s="265"/>
      <c r="E25" s="268"/>
      <c r="F25" s="5" t="s">
        <v>28</v>
      </c>
      <c r="G25" s="86">
        <f t="shared" ref="G25:H26" si="6">G26</f>
        <v>-10895.9</v>
      </c>
      <c r="H25" s="86">
        <f t="shared" si="6"/>
        <v>-16545.2</v>
      </c>
    </row>
    <row r="26" spans="1:16" ht="16.5" customHeight="1" x14ac:dyDescent="0.25">
      <c r="A26" s="263"/>
      <c r="B26" s="263"/>
      <c r="C26" s="263"/>
      <c r="D26" s="265"/>
      <c r="E26" s="268"/>
      <c r="F26" s="5" t="s">
        <v>29</v>
      </c>
      <c r="G26" s="86">
        <f t="shared" si="6"/>
        <v>-10895.9</v>
      </c>
      <c r="H26" s="86">
        <f t="shared" si="6"/>
        <v>-16545.2</v>
      </c>
    </row>
    <row r="27" spans="1:16" ht="22.15" customHeight="1" x14ac:dyDescent="0.25">
      <c r="A27" s="263"/>
      <c r="B27" s="263"/>
      <c r="C27" s="263"/>
      <c r="D27" s="265"/>
      <c r="E27" s="268"/>
      <c r="F27" s="5" t="s">
        <v>119</v>
      </c>
      <c r="G27" s="86">
        <f>G28+G30+G34</f>
        <v>-10895.9</v>
      </c>
      <c r="H27" s="86">
        <f>H28+H30+H34</f>
        <v>-16545.2</v>
      </c>
    </row>
    <row r="28" spans="1:16" ht="22.15" customHeight="1" x14ac:dyDescent="0.25">
      <c r="A28" s="263"/>
      <c r="B28" s="263"/>
      <c r="C28" s="263"/>
      <c r="D28" s="265"/>
      <c r="E28" s="268"/>
      <c r="F28" s="5" t="s">
        <v>279</v>
      </c>
      <c r="G28" s="86">
        <f t="shared" ref="G28:H28" si="7">G29</f>
        <v>-5000</v>
      </c>
      <c r="H28" s="86">
        <f t="shared" si="7"/>
        <v>-9823.9</v>
      </c>
      <c r="P28" s="41"/>
    </row>
    <row r="29" spans="1:16" ht="22.15" customHeight="1" x14ac:dyDescent="0.25">
      <c r="A29" s="263"/>
      <c r="B29" s="263"/>
      <c r="C29" s="263"/>
      <c r="D29" s="265"/>
      <c r="E29" s="268"/>
      <c r="F29" s="5" t="s">
        <v>120</v>
      </c>
      <c r="G29" s="86">
        <v>-5000</v>
      </c>
      <c r="H29" s="86">
        <v>-9823.9</v>
      </c>
      <c r="N29" s="40"/>
      <c r="P29" s="42"/>
    </row>
    <row r="30" spans="1:16" ht="20.25" customHeight="1" x14ac:dyDescent="0.25">
      <c r="A30" s="263"/>
      <c r="B30" s="263"/>
      <c r="C30" s="263"/>
      <c r="D30" s="265"/>
      <c r="E30" s="268"/>
      <c r="F30" s="5" t="s">
        <v>278</v>
      </c>
      <c r="G30" s="86">
        <f>SUM(G31:G33)</f>
        <v>-320.39999999999998</v>
      </c>
      <c r="H30" s="86">
        <f>SUM(H31:H33)</f>
        <v>-739</v>
      </c>
    </row>
    <row r="31" spans="1:16" ht="22.15" customHeight="1" x14ac:dyDescent="0.25">
      <c r="A31" s="263"/>
      <c r="B31" s="263"/>
      <c r="C31" s="263"/>
      <c r="D31" s="265"/>
      <c r="E31" s="268"/>
      <c r="F31" s="5" t="s">
        <v>121</v>
      </c>
      <c r="G31" s="86">
        <v>-100</v>
      </c>
      <c r="H31" s="86">
        <v>-350</v>
      </c>
    </row>
    <row r="32" spans="1:16" ht="22.15" customHeight="1" x14ac:dyDescent="0.25">
      <c r="A32" s="263"/>
      <c r="B32" s="263"/>
      <c r="C32" s="263"/>
      <c r="D32" s="265"/>
      <c r="E32" s="268"/>
      <c r="F32" s="5" t="s">
        <v>122</v>
      </c>
      <c r="G32" s="86">
        <v>-120.4</v>
      </c>
      <c r="H32" s="86">
        <v>-120.4</v>
      </c>
    </row>
    <row r="33" spans="1:8" ht="22.15" customHeight="1" x14ac:dyDescent="0.25">
      <c r="A33" s="263"/>
      <c r="B33" s="263"/>
      <c r="C33" s="263"/>
      <c r="D33" s="265"/>
      <c r="E33" s="268"/>
      <c r="F33" s="5" t="s">
        <v>126</v>
      </c>
      <c r="G33" s="86">
        <v>-100</v>
      </c>
      <c r="H33" s="86">
        <v>-268.60000000000002</v>
      </c>
    </row>
    <row r="34" spans="1:8" ht="18.600000000000001" customHeight="1" x14ac:dyDescent="0.25">
      <c r="A34" s="263"/>
      <c r="B34" s="263"/>
      <c r="C34" s="263"/>
      <c r="D34" s="265"/>
      <c r="E34" s="268"/>
      <c r="F34" s="5" t="s">
        <v>280</v>
      </c>
      <c r="G34" s="86">
        <f>SUM(G35:G37)</f>
        <v>-5575.5</v>
      </c>
      <c r="H34" s="86">
        <f>SUM(H35:H37)</f>
        <v>-5982.3</v>
      </c>
    </row>
    <row r="35" spans="1:8" ht="18.600000000000001" customHeight="1" x14ac:dyDescent="0.25">
      <c r="A35" s="263"/>
      <c r="B35" s="263"/>
      <c r="C35" s="263"/>
      <c r="D35" s="265"/>
      <c r="E35" s="268"/>
      <c r="F35" s="5" t="s">
        <v>123</v>
      </c>
      <c r="G35" s="86">
        <v>-5504.1</v>
      </c>
      <c r="H35" s="86">
        <v>-5504.1</v>
      </c>
    </row>
    <row r="36" spans="1:8" ht="18.600000000000001" customHeight="1" x14ac:dyDescent="0.25">
      <c r="A36" s="263"/>
      <c r="B36" s="263"/>
      <c r="C36" s="263"/>
      <c r="D36" s="265"/>
      <c r="E36" s="268"/>
      <c r="F36" s="5" t="s">
        <v>124</v>
      </c>
      <c r="G36" s="86">
        <v>-71.400000000000006</v>
      </c>
      <c r="H36" s="86">
        <v>-71.400000000000006</v>
      </c>
    </row>
    <row r="37" spans="1:8" ht="18.600000000000001" customHeight="1" x14ac:dyDescent="0.25">
      <c r="A37" s="263"/>
      <c r="B37" s="263"/>
      <c r="C37" s="263"/>
      <c r="D37" s="265"/>
      <c r="E37" s="268"/>
      <c r="F37" s="5" t="s">
        <v>125</v>
      </c>
      <c r="G37" s="86">
        <v>0</v>
      </c>
      <c r="H37" s="86">
        <v>-406.8</v>
      </c>
    </row>
    <row r="38" spans="1:8" ht="21" customHeight="1" x14ac:dyDescent="0.25">
      <c r="A38" s="263"/>
      <c r="B38" s="263"/>
      <c r="C38" s="263"/>
      <c r="D38" s="265"/>
      <c r="E38" s="269">
        <v>11003</v>
      </c>
      <c r="F38" s="10" t="s">
        <v>117</v>
      </c>
      <c r="G38" s="87">
        <f t="shared" ref="G38:H38" si="8">G40</f>
        <v>-660</v>
      </c>
      <c r="H38" s="87">
        <f t="shared" si="8"/>
        <v>-660</v>
      </c>
    </row>
    <row r="39" spans="1:8" ht="15.75" customHeight="1" x14ac:dyDescent="0.25">
      <c r="A39" s="263"/>
      <c r="B39" s="263"/>
      <c r="C39" s="263"/>
      <c r="D39" s="265"/>
      <c r="E39" s="269"/>
      <c r="F39" s="128" t="s">
        <v>25</v>
      </c>
      <c r="G39" s="86"/>
      <c r="H39" s="86"/>
    </row>
    <row r="40" spans="1:8" ht="22.5" customHeight="1" x14ac:dyDescent="0.25">
      <c r="A40" s="263"/>
      <c r="B40" s="263"/>
      <c r="C40" s="263"/>
      <c r="D40" s="265"/>
      <c r="E40" s="269"/>
      <c r="F40" s="25" t="s">
        <v>86</v>
      </c>
      <c r="G40" s="86">
        <f>G42</f>
        <v>-660</v>
      </c>
      <c r="H40" s="86">
        <f t="shared" ref="H40" si="9">H42</f>
        <v>-660</v>
      </c>
    </row>
    <row r="41" spans="1:8" ht="27" x14ac:dyDescent="0.25">
      <c r="A41" s="263"/>
      <c r="B41" s="263"/>
      <c r="C41" s="263"/>
      <c r="D41" s="265"/>
      <c r="E41" s="269"/>
      <c r="F41" s="128" t="s">
        <v>27</v>
      </c>
      <c r="G41" s="86"/>
      <c r="H41" s="86"/>
    </row>
    <row r="42" spans="1:8" x14ac:dyDescent="0.25">
      <c r="A42" s="263"/>
      <c r="B42" s="263"/>
      <c r="C42" s="263"/>
      <c r="D42" s="265"/>
      <c r="E42" s="269"/>
      <c r="F42" s="5" t="s">
        <v>28</v>
      </c>
      <c r="G42" s="86">
        <f t="shared" ref="G42:H42" si="10">G43</f>
        <v>-660</v>
      </c>
      <c r="H42" s="86">
        <f t="shared" si="10"/>
        <v>-660</v>
      </c>
    </row>
    <row r="43" spans="1:8" x14ac:dyDescent="0.25">
      <c r="A43" s="263"/>
      <c r="B43" s="263"/>
      <c r="C43" s="263"/>
      <c r="D43" s="265"/>
      <c r="E43" s="269"/>
      <c r="F43" s="5" t="s">
        <v>29</v>
      </c>
      <c r="G43" s="86">
        <f>G44</f>
        <v>-660</v>
      </c>
      <c r="H43" s="86">
        <f>H44</f>
        <v>-660</v>
      </c>
    </row>
    <row r="44" spans="1:8" ht="18.75" customHeight="1" x14ac:dyDescent="0.25">
      <c r="A44" s="263"/>
      <c r="B44" s="263"/>
      <c r="C44" s="263"/>
      <c r="D44" s="265"/>
      <c r="E44" s="269"/>
      <c r="F44" s="5" t="s">
        <v>119</v>
      </c>
      <c r="G44" s="86">
        <f t="shared" ref="G44:H44" si="11">G45</f>
        <v>-660</v>
      </c>
      <c r="H44" s="86">
        <f t="shared" si="11"/>
        <v>-660</v>
      </c>
    </row>
    <row r="45" spans="1:8" ht="18" customHeight="1" x14ac:dyDescent="0.25">
      <c r="A45" s="263"/>
      <c r="B45" s="263"/>
      <c r="C45" s="263"/>
      <c r="D45" s="265"/>
      <c r="E45" s="269"/>
      <c r="F45" s="5" t="s">
        <v>278</v>
      </c>
      <c r="G45" s="86">
        <f t="shared" ref="G45:H45" si="12">G46</f>
        <v>-660</v>
      </c>
      <c r="H45" s="86">
        <f t="shared" si="12"/>
        <v>-660</v>
      </c>
    </row>
    <row r="46" spans="1:8" ht="20.25" customHeight="1" x14ac:dyDescent="0.25">
      <c r="A46" s="263"/>
      <c r="B46" s="263"/>
      <c r="C46" s="263"/>
      <c r="D46" s="265"/>
      <c r="E46" s="269"/>
      <c r="F46" s="5" t="s">
        <v>121</v>
      </c>
      <c r="G46" s="86">
        <v>-660</v>
      </c>
      <c r="H46" s="86">
        <v>-660</v>
      </c>
    </row>
    <row r="47" spans="1:8" ht="28.5" x14ac:dyDescent="0.25">
      <c r="A47" s="263"/>
      <c r="B47" s="263"/>
      <c r="C47" s="263"/>
      <c r="D47" s="265"/>
      <c r="E47" s="270">
        <v>31001</v>
      </c>
      <c r="F47" s="89" t="s">
        <v>250</v>
      </c>
      <c r="G47" s="87">
        <f t="shared" ref="G47:H47" si="13">G49</f>
        <v>140670</v>
      </c>
      <c r="H47" s="87">
        <f t="shared" si="13"/>
        <v>140670</v>
      </c>
    </row>
    <row r="48" spans="1:8" ht="15.75" customHeight="1" x14ac:dyDescent="0.25">
      <c r="A48" s="263"/>
      <c r="B48" s="263"/>
      <c r="C48" s="263"/>
      <c r="D48" s="265"/>
      <c r="E48" s="271"/>
      <c r="F48" s="128" t="s">
        <v>25</v>
      </c>
      <c r="G48" s="86"/>
      <c r="H48" s="86"/>
    </row>
    <row r="49" spans="1:9" ht="19.5" customHeight="1" x14ac:dyDescent="0.25">
      <c r="A49" s="263"/>
      <c r="B49" s="263"/>
      <c r="C49" s="263"/>
      <c r="D49" s="265"/>
      <c r="E49" s="272"/>
      <c r="F49" s="25" t="s">
        <v>86</v>
      </c>
      <c r="G49" s="86">
        <f t="shared" ref="G49:H49" si="14">G51</f>
        <v>140670</v>
      </c>
      <c r="H49" s="86">
        <f t="shared" si="14"/>
        <v>140670</v>
      </c>
    </row>
    <row r="50" spans="1:9" ht="27" x14ac:dyDescent="0.25">
      <c r="A50" s="263"/>
      <c r="B50" s="263"/>
      <c r="C50" s="263"/>
      <c r="D50" s="265"/>
      <c r="E50" s="272"/>
      <c r="F50" s="128" t="s">
        <v>27</v>
      </c>
      <c r="G50" s="86"/>
      <c r="H50" s="86"/>
    </row>
    <row r="51" spans="1:9" x14ac:dyDescent="0.25">
      <c r="A51" s="263"/>
      <c r="B51" s="263"/>
      <c r="C51" s="263"/>
      <c r="D51" s="265"/>
      <c r="E51" s="272"/>
      <c r="F51" s="5" t="s">
        <v>28</v>
      </c>
      <c r="G51" s="86">
        <f t="shared" ref="G51:H54" si="15">G52</f>
        <v>140670</v>
      </c>
      <c r="H51" s="86">
        <f t="shared" si="15"/>
        <v>140670</v>
      </c>
    </row>
    <row r="52" spans="1:9" x14ac:dyDescent="0.25">
      <c r="A52" s="263"/>
      <c r="B52" s="263"/>
      <c r="C52" s="263"/>
      <c r="D52" s="265"/>
      <c r="E52" s="272"/>
      <c r="F52" s="5" t="s">
        <v>91</v>
      </c>
      <c r="G52" s="86">
        <f t="shared" si="15"/>
        <v>140670</v>
      </c>
      <c r="H52" s="86">
        <f t="shared" si="15"/>
        <v>140670</v>
      </c>
    </row>
    <row r="53" spans="1:9" x14ac:dyDescent="0.25">
      <c r="A53" s="263"/>
      <c r="B53" s="263"/>
      <c r="C53" s="263"/>
      <c r="D53" s="265"/>
      <c r="E53" s="272"/>
      <c r="F53" s="5" t="s">
        <v>93</v>
      </c>
      <c r="G53" s="86">
        <f t="shared" si="15"/>
        <v>140670</v>
      </c>
      <c r="H53" s="86">
        <f t="shared" si="15"/>
        <v>140670</v>
      </c>
    </row>
    <row r="54" spans="1:9" x14ac:dyDescent="0.25">
      <c r="A54" s="263"/>
      <c r="B54" s="263"/>
      <c r="C54" s="263"/>
      <c r="D54" s="265"/>
      <c r="E54" s="272"/>
      <c r="F54" s="5" t="s">
        <v>251</v>
      </c>
      <c r="G54" s="86">
        <f t="shared" si="15"/>
        <v>140670</v>
      </c>
      <c r="H54" s="86">
        <f t="shared" si="15"/>
        <v>140670</v>
      </c>
    </row>
    <row r="55" spans="1:9" x14ac:dyDescent="0.25">
      <c r="A55" s="263"/>
      <c r="B55" s="263"/>
      <c r="C55" s="263"/>
      <c r="D55" s="265"/>
      <c r="E55" s="272"/>
      <c r="F55" s="5" t="s">
        <v>252</v>
      </c>
      <c r="G55" s="86">
        <v>140670</v>
      </c>
      <c r="H55" s="86">
        <v>140670</v>
      </c>
    </row>
    <row r="56" spans="1:9" ht="22.5" customHeight="1" x14ac:dyDescent="0.25">
      <c r="A56" s="263"/>
      <c r="B56" s="263"/>
      <c r="C56" s="263"/>
      <c r="D56" s="265"/>
      <c r="E56" s="270">
        <v>31004</v>
      </c>
      <c r="F56" s="89" t="s">
        <v>88</v>
      </c>
      <c r="G56" s="87">
        <f t="shared" ref="G56:H56" si="16">G58</f>
        <v>74056.5</v>
      </c>
      <c r="H56" s="87">
        <f t="shared" si="16"/>
        <v>94086.1</v>
      </c>
    </row>
    <row r="57" spans="1:9" ht="16.5" customHeight="1" x14ac:dyDescent="0.25">
      <c r="A57" s="263"/>
      <c r="B57" s="263"/>
      <c r="C57" s="263"/>
      <c r="D57" s="265"/>
      <c r="E57" s="271"/>
      <c r="F57" s="128" t="s">
        <v>25</v>
      </c>
      <c r="G57" s="86"/>
      <c r="H57" s="86"/>
      <c r="I57" s="103"/>
    </row>
    <row r="58" spans="1:9" ht="21.75" customHeight="1" x14ac:dyDescent="0.25">
      <c r="A58" s="263"/>
      <c r="B58" s="263"/>
      <c r="C58" s="263"/>
      <c r="D58" s="265"/>
      <c r="E58" s="272"/>
      <c r="F58" s="25" t="s">
        <v>86</v>
      </c>
      <c r="G58" s="86">
        <f t="shared" ref="G58:H58" si="17">G60</f>
        <v>74056.5</v>
      </c>
      <c r="H58" s="86">
        <f t="shared" si="17"/>
        <v>94086.1</v>
      </c>
    </row>
    <row r="59" spans="1:9" ht="27" x14ac:dyDescent="0.25">
      <c r="A59" s="263"/>
      <c r="B59" s="263"/>
      <c r="C59" s="263"/>
      <c r="D59" s="265"/>
      <c r="E59" s="272"/>
      <c r="F59" s="128" t="s">
        <v>27</v>
      </c>
      <c r="G59" s="86"/>
      <c r="H59" s="86"/>
    </row>
    <row r="60" spans="1:9" x14ac:dyDescent="0.25">
      <c r="A60" s="263"/>
      <c r="B60" s="263"/>
      <c r="C60" s="263"/>
      <c r="D60" s="265"/>
      <c r="E60" s="272"/>
      <c r="F60" s="5" t="s">
        <v>28</v>
      </c>
      <c r="G60" s="86">
        <f t="shared" ref="G60:H63" si="18">G61</f>
        <v>74056.5</v>
      </c>
      <c r="H60" s="86">
        <f t="shared" si="18"/>
        <v>94086.1</v>
      </c>
    </row>
    <row r="61" spans="1:9" x14ac:dyDescent="0.25">
      <c r="A61" s="263"/>
      <c r="B61" s="263"/>
      <c r="C61" s="263"/>
      <c r="D61" s="265"/>
      <c r="E61" s="272"/>
      <c r="F61" s="5" t="s">
        <v>91</v>
      </c>
      <c r="G61" s="86">
        <f t="shared" si="18"/>
        <v>74056.5</v>
      </c>
      <c r="H61" s="86">
        <f t="shared" si="18"/>
        <v>94086.1</v>
      </c>
    </row>
    <row r="62" spans="1:9" x14ac:dyDescent="0.25">
      <c r="A62" s="263"/>
      <c r="B62" s="263"/>
      <c r="C62" s="263"/>
      <c r="D62" s="265"/>
      <c r="E62" s="272"/>
      <c r="F62" s="5" t="s">
        <v>93</v>
      </c>
      <c r="G62" s="86">
        <f t="shared" si="18"/>
        <v>74056.5</v>
      </c>
      <c r="H62" s="86">
        <f t="shared" si="18"/>
        <v>94086.1</v>
      </c>
    </row>
    <row r="63" spans="1:9" x14ac:dyDescent="0.25">
      <c r="A63" s="263"/>
      <c r="B63" s="263"/>
      <c r="C63" s="263"/>
      <c r="D63" s="265"/>
      <c r="E63" s="272"/>
      <c r="F63" s="5" t="s">
        <v>92</v>
      </c>
      <c r="G63" s="86">
        <f t="shared" si="18"/>
        <v>74056.5</v>
      </c>
      <c r="H63" s="86">
        <f t="shared" si="18"/>
        <v>94086.1</v>
      </c>
    </row>
    <row r="64" spans="1:9" ht="18" customHeight="1" x14ac:dyDescent="0.25">
      <c r="A64" s="263"/>
      <c r="B64" s="263"/>
      <c r="C64" s="263"/>
      <c r="D64" s="265"/>
      <c r="E64" s="272"/>
      <c r="F64" s="5" t="s">
        <v>94</v>
      </c>
      <c r="G64" s="86">
        <v>74056.5</v>
      </c>
      <c r="H64" s="86">
        <v>94086.1</v>
      </c>
    </row>
    <row r="65" spans="1:16" ht="18.75" customHeight="1" x14ac:dyDescent="0.25">
      <c r="A65" s="273" t="s">
        <v>37</v>
      </c>
      <c r="B65" s="264"/>
      <c r="C65" s="264"/>
      <c r="D65" s="206"/>
      <c r="E65" s="206"/>
      <c r="F65" s="274" t="s">
        <v>38</v>
      </c>
      <c r="G65" s="87">
        <f t="shared" ref="G65:H65" si="19">G67</f>
        <v>-203170.6</v>
      </c>
      <c r="H65" s="87">
        <f t="shared" si="19"/>
        <v>-217550.9</v>
      </c>
      <c r="N65" s="40"/>
      <c r="O65" s="40"/>
      <c r="P65" s="40"/>
    </row>
    <row r="66" spans="1:16" ht="14.25" x14ac:dyDescent="0.25">
      <c r="A66" s="273"/>
      <c r="B66" s="264"/>
      <c r="C66" s="264"/>
      <c r="D66" s="206"/>
      <c r="E66" s="206"/>
      <c r="F66" s="128" t="s">
        <v>23</v>
      </c>
      <c r="G66" s="86"/>
      <c r="H66" s="86"/>
    </row>
    <row r="67" spans="1:16" ht="14.25" x14ac:dyDescent="0.25">
      <c r="A67" s="273"/>
      <c r="B67" s="273" t="s">
        <v>39</v>
      </c>
      <c r="C67" s="264"/>
      <c r="D67" s="206"/>
      <c r="E67" s="206"/>
      <c r="F67" s="274" t="s">
        <v>40</v>
      </c>
      <c r="G67" s="87">
        <f t="shared" ref="G67:H67" si="20">G69</f>
        <v>-203170.6</v>
      </c>
      <c r="H67" s="87">
        <f t="shared" si="20"/>
        <v>-217550.9</v>
      </c>
    </row>
    <row r="68" spans="1:16" ht="14.25" x14ac:dyDescent="0.25">
      <c r="A68" s="273"/>
      <c r="B68" s="273"/>
      <c r="C68" s="264"/>
      <c r="D68" s="206"/>
      <c r="E68" s="206"/>
      <c r="F68" s="128" t="s">
        <v>23</v>
      </c>
      <c r="G68" s="86"/>
      <c r="H68" s="86"/>
    </row>
    <row r="69" spans="1:16" ht="14.25" x14ac:dyDescent="0.25">
      <c r="A69" s="273"/>
      <c r="B69" s="273"/>
      <c r="C69" s="273" t="s">
        <v>39</v>
      </c>
      <c r="D69" s="206"/>
      <c r="E69" s="206"/>
      <c r="F69" s="10" t="s">
        <v>22</v>
      </c>
      <c r="G69" s="87">
        <f t="shared" ref="G69:H69" si="21">G73</f>
        <v>-203170.6</v>
      </c>
      <c r="H69" s="87">
        <f t="shared" si="21"/>
        <v>-217550.9</v>
      </c>
    </row>
    <row r="70" spans="1:16" ht="14.25" x14ac:dyDescent="0.25">
      <c r="A70" s="273"/>
      <c r="B70" s="273"/>
      <c r="C70" s="273"/>
      <c r="D70" s="206"/>
      <c r="E70" s="206"/>
      <c r="F70" s="128" t="s">
        <v>23</v>
      </c>
      <c r="G70" s="86"/>
      <c r="H70" s="86"/>
    </row>
    <row r="71" spans="1:16" ht="15" x14ac:dyDescent="0.25">
      <c r="A71" s="273"/>
      <c r="B71" s="273"/>
      <c r="C71" s="273"/>
      <c r="D71" s="180"/>
      <c r="E71" s="96"/>
      <c r="F71" s="10" t="s">
        <v>80</v>
      </c>
      <c r="G71" s="87">
        <f>G72</f>
        <v>-203170.6</v>
      </c>
      <c r="H71" s="87">
        <f>H72</f>
        <v>-217550.9</v>
      </c>
    </row>
    <row r="72" spans="1:16" ht="22.5" customHeight="1" x14ac:dyDescent="0.25">
      <c r="A72" s="273"/>
      <c r="B72" s="273"/>
      <c r="C72" s="273"/>
      <c r="D72" s="275">
        <v>1139</v>
      </c>
      <c r="E72" s="37"/>
      <c r="F72" s="10" t="s">
        <v>22</v>
      </c>
      <c r="G72" s="87">
        <f t="shared" ref="G72:H72" si="22">G73</f>
        <v>-203170.6</v>
      </c>
      <c r="H72" s="87">
        <f t="shared" si="22"/>
        <v>-217550.9</v>
      </c>
    </row>
    <row r="73" spans="1:16" ht="21.75" customHeight="1" x14ac:dyDescent="0.25">
      <c r="A73" s="273"/>
      <c r="B73" s="273"/>
      <c r="C73" s="273"/>
      <c r="D73" s="180"/>
      <c r="E73" s="276">
        <v>11001</v>
      </c>
      <c r="F73" s="10" t="s">
        <v>22</v>
      </c>
      <c r="G73" s="87">
        <f t="shared" ref="G73:H73" si="23">G75</f>
        <v>-203170.6</v>
      </c>
      <c r="H73" s="87">
        <f t="shared" si="23"/>
        <v>-217550.9</v>
      </c>
    </row>
    <row r="74" spans="1:16" ht="15" x14ac:dyDescent="0.25">
      <c r="A74" s="273"/>
      <c r="B74" s="273"/>
      <c r="C74" s="273"/>
      <c r="D74" s="180"/>
      <c r="E74" s="96"/>
      <c r="F74" s="128" t="s">
        <v>25</v>
      </c>
      <c r="G74" s="86"/>
      <c r="H74" s="86"/>
    </row>
    <row r="75" spans="1:16" ht="19.5" customHeight="1" x14ac:dyDescent="0.25">
      <c r="A75" s="273"/>
      <c r="B75" s="273"/>
      <c r="C75" s="273"/>
      <c r="D75" s="180"/>
      <c r="E75" s="96"/>
      <c r="F75" s="6" t="s">
        <v>26</v>
      </c>
      <c r="G75" s="86">
        <f t="shared" ref="G75:H75" si="24">G77</f>
        <v>-203170.6</v>
      </c>
      <c r="H75" s="86">
        <f t="shared" si="24"/>
        <v>-217550.9</v>
      </c>
    </row>
    <row r="76" spans="1:16" ht="27" x14ac:dyDescent="0.25">
      <c r="A76" s="273"/>
      <c r="B76" s="273"/>
      <c r="C76" s="273"/>
      <c r="D76" s="180"/>
      <c r="E76" s="96"/>
      <c r="F76" s="128" t="s">
        <v>27</v>
      </c>
      <c r="G76" s="86"/>
      <c r="H76" s="86"/>
    </row>
    <row r="77" spans="1:16" ht="15" x14ac:dyDescent="0.25">
      <c r="A77" s="273"/>
      <c r="B77" s="273"/>
      <c r="C77" s="273"/>
      <c r="D77" s="180"/>
      <c r="E77" s="96"/>
      <c r="F77" s="5" t="s">
        <v>28</v>
      </c>
      <c r="G77" s="86">
        <f t="shared" ref="G77:H79" si="25">G78</f>
        <v>-203170.6</v>
      </c>
      <c r="H77" s="86">
        <f t="shared" si="25"/>
        <v>-217550.9</v>
      </c>
    </row>
    <row r="78" spans="1:16" ht="15" x14ac:dyDescent="0.25">
      <c r="A78" s="273"/>
      <c r="B78" s="273"/>
      <c r="C78" s="273"/>
      <c r="D78" s="180"/>
      <c r="E78" s="96"/>
      <c r="F78" s="5" t="s">
        <v>29</v>
      </c>
      <c r="G78" s="86">
        <f t="shared" si="25"/>
        <v>-203170.6</v>
      </c>
      <c r="H78" s="86">
        <f t="shared" si="25"/>
        <v>-217550.9</v>
      </c>
    </row>
    <row r="79" spans="1:16" ht="15" x14ac:dyDescent="0.25">
      <c r="A79" s="273"/>
      <c r="B79" s="273"/>
      <c r="C79" s="273"/>
      <c r="D79" s="180"/>
      <c r="E79" s="96"/>
      <c r="F79" s="5" t="s">
        <v>81</v>
      </c>
      <c r="G79" s="86">
        <f t="shared" si="25"/>
        <v>-203170.6</v>
      </c>
      <c r="H79" s="86">
        <f t="shared" si="25"/>
        <v>-217550.9</v>
      </c>
    </row>
    <row r="80" spans="1:16" ht="15" x14ac:dyDescent="0.25">
      <c r="A80" s="273"/>
      <c r="B80" s="273"/>
      <c r="C80" s="273"/>
      <c r="D80" s="180"/>
      <c r="E80" s="96"/>
      <c r="F80" s="5" t="s">
        <v>30</v>
      </c>
      <c r="G80" s="86">
        <v>-203170.6</v>
      </c>
      <c r="H80" s="86">
        <v>-217550.9</v>
      </c>
    </row>
    <row r="84" spans="9:9" x14ac:dyDescent="0.25">
      <c r="I84" s="103"/>
    </row>
  </sheetData>
  <mergeCells count="19">
    <mergeCell ref="B65:B66"/>
    <mergeCell ref="C65:C68"/>
    <mergeCell ref="D65:D70"/>
    <mergeCell ref="E65:E70"/>
    <mergeCell ref="E19:E20"/>
    <mergeCell ref="B14:B64"/>
    <mergeCell ref="B12:B13"/>
    <mergeCell ref="C12:C15"/>
    <mergeCell ref="D12:D17"/>
    <mergeCell ref="E12:E17"/>
    <mergeCell ref="A12:A64"/>
    <mergeCell ref="C16:C64"/>
    <mergeCell ref="E38:E46"/>
    <mergeCell ref="D19:D64"/>
    <mergeCell ref="A6:H6"/>
    <mergeCell ref="A9:C9"/>
    <mergeCell ref="D9:E9"/>
    <mergeCell ref="F9:F10"/>
    <mergeCell ref="G9:H9"/>
  </mergeCells>
  <pageMargins left="0.2" right="0.2" top="0.2" bottom="0.2" header="0.2" footer="0.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opLeftCell="A25" workbookViewId="0">
      <selection activeCell="J15" sqref="J15"/>
    </sheetView>
  </sheetViews>
  <sheetFormatPr defaultColWidth="9.140625" defaultRowHeight="13.5" x14ac:dyDescent="0.25"/>
  <cols>
    <col min="1" max="1" width="12.7109375" style="1" customWidth="1"/>
    <col min="2" max="2" width="14" style="1" customWidth="1"/>
    <col min="3" max="3" width="59.28515625" style="1" customWidth="1"/>
    <col min="4" max="4" width="16.5703125" style="1" customWidth="1"/>
    <col min="5" max="5" width="18.5703125" style="1" customWidth="1"/>
    <col min="6" max="6" width="19.28515625" style="1" customWidth="1"/>
    <col min="7" max="7" width="14.140625" style="1" customWidth="1"/>
    <col min="8" max="10" width="9.140625" style="1"/>
    <col min="11" max="11" width="10.7109375" style="1" customWidth="1"/>
    <col min="12" max="12" width="12.28515625" style="1" customWidth="1"/>
    <col min="13" max="13" width="15.42578125" style="1" customWidth="1"/>
    <col min="14" max="16384" width="9.140625" style="1"/>
  </cols>
  <sheetData>
    <row r="1" spans="1:6" x14ac:dyDescent="0.25">
      <c r="D1" s="109"/>
      <c r="E1" s="207" t="s">
        <v>99</v>
      </c>
      <c r="F1" s="207"/>
    </row>
    <row r="2" spans="1:6" x14ac:dyDescent="0.25">
      <c r="D2" s="1" t="s">
        <v>128</v>
      </c>
    </row>
    <row r="3" spans="1:6" x14ac:dyDescent="0.25">
      <c r="D3" s="1" t="s">
        <v>9</v>
      </c>
    </row>
    <row r="4" spans="1:6" x14ac:dyDescent="0.25">
      <c r="D4" s="109"/>
      <c r="E4" s="109"/>
    </row>
    <row r="5" spans="1:6" x14ac:dyDescent="0.25">
      <c r="D5" s="109"/>
      <c r="E5" s="109"/>
    </row>
    <row r="6" spans="1:6" ht="54" customHeight="1" x14ac:dyDescent="0.25">
      <c r="A6" s="208" t="s">
        <v>298</v>
      </c>
      <c r="B6" s="208"/>
      <c r="C6" s="208"/>
      <c r="D6" s="208"/>
      <c r="E6" s="208"/>
    </row>
    <row r="7" spans="1:6" ht="14.25" x14ac:dyDescent="0.25">
      <c r="B7" s="126"/>
      <c r="C7" s="126"/>
      <c r="D7" s="126"/>
      <c r="E7" s="1" t="s">
        <v>304</v>
      </c>
      <c r="F7" s="126"/>
    </row>
    <row r="8" spans="1:6" ht="54" customHeight="1" x14ac:dyDescent="0.25">
      <c r="A8" s="199" t="s">
        <v>62</v>
      </c>
      <c r="B8" s="199"/>
      <c r="C8" s="182" t="s">
        <v>96</v>
      </c>
      <c r="D8" s="182" t="s">
        <v>33</v>
      </c>
      <c r="E8" s="182"/>
      <c r="F8" s="126"/>
    </row>
    <row r="9" spans="1:6" ht="26.25" customHeight="1" x14ac:dyDescent="0.25">
      <c r="A9" s="199"/>
      <c r="B9" s="199"/>
      <c r="C9" s="182"/>
      <c r="D9" s="182"/>
      <c r="E9" s="182"/>
    </row>
    <row r="10" spans="1:6" ht="46.15" customHeight="1" x14ac:dyDescent="0.25">
      <c r="A10" s="19" t="s">
        <v>65</v>
      </c>
      <c r="B10" s="19" t="s">
        <v>66</v>
      </c>
      <c r="C10" s="182"/>
      <c r="D10" s="107" t="s">
        <v>274</v>
      </c>
      <c r="E10" s="107" t="s">
        <v>277</v>
      </c>
    </row>
    <row r="11" spans="1:6" ht="14.25" x14ac:dyDescent="0.25">
      <c r="A11" s="19"/>
      <c r="B11" s="19"/>
      <c r="C11" s="11" t="s">
        <v>31</v>
      </c>
      <c r="D11" s="87">
        <f>D13</f>
        <v>214726.53999999998</v>
      </c>
      <c r="E11" s="87">
        <f>E13</f>
        <v>234756.14</v>
      </c>
    </row>
    <row r="12" spans="1:6" x14ac:dyDescent="0.25">
      <c r="A12" s="19"/>
      <c r="B12" s="19"/>
      <c r="C12" s="47" t="s">
        <v>71</v>
      </c>
      <c r="D12" s="86"/>
      <c r="E12" s="86"/>
    </row>
    <row r="13" spans="1:6" ht="21" customHeight="1" x14ac:dyDescent="0.25">
      <c r="A13" s="187" t="s">
        <v>72</v>
      </c>
      <c r="B13" s="187"/>
      <c r="C13" s="102" t="s">
        <v>95</v>
      </c>
      <c r="D13" s="87">
        <f>D15+D18</f>
        <v>214726.53999999998</v>
      </c>
      <c r="E13" s="87">
        <f>E15+E18</f>
        <v>234756.14</v>
      </c>
    </row>
    <row r="14" spans="1:6" x14ac:dyDescent="0.25">
      <c r="A14" s="19"/>
      <c r="B14" s="21"/>
      <c r="C14" s="47" t="s">
        <v>71</v>
      </c>
      <c r="D14" s="86"/>
      <c r="E14" s="86"/>
    </row>
    <row r="15" spans="1:6" ht="30.75" customHeight="1" x14ac:dyDescent="0.25">
      <c r="A15" s="73">
        <v>1180</v>
      </c>
      <c r="B15" s="73">
        <v>31001</v>
      </c>
      <c r="C15" s="98" t="s">
        <v>253</v>
      </c>
      <c r="D15" s="87">
        <f>D17</f>
        <v>140670</v>
      </c>
      <c r="E15" s="87">
        <f>E17</f>
        <v>140670</v>
      </c>
    </row>
    <row r="16" spans="1:6" x14ac:dyDescent="0.25">
      <c r="A16" s="19"/>
      <c r="B16" s="21"/>
      <c r="C16" s="47" t="s">
        <v>61</v>
      </c>
      <c r="D16" s="86"/>
      <c r="E16" s="86"/>
    </row>
    <row r="17" spans="1:13" ht="23.25" customHeight="1" x14ac:dyDescent="0.25">
      <c r="A17" s="19"/>
      <c r="B17" s="21"/>
      <c r="C17" s="127" t="s">
        <v>86</v>
      </c>
      <c r="D17" s="86">
        <v>140670</v>
      </c>
      <c r="E17" s="86">
        <v>140670</v>
      </c>
    </row>
    <row r="18" spans="1:13" ht="24.75" customHeight="1" x14ac:dyDescent="0.25">
      <c r="A18" s="88">
        <v>1180</v>
      </c>
      <c r="B18" s="88">
        <v>31004</v>
      </c>
      <c r="C18" s="90" t="s">
        <v>88</v>
      </c>
      <c r="D18" s="87">
        <f>D20</f>
        <v>74056.539999999994</v>
      </c>
      <c r="E18" s="87">
        <f>E20</f>
        <v>94086.14</v>
      </c>
    </row>
    <row r="19" spans="1:13" ht="21.75" customHeight="1" x14ac:dyDescent="0.25">
      <c r="A19" s="108"/>
      <c r="B19" s="108"/>
      <c r="C19" s="47" t="s">
        <v>61</v>
      </c>
      <c r="D19" s="86"/>
      <c r="E19" s="86"/>
    </row>
    <row r="20" spans="1:13" ht="18.75" customHeight="1" x14ac:dyDescent="0.25">
      <c r="A20" s="108"/>
      <c r="B20" s="108"/>
      <c r="C20" s="127" t="s">
        <v>86</v>
      </c>
      <c r="D20" s="86">
        <f>SUM(D22:D24)</f>
        <v>74056.539999999994</v>
      </c>
      <c r="E20" s="86">
        <f>SUM(E22:E24)</f>
        <v>94086.14</v>
      </c>
    </row>
    <row r="21" spans="1:13" ht="20.25" customHeight="1" x14ac:dyDescent="0.25">
      <c r="A21" s="108"/>
      <c r="B21" s="108"/>
      <c r="C21" s="47" t="s">
        <v>129</v>
      </c>
      <c r="D21" s="22"/>
      <c r="E21" s="20"/>
      <c r="K21" s="41"/>
      <c r="L21" s="41"/>
      <c r="M21" s="41"/>
    </row>
    <row r="22" spans="1:13" ht="58.5" customHeight="1" x14ac:dyDescent="0.25">
      <c r="A22" s="108"/>
      <c r="B22" s="108"/>
      <c r="C22" s="33" t="s">
        <v>243</v>
      </c>
      <c r="D22" s="86">
        <v>-8438.36</v>
      </c>
      <c r="E22" s="86">
        <v>-10179.959999999999</v>
      </c>
      <c r="K22" s="43"/>
      <c r="L22" s="40"/>
      <c r="M22" s="40"/>
    </row>
    <row r="23" spans="1:13" ht="60.75" customHeight="1" x14ac:dyDescent="0.25">
      <c r="A23" s="8"/>
      <c r="B23" s="124"/>
      <c r="C23" s="33" t="s">
        <v>244</v>
      </c>
      <c r="D23" s="86">
        <v>-10038</v>
      </c>
      <c r="E23" s="86">
        <v>-13579.2</v>
      </c>
      <c r="K23" s="41"/>
      <c r="L23" s="41"/>
      <c r="M23" s="41"/>
    </row>
    <row r="24" spans="1:13" ht="66" customHeight="1" x14ac:dyDescent="0.25">
      <c r="A24" s="8"/>
      <c r="B24" s="8"/>
      <c r="C24" s="33" t="s">
        <v>245</v>
      </c>
      <c r="D24" s="86">
        <v>92532.9</v>
      </c>
      <c r="E24" s="86">
        <v>117845.3</v>
      </c>
      <c r="K24" s="41"/>
      <c r="L24" s="41"/>
      <c r="M24" s="41"/>
    </row>
    <row r="27" spans="1:13" x14ac:dyDescent="0.25">
      <c r="K27" s="40"/>
    </row>
    <row r="30" spans="1:13" x14ac:dyDescent="0.25">
      <c r="K30" s="40"/>
      <c r="L30" s="40"/>
      <c r="M30" s="40"/>
    </row>
    <row r="31" spans="1:13" x14ac:dyDescent="0.25">
      <c r="K31" s="40"/>
      <c r="L31" s="40"/>
      <c r="M31" s="40"/>
    </row>
  </sheetData>
  <mergeCells count="6">
    <mergeCell ref="A13:B13"/>
    <mergeCell ref="E1:F1"/>
    <mergeCell ref="A6:E6"/>
    <mergeCell ref="A8:B9"/>
    <mergeCell ref="C8:C10"/>
    <mergeCell ref="D8:E9"/>
  </mergeCells>
  <pageMargins left="0.25" right="0.25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topLeftCell="A25" workbookViewId="0">
      <selection activeCell="G16" sqref="G16"/>
    </sheetView>
  </sheetViews>
  <sheetFormatPr defaultColWidth="9.140625" defaultRowHeight="13.5" x14ac:dyDescent="0.25"/>
  <cols>
    <col min="1" max="1" width="5.140625" style="1" customWidth="1"/>
    <col min="2" max="2" width="19.85546875" style="1" customWidth="1"/>
    <col min="3" max="3" width="62.140625" style="1" customWidth="1"/>
    <col min="4" max="4" width="13" style="1" customWidth="1"/>
    <col min="5" max="5" width="15.28515625" style="1" customWidth="1"/>
    <col min="6" max="6" width="49.85546875" style="1" customWidth="1"/>
    <col min="7" max="16384" width="9.140625" style="1"/>
  </cols>
  <sheetData>
    <row r="1" spans="1:5" ht="14.25" x14ac:dyDescent="0.25">
      <c r="A1" s="26"/>
      <c r="B1" s="27"/>
      <c r="C1" s="27"/>
      <c r="D1" s="193" t="s">
        <v>241</v>
      </c>
      <c r="E1" s="193"/>
    </row>
    <row r="2" spans="1:5" ht="14.25" x14ac:dyDescent="0.25">
      <c r="A2" s="26"/>
      <c r="B2" s="27"/>
      <c r="C2" s="27"/>
      <c r="D2" s="1" t="s">
        <v>128</v>
      </c>
    </row>
    <row r="3" spans="1:5" ht="14.25" x14ac:dyDescent="0.25">
      <c r="A3" s="26"/>
      <c r="B3" s="27"/>
      <c r="C3" s="27"/>
      <c r="D3" s="1" t="s">
        <v>9</v>
      </c>
    </row>
    <row r="6" spans="1:5" ht="50.25" customHeight="1" x14ac:dyDescent="0.3">
      <c r="B6" s="210" t="s">
        <v>299</v>
      </c>
      <c r="C6" s="210"/>
      <c r="D6" s="210"/>
      <c r="E6" s="210"/>
    </row>
    <row r="8" spans="1:5" ht="17.25" x14ac:dyDescent="0.3">
      <c r="B8" s="211" t="s">
        <v>86</v>
      </c>
      <c r="C8" s="211"/>
      <c r="D8" s="211"/>
      <c r="E8" s="211"/>
    </row>
    <row r="9" spans="1:5" ht="27.75" customHeight="1" x14ac:dyDescent="0.25">
      <c r="B9" s="101" t="s">
        <v>11</v>
      </c>
    </row>
    <row r="10" spans="1:5" ht="24" customHeight="1" x14ac:dyDescent="0.25">
      <c r="B10" s="96" t="s">
        <v>1</v>
      </c>
      <c r="C10" s="96" t="s">
        <v>2</v>
      </c>
    </row>
    <row r="11" spans="1:5" ht="22.5" customHeight="1" x14ac:dyDescent="0.25">
      <c r="B11" s="2">
        <v>1180</v>
      </c>
      <c r="C11" s="129" t="s">
        <v>75</v>
      </c>
    </row>
    <row r="12" spans="1:5" ht="28.5" x14ac:dyDescent="0.25">
      <c r="B12" s="29" t="s">
        <v>3</v>
      </c>
    </row>
    <row r="13" spans="1:5" x14ac:dyDescent="0.25">
      <c r="B13" s="3"/>
    </row>
    <row r="14" spans="1:5" ht="56.25" customHeight="1" x14ac:dyDescent="0.25">
      <c r="B14" s="96" t="s">
        <v>4</v>
      </c>
      <c r="C14" s="30">
        <v>1180</v>
      </c>
      <c r="D14" s="182" t="s">
        <v>132</v>
      </c>
      <c r="E14" s="182"/>
    </row>
    <row r="15" spans="1:5" ht="27" x14ac:dyDescent="0.25">
      <c r="B15" s="96" t="s">
        <v>5</v>
      </c>
      <c r="C15" s="30">
        <v>11001</v>
      </c>
      <c r="D15" s="47" t="s">
        <v>274</v>
      </c>
      <c r="E15" s="47" t="s">
        <v>12</v>
      </c>
    </row>
    <row r="16" spans="1:5" ht="27" x14ac:dyDescent="0.25">
      <c r="B16" s="4" t="s">
        <v>6</v>
      </c>
      <c r="C16" s="24" t="s">
        <v>115</v>
      </c>
      <c r="D16" s="280"/>
      <c r="E16" s="280"/>
    </row>
    <row r="17" spans="2:5" ht="54" x14ac:dyDescent="0.25">
      <c r="B17" s="33" t="s">
        <v>10</v>
      </c>
      <c r="C17" s="33" t="s">
        <v>116</v>
      </c>
      <c r="D17" s="280"/>
      <c r="E17" s="280"/>
    </row>
    <row r="18" spans="2:5" ht="27" x14ac:dyDescent="0.25">
      <c r="B18" s="4" t="s">
        <v>7</v>
      </c>
      <c r="C18" s="36" t="s">
        <v>130</v>
      </c>
      <c r="D18" s="280"/>
      <c r="E18" s="280"/>
    </row>
    <row r="19" spans="2:5" ht="54" x14ac:dyDescent="0.25">
      <c r="B19" s="278" t="s">
        <v>246</v>
      </c>
      <c r="C19" s="31" t="s">
        <v>86</v>
      </c>
      <c r="D19" s="280"/>
      <c r="E19" s="280"/>
    </row>
    <row r="20" spans="2:5" ht="25.5" customHeight="1" x14ac:dyDescent="0.25">
      <c r="B20" s="277" t="s">
        <v>8</v>
      </c>
      <c r="C20" s="277"/>
      <c r="D20" s="86">
        <f>հավելված3!G21</f>
        <v>-10895.9</v>
      </c>
      <c r="E20" s="86">
        <f>հավելված3!H21</f>
        <v>-16545.2</v>
      </c>
    </row>
    <row r="21" spans="2:5" x14ac:dyDescent="0.25">
      <c r="B21" s="77"/>
      <c r="C21" s="78"/>
      <c r="D21" s="38"/>
      <c r="E21" s="38"/>
    </row>
    <row r="22" spans="2:5" ht="51.75" customHeight="1" x14ac:dyDescent="0.25">
      <c r="B22" s="96" t="s">
        <v>4</v>
      </c>
      <c r="C22" s="30">
        <v>1180</v>
      </c>
      <c r="D22" s="182" t="s">
        <v>132</v>
      </c>
      <c r="E22" s="182"/>
    </row>
    <row r="23" spans="2:5" ht="27" x14ac:dyDescent="0.25">
      <c r="B23" s="96" t="s">
        <v>5</v>
      </c>
      <c r="C23" s="30">
        <v>11003</v>
      </c>
      <c r="D23" s="47" t="s">
        <v>274</v>
      </c>
      <c r="E23" s="47" t="s">
        <v>12</v>
      </c>
    </row>
    <row r="24" spans="2:5" ht="27" x14ac:dyDescent="0.25">
      <c r="B24" s="4" t="s">
        <v>6</v>
      </c>
      <c r="C24" s="24" t="s">
        <v>117</v>
      </c>
      <c r="D24" s="280"/>
      <c r="E24" s="280"/>
    </row>
    <row r="25" spans="2:5" ht="27" x14ac:dyDescent="0.25">
      <c r="B25" s="33" t="s">
        <v>10</v>
      </c>
      <c r="C25" s="33" t="s">
        <v>131</v>
      </c>
      <c r="D25" s="280"/>
      <c r="E25" s="280"/>
    </row>
    <row r="26" spans="2:5" ht="27" x14ac:dyDescent="0.25">
      <c r="B26" s="4" t="s">
        <v>7</v>
      </c>
      <c r="C26" s="36" t="s">
        <v>130</v>
      </c>
      <c r="D26" s="280"/>
      <c r="E26" s="280"/>
    </row>
    <row r="27" spans="2:5" ht="54" x14ac:dyDescent="0.25">
      <c r="B27" s="278" t="s">
        <v>246</v>
      </c>
      <c r="C27" s="31" t="s">
        <v>86</v>
      </c>
      <c r="D27" s="280"/>
      <c r="E27" s="280"/>
    </row>
    <row r="28" spans="2:5" ht="18.75" customHeight="1" x14ac:dyDescent="0.25">
      <c r="B28" s="277" t="s">
        <v>8</v>
      </c>
      <c r="C28" s="277"/>
      <c r="D28" s="86">
        <f>հավելված3!G38</f>
        <v>-660</v>
      </c>
      <c r="E28" s="86">
        <f>հավելված3!H38</f>
        <v>-660</v>
      </c>
    </row>
    <row r="30" spans="2:5" ht="54.75" customHeight="1" x14ac:dyDescent="0.25">
      <c r="B30" s="96" t="s">
        <v>4</v>
      </c>
      <c r="C30" s="30">
        <v>1180</v>
      </c>
      <c r="D30" s="182" t="s">
        <v>87</v>
      </c>
      <c r="E30" s="182"/>
    </row>
    <row r="31" spans="2:5" ht="27" x14ac:dyDescent="0.25">
      <c r="B31" s="96" t="s">
        <v>5</v>
      </c>
      <c r="C31" s="30">
        <v>31001</v>
      </c>
      <c r="D31" s="47" t="s">
        <v>254</v>
      </c>
      <c r="E31" s="47" t="s">
        <v>12</v>
      </c>
    </row>
    <row r="32" spans="2:5" ht="27" x14ac:dyDescent="0.25">
      <c r="B32" s="4" t="s">
        <v>6</v>
      </c>
      <c r="C32" s="33" t="s">
        <v>253</v>
      </c>
      <c r="D32" s="280"/>
      <c r="E32" s="280"/>
    </row>
    <row r="33" spans="2:5" ht="27" x14ac:dyDescent="0.25">
      <c r="B33" s="4" t="s">
        <v>10</v>
      </c>
      <c r="C33" s="24" t="s">
        <v>249</v>
      </c>
      <c r="D33" s="280"/>
      <c r="E33" s="280"/>
    </row>
    <row r="34" spans="2:5" ht="27" x14ac:dyDescent="0.25">
      <c r="B34" s="4" t="s">
        <v>7</v>
      </c>
      <c r="C34" s="2" t="s">
        <v>90</v>
      </c>
      <c r="D34" s="280"/>
      <c r="E34" s="280"/>
    </row>
    <row r="35" spans="2:5" ht="54" x14ac:dyDescent="0.25">
      <c r="B35" s="278" t="s">
        <v>247</v>
      </c>
      <c r="C35" s="31" t="s">
        <v>86</v>
      </c>
      <c r="D35" s="280"/>
      <c r="E35" s="280"/>
    </row>
    <row r="36" spans="2:5" x14ac:dyDescent="0.25">
      <c r="B36" s="96"/>
      <c r="C36" s="96" t="s">
        <v>0</v>
      </c>
      <c r="D36" s="96"/>
      <c r="E36" s="96"/>
    </row>
    <row r="37" spans="2:5" x14ac:dyDescent="0.25">
      <c r="B37" s="212" t="s">
        <v>255</v>
      </c>
      <c r="C37" s="212"/>
      <c r="D37" s="75"/>
      <c r="E37" s="75">
        <v>5</v>
      </c>
    </row>
    <row r="38" spans="2:5" ht="24" customHeight="1" x14ac:dyDescent="0.25">
      <c r="B38" s="277" t="s">
        <v>8</v>
      </c>
      <c r="C38" s="277"/>
      <c r="D38" s="86">
        <f>հավելված3!G47</f>
        <v>140670</v>
      </c>
      <c r="E38" s="86">
        <f>հավելված3!H47</f>
        <v>140670</v>
      </c>
    </row>
    <row r="39" spans="2:5" x14ac:dyDescent="0.25">
      <c r="B39" s="81"/>
      <c r="C39" s="78"/>
      <c r="D39" s="38"/>
      <c r="E39" s="82"/>
    </row>
    <row r="40" spans="2:5" ht="54" customHeight="1" x14ac:dyDescent="0.25">
      <c r="B40" s="96" t="s">
        <v>4</v>
      </c>
      <c r="C40" s="30">
        <v>1180</v>
      </c>
      <c r="D40" s="182" t="s">
        <v>87</v>
      </c>
      <c r="E40" s="182"/>
    </row>
    <row r="41" spans="2:5" ht="27" x14ac:dyDescent="0.25">
      <c r="B41" s="96" t="s">
        <v>5</v>
      </c>
      <c r="C41" s="30">
        <v>31004</v>
      </c>
      <c r="D41" s="47" t="s">
        <v>254</v>
      </c>
      <c r="E41" s="47" t="s">
        <v>12</v>
      </c>
    </row>
    <row r="42" spans="2:5" ht="27" x14ac:dyDescent="0.25">
      <c r="B42" s="4" t="s">
        <v>6</v>
      </c>
      <c r="C42" s="24" t="s">
        <v>88</v>
      </c>
      <c r="D42" s="280"/>
      <c r="E42" s="280"/>
    </row>
    <row r="43" spans="2:5" ht="27" x14ac:dyDescent="0.25">
      <c r="B43" s="4" t="s">
        <v>10</v>
      </c>
      <c r="C43" s="24" t="s">
        <v>89</v>
      </c>
      <c r="D43" s="280"/>
      <c r="E43" s="280"/>
    </row>
    <row r="44" spans="2:5" ht="27" x14ac:dyDescent="0.25">
      <c r="B44" s="4" t="s">
        <v>7</v>
      </c>
      <c r="C44" s="2" t="s">
        <v>90</v>
      </c>
      <c r="D44" s="280"/>
      <c r="E44" s="280"/>
    </row>
    <row r="45" spans="2:5" ht="54" x14ac:dyDescent="0.25">
      <c r="B45" s="278" t="s">
        <v>247</v>
      </c>
      <c r="C45" s="31" t="s">
        <v>86</v>
      </c>
      <c r="D45" s="280"/>
      <c r="E45" s="280"/>
    </row>
    <row r="46" spans="2:5" x14ac:dyDescent="0.25">
      <c r="B46" s="96"/>
      <c r="C46" s="96" t="s">
        <v>0</v>
      </c>
      <c r="D46" s="96"/>
      <c r="E46" s="96"/>
    </row>
    <row r="47" spans="2:5" ht="18.75" customHeight="1" x14ac:dyDescent="0.25">
      <c r="B47" s="209" t="s">
        <v>97</v>
      </c>
      <c r="C47" s="209"/>
      <c r="D47" s="32">
        <v>1</v>
      </c>
      <c r="E47" s="32">
        <v>1</v>
      </c>
    </row>
    <row r="48" spans="2:5" ht="19.5" customHeight="1" x14ac:dyDescent="0.25">
      <c r="B48" s="97" t="s">
        <v>98</v>
      </c>
      <c r="C48" s="97"/>
      <c r="D48" s="46">
        <v>240.26</v>
      </c>
      <c r="E48" s="46">
        <v>240.26</v>
      </c>
    </row>
    <row r="49" spans="1:5" ht="29.25" customHeight="1" x14ac:dyDescent="0.25">
      <c r="B49" s="277" t="s">
        <v>114</v>
      </c>
      <c r="C49" s="277"/>
      <c r="D49" s="86">
        <f>հավելված3!G56</f>
        <v>74056.5</v>
      </c>
      <c r="E49" s="86">
        <f>հավելված3!H56</f>
        <v>94086.1</v>
      </c>
    </row>
    <row r="52" spans="1:5" ht="43.5" customHeight="1" x14ac:dyDescent="0.3">
      <c r="A52" s="210" t="s">
        <v>300</v>
      </c>
      <c r="B52" s="210"/>
      <c r="C52" s="210"/>
      <c r="D52" s="210"/>
      <c r="E52" s="210"/>
    </row>
    <row r="54" spans="1:5" ht="17.25" x14ac:dyDescent="0.3">
      <c r="B54" s="213" t="s">
        <v>49</v>
      </c>
      <c r="C54" s="213"/>
      <c r="D54" s="213"/>
    </row>
    <row r="55" spans="1:5" ht="14.25" x14ac:dyDescent="0.25">
      <c r="B55" s="28" t="s">
        <v>11</v>
      </c>
      <c r="C55" s="12"/>
      <c r="D55" s="12"/>
    </row>
    <row r="57" spans="1:5" ht="22.5" customHeight="1" x14ac:dyDescent="0.25">
      <c r="B57" s="96" t="s">
        <v>1</v>
      </c>
      <c r="C57" s="96" t="s">
        <v>2</v>
      </c>
    </row>
    <row r="58" spans="1:5" ht="18" customHeight="1" x14ac:dyDescent="0.25">
      <c r="B58" s="6" t="s">
        <v>50</v>
      </c>
      <c r="C58" s="6" t="s">
        <v>51</v>
      </c>
    </row>
    <row r="59" spans="1:5" x14ac:dyDescent="0.25">
      <c r="B59" s="3"/>
    </row>
    <row r="60" spans="1:5" ht="28.5" x14ac:dyDescent="0.25">
      <c r="B60" s="29" t="s">
        <v>3</v>
      </c>
    </row>
    <row r="61" spans="1:5" x14ac:dyDescent="0.25">
      <c r="B61" s="3"/>
    </row>
    <row r="62" spans="1:5" ht="56.25" customHeight="1" x14ac:dyDescent="0.25">
      <c r="B62" s="96" t="s">
        <v>4</v>
      </c>
      <c r="C62" s="36" t="s">
        <v>50</v>
      </c>
      <c r="D62" s="182" t="s">
        <v>132</v>
      </c>
      <c r="E62" s="182"/>
    </row>
    <row r="63" spans="1:5" ht="27" x14ac:dyDescent="0.25">
      <c r="B63" s="96" t="s">
        <v>5</v>
      </c>
      <c r="C63" s="36" t="s">
        <v>52</v>
      </c>
      <c r="D63" s="47" t="s">
        <v>254</v>
      </c>
      <c r="E63" s="47" t="s">
        <v>12</v>
      </c>
    </row>
    <row r="64" spans="1:5" ht="27" x14ac:dyDescent="0.25">
      <c r="B64" s="4" t="s">
        <v>6</v>
      </c>
      <c r="C64" s="36" t="s">
        <v>51</v>
      </c>
      <c r="D64" s="96"/>
      <c r="E64" s="187"/>
    </row>
    <row r="65" spans="2:5" ht="54" x14ac:dyDescent="0.25">
      <c r="B65" s="4" t="s">
        <v>10</v>
      </c>
      <c r="C65" s="36" t="s">
        <v>53</v>
      </c>
      <c r="D65" s="96"/>
      <c r="E65" s="187"/>
    </row>
    <row r="66" spans="2:5" ht="27" x14ac:dyDescent="0.25">
      <c r="B66" s="4" t="s">
        <v>7</v>
      </c>
      <c r="C66" s="36" t="s">
        <v>54</v>
      </c>
      <c r="D66" s="96"/>
      <c r="E66" s="187"/>
    </row>
    <row r="67" spans="2:5" ht="40.5" x14ac:dyDescent="0.25">
      <c r="B67" s="5" t="s">
        <v>55</v>
      </c>
      <c r="C67" s="36" t="s">
        <v>56</v>
      </c>
      <c r="D67" s="96"/>
      <c r="E67" s="187"/>
    </row>
    <row r="68" spans="2:5" x14ac:dyDescent="0.25">
      <c r="B68" s="96"/>
      <c r="C68" s="96" t="s">
        <v>0</v>
      </c>
      <c r="D68" s="96"/>
      <c r="E68" s="187"/>
    </row>
    <row r="69" spans="2:5" ht="14.25" thickBot="1" x14ac:dyDescent="0.3">
      <c r="B69" s="44" t="s">
        <v>8</v>
      </c>
      <c r="C69" s="45"/>
      <c r="D69" s="99">
        <f>հավելված3!G65</f>
        <v>-203170.6</v>
      </c>
      <c r="E69" s="100">
        <f>հավելված3!H65</f>
        <v>-217550.9</v>
      </c>
    </row>
  </sheetData>
  <mergeCells count="21">
    <mergeCell ref="E32:E35"/>
    <mergeCell ref="D24:D27"/>
    <mergeCell ref="D16:D19"/>
    <mergeCell ref="E16:E19"/>
    <mergeCell ref="E24:E27"/>
    <mergeCell ref="E64:E68"/>
    <mergeCell ref="D1:E1"/>
    <mergeCell ref="B47:C47"/>
    <mergeCell ref="B6:E6"/>
    <mergeCell ref="B8:E8"/>
    <mergeCell ref="B37:C37"/>
    <mergeCell ref="D14:E14"/>
    <mergeCell ref="D22:E22"/>
    <mergeCell ref="D30:E30"/>
    <mergeCell ref="D40:E40"/>
    <mergeCell ref="D62:E62"/>
    <mergeCell ref="A52:E52"/>
    <mergeCell ref="B54:D54"/>
    <mergeCell ref="D42:D45"/>
    <mergeCell ref="E42:E45"/>
    <mergeCell ref="D32:D35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"/>
  <sheetViews>
    <sheetView topLeftCell="A58" workbookViewId="0">
      <selection activeCell="K14" sqref="K14"/>
    </sheetView>
  </sheetViews>
  <sheetFormatPr defaultColWidth="9.140625" defaultRowHeight="13.5" x14ac:dyDescent="0.25"/>
  <cols>
    <col min="1" max="1" width="5.140625" style="1" customWidth="1"/>
    <col min="2" max="2" width="19.85546875" style="1" customWidth="1"/>
    <col min="3" max="3" width="62.140625" style="1" customWidth="1"/>
    <col min="4" max="4" width="13" style="1" customWidth="1"/>
    <col min="5" max="5" width="11.28515625" style="1" customWidth="1"/>
    <col min="6" max="6" width="44.28515625" style="1" customWidth="1"/>
    <col min="7" max="16384" width="9.140625" style="1"/>
  </cols>
  <sheetData>
    <row r="1" spans="1:5" ht="14.25" x14ac:dyDescent="0.25">
      <c r="A1" s="26"/>
      <c r="B1" s="27"/>
      <c r="C1" s="27"/>
      <c r="D1" s="193" t="s">
        <v>242</v>
      </c>
      <c r="E1" s="193"/>
    </row>
    <row r="2" spans="1:5" ht="14.25" x14ac:dyDescent="0.25">
      <c r="A2" s="26"/>
      <c r="B2" s="27"/>
      <c r="C2" s="27"/>
      <c r="D2" s="1" t="s">
        <v>128</v>
      </c>
    </row>
    <row r="3" spans="1:5" ht="14.25" x14ac:dyDescent="0.25">
      <c r="A3" s="26"/>
      <c r="B3" s="27"/>
      <c r="C3" s="27"/>
      <c r="D3" s="1" t="s">
        <v>9</v>
      </c>
    </row>
    <row r="6" spans="1:5" ht="50.25" customHeight="1" x14ac:dyDescent="0.3">
      <c r="B6" s="210" t="s">
        <v>302</v>
      </c>
      <c r="C6" s="210"/>
      <c r="D6" s="210"/>
      <c r="E6" s="210"/>
    </row>
    <row r="8" spans="1:5" ht="28.5" customHeight="1" x14ac:dyDescent="0.25">
      <c r="B8" s="214" t="s">
        <v>86</v>
      </c>
      <c r="C8" s="214"/>
      <c r="D8" s="214"/>
      <c r="E8" s="214"/>
    </row>
    <row r="9" spans="1:5" ht="42.75" customHeight="1" x14ac:dyDescent="0.25">
      <c r="B9" s="101" t="s">
        <v>275</v>
      </c>
    </row>
    <row r="10" spans="1:5" x14ac:dyDescent="0.25">
      <c r="B10" s="96" t="s">
        <v>1</v>
      </c>
      <c r="C10" s="96" t="s">
        <v>2</v>
      </c>
    </row>
    <row r="11" spans="1:5" x14ac:dyDescent="0.25">
      <c r="B11" s="2">
        <v>1180</v>
      </c>
      <c r="C11" s="129" t="s">
        <v>75</v>
      </c>
    </row>
    <row r="12" spans="1:5" ht="28.5" x14ac:dyDescent="0.25">
      <c r="B12" s="29" t="s">
        <v>3</v>
      </c>
    </row>
    <row r="13" spans="1:5" x14ac:dyDescent="0.25">
      <c r="B13" s="3"/>
    </row>
    <row r="14" spans="1:5" ht="56.25" customHeight="1" x14ac:dyDescent="0.25">
      <c r="B14" s="96" t="s">
        <v>4</v>
      </c>
      <c r="C14" s="30">
        <v>1180</v>
      </c>
      <c r="D14" s="182" t="s">
        <v>132</v>
      </c>
      <c r="E14" s="182"/>
    </row>
    <row r="15" spans="1:5" ht="27" x14ac:dyDescent="0.25">
      <c r="B15" s="96" t="s">
        <v>5</v>
      </c>
      <c r="C15" s="30">
        <v>11001</v>
      </c>
      <c r="D15" s="47" t="s">
        <v>274</v>
      </c>
      <c r="E15" s="47" t="s">
        <v>12</v>
      </c>
    </row>
    <row r="16" spans="1:5" ht="27" x14ac:dyDescent="0.25">
      <c r="B16" s="4" t="s">
        <v>6</v>
      </c>
      <c r="C16" s="24" t="s">
        <v>115</v>
      </c>
      <c r="D16" s="96"/>
      <c r="E16" s="96"/>
    </row>
    <row r="17" spans="2:5" ht="54" x14ac:dyDescent="0.25">
      <c r="B17" s="33" t="s">
        <v>10</v>
      </c>
      <c r="C17" s="33" t="s">
        <v>116</v>
      </c>
      <c r="D17" s="96"/>
      <c r="E17" s="96"/>
    </row>
    <row r="18" spans="2:5" ht="27" x14ac:dyDescent="0.25">
      <c r="B18" s="4" t="s">
        <v>7</v>
      </c>
      <c r="C18" s="36" t="s">
        <v>130</v>
      </c>
      <c r="D18" s="96"/>
      <c r="E18" s="96"/>
    </row>
    <row r="19" spans="2:5" ht="54" x14ac:dyDescent="0.25">
      <c r="B19" s="278" t="s">
        <v>246</v>
      </c>
      <c r="C19" s="31" t="s">
        <v>86</v>
      </c>
      <c r="D19" s="96"/>
      <c r="E19" s="96"/>
    </row>
    <row r="20" spans="2:5" x14ac:dyDescent="0.25">
      <c r="B20" s="277" t="s">
        <v>8</v>
      </c>
      <c r="C20" s="277"/>
      <c r="D20" s="86">
        <f>հավելված5!D20</f>
        <v>-10895.9</v>
      </c>
      <c r="E20" s="86">
        <f>հավելված5!E20</f>
        <v>-16545.2</v>
      </c>
    </row>
    <row r="21" spans="2:5" x14ac:dyDescent="0.25">
      <c r="B21" s="77"/>
      <c r="C21" s="78"/>
      <c r="D21" s="38"/>
      <c r="E21" s="38"/>
    </row>
    <row r="22" spans="2:5" ht="52.5" customHeight="1" x14ac:dyDescent="0.25">
      <c r="B22" s="96" t="s">
        <v>4</v>
      </c>
      <c r="C22" s="30">
        <v>1180</v>
      </c>
      <c r="D22" s="182" t="s">
        <v>132</v>
      </c>
      <c r="E22" s="182"/>
    </row>
    <row r="23" spans="2:5" ht="27" x14ac:dyDescent="0.25">
      <c r="B23" s="96" t="s">
        <v>5</v>
      </c>
      <c r="C23" s="30">
        <v>11003</v>
      </c>
      <c r="D23" s="47" t="s">
        <v>274</v>
      </c>
      <c r="E23" s="47" t="s">
        <v>12</v>
      </c>
    </row>
    <row r="24" spans="2:5" ht="27" x14ac:dyDescent="0.25">
      <c r="B24" s="4" t="s">
        <v>6</v>
      </c>
      <c r="C24" s="24" t="s">
        <v>117</v>
      </c>
      <c r="D24" s="96"/>
      <c r="E24" s="96"/>
    </row>
    <row r="25" spans="2:5" ht="27" x14ac:dyDescent="0.25">
      <c r="B25" s="33" t="s">
        <v>10</v>
      </c>
      <c r="C25" s="33" t="s">
        <v>131</v>
      </c>
      <c r="D25" s="96"/>
      <c r="E25" s="96"/>
    </row>
    <row r="26" spans="2:5" ht="27" x14ac:dyDescent="0.25">
      <c r="B26" s="4" t="s">
        <v>7</v>
      </c>
      <c r="C26" s="36" t="s">
        <v>130</v>
      </c>
      <c r="D26" s="96"/>
      <c r="E26" s="96"/>
    </row>
    <row r="27" spans="2:5" ht="54" x14ac:dyDescent="0.25">
      <c r="B27" s="278" t="s">
        <v>246</v>
      </c>
      <c r="C27" s="31" t="s">
        <v>86</v>
      </c>
      <c r="D27" s="96"/>
      <c r="E27" s="96"/>
    </row>
    <row r="28" spans="2:5" ht="20.25" customHeight="1" x14ac:dyDescent="0.25">
      <c r="B28" s="277" t="s">
        <v>8</v>
      </c>
      <c r="C28" s="277"/>
      <c r="D28" s="279">
        <f>հավելված5!D28</f>
        <v>-660</v>
      </c>
      <c r="E28" s="279">
        <f>հավելված5!E28</f>
        <v>-660</v>
      </c>
    </row>
    <row r="30" spans="2:5" ht="55.5" customHeight="1" x14ac:dyDescent="0.25">
      <c r="B30" s="96" t="s">
        <v>4</v>
      </c>
      <c r="C30" s="30">
        <v>1180</v>
      </c>
      <c r="D30" s="182" t="s">
        <v>87</v>
      </c>
      <c r="E30" s="182"/>
    </row>
    <row r="31" spans="2:5" ht="27" x14ac:dyDescent="0.25">
      <c r="B31" s="96" t="s">
        <v>5</v>
      </c>
      <c r="C31" s="30">
        <v>31001</v>
      </c>
      <c r="D31" s="74" t="s">
        <v>254</v>
      </c>
      <c r="E31" s="74" t="s">
        <v>12</v>
      </c>
    </row>
    <row r="32" spans="2:5" ht="27" x14ac:dyDescent="0.25">
      <c r="B32" s="4" t="s">
        <v>6</v>
      </c>
      <c r="C32" s="33" t="s">
        <v>253</v>
      </c>
      <c r="D32" s="96"/>
      <c r="E32" s="96"/>
    </row>
    <row r="33" spans="2:5" ht="27" x14ac:dyDescent="0.25">
      <c r="B33" s="4" t="s">
        <v>10</v>
      </c>
      <c r="C33" s="24" t="s">
        <v>249</v>
      </c>
      <c r="D33" s="96"/>
      <c r="E33" s="96"/>
    </row>
    <row r="34" spans="2:5" ht="27" x14ac:dyDescent="0.25">
      <c r="B34" s="4" t="s">
        <v>7</v>
      </c>
      <c r="C34" s="2" t="s">
        <v>90</v>
      </c>
      <c r="D34" s="96"/>
      <c r="E34" s="96"/>
    </row>
    <row r="35" spans="2:5" ht="54" x14ac:dyDescent="0.25">
      <c r="B35" s="278" t="s">
        <v>247</v>
      </c>
      <c r="C35" s="31" t="s">
        <v>86</v>
      </c>
      <c r="D35" s="96"/>
      <c r="E35" s="96"/>
    </row>
    <row r="36" spans="2:5" x14ac:dyDescent="0.25">
      <c r="B36" s="96"/>
      <c r="C36" s="96" t="s">
        <v>0</v>
      </c>
      <c r="D36" s="96"/>
      <c r="E36" s="96"/>
    </row>
    <row r="37" spans="2:5" x14ac:dyDescent="0.25">
      <c r="B37" s="212" t="s">
        <v>255</v>
      </c>
      <c r="C37" s="212"/>
      <c r="D37" s="75"/>
      <c r="E37" s="75">
        <v>5</v>
      </c>
    </row>
    <row r="38" spans="2:5" ht="28.5" customHeight="1" x14ac:dyDescent="0.25">
      <c r="B38" s="277" t="s">
        <v>8</v>
      </c>
      <c r="C38" s="277"/>
      <c r="D38" s="86">
        <f>հավելված5!D38</f>
        <v>140670</v>
      </c>
      <c r="E38" s="86">
        <f>հավելված5!E38</f>
        <v>140670</v>
      </c>
    </row>
    <row r="40" spans="2:5" ht="59.25" customHeight="1" x14ac:dyDescent="0.25">
      <c r="B40" s="96" t="s">
        <v>4</v>
      </c>
      <c r="C40" s="30">
        <v>1180</v>
      </c>
      <c r="D40" s="182" t="s">
        <v>87</v>
      </c>
      <c r="E40" s="182"/>
    </row>
    <row r="41" spans="2:5" ht="27" x14ac:dyDescent="0.25">
      <c r="B41" s="96" t="s">
        <v>5</v>
      </c>
      <c r="C41" s="30">
        <v>31004</v>
      </c>
      <c r="D41" s="47" t="s">
        <v>127</v>
      </c>
      <c r="E41" s="47" t="s">
        <v>133</v>
      </c>
    </row>
    <row r="42" spans="2:5" ht="27" x14ac:dyDescent="0.25">
      <c r="B42" s="4" t="s">
        <v>6</v>
      </c>
      <c r="C42" s="24" t="s">
        <v>88</v>
      </c>
      <c r="D42" s="96"/>
      <c r="E42" s="96"/>
    </row>
    <row r="43" spans="2:5" ht="27" x14ac:dyDescent="0.25">
      <c r="B43" s="4" t="s">
        <v>10</v>
      </c>
      <c r="C43" s="24" t="s">
        <v>89</v>
      </c>
      <c r="D43" s="96"/>
      <c r="E43" s="96"/>
    </row>
    <row r="44" spans="2:5" ht="27" x14ac:dyDescent="0.25">
      <c r="B44" s="4" t="s">
        <v>7</v>
      </c>
      <c r="C44" s="2" t="s">
        <v>90</v>
      </c>
      <c r="D44" s="96"/>
      <c r="E44" s="96"/>
    </row>
    <row r="45" spans="2:5" ht="54" x14ac:dyDescent="0.25">
      <c r="B45" s="278" t="s">
        <v>247</v>
      </c>
      <c r="C45" s="67" t="s">
        <v>86</v>
      </c>
      <c r="D45" s="96"/>
      <c r="E45" s="96"/>
    </row>
    <row r="46" spans="2:5" x14ac:dyDescent="0.25">
      <c r="B46" s="96"/>
      <c r="C46" s="96" t="s">
        <v>0</v>
      </c>
      <c r="D46" s="96"/>
      <c r="E46" s="96"/>
    </row>
    <row r="47" spans="2:5" x14ac:dyDescent="0.25">
      <c r="B47" s="209" t="s">
        <v>97</v>
      </c>
      <c r="C47" s="209"/>
      <c r="D47" s="32">
        <v>1</v>
      </c>
      <c r="E47" s="32">
        <v>1</v>
      </c>
    </row>
    <row r="48" spans="2:5" x14ac:dyDescent="0.25">
      <c r="B48" s="97" t="s">
        <v>98</v>
      </c>
      <c r="C48" s="97"/>
      <c r="D48" s="46">
        <v>240.26</v>
      </c>
      <c r="E48" s="46">
        <v>240.26</v>
      </c>
    </row>
    <row r="49" spans="1:5" x14ac:dyDescent="0.25">
      <c r="B49" s="277" t="s">
        <v>114</v>
      </c>
      <c r="C49" s="277"/>
      <c r="D49" s="86">
        <f>հավելված5!D49</f>
        <v>74056.5</v>
      </c>
      <c r="E49" s="86">
        <f>հավելված5!E49</f>
        <v>94086.1</v>
      </c>
    </row>
    <row r="52" spans="1:5" ht="43.5" customHeight="1" x14ac:dyDescent="0.3">
      <c r="A52" s="210" t="s">
        <v>301</v>
      </c>
      <c r="B52" s="210"/>
      <c r="C52" s="210"/>
      <c r="D52" s="210"/>
      <c r="E52" s="210"/>
    </row>
    <row r="54" spans="1:5" ht="17.25" x14ac:dyDescent="0.3">
      <c r="B54" s="213" t="s">
        <v>49</v>
      </c>
      <c r="C54" s="213"/>
      <c r="D54" s="213"/>
    </row>
    <row r="55" spans="1:5" ht="14.25" x14ac:dyDescent="0.25">
      <c r="B55" s="28" t="s">
        <v>275</v>
      </c>
      <c r="C55" s="12"/>
      <c r="D55" s="12"/>
    </row>
    <row r="57" spans="1:5" ht="26.25" customHeight="1" x14ac:dyDescent="0.25">
      <c r="B57" s="96" t="s">
        <v>1</v>
      </c>
      <c r="C57" s="96" t="s">
        <v>2</v>
      </c>
    </row>
    <row r="58" spans="1:5" ht="26.25" customHeight="1" x14ac:dyDescent="0.25">
      <c r="B58" s="6" t="s">
        <v>50</v>
      </c>
      <c r="C58" s="6" t="s">
        <v>51</v>
      </c>
    </row>
    <row r="59" spans="1:5" x14ac:dyDescent="0.25">
      <c r="B59" s="3"/>
    </row>
    <row r="60" spans="1:5" ht="28.5" x14ac:dyDescent="0.25">
      <c r="B60" s="29" t="s">
        <v>3</v>
      </c>
    </row>
    <row r="61" spans="1:5" x14ac:dyDescent="0.25">
      <c r="B61" s="3"/>
    </row>
    <row r="62" spans="1:5" ht="54.75" customHeight="1" x14ac:dyDescent="0.25">
      <c r="B62" s="96" t="s">
        <v>4</v>
      </c>
      <c r="C62" s="36" t="s">
        <v>50</v>
      </c>
      <c r="D62" s="182" t="s">
        <v>132</v>
      </c>
      <c r="E62" s="182"/>
    </row>
    <row r="63" spans="1:5" ht="27" x14ac:dyDescent="0.25">
      <c r="B63" s="96" t="s">
        <v>5</v>
      </c>
      <c r="C63" s="36" t="s">
        <v>52</v>
      </c>
      <c r="D63" s="47" t="s">
        <v>274</v>
      </c>
      <c r="E63" s="47" t="s">
        <v>133</v>
      </c>
    </row>
    <row r="64" spans="1:5" ht="27" x14ac:dyDescent="0.25">
      <c r="B64" s="4" t="s">
        <v>6</v>
      </c>
      <c r="C64" s="36" t="s">
        <v>51</v>
      </c>
      <c r="D64" s="96"/>
      <c r="E64" s="187"/>
    </row>
    <row r="65" spans="2:5" ht="54" x14ac:dyDescent="0.25">
      <c r="B65" s="4" t="s">
        <v>10</v>
      </c>
      <c r="C65" s="36" t="s">
        <v>53</v>
      </c>
      <c r="D65" s="96"/>
      <c r="E65" s="187"/>
    </row>
    <row r="66" spans="2:5" ht="27" x14ac:dyDescent="0.25">
      <c r="B66" s="4" t="s">
        <v>7</v>
      </c>
      <c r="C66" s="36" t="s">
        <v>54</v>
      </c>
      <c r="D66" s="96"/>
      <c r="E66" s="187"/>
    </row>
    <row r="67" spans="2:5" ht="40.5" x14ac:dyDescent="0.25">
      <c r="B67" s="5" t="s">
        <v>55</v>
      </c>
      <c r="C67" s="36" t="s">
        <v>56</v>
      </c>
      <c r="D67" s="96"/>
      <c r="E67" s="187"/>
    </row>
    <row r="68" spans="2:5" x14ac:dyDescent="0.25">
      <c r="B68" s="96"/>
      <c r="C68" s="96" t="s">
        <v>0</v>
      </c>
      <c r="D68" s="96"/>
      <c r="E68" s="187"/>
    </row>
    <row r="69" spans="2:5" x14ac:dyDescent="0.25">
      <c r="B69" s="277" t="s">
        <v>8</v>
      </c>
      <c r="C69" s="277"/>
      <c r="D69" s="86">
        <f>հավելված5!D69</f>
        <v>-203170.6</v>
      </c>
      <c r="E69" s="86">
        <f>հավելված5!E69</f>
        <v>-217550.9</v>
      </c>
    </row>
    <row r="70" spans="2:5" x14ac:dyDescent="0.25">
      <c r="B70" s="8"/>
      <c r="C70" s="8"/>
      <c r="D70" s="8"/>
      <c r="E70" s="8"/>
    </row>
  </sheetData>
  <mergeCells count="13">
    <mergeCell ref="D40:E40"/>
    <mergeCell ref="B37:C37"/>
    <mergeCell ref="D1:E1"/>
    <mergeCell ref="B6:E6"/>
    <mergeCell ref="B8:E8"/>
    <mergeCell ref="D14:E14"/>
    <mergeCell ref="D22:E22"/>
    <mergeCell ref="D30:E30"/>
    <mergeCell ref="D62:E62"/>
    <mergeCell ref="E64:E68"/>
    <mergeCell ref="B47:C47"/>
    <mergeCell ref="A52:E52"/>
    <mergeCell ref="B54:D5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79"/>
  <sheetViews>
    <sheetView workbookViewId="0">
      <selection activeCell="J10" sqref="J10"/>
    </sheetView>
  </sheetViews>
  <sheetFormatPr defaultColWidth="13.140625" defaultRowHeight="13.5" x14ac:dyDescent="0.25"/>
  <cols>
    <col min="1" max="1" width="18.7109375" style="71" customWidth="1"/>
    <col min="2" max="2" width="13.140625" style="71"/>
    <col min="3" max="3" width="17" style="71" customWidth="1"/>
    <col min="4" max="4" width="10.5703125" style="71" customWidth="1"/>
    <col min="5" max="5" width="9.85546875" style="71" customWidth="1"/>
    <col min="6" max="6" width="15.28515625" style="66" customWidth="1"/>
    <col min="7" max="7" width="13.140625" style="71"/>
    <col min="8" max="8" width="18.85546875" style="71" customWidth="1"/>
    <col min="9" max="9" width="33.5703125" style="71" customWidth="1"/>
    <col min="10" max="10" width="21" style="71" customWidth="1"/>
    <col min="11" max="16384" width="13.140625" style="71"/>
  </cols>
  <sheetData>
    <row r="1" spans="1:55" ht="17.25" customHeight="1" x14ac:dyDescent="0.25">
      <c r="A1" s="215" t="s">
        <v>134</v>
      </c>
      <c r="B1" s="215"/>
      <c r="C1" s="215"/>
      <c r="D1" s="215"/>
      <c r="E1" s="215"/>
      <c r="F1" s="215"/>
      <c r="G1" s="215"/>
      <c r="H1" s="215"/>
    </row>
    <row r="2" spans="1:55" ht="36" customHeight="1" x14ac:dyDescent="0.25">
      <c r="A2" s="216" t="s">
        <v>135</v>
      </c>
      <c r="B2" s="216"/>
      <c r="C2" s="216"/>
      <c r="D2" s="216"/>
      <c r="E2" s="216"/>
      <c r="F2" s="216"/>
      <c r="G2" s="216"/>
      <c r="H2" s="216"/>
    </row>
    <row r="3" spans="1:55" x14ac:dyDescent="0.25">
      <c r="A3" s="217"/>
      <c r="B3" s="217"/>
      <c r="C3" s="217"/>
      <c r="D3" s="217"/>
      <c r="E3" s="217"/>
      <c r="F3" s="217"/>
      <c r="G3" s="217"/>
      <c r="H3" s="217"/>
    </row>
    <row r="4" spans="1:55" ht="50.25" customHeight="1" x14ac:dyDescent="0.25">
      <c r="A4" s="218" t="s">
        <v>303</v>
      </c>
      <c r="B4" s="218"/>
      <c r="C4" s="218"/>
      <c r="D4" s="218"/>
      <c r="E4" s="218"/>
      <c r="F4" s="218"/>
      <c r="G4" s="218"/>
      <c r="H4" s="218"/>
    </row>
    <row r="6" spans="1:55" s="48" customFormat="1" ht="66" customHeight="1" x14ac:dyDescent="0.25">
      <c r="A6" s="219" t="s">
        <v>136</v>
      </c>
      <c r="B6" s="220" t="s">
        <v>137</v>
      </c>
      <c r="C6" s="220"/>
      <c r="D6" s="219" t="s">
        <v>138</v>
      </c>
      <c r="E6" s="219" t="s">
        <v>139</v>
      </c>
      <c r="F6" s="219" t="s">
        <v>140</v>
      </c>
      <c r="G6" s="219" t="s">
        <v>141</v>
      </c>
      <c r="H6" s="219"/>
    </row>
    <row r="7" spans="1:55" s="48" customFormat="1" ht="33" customHeight="1" x14ac:dyDescent="0.25">
      <c r="A7" s="219"/>
      <c r="B7" s="220"/>
      <c r="C7" s="220"/>
      <c r="D7" s="219"/>
      <c r="E7" s="219"/>
      <c r="F7" s="219"/>
      <c r="G7" s="72" t="s">
        <v>100</v>
      </c>
      <c r="H7" s="72" t="s">
        <v>276</v>
      </c>
    </row>
    <row r="8" spans="1:55" s="50" customFormat="1" ht="21.75" customHeight="1" x14ac:dyDescent="0.25">
      <c r="A8" s="223" t="s">
        <v>86</v>
      </c>
      <c r="B8" s="223"/>
      <c r="C8" s="223"/>
      <c r="D8" s="223"/>
      <c r="E8" s="223"/>
      <c r="F8" s="223"/>
      <c r="G8" s="223"/>
      <c r="H8" s="49">
        <f>H9</f>
        <v>217550.875</v>
      </c>
    </row>
    <row r="9" spans="1:55" s="50" customFormat="1" ht="28.5" customHeight="1" x14ac:dyDescent="0.25">
      <c r="A9" s="51" t="s">
        <v>101</v>
      </c>
      <c r="B9" s="51" t="s">
        <v>142</v>
      </c>
      <c r="C9" s="51" t="s">
        <v>102</v>
      </c>
      <c r="D9" s="224" t="s">
        <v>85</v>
      </c>
      <c r="E9" s="224"/>
      <c r="F9" s="224"/>
      <c r="G9" s="52"/>
      <c r="H9" s="49">
        <f>H10+H57+H61+H70</f>
        <v>217550.875</v>
      </c>
    </row>
    <row r="10" spans="1:55" s="54" customFormat="1" ht="25.5" customHeight="1" x14ac:dyDescent="0.25">
      <c r="A10" s="130" t="s">
        <v>143</v>
      </c>
      <c r="B10" s="225" t="s">
        <v>144</v>
      </c>
      <c r="C10" s="226"/>
      <c r="D10" s="226"/>
      <c r="E10" s="226"/>
      <c r="F10" s="226"/>
      <c r="G10" s="227"/>
      <c r="H10" s="110">
        <f>H11+H49</f>
        <v>-16545.224999999999</v>
      </c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</row>
    <row r="11" spans="1:55" s="54" customFormat="1" ht="20.25" customHeight="1" x14ac:dyDescent="0.25">
      <c r="A11" s="113"/>
      <c r="B11" s="228" t="s">
        <v>145</v>
      </c>
      <c r="C11" s="228"/>
      <c r="D11" s="113"/>
      <c r="E11" s="113"/>
      <c r="F11" s="114"/>
      <c r="G11" s="55"/>
      <c r="H11" s="56">
        <f>SUM(H12:H48)</f>
        <v>-11802.8</v>
      </c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</row>
    <row r="12" spans="1:55" s="54" customFormat="1" ht="20.25" customHeight="1" x14ac:dyDescent="0.25">
      <c r="A12" s="53" t="s">
        <v>146</v>
      </c>
      <c r="B12" s="229" t="s">
        <v>147</v>
      </c>
      <c r="C12" s="230"/>
      <c r="D12" s="113" t="s">
        <v>148</v>
      </c>
      <c r="E12" s="113" t="s">
        <v>149</v>
      </c>
      <c r="F12" s="114"/>
      <c r="G12" s="76"/>
      <c r="H12" s="57">
        <v>-5.8</v>
      </c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</row>
    <row r="13" spans="1:55" s="54" customFormat="1" ht="20.25" customHeight="1" x14ac:dyDescent="0.25">
      <c r="A13" s="113" t="s">
        <v>150</v>
      </c>
      <c r="B13" s="229" t="s">
        <v>151</v>
      </c>
      <c r="C13" s="230"/>
      <c r="D13" s="113" t="s">
        <v>148</v>
      </c>
      <c r="E13" s="113" t="s">
        <v>152</v>
      </c>
      <c r="F13" s="114"/>
      <c r="G13" s="76"/>
      <c r="H13" s="57">
        <v>-2.5</v>
      </c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</row>
    <row r="14" spans="1:55" s="54" customFormat="1" ht="20.25" customHeight="1" x14ac:dyDescent="0.25">
      <c r="A14" s="113" t="s">
        <v>153</v>
      </c>
      <c r="B14" s="229" t="s">
        <v>151</v>
      </c>
      <c r="C14" s="230"/>
      <c r="D14" s="113" t="s">
        <v>148</v>
      </c>
      <c r="E14" s="113" t="s">
        <v>152</v>
      </c>
      <c r="F14" s="114"/>
      <c r="G14" s="76"/>
      <c r="H14" s="57">
        <v>-2.5</v>
      </c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</row>
    <row r="15" spans="1:55" s="54" customFormat="1" ht="20.25" customHeight="1" x14ac:dyDescent="0.25">
      <c r="A15" s="113" t="s">
        <v>154</v>
      </c>
      <c r="B15" s="229" t="s">
        <v>151</v>
      </c>
      <c r="C15" s="230"/>
      <c r="D15" s="113" t="s">
        <v>148</v>
      </c>
      <c r="E15" s="113" t="s">
        <v>152</v>
      </c>
      <c r="F15" s="114"/>
      <c r="G15" s="76"/>
      <c r="H15" s="57">
        <v>-1.9</v>
      </c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</row>
    <row r="16" spans="1:55" s="54" customFormat="1" ht="20.25" customHeight="1" x14ac:dyDescent="0.25">
      <c r="A16" s="113" t="s">
        <v>155</v>
      </c>
      <c r="B16" s="221" t="s">
        <v>156</v>
      </c>
      <c r="C16" s="222"/>
      <c r="D16" s="113" t="s">
        <v>148</v>
      </c>
      <c r="E16" s="113" t="s">
        <v>152</v>
      </c>
      <c r="F16" s="114"/>
      <c r="G16" s="76"/>
      <c r="H16" s="57">
        <v>-15.9</v>
      </c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</row>
    <row r="17" spans="1:55" s="54" customFormat="1" ht="20.25" customHeight="1" x14ac:dyDescent="0.25">
      <c r="A17" s="113" t="s">
        <v>157</v>
      </c>
      <c r="B17" s="221" t="s">
        <v>156</v>
      </c>
      <c r="C17" s="222"/>
      <c r="D17" s="113" t="s">
        <v>148</v>
      </c>
      <c r="E17" s="113" t="s">
        <v>152</v>
      </c>
      <c r="F17" s="114"/>
      <c r="G17" s="76"/>
      <c r="H17" s="57">
        <v>-11.3</v>
      </c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</row>
    <row r="18" spans="1:55" s="54" customFormat="1" ht="20.25" customHeight="1" x14ac:dyDescent="0.25">
      <c r="A18" s="113" t="s">
        <v>158</v>
      </c>
      <c r="B18" s="221" t="s">
        <v>156</v>
      </c>
      <c r="C18" s="222"/>
      <c r="D18" s="113" t="s">
        <v>148</v>
      </c>
      <c r="E18" s="113" t="s">
        <v>152</v>
      </c>
      <c r="F18" s="114"/>
      <c r="G18" s="76"/>
      <c r="H18" s="57">
        <v>-33.799999999999997</v>
      </c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</row>
    <row r="19" spans="1:55" s="54" customFormat="1" ht="20.25" customHeight="1" x14ac:dyDescent="0.25">
      <c r="A19" s="113" t="s">
        <v>159</v>
      </c>
      <c r="B19" s="221" t="s">
        <v>156</v>
      </c>
      <c r="C19" s="222"/>
      <c r="D19" s="113" t="s">
        <v>148</v>
      </c>
      <c r="E19" s="113" t="s">
        <v>152</v>
      </c>
      <c r="F19" s="114"/>
      <c r="G19" s="76"/>
      <c r="H19" s="57">
        <v>-34</v>
      </c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</row>
    <row r="20" spans="1:55" s="54" customFormat="1" ht="24" customHeight="1" x14ac:dyDescent="0.25">
      <c r="A20" s="113" t="s">
        <v>160</v>
      </c>
      <c r="B20" s="229" t="s">
        <v>161</v>
      </c>
      <c r="C20" s="230"/>
      <c r="D20" s="113" t="s">
        <v>148</v>
      </c>
      <c r="E20" s="113" t="s">
        <v>152</v>
      </c>
      <c r="F20" s="114"/>
      <c r="G20" s="76"/>
      <c r="H20" s="57">
        <v>-5.8</v>
      </c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</row>
    <row r="21" spans="1:55" s="54" customFormat="1" ht="20.25" customHeight="1" x14ac:dyDescent="0.25">
      <c r="A21" s="113" t="s">
        <v>162</v>
      </c>
      <c r="B21" s="229" t="s">
        <v>163</v>
      </c>
      <c r="C21" s="230"/>
      <c r="D21" s="113" t="s">
        <v>148</v>
      </c>
      <c r="E21" s="113" t="s">
        <v>152</v>
      </c>
      <c r="F21" s="114"/>
      <c r="G21" s="76"/>
      <c r="H21" s="57">
        <v>-3.6</v>
      </c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</row>
    <row r="22" spans="1:55" s="54" customFormat="1" ht="20.25" customHeight="1" x14ac:dyDescent="0.25">
      <c r="A22" s="113" t="s">
        <v>164</v>
      </c>
      <c r="B22" s="229" t="s">
        <v>163</v>
      </c>
      <c r="C22" s="230"/>
      <c r="D22" s="113" t="s">
        <v>148</v>
      </c>
      <c r="E22" s="113" t="s">
        <v>152</v>
      </c>
      <c r="F22" s="114"/>
      <c r="G22" s="76"/>
      <c r="H22" s="57">
        <v>-2</v>
      </c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</row>
    <row r="23" spans="1:55" s="54" customFormat="1" ht="20.25" customHeight="1" x14ac:dyDescent="0.25">
      <c r="A23" s="113" t="s">
        <v>165</v>
      </c>
      <c r="B23" s="229" t="s">
        <v>163</v>
      </c>
      <c r="C23" s="230"/>
      <c r="D23" s="113" t="s">
        <v>148</v>
      </c>
      <c r="E23" s="113" t="s">
        <v>152</v>
      </c>
      <c r="F23" s="114"/>
      <c r="G23" s="76"/>
      <c r="H23" s="57">
        <v>-104.3</v>
      </c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</row>
    <row r="24" spans="1:55" s="54" customFormat="1" ht="20.25" customHeight="1" x14ac:dyDescent="0.25">
      <c r="A24" s="113" t="s">
        <v>166</v>
      </c>
      <c r="B24" s="229" t="s">
        <v>163</v>
      </c>
      <c r="C24" s="230"/>
      <c r="D24" s="113" t="s">
        <v>148</v>
      </c>
      <c r="E24" s="113" t="s">
        <v>152</v>
      </c>
      <c r="F24" s="114"/>
      <c r="G24" s="76"/>
      <c r="H24" s="57">
        <v>-5.8</v>
      </c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</row>
    <row r="25" spans="1:55" s="54" customFormat="1" ht="20.25" customHeight="1" x14ac:dyDescent="0.25">
      <c r="A25" s="113" t="s">
        <v>167</v>
      </c>
      <c r="B25" s="229" t="s">
        <v>163</v>
      </c>
      <c r="C25" s="230"/>
      <c r="D25" s="113" t="s">
        <v>148</v>
      </c>
      <c r="E25" s="113" t="s">
        <v>152</v>
      </c>
      <c r="F25" s="114"/>
      <c r="G25" s="76"/>
      <c r="H25" s="57">
        <v>-4.7</v>
      </c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0"/>
      <c r="AZ25" s="50"/>
      <c r="BA25" s="50"/>
      <c r="BB25" s="50"/>
      <c r="BC25" s="50"/>
    </row>
    <row r="26" spans="1:55" s="54" customFormat="1" ht="20.25" customHeight="1" x14ac:dyDescent="0.25">
      <c r="A26" s="113" t="s">
        <v>168</v>
      </c>
      <c r="B26" s="229" t="s">
        <v>169</v>
      </c>
      <c r="C26" s="230"/>
      <c r="D26" s="113" t="s">
        <v>148</v>
      </c>
      <c r="E26" s="113" t="s">
        <v>152</v>
      </c>
      <c r="F26" s="114"/>
      <c r="G26" s="76"/>
      <c r="H26" s="57">
        <v>-7.9</v>
      </c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</row>
    <row r="27" spans="1:55" s="54" customFormat="1" ht="49.5" customHeight="1" x14ac:dyDescent="0.25">
      <c r="A27" s="113" t="s">
        <v>170</v>
      </c>
      <c r="B27" s="229" t="s">
        <v>171</v>
      </c>
      <c r="C27" s="230"/>
      <c r="D27" s="113" t="s">
        <v>148</v>
      </c>
      <c r="E27" s="113" t="s">
        <v>152</v>
      </c>
      <c r="F27" s="114"/>
      <c r="G27" s="76"/>
      <c r="H27" s="57">
        <v>-6.4</v>
      </c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</row>
    <row r="28" spans="1:55" s="54" customFormat="1" ht="42.75" customHeight="1" x14ac:dyDescent="0.25">
      <c r="A28" s="113" t="s">
        <v>172</v>
      </c>
      <c r="B28" s="229" t="s">
        <v>173</v>
      </c>
      <c r="C28" s="230"/>
      <c r="D28" s="113" t="s">
        <v>148</v>
      </c>
      <c r="E28" s="113" t="s">
        <v>152</v>
      </c>
      <c r="F28" s="114"/>
      <c r="G28" s="76"/>
      <c r="H28" s="57">
        <v>-252</v>
      </c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</row>
    <row r="29" spans="1:55" s="54" customFormat="1" ht="45" customHeight="1" x14ac:dyDescent="0.25">
      <c r="A29" s="113" t="s">
        <v>174</v>
      </c>
      <c r="B29" s="229" t="s">
        <v>173</v>
      </c>
      <c r="C29" s="230"/>
      <c r="D29" s="113" t="s">
        <v>148</v>
      </c>
      <c r="E29" s="113" t="s">
        <v>152</v>
      </c>
      <c r="F29" s="114"/>
      <c r="G29" s="76"/>
      <c r="H29" s="57">
        <v>-3.6</v>
      </c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</row>
    <row r="30" spans="1:55" s="54" customFormat="1" ht="48" customHeight="1" x14ac:dyDescent="0.25">
      <c r="A30" s="113" t="s">
        <v>175</v>
      </c>
      <c r="B30" s="229" t="s">
        <v>173</v>
      </c>
      <c r="C30" s="230"/>
      <c r="D30" s="113" t="s">
        <v>148</v>
      </c>
      <c r="E30" s="113" t="s">
        <v>152</v>
      </c>
      <c r="F30" s="114"/>
      <c r="G30" s="76"/>
      <c r="H30" s="57">
        <v>-70</v>
      </c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</row>
    <row r="31" spans="1:55" s="54" customFormat="1" ht="45" customHeight="1" x14ac:dyDescent="0.25">
      <c r="A31" s="113" t="s">
        <v>176</v>
      </c>
      <c r="B31" s="229" t="s">
        <v>177</v>
      </c>
      <c r="C31" s="230"/>
      <c r="D31" s="113" t="s">
        <v>148</v>
      </c>
      <c r="E31" s="113" t="s">
        <v>152</v>
      </c>
      <c r="F31" s="114"/>
      <c r="G31" s="76"/>
      <c r="H31" s="57">
        <v>-400</v>
      </c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</row>
    <row r="32" spans="1:55" s="54" customFormat="1" ht="20.25" customHeight="1" x14ac:dyDescent="0.25">
      <c r="A32" s="113" t="s">
        <v>178</v>
      </c>
      <c r="B32" s="221" t="s">
        <v>179</v>
      </c>
      <c r="C32" s="222"/>
      <c r="D32" s="113" t="s">
        <v>148</v>
      </c>
      <c r="E32" s="113" t="s">
        <v>180</v>
      </c>
      <c r="F32" s="114"/>
      <c r="G32" s="76"/>
      <c r="H32" s="57">
        <v>-5.2</v>
      </c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</row>
    <row r="33" spans="1:55" s="54" customFormat="1" ht="20.25" customHeight="1" x14ac:dyDescent="0.25">
      <c r="A33" s="113" t="s">
        <v>181</v>
      </c>
      <c r="B33" s="221" t="s">
        <v>182</v>
      </c>
      <c r="C33" s="222"/>
      <c r="D33" s="113" t="s">
        <v>148</v>
      </c>
      <c r="E33" s="113" t="s">
        <v>183</v>
      </c>
      <c r="F33" s="114"/>
      <c r="G33" s="76"/>
      <c r="H33" s="57">
        <v>-621.4</v>
      </c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</row>
    <row r="34" spans="1:55" s="54" customFormat="1" ht="20.25" customHeight="1" x14ac:dyDescent="0.25">
      <c r="A34" s="113" t="s">
        <v>184</v>
      </c>
      <c r="B34" s="221" t="s">
        <v>185</v>
      </c>
      <c r="C34" s="222"/>
      <c r="D34" s="113" t="s">
        <v>148</v>
      </c>
      <c r="E34" s="113" t="s">
        <v>152</v>
      </c>
      <c r="F34" s="114"/>
      <c r="G34" s="76"/>
      <c r="H34" s="57">
        <v>-63</v>
      </c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</row>
    <row r="35" spans="1:55" s="54" customFormat="1" ht="27.75" customHeight="1" x14ac:dyDescent="0.25">
      <c r="A35" s="113" t="s">
        <v>186</v>
      </c>
      <c r="B35" s="221" t="s">
        <v>187</v>
      </c>
      <c r="C35" s="222"/>
      <c r="D35" s="113" t="s">
        <v>148</v>
      </c>
      <c r="E35" s="113" t="s">
        <v>152</v>
      </c>
      <c r="F35" s="114"/>
      <c r="G35" s="76"/>
      <c r="H35" s="57">
        <v>-68</v>
      </c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</row>
    <row r="36" spans="1:55" s="54" customFormat="1" ht="27.75" customHeight="1" x14ac:dyDescent="0.25">
      <c r="A36" s="113" t="s">
        <v>188</v>
      </c>
      <c r="B36" s="221" t="s">
        <v>189</v>
      </c>
      <c r="C36" s="222"/>
      <c r="D36" s="113" t="s">
        <v>148</v>
      </c>
      <c r="E36" s="113" t="s">
        <v>152</v>
      </c>
      <c r="F36" s="114"/>
      <c r="G36" s="76"/>
      <c r="H36" s="57">
        <v>-18</v>
      </c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0"/>
      <c r="AX36" s="50"/>
      <c r="AY36" s="50"/>
      <c r="AZ36" s="50"/>
      <c r="BA36" s="50"/>
      <c r="BB36" s="50"/>
      <c r="BC36" s="50"/>
    </row>
    <row r="37" spans="1:55" s="54" customFormat="1" ht="20.25" customHeight="1" x14ac:dyDescent="0.25">
      <c r="A37" s="113" t="s">
        <v>190</v>
      </c>
      <c r="B37" s="221" t="s">
        <v>191</v>
      </c>
      <c r="C37" s="222"/>
      <c r="D37" s="113" t="s">
        <v>148</v>
      </c>
      <c r="E37" s="113" t="s">
        <v>152</v>
      </c>
      <c r="F37" s="114"/>
      <c r="G37" s="76"/>
      <c r="H37" s="57">
        <v>-118</v>
      </c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  <c r="AY37" s="50"/>
      <c r="AZ37" s="50"/>
      <c r="BA37" s="50"/>
      <c r="BB37" s="50"/>
      <c r="BC37" s="50"/>
    </row>
    <row r="38" spans="1:55" s="54" customFormat="1" ht="20.25" customHeight="1" x14ac:dyDescent="0.25">
      <c r="A38" s="113" t="s">
        <v>192</v>
      </c>
      <c r="B38" s="221" t="s">
        <v>193</v>
      </c>
      <c r="C38" s="222"/>
      <c r="D38" s="113" t="s">
        <v>148</v>
      </c>
      <c r="E38" s="113" t="s">
        <v>152</v>
      </c>
      <c r="F38" s="114"/>
      <c r="G38" s="76"/>
      <c r="H38" s="57">
        <v>-2</v>
      </c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</row>
    <row r="39" spans="1:55" s="54" customFormat="1" ht="20.25" customHeight="1" x14ac:dyDescent="0.25">
      <c r="A39" s="113" t="s">
        <v>194</v>
      </c>
      <c r="B39" s="111" t="s">
        <v>195</v>
      </c>
      <c r="C39" s="112"/>
      <c r="D39" s="113" t="s">
        <v>148</v>
      </c>
      <c r="E39" s="113" t="s">
        <v>196</v>
      </c>
      <c r="F39" s="114"/>
      <c r="G39" s="76"/>
      <c r="H39" s="57">
        <v>-5700.1</v>
      </c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</row>
    <row r="40" spans="1:55" s="54" customFormat="1" ht="20.25" customHeight="1" x14ac:dyDescent="0.25">
      <c r="A40" s="113" t="s">
        <v>197</v>
      </c>
      <c r="B40" s="221" t="s">
        <v>198</v>
      </c>
      <c r="C40" s="222"/>
      <c r="D40" s="113" t="s">
        <v>148</v>
      </c>
      <c r="E40" s="113" t="s">
        <v>152</v>
      </c>
      <c r="F40" s="114"/>
      <c r="G40" s="76"/>
      <c r="H40" s="57">
        <v>-54.8</v>
      </c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</row>
    <row r="41" spans="1:55" s="54" customFormat="1" ht="20.25" customHeight="1" x14ac:dyDescent="0.25">
      <c r="A41" s="113" t="s">
        <v>199</v>
      </c>
      <c r="B41" s="221" t="s">
        <v>200</v>
      </c>
      <c r="C41" s="222"/>
      <c r="D41" s="113" t="s">
        <v>148</v>
      </c>
      <c r="E41" s="113" t="s">
        <v>201</v>
      </c>
      <c r="F41" s="114"/>
      <c r="G41" s="76"/>
      <c r="H41" s="57">
        <v>-600</v>
      </c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50"/>
    </row>
    <row r="42" spans="1:55" s="54" customFormat="1" ht="20.25" customHeight="1" x14ac:dyDescent="0.25">
      <c r="A42" s="113" t="s">
        <v>202</v>
      </c>
      <c r="B42" s="221" t="s">
        <v>200</v>
      </c>
      <c r="C42" s="222"/>
      <c r="D42" s="113" t="s">
        <v>148</v>
      </c>
      <c r="E42" s="113" t="s">
        <v>201</v>
      </c>
      <c r="F42" s="114"/>
      <c r="G42" s="76"/>
      <c r="H42" s="57">
        <v>-123.4</v>
      </c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  <c r="AY42" s="50"/>
      <c r="AZ42" s="50"/>
      <c r="BA42" s="50"/>
      <c r="BB42" s="50"/>
      <c r="BC42" s="50"/>
    </row>
    <row r="43" spans="1:55" s="54" customFormat="1" ht="20.25" customHeight="1" x14ac:dyDescent="0.25">
      <c r="A43" s="113" t="s">
        <v>203</v>
      </c>
      <c r="B43" s="221" t="s">
        <v>200</v>
      </c>
      <c r="C43" s="222"/>
      <c r="D43" s="113" t="s">
        <v>148</v>
      </c>
      <c r="E43" s="113" t="s">
        <v>201</v>
      </c>
      <c r="F43" s="114"/>
      <c r="G43" s="76"/>
      <c r="H43" s="57">
        <v>-3144</v>
      </c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</row>
    <row r="44" spans="1:55" s="54" customFormat="1" ht="20.25" customHeight="1" x14ac:dyDescent="0.25">
      <c r="A44" s="113" t="s">
        <v>204</v>
      </c>
      <c r="B44" s="221" t="s">
        <v>205</v>
      </c>
      <c r="C44" s="222"/>
      <c r="D44" s="113" t="s">
        <v>148</v>
      </c>
      <c r="E44" s="113" t="s">
        <v>152</v>
      </c>
      <c r="F44" s="114"/>
      <c r="G44" s="76"/>
      <c r="H44" s="57">
        <v>-4.2</v>
      </c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</row>
    <row r="45" spans="1:55" s="54" customFormat="1" ht="20.25" customHeight="1" x14ac:dyDescent="0.25">
      <c r="A45" s="113" t="s">
        <v>206</v>
      </c>
      <c r="B45" s="221" t="s">
        <v>207</v>
      </c>
      <c r="C45" s="222"/>
      <c r="D45" s="113" t="s">
        <v>148</v>
      </c>
      <c r="E45" s="113" t="s">
        <v>208</v>
      </c>
      <c r="F45" s="114"/>
      <c r="G45" s="76"/>
      <c r="H45" s="57">
        <v>-5</v>
      </c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</row>
    <row r="46" spans="1:55" s="54" customFormat="1" ht="20.25" customHeight="1" x14ac:dyDescent="0.25">
      <c r="A46" s="113" t="s">
        <v>209</v>
      </c>
      <c r="B46" s="221" t="s">
        <v>210</v>
      </c>
      <c r="C46" s="222"/>
      <c r="D46" s="113" t="s">
        <v>148</v>
      </c>
      <c r="E46" s="113" t="s">
        <v>152</v>
      </c>
      <c r="F46" s="114"/>
      <c r="G46" s="76"/>
      <c r="H46" s="57">
        <v>-293</v>
      </c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  <c r="BC46" s="50"/>
    </row>
    <row r="47" spans="1:55" s="54" customFormat="1" ht="34.5" customHeight="1" x14ac:dyDescent="0.25">
      <c r="A47" s="113" t="s">
        <v>211</v>
      </c>
      <c r="B47" s="221" t="s">
        <v>212</v>
      </c>
      <c r="C47" s="222"/>
      <c r="D47" s="113" t="s">
        <v>148</v>
      </c>
      <c r="E47" s="113" t="s">
        <v>152</v>
      </c>
      <c r="F47" s="114"/>
      <c r="G47" s="76"/>
      <c r="H47" s="57">
        <v>-3.9</v>
      </c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0"/>
      <c r="AZ47" s="50"/>
      <c r="BA47" s="50"/>
      <c r="BB47" s="50"/>
      <c r="BC47" s="50"/>
    </row>
    <row r="48" spans="1:55" s="54" customFormat="1" ht="33" customHeight="1" x14ac:dyDescent="0.25">
      <c r="A48" s="113" t="s">
        <v>213</v>
      </c>
      <c r="B48" s="221" t="s">
        <v>212</v>
      </c>
      <c r="C48" s="222"/>
      <c r="D48" s="113" t="s">
        <v>148</v>
      </c>
      <c r="E48" s="113" t="s">
        <v>152</v>
      </c>
      <c r="F48" s="114"/>
      <c r="G48" s="76"/>
      <c r="H48" s="57">
        <v>-5</v>
      </c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  <c r="AY48" s="50"/>
      <c r="AZ48" s="50"/>
      <c r="BA48" s="50"/>
      <c r="BB48" s="50"/>
      <c r="BC48" s="50"/>
    </row>
    <row r="49" spans="1:55" s="54" customFormat="1" ht="20.25" customHeight="1" x14ac:dyDescent="0.25">
      <c r="A49" s="113"/>
      <c r="B49" s="231" t="s">
        <v>214</v>
      </c>
      <c r="C49" s="232"/>
      <c r="D49" s="233"/>
      <c r="E49" s="113"/>
      <c r="F49" s="114"/>
      <c r="G49" s="76"/>
      <c r="H49" s="56">
        <f>SUM(H50:H56)</f>
        <v>-4742.4250000000002</v>
      </c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  <c r="AY49" s="50"/>
      <c r="AZ49" s="50"/>
      <c r="BA49" s="50"/>
      <c r="BB49" s="50"/>
      <c r="BC49" s="50"/>
    </row>
    <row r="50" spans="1:55" s="54" customFormat="1" ht="42" customHeight="1" x14ac:dyDescent="0.25">
      <c r="A50" s="113" t="s">
        <v>215</v>
      </c>
      <c r="B50" s="229" t="s">
        <v>216</v>
      </c>
      <c r="C50" s="230"/>
      <c r="D50" s="113" t="s">
        <v>148</v>
      </c>
      <c r="E50" s="113" t="s">
        <v>196</v>
      </c>
      <c r="F50" s="114"/>
      <c r="G50" s="76"/>
      <c r="H50" s="57">
        <v>-344</v>
      </c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  <c r="AY50" s="50"/>
      <c r="AZ50" s="50"/>
      <c r="BA50" s="50"/>
      <c r="BB50" s="50"/>
      <c r="BC50" s="50"/>
    </row>
    <row r="51" spans="1:55" s="54" customFormat="1" ht="60.6" customHeight="1" x14ac:dyDescent="0.25">
      <c r="A51" s="113" t="s">
        <v>217</v>
      </c>
      <c r="B51" s="229" t="s">
        <v>218</v>
      </c>
      <c r="C51" s="230"/>
      <c r="D51" s="113" t="s">
        <v>104</v>
      </c>
      <c r="E51" s="113" t="s">
        <v>196</v>
      </c>
      <c r="F51" s="114"/>
      <c r="G51" s="76"/>
      <c r="H51" s="57">
        <v>-50</v>
      </c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0"/>
      <c r="AX51" s="50"/>
      <c r="AY51" s="50"/>
      <c r="AZ51" s="50"/>
      <c r="BA51" s="50"/>
      <c r="BB51" s="50"/>
      <c r="BC51" s="50"/>
    </row>
    <row r="52" spans="1:55" s="54" customFormat="1" ht="42" customHeight="1" x14ac:dyDescent="0.25">
      <c r="A52" s="113" t="s">
        <v>219</v>
      </c>
      <c r="B52" s="229" t="s">
        <v>220</v>
      </c>
      <c r="C52" s="230"/>
      <c r="D52" s="113" t="s">
        <v>104</v>
      </c>
      <c r="E52" s="113" t="s">
        <v>196</v>
      </c>
      <c r="F52" s="114"/>
      <c r="G52" s="76"/>
      <c r="H52" s="57">
        <v>-115</v>
      </c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  <c r="AZ52" s="50"/>
      <c r="BA52" s="50"/>
      <c r="BB52" s="50"/>
      <c r="BC52" s="50"/>
    </row>
    <row r="53" spans="1:55" s="54" customFormat="1" ht="42" customHeight="1" x14ac:dyDescent="0.25">
      <c r="A53" s="113" t="s">
        <v>221</v>
      </c>
      <c r="B53" s="229" t="s">
        <v>222</v>
      </c>
      <c r="C53" s="230"/>
      <c r="D53" s="113" t="s">
        <v>223</v>
      </c>
      <c r="E53" s="113" t="s">
        <v>196</v>
      </c>
      <c r="F53" s="114"/>
      <c r="G53" s="76"/>
      <c r="H53" s="57">
        <v>-4123.8249999999998</v>
      </c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50"/>
      <c r="BB53" s="50"/>
      <c r="BC53" s="50"/>
    </row>
    <row r="54" spans="1:55" s="54" customFormat="1" ht="29.25" customHeight="1" x14ac:dyDescent="0.25">
      <c r="A54" s="113" t="s">
        <v>224</v>
      </c>
      <c r="B54" s="229" t="s">
        <v>225</v>
      </c>
      <c r="C54" s="230"/>
      <c r="D54" s="113" t="s">
        <v>104</v>
      </c>
      <c r="E54" s="113" t="s">
        <v>196</v>
      </c>
      <c r="F54" s="114"/>
      <c r="G54" s="76"/>
      <c r="H54" s="57">
        <v>-6</v>
      </c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  <c r="AY54" s="50"/>
      <c r="AZ54" s="50"/>
      <c r="BA54" s="50"/>
      <c r="BB54" s="50"/>
      <c r="BC54" s="50"/>
    </row>
    <row r="55" spans="1:55" s="54" customFormat="1" ht="43.5" customHeight="1" x14ac:dyDescent="0.25">
      <c r="A55" s="113" t="s">
        <v>226</v>
      </c>
      <c r="B55" s="229" t="s">
        <v>227</v>
      </c>
      <c r="C55" s="230"/>
      <c r="D55" s="113" t="s">
        <v>223</v>
      </c>
      <c r="E55" s="113" t="s">
        <v>196</v>
      </c>
      <c r="F55" s="114"/>
      <c r="G55" s="76"/>
      <c r="H55" s="57">
        <v>-3.6</v>
      </c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</row>
    <row r="56" spans="1:55" s="54" customFormat="1" ht="29.25" customHeight="1" x14ac:dyDescent="0.25">
      <c r="A56" s="113" t="s">
        <v>228</v>
      </c>
      <c r="B56" s="229" t="s">
        <v>229</v>
      </c>
      <c r="C56" s="230"/>
      <c r="D56" s="113" t="s">
        <v>148</v>
      </c>
      <c r="E56" s="113" t="s">
        <v>196</v>
      </c>
      <c r="F56" s="114"/>
      <c r="G56" s="76"/>
      <c r="H56" s="57">
        <v>-100</v>
      </c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50"/>
      <c r="BB56" s="50"/>
      <c r="BC56" s="50"/>
    </row>
    <row r="57" spans="1:55" s="50" customFormat="1" ht="29.25" customHeight="1" x14ac:dyDescent="0.25">
      <c r="A57" s="130" t="s">
        <v>230</v>
      </c>
      <c r="B57" s="225" t="s">
        <v>117</v>
      </c>
      <c r="C57" s="226"/>
      <c r="D57" s="226"/>
      <c r="E57" s="226"/>
      <c r="F57" s="226"/>
      <c r="G57" s="227"/>
      <c r="H57" s="131">
        <f>H58</f>
        <v>-660</v>
      </c>
    </row>
    <row r="58" spans="1:55" s="50" customFormat="1" ht="29.25" customHeight="1" x14ac:dyDescent="0.25">
      <c r="A58" s="53"/>
      <c r="B58" s="68"/>
      <c r="C58" s="69"/>
      <c r="D58" s="69"/>
      <c r="E58" s="69"/>
      <c r="F58" s="69"/>
      <c r="G58" s="70"/>
      <c r="H58" s="56">
        <f>SUM(H59)</f>
        <v>-660</v>
      </c>
    </row>
    <row r="59" spans="1:55" s="50" customFormat="1" ht="49.5" customHeight="1" x14ac:dyDescent="0.25">
      <c r="A59" s="113" t="s">
        <v>231</v>
      </c>
      <c r="B59" s="229" t="s">
        <v>232</v>
      </c>
      <c r="C59" s="230"/>
      <c r="D59" s="113" t="s">
        <v>148</v>
      </c>
      <c r="E59" s="113" t="s">
        <v>196</v>
      </c>
      <c r="F59" s="114"/>
      <c r="G59" s="76"/>
      <c r="H59" s="57">
        <v>-660</v>
      </c>
    </row>
    <row r="60" spans="1:55" s="50" customFormat="1" ht="33" customHeight="1" x14ac:dyDescent="0.25">
      <c r="A60" s="130" t="s">
        <v>256</v>
      </c>
      <c r="B60" s="234" t="s">
        <v>248</v>
      </c>
      <c r="C60" s="235"/>
      <c r="D60" s="235"/>
      <c r="E60" s="235"/>
      <c r="F60" s="235"/>
      <c r="G60" s="236"/>
      <c r="H60" s="110">
        <v>140670</v>
      </c>
    </row>
    <row r="61" spans="1:55" s="50" customFormat="1" ht="20.25" customHeight="1" x14ac:dyDescent="0.25">
      <c r="A61" s="113"/>
      <c r="B61" s="228" t="s">
        <v>145</v>
      </c>
      <c r="C61" s="228"/>
      <c r="D61" s="113"/>
      <c r="E61" s="113"/>
      <c r="F61" s="114"/>
      <c r="G61" s="55"/>
      <c r="H61" s="56">
        <f>SUM(H62:H69)</f>
        <v>140670</v>
      </c>
    </row>
    <row r="62" spans="1:55" s="50" customFormat="1" ht="20.25" customHeight="1" x14ac:dyDescent="0.25">
      <c r="A62" s="113" t="s">
        <v>257</v>
      </c>
      <c r="B62" s="229" t="s">
        <v>258</v>
      </c>
      <c r="C62" s="230"/>
      <c r="D62" s="113" t="s">
        <v>148</v>
      </c>
      <c r="E62" s="113" t="s">
        <v>259</v>
      </c>
      <c r="F62" s="76">
        <v>95000</v>
      </c>
      <c r="G62" s="76">
        <v>210</v>
      </c>
      <c r="H62" s="57">
        <v>19950</v>
      </c>
    </row>
    <row r="63" spans="1:55" s="50" customFormat="1" ht="20.25" customHeight="1" x14ac:dyDescent="0.25">
      <c r="A63" s="113" t="s">
        <v>260</v>
      </c>
      <c r="B63" s="229" t="s">
        <v>261</v>
      </c>
      <c r="C63" s="230"/>
      <c r="D63" s="113" t="s">
        <v>148</v>
      </c>
      <c r="E63" s="113" t="s">
        <v>259</v>
      </c>
      <c r="F63" s="76">
        <v>12000</v>
      </c>
      <c r="G63" s="76">
        <v>850</v>
      </c>
      <c r="H63" s="57">
        <v>10200</v>
      </c>
    </row>
    <row r="64" spans="1:55" s="50" customFormat="1" ht="20.25" customHeight="1" x14ac:dyDescent="0.25">
      <c r="A64" s="113" t="s">
        <v>262</v>
      </c>
      <c r="B64" s="229" t="s">
        <v>263</v>
      </c>
      <c r="C64" s="230"/>
      <c r="D64" s="113" t="s">
        <v>148</v>
      </c>
      <c r="E64" s="113" t="s">
        <v>259</v>
      </c>
      <c r="F64" s="76">
        <v>50000</v>
      </c>
      <c r="G64" s="76">
        <v>150</v>
      </c>
      <c r="H64" s="57">
        <v>7500</v>
      </c>
    </row>
    <row r="65" spans="1:10" s="50" customFormat="1" x14ac:dyDescent="0.25">
      <c r="A65" s="113" t="s">
        <v>264</v>
      </c>
      <c r="B65" s="229" t="s">
        <v>265</v>
      </c>
      <c r="C65" s="230"/>
      <c r="D65" s="113" t="s">
        <v>148</v>
      </c>
      <c r="E65" s="113" t="s">
        <v>259</v>
      </c>
      <c r="F65" s="76">
        <v>55000</v>
      </c>
      <c r="G65" s="76">
        <v>60</v>
      </c>
      <c r="H65" s="57">
        <v>3300</v>
      </c>
    </row>
    <row r="66" spans="1:10" s="50" customFormat="1" x14ac:dyDescent="0.25">
      <c r="A66" s="113" t="s">
        <v>266</v>
      </c>
      <c r="B66" s="221" t="s">
        <v>267</v>
      </c>
      <c r="C66" s="222"/>
      <c r="D66" s="113" t="s">
        <v>148</v>
      </c>
      <c r="E66" s="113" t="s">
        <v>259</v>
      </c>
      <c r="F66" s="76">
        <v>90000</v>
      </c>
      <c r="G66" s="76">
        <v>100</v>
      </c>
      <c r="H66" s="57">
        <v>9000</v>
      </c>
    </row>
    <row r="67" spans="1:10" s="50" customFormat="1" x14ac:dyDescent="0.25">
      <c r="A67" s="113" t="s">
        <v>268</v>
      </c>
      <c r="B67" s="221" t="s">
        <v>269</v>
      </c>
      <c r="C67" s="222"/>
      <c r="D67" s="113" t="s">
        <v>148</v>
      </c>
      <c r="E67" s="113" t="s">
        <v>259</v>
      </c>
      <c r="F67" s="76">
        <v>132000</v>
      </c>
      <c r="G67" s="76">
        <v>210</v>
      </c>
      <c r="H67" s="57">
        <v>27720</v>
      </c>
    </row>
    <row r="68" spans="1:10" s="50" customFormat="1" x14ac:dyDescent="0.25">
      <c r="A68" s="113" t="s">
        <v>270</v>
      </c>
      <c r="B68" s="221" t="s">
        <v>271</v>
      </c>
      <c r="C68" s="222"/>
      <c r="D68" s="113" t="s">
        <v>148</v>
      </c>
      <c r="E68" s="113" t="s">
        <v>259</v>
      </c>
      <c r="F68" s="76">
        <v>260000</v>
      </c>
      <c r="G68" s="76">
        <v>210</v>
      </c>
      <c r="H68" s="57">
        <v>54600</v>
      </c>
    </row>
    <row r="69" spans="1:10" s="50" customFormat="1" x14ac:dyDescent="0.25">
      <c r="A69" s="113" t="s">
        <v>272</v>
      </c>
      <c r="B69" s="221" t="s">
        <v>273</v>
      </c>
      <c r="C69" s="222"/>
      <c r="D69" s="113" t="s">
        <v>148</v>
      </c>
      <c r="E69" s="113" t="s">
        <v>259</v>
      </c>
      <c r="F69" s="76">
        <v>40000</v>
      </c>
      <c r="G69" s="76">
        <v>210</v>
      </c>
      <c r="H69" s="57">
        <v>8400</v>
      </c>
    </row>
    <row r="70" spans="1:10" s="50" customFormat="1" ht="36" customHeight="1" x14ac:dyDescent="0.25">
      <c r="A70" s="130" t="s">
        <v>109</v>
      </c>
      <c r="B70" s="234" t="s">
        <v>88</v>
      </c>
      <c r="C70" s="235"/>
      <c r="D70" s="235"/>
      <c r="E70" s="235"/>
      <c r="F70" s="235"/>
      <c r="G70" s="236"/>
      <c r="H70" s="132">
        <f>H71+H75</f>
        <v>94086.1</v>
      </c>
    </row>
    <row r="71" spans="1:10" s="50" customFormat="1" ht="14.25" x14ac:dyDescent="0.25">
      <c r="A71" s="113"/>
      <c r="B71" s="228" t="s">
        <v>103</v>
      </c>
      <c r="C71" s="228"/>
      <c r="D71" s="113"/>
      <c r="E71" s="113"/>
      <c r="F71" s="114"/>
      <c r="G71" s="55"/>
      <c r="H71" s="58">
        <f>SUM(H72:H74)</f>
        <v>91841</v>
      </c>
    </row>
    <row r="72" spans="1:10" s="50" customFormat="1" x14ac:dyDescent="0.25">
      <c r="A72" s="113" t="s">
        <v>233</v>
      </c>
      <c r="B72" s="237" t="s">
        <v>234</v>
      </c>
      <c r="C72" s="238"/>
      <c r="D72" s="113" t="s">
        <v>105</v>
      </c>
      <c r="E72" s="113" t="s">
        <v>196</v>
      </c>
      <c r="F72" s="76">
        <v>115199200</v>
      </c>
      <c r="G72" s="59">
        <v>1</v>
      </c>
      <c r="H72" s="60">
        <v>115199.2</v>
      </c>
    </row>
    <row r="73" spans="1:10" s="50" customFormat="1" x14ac:dyDescent="0.25">
      <c r="A73" s="113" t="s">
        <v>235</v>
      </c>
      <c r="B73" s="237" t="s">
        <v>234</v>
      </c>
      <c r="C73" s="238"/>
      <c r="D73" s="113" t="s">
        <v>105</v>
      </c>
      <c r="E73" s="113" t="s">
        <v>196</v>
      </c>
      <c r="F73" s="76"/>
      <c r="G73" s="59"/>
      <c r="H73" s="57">
        <v>-13217</v>
      </c>
    </row>
    <row r="74" spans="1:10" s="50" customFormat="1" x14ac:dyDescent="0.25">
      <c r="A74" s="113" t="s">
        <v>236</v>
      </c>
      <c r="B74" s="229" t="s">
        <v>234</v>
      </c>
      <c r="C74" s="230"/>
      <c r="D74" s="113" t="s">
        <v>104</v>
      </c>
      <c r="E74" s="113" t="s">
        <v>196</v>
      </c>
      <c r="F74" s="76"/>
      <c r="G74" s="59"/>
      <c r="H74" s="57">
        <v>-10141.200000000001</v>
      </c>
    </row>
    <row r="75" spans="1:10" s="50" customFormat="1" ht="14.25" x14ac:dyDescent="0.25">
      <c r="A75" s="61"/>
      <c r="B75" s="228" t="s">
        <v>106</v>
      </c>
      <c r="C75" s="228"/>
      <c r="D75" s="110"/>
      <c r="E75" s="62"/>
      <c r="F75" s="63"/>
      <c r="G75" s="64"/>
      <c r="H75" s="58">
        <f>SUM(H76:H79)</f>
        <v>2245.1</v>
      </c>
    </row>
    <row r="76" spans="1:10" s="50" customFormat="1" x14ac:dyDescent="0.25">
      <c r="A76" s="113" t="s">
        <v>107</v>
      </c>
      <c r="B76" s="229" t="s">
        <v>237</v>
      </c>
      <c r="C76" s="230"/>
      <c r="D76" s="113" t="s">
        <v>104</v>
      </c>
      <c r="E76" s="113" t="s">
        <v>196</v>
      </c>
      <c r="F76" s="76"/>
      <c r="G76" s="59"/>
      <c r="H76" s="57">
        <v>-362.24</v>
      </c>
    </row>
    <row r="77" spans="1:10" s="50" customFormat="1" x14ac:dyDescent="0.25">
      <c r="A77" s="113" t="s">
        <v>108</v>
      </c>
      <c r="B77" s="229" t="s">
        <v>237</v>
      </c>
      <c r="C77" s="230"/>
      <c r="D77" s="113" t="s">
        <v>104</v>
      </c>
      <c r="E77" s="113" t="s">
        <v>196</v>
      </c>
      <c r="F77" s="76"/>
      <c r="G77" s="59"/>
      <c r="H77" s="57">
        <v>-38.76</v>
      </c>
    </row>
    <row r="78" spans="1:10" s="50" customFormat="1" x14ac:dyDescent="0.25">
      <c r="A78" s="113" t="s">
        <v>238</v>
      </c>
      <c r="B78" s="229" t="s">
        <v>237</v>
      </c>
      <c r="C78" s="230"/>
      <c r="D78" s="113" t="s">
        <v>104</v>
      </c>
      <c r="E78" s="113" t="s">
        <v>196</v>
      </c>
      <c r="F78" s="76">
        <v>1984600</v>
      </c>
      <c r="G78" s="59">
        <v>1</v>
      </c>
      <c r="H78" s="60">
        <v>1984.6</v>
      </c>
      <c r="J78" s="65"/>
    </row>
    <row r="79" spans="1:10" s="50" customFormat="1" x14ac:dyDescent="0.25">
      <c r="A79" s="113" t="s">
        <v>239</v>
      </c>
      <c r="B79" s="229" t="s">
        <v>240</v>
      </c>
      <c r="C79" s="230"/>
      <c r="D79" s="113" t="s">
        <v>223</v>
      </c>
      <c r="E79" s="113" t="s">
        <v>196</v>
      </c>
      <c r="F79" s="76">
        <v>661500</v>
      </c>
      <c r="G79" s="59">
        <v>1</v>
      </c>
      <c r="H79" s="60">
        <v>661.5</v>
      </c>
    </row>
  </sheetData>
  <mergeCells count="80">
    <mergeCell ref="B76:C76"/>
    <mergeCell ref="B77:C77"/>
    <mergeCell ref="B78:C78"/>
    <mergeCell ref="B79:C79"/>
    <mergeCell ref="B70:G70"/>
    <mergeCell ref="B71:C71"/>
    <mergeCell ref="B72:C72"/>
    <mergeCell ref="B73:C73"/>
    <mergeCell ref="B74:C74"/>
    <mergeCell ref="B75:C75"/>
    <mergeCell ref="B69:C69"/>
    <mergeCell ref="B57:G57"/>
    <mergeCell ref="B59:C59"/>
    <mergeCell ref="B60:G60"/>
    <mergeCell ref="B61:C61"/>
    <mergeCell ref="B62:C62"/>
    <mergeCell ref="B63:C63"/>
    <mergeCell ref="B64:C64"/>
    <mergeCell ref="B65:C65"/>
    <mergeCell ref="B66:C66"/>
    <mergeCell ref="B67:C67"/>
    <mergeCell ref="B68:C68"/>
    <mergeCell ref="B56:C56"/>
    <mergeCell ref="B45:C45"/>
    <mergeCell ref="B46:C46"/>
    <mergeCell ref="B47:C47"/>
    <mergeCell ref="B48:C48"/>
    <mergeCell ref="B49:D49"/>
    <mergeCell ref="B50:C50"/>
    <mergeCell ref="B51:C51"/>
    <mergeCell ref="B52:C52"/>
    <mergeCell ref="B53:C53"/>
    <mergeCell ref="B54:C54"/>
    <mergeCell ref="B55:C55"/>
    <mergeCell ref="B44:C44"/>
    <mergeCell ref="B32:C32"/>
    <mergeCell ref="B33:C33"/>
    <mergeCell ref="B34:C34"/>
    <mergeCell ref="B35:C35"/>
    <mergeCell ref="B36:C36"/>
    <mergeCell ref="B37:C37"/>
    <mergeCell ref="B38:C38"/>
    <mergeCell ref="B40:C40"/>
    <mergeCell ref="B41:C41"/>
    <mergeCell ref="B42:C42"/>
    <mergeCell ref="B43:C43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8:G8"/>
    <mergeCell ref="D9:F9"/>
    <mergeCell ref="B10:G10"/>
    <mergeCell ref="B11:C11"/>
    <mergeCell ref="B12:C12"/>
    <mergeCell ref="B13:C13"/>
    <mergeCell ref="B14:C14"/>
    <mergeCell ref="B15:C15"/>
    <mergeCell ref="B16:C16"/>
    <mergeCell ref="B17:C17"/>
    <mergeCell ref="B18:C18"/>
    <mergeCell ref="A1:H1"/>
    <mergeCell ref="A2:H2"/>
    <mergeCell ref="A3:H3"/>
    <mergeCell ref="A4:H4"/>
    <mergeCell ref="A6:A7"/>
    <mergeCell ref="B6:C7"/>
    <mergeCell ref="D6:D7"/>
    <mergeCell ref="E6:E7"/>
    <mergeCell ref="F6:F7"/>
    <mergeCell ref="G6:H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topLeftCell="A16" workbookViewId="0">
      <selection activeCell="J11" sqref="J11"/>
    </sheetView>
  </sheetViews>
  <sheetFormatPr defaultColWidth="9.140625" defaultRowHeight="13.5" x14ac:dyDescent="0.25"/>
  <cols>
    <col min="1" max="3" width="8.85546875" style="12" customWidth="1"/>
    <col min="4" max="4" width="10.28515625" style="12" customWidth="1"/>
    <col min="5" max="5" width="14.5703125" style="12" customWidth="1"/>
    <col min="6" max="6" width="62.140625" style="12" customWidth="1"/>
    <col min="7" max="8" width="15.5703125" style="12" customWidth="1"/>
    <col min="9" max="9" width="40.140625" style="12" customWidth="1"/>
    <col min="10" max="10" width="49.85546875" style="12" customWidth="1"/>
    <col min="11" max="11" width="14.28515625" style="12" customWidth="1"/>
    <col min="12" max="16384" width="9.140625" style="12"/>
  </cols>
  <sheetData>
    <row r="1" spans="1:16" x14ac:dyDescent="0.25">
      <c r="G1" s="258" t="s">
        <v>292</v>
      </c>
      <c r="H1" s="258"/>
    </row>
    <row r="2" spans="1:16" ht="17.45" customHeight="1" x14ac:dyDescent="0.25">
      <c r="G2" s="134"/>
      <c r="H2" s="134" t="s">
        <v>282</v>
      </c>
    </row>
    <row r="3" spans="1:16" ht="17.45" customHeight="1" x14ac:dyDescent="0.25">
      <c r="G3" s="134"/>
      <c r="H3" s="134" t="s">
        <v>9</v>
      </c>
    </row>
    <row r="4" spans="1:16" ht="51.75" customHeight="1" x14ac:dyDescent="0.3">
      <c r="A4" s="210" t="s">
        <v>283</v>
      </c>
      <c r="B4" s="210"/>
      <c r="C4" s="210"/>
      <c r="D4" s="210"/>
      <c r="E4" s="210"/>
      <c r="F4" s="210"/>
      <c r="G4" s="210"/>
      <c r="H4" s="210"/>
    </row>
    <row r="5" spans="1:16" s="135" customFormat="1" ht="19.5" customHeight="1" x14ac:dyDescent="0.25">
      <c r="H5" s="136" t="s">
        <v>304</v>
      </c>
    </row>
    <row r="6" spans="1:16" s="137" customFormat="1" ht="76.900000000000006" customHeight="1" x14ac:dyDescent="0.25">
      <c r="A6" s="259" t="s">
        <v>32</v>
      </c>
      <c r="B6" s="259"/>
      <c r="C6" s="259"/>
      <c r="D6" s="259" t="s">
        <v>14</v>
      </c>
      <c r="E6" s="259"/>
      <c r="F6" s="259" t="s">
        <v>20</v>
      </c>
      <c r="G6" s="260" t="s">
        <v>284</v>
      </c>
      <c r="H6" s="261"/>
    </row>
    <row r="7" spans="1:16" s="137" customFormat="1" x14ac:dyDescent="0.25">
      <c r="A7" s="138" t="s">
        <v>285</v>
      </c>
      <c r="B7" s="138" t="s">
        <v>286</v>
      </c>
      <c r="C7" s="138" t="s">
        <v>36</v>
      </c>
      <c r="D7" s="138" t="s">
        <v>16</v>
      </c>
      <c r="E7" s="138" t="s">
        <v>66</v>
      </c>
      <c r="F7" s="259"/>
      <c r="G7" s="138" t="s">
        <v>287</v>
      </c>
      <c r="H7" s="138" t="s">
        <v>288</v>
      </c>
    </row>
    <row r="8" spans="1:16" s="137" customFormat="1" ht="18" customHeight="1" x14ac:dyDescent="0.25">
      <c r="A8" s="122"/>
      <c r="B8" s="122"/>
      <c r="C8" s="122"/>
      <c r="D8" s="138"/>
      <c r="E8" s="138"/>
      <c r="F8" s="139" t="s">
        <v>31</v>
      </c>
      <c r="G8" s="52">
        <f>+G10+G39</f>
        <v>0</v>
      </c>
      <c r="H8" s="52">
        <f>+H10+H39</f>
        <v>0</v>
      </c>
      <c r="I8" s="140"/>
    </row>
    <row r="9" spans="1:16" s="137" customFormat="1" ht="14.25" x14ac:dyDescent="0.25">
      <c r="A9" s="122"/>
      <c r="B9" s="122"/>
      <c r="C9" s="122"/>
      <c r="D9" s="138"/>
      <c r="E9" s="138"/>
      <c r="F9" s="122" t="s">
        <v>60</v>
      </c>
      <c r="G9" s="52"/>
      <c r="H9" s="52"/>
    </row>
    <row r="10" spans="1:16" s="137" customFormat="1" ht="17.25" customHeight="1" x14ac:dyDescent="0.25">
      <c r="A10" s="122"/>
      <c r="B10" s="122"/>
      <c r="C10" s="122"/>
      <c r="D10" s="138"/>
      <c r="E10" s="138"/>
      <c r="F10" s="139" t="s">
        <v>95</v>
      </c>
      <c r="G10" s="52">
        <f>+G11</f>
        <v>203170.6</v>
      </c>
      <c r="H10" s="52">
        <f>+H11</f>
        <v>217550.9</v>
      </c>
      <c r="I10" s="150"/>
      <c r="J10" s="140"/>
    </row>
    <row r="11" spans="1:16" s="137" customFormat="1" ht="36.75" customHeight="1" x14ac:dyDescent="0.25">
      <c r="A11" s="246" t="s">
        <v>82</v>
      </c>
      <c r="B11" s="247"/>
      <c r="C11" s="248"/>
      <c r="D11" s="250"/>
      <c r="E11" s="151"/>
      <c r="F11" s="125" t="s">
        <v>83</v>
      </c>
      <c r="G11" s="52">
        <f>+G13</f>
        <v>203170.6</v>
      </c>
      <c r="H11" s="52">
        <f>+H13</f>
        <v>217550.9</v>
      </c>
      <c r="I11" s="140"/>
    </row>
    <row r="12" spans="1:16" s="137" customFormat="1" ht="16.899999999999999" customHeight="1" x14ac:dyDescent="0.25">
      <c r="A12" s="246"/>
      <c r="B12" s="247"/>
      <c r="C12" s="249"/>
      <c r="D12" s="251"/>
      <c r="E12" s="152"/>
      <c r="F12" s="122" t="s">
        <v>23</v>
      </c>
      <c r="G12" s="161"/>
      <c r="H12" s="161"/>
    </row>
    <row r="13" spans="1:16" s="137" customFormat="1" ht="14.25" x14ac:dyDescent="0.25">
      <c r="A13" s="246"/>
      <c r="B13" s="246" t="s">
        <v>84</v>
      </c>
      <c r="C13" s="248"/>
      <c r="D13" s="153"/>
      <c r="E13" s="152"/>
      <c r="F13" s="125" t="s">
        <v>85</v>
      </c>
      <c r="G13" s="52">
        <f>+G15</f>
        <v>203170.6</v>
      </c>
      <c r="H13" s="52">
        <f>+H15</f>
        <v>217550.9</v>
      </c>
    </row>
    <row r="14" spans="1:16" s="137" customFormat="1" ht="16.899999999999999" customHeight="1" x14ac:dyDescent="0.25">
      <c r="A14" s="246"/>
      <c r="B14" s="246"/>
      <c r="C14" s="252"/>
      <c r="D14" s="154"/>
      <c r="E14" s="152"/>
      <c r="F14" s="122" t="s">
        <v>23</v>
      </c>
      <c r="G14" s="52"/>
      <c r="H14" s="49"/>
    </row>
    <row r="15" spans="1:16" s="137" customFormat="1" ht="14.25" x14ac:dyDescent="0.25">
      <c r="A15" s="246"/>
      <c r="B15" s="246"/>
      <c r="C15" s="246" t="s">
        <v>58</v>
      </c>
      <c r="D15" s="253"/>
      <c r="E15" s="152"/>
      <c r="F15" s="125" t="s">
        <v>85</v>
      </c>
      <c r="G15" s="52">
        <f t="shared" ref="G15:H15" si="0">+G17</f>
        <v>203170.6</v>
      </c>
      <c r="H15" s="52">
        <f t="shared" si="0"/>
        <v>217550.9</v>
      </c>
      <c r="I15" s="155"/>
      <c r="J15" s="155"/>
      <c r="K15" s="155"/>
      <c r="L15" s="155"/>
      <c r="M15" s="155"/>
      <c r="N15" s="155"/>
      <c r="O15" s="155"/>
      <c r="P15" s="155"/>
    </row>
    <row r="16" spans="1:16" s="137" customFormat="1" ht="16.899999999999999" customHeight="1" x14ac:dyDescent="0.25">
      <c r="A16" s="246"/>
      <c r="B16" s="246"/>
      <c r="C16" s="246"/>
      <c r="D16" s="253"/>
      <c r="E16" s="152"/>
      <c r="F16" s="122" t="s">
        <v>23</v>
      </c>
      <c r="G16" s="52"/>
      <c r="H16" s="173"/>
      <c r="I16" s="155"/>
      <c r="J16" s="155"/>
      <c r="K16" s="155"/>
      <c r="L16" s="155"/>
      <c r="M16" s="155"/>
      <c r="N16" s="155"/>
      <c r="O16" s="155"/>
      <c r="P16" s="155"/>
    </row>
    <row r="17" spans="1:16" s="137" customFormat="1" ht="21" customHeight="1" x14ac:dyDescent="0.25">
      <c r="A17" s="246"/>
      <c r="B17" s="246"/>
      <c r="C17" s="246"/>
      <c r="D17" s="253"/>
      <c r="E17" s="152"/>
      <c r="F17" s="10" t="s">
        <v>86</v>
      </c>
      <c r="G17" s="52">
        <f t="shared" ref="G17:H17" si="1">+G19</f>
        <v>203170.6</v>
      </c>
      <c r="H17" s="173">
        <f t="shared" si="1"/>
        <v>217550.9</v>
      </c>
      <c r="I17" s="155"/>
      <c r="J17" s="155"/>
      <c r="K17" s="155"/>
      <c r="L17" s="155"/>
      <c r="M17" s="155"/>
      <c r="N17" s="155"/>
      <c r="O17" s="155"/>
      <c r="P17" s="155"/>
    </row>
    <row r="18" spans="1:16" s="137" customFormat="1" ht="16.899999999999999" customHeight="1" x14ac:dyDescent="0.25">
      <c r="A18" s="246"/>
      <c r="B18" s="246"/>
      <c r="C18" s="246"/>
      <c r="D18" s="253"/>
      <c r="E18" s="156"/>
      <c r="F18" s="122" t="s">
        <v>23</v>
      </c>
      <c r="G18" s="143"/>
      <c r="H18" s="169"/>
      <c r="I18" s="155"/>
      <c r="J18" s="155"/>
      <c r="K18" s="155"/>
      <c r="L18" s="155"/>
      <c r="M18" s="155"/>
      <c r="N18" s="155"/>
      <c r="O18" s="155"/>
      <c r="P18" s="155"/>
    </row>
    <row r="19" spans="1:16" s="137" customFormat="1" ht="14.25" x14ac:dyDescent="0.25">
      <c r="A19" s="246"/>
      <c r="B19" s="246"/>
      <c r="C19" s="246"/>
      <c r="D19" s="254">
        <v>1180</v>
      </c>
      <c r="E19" s="239" t="s">
        <v>75</v>
      </c>
      <c r="F19" s="240"/>
      <c r="G19" s="52">
        <f>+G21+G30</f>
        <v>203170.6</v>
      </c>
      <c r="H19" s="52">
        <f>+H21+H30</f>
        <v>217550.9</v>
      </c>
      <c r="I19" s="157"/>
      <c r="J19" s="155"/>
      <c r="K19" s="155"/>
      <c r="L19" s="155"/>
      <c r="M19" s="155"/>
      <c r="N19" s="155"/>
      <c r="O19" s="155"/>
      <c r="P19" s="155"/>
    </row>
    <row r="20" spans="1:16" s="137" customFormat="1" ht="16.899999999999999" customHeight="1" x14ac:dyDescent="0.25">
      <c r="A20" s="246"/>
      <c r="B20" s="246"/>
      <c r="C20" s="246"/>
      <c r="D20" s="254"/>
      <c r="E20" s="158"/>
      <c r="F20" s="122" t="s">
        <v>23</v>
      </c>
      <c r="G20" s="143"/>
      <c r="H20" s="169"/>
      <c r="I20" s="155"/>
      <c r="J20" s="155"/>
      <c r="K20" s="155"/>
      <c r="L20" s="155"/>
      <c r="M20" s="155"/>
      <c r="N20" s="155"/>
      <c r="O20" s="155"/>
      <c r="P20" s="155"/>
    </row>
    <row r="21" spans="1:16" s="137" customFormat="1" ht="33.75" customHeight="1" x14ac:dyDescent="0.25">
      <c r="A21" s="246"/>
      <c r="B21" s="246"/>
      <c r="C21" s="246"/>
      <c r="D21" s="254"/>
      <c r="E21" s="159">
        <v>31001</v>
      </c>
      <c r="F21" s="89" t="s">
        <v>250</v>
      </c>
      <c r="G21" s="52">
        <f>+G23</f>
        <v>140670</v>
      </c>
      <c r="H21" s="52">
        <f>+H23</f>
        <v>140670</v>
      </c>
      <c r="I21" s="155"/>
      <c r="J21" s="155"/>
      <c r="K21" s="155"/>
      <c r="L21" s="155"/>
      <c r="M21" s="155"/>
      <c r="N21" s="155"/>
      <c r="O21" s="155"/>
      <c r="P21" s="155"/>
    </row>
    <row r="22" spans="1:16" s="137" customFormat="1" ht="16.899999999999999" customHeight="1" x14ac:dyDescent="0.25">
      <c r="A22" s="246"/>
      <c r="B22" s="246"/>
      <c r="C22" s="246"/>
      <c r="D22" s="254"/>
      <c r="E22" s="241"/>
      <c r="F22" s="122" t="s">
        <v>25</v>
      </c>
      <c r="G22" s="143"/>
      <c r="H22" s="161"/>
    </row>
    <row r="23" spans="1:16" s="160" customFormat="1" ht="14.25" x14ac:dyDescent="0.25">
      <c r="A23" s="246"/>
      <c r="B23" s="246"/>
      <c r="C23" s="246"/>
      <c r="D23" s="254"/>
      <c r="E23" s="242"/>
      <c r="F23" s="133" t="s">
        <v>86</v>
      </c>
      <c r="G23" s="172">
        <f t="shared" ref="G23:H23" si="2">+G25</f>
        <v>140670</v>
      </c>
      <c r="H23" s="172">
        <f t="shared" si="2"/>
        <v>140670</v>
      </c>
    </row>
    <row r="24" spans="1:16" s="137" customFormat="1" ht="27" x14ac:dyDescent="0.25">
      <c r="A24" s="246"/>
      <c r="B24" s="246"/>
      <c r="C24" s="246"/>
      <c r="D24" s="254"/>
      <c r="E24" s="242"/>
      <c r="F24" s="122" t="s">
        <v>293</v>
      </c>
      <c r="G24" s="161"/>
      <c r="H24" s="161"/>
    </row>
    <row r="25" spans="1:16" s="137" customFormat="1" ht="16.899999999999999" customHeight="1" x14ac:dyDescent="0.25">
      <c r="A25" s="246"/>
      <c r="B25" s="246"/>
      <c r="C25" s="246"/>
      <c r="D25" s="254"/>
      <c r="E25" s="242"/>
      <c r="F25" s="122" t="s">
        <v>28</v>
      </c>
      <c r="G25" s="161">
        <f>+G26</f>
        <v>140670</v>
      </c>
      <c r="H25" s="161">
        <f t="shared" ref="G25:H26" si="3">+H26</f>
        <v>140670</v>
      </c>
    </row>
    <row r="26" spans="1:16" s="137" customFormat="1" ht="16.899999999999999" customHeight="1" x14ac:dyDescent="0.25">
      <c r="A26" s="246"/>
      <c r="B26" s="246"/>
      <c r="C26" s="246"/>
      <c r="D26" s="254"/>
      <c r="E26" s="242"/>
      <c r="F26" s="5" t="s">
        <v>91</v>
      </c>
      <c r="G26" s="161">
        <f t="shared" si="3"/>
        <v>140670</v>
      </c>
      <c r="H26" s="161">
        <f t="shared" si="3"/>
        <v>140670</v>
      </c>
    </row>
    <row r="27" spans="1:16" s="137" customFormat="1" ht="16.899999999999999" customHeight="1" x14ac:dyDescent="0.25">
      <c r="A27" s="246"/>
      <c r="B27" s="246"/>
      <c r="C27" s="246"/>
      <c r="D27" s="254"/>
      <c r="E27" s="242"/>
      <c r="F27" s="5" t="s">
        <v>93</v>
      </c>
      <c r="G27" s="161">
        <f>+G28</f>
        <v>140670</v>
      </c>
      <c r="H27" s="161">
        <f>+H28</f>
        <v>140670</v>
      </c>
    </row>
    <row r="28" spans="1:16" s="137" customFormat="1" ht="16.899999999999999" customHeight="1" x14ac:dyDescent="0.25">
      <c r="A28" s="246"/>
      <c r="B28" s="246"/>
      <c r="C28" s="246"/>
      <c r="D28" s="254"/>
      <c r="E28" s="242"/>
      <c r="F28" s="5" t="s">
        <v>251</v>
      </c>
      <c r="G28" s="161">
        <f t="shared" ref="G28:H28" si="4">+G29</f>
        <v>140670</v>
      </c>
      <c r="H28" s="161">
        <f t="shared" si="4"/>
        <v>140670</v>
      </c>
      <c r="I28" s="162"/>
    </row>
    <row r="29" spans="1:16" s="137" customFormat="1" x14ac:dyDescent="0.25">
      <c r="A29" s="246"/>
      <c r="B29" s="246"/>
      <c r="C29" s="246"/>
      <c r="D29" s="254"/>
      <c r="E29" s="242"/>
      <c r="F29" s="5" t="s">
        <v>252</v>
      </c>
      <c r="G29" s="164">
        <v>140670</v>
      </c>
      <c r="H29" s="164">
        <v>140670</v>
      </c>
      <c r="I29" s="163"/>
    </row>
    <row r="30" spans="1:16" s="137" customFormat="1" ht="21" customHeight="1" x14ac:dyDescent="0.25">
      <c r="A30" s="246"/>
      <c r="B30" s="246"/>
      <c r="C30" s="246"/>
      <c r="D30" s="254"/>
      <c r="E30" s="159">
        <v>31004</v>
      </c>
      <c r="F30" s="89" t="s">
        <v>88</v>
      </c>
      <c r="G30" s="165">
        <f t="shared" ref="G30:H30" si="5">+G32</f>
        <v>62500.6</v>
      </c>
      <c r="H30" s="165">
        <f t="shared" si="5"/>
        <v>76880.899999999994</v>
      </c>
      <c r="I30" s="155"/>
      <c r="J30" s="155"/>
      <c r="K30" s="155"/>
      <c r="L30" s="155"/>
      <c r="M30" s="155"/>
      <c r="N30" s="155"/>
      <c r="O30" s="155"/>
      <c r="P30" s="155"/>
    </row>
    <row r="31" spans="1:16" s="137" customFormat="1" ht="16.899999999999999" customHeight="1" x14ac:dyDescent="0.25">
      <c r="A31" s="246"/>
      <c r="B31" s="246"/>
      <c r="C31" s="246"/>
      <c r="D31" s="254"/>
      <c r="E31" s="243"/>
      <c r="F31" s="122" t="s">
        <v>25</v>
      </c>
      <c r="G31" s="166"/>
      <c r="H31" s="166"/>
    </row>
    <row r="32" spans="1:16" s="160" customFormat="1" ht="20.25" customHeight="1" x14ac:dyDescent="0.25">
      <c r="A32" s="246"/>
      <c r="B32" s="246"/>
      <c r="C32" s="246"/>
      <c r="D32" s="254"/>
      <c r="E32" s="244"/>
      <c r="F32" s="133" t="s">
        <v>86</v>
      </c>
      <c r="G32" s="176">
        <f t="shared" ref="G32:H32" si="6">+G34</f>
        <v>62500.6</v>
      </c>
      <c r="H32" s="176">
        <f t="shared" si="6"/>
        <v>76880.899999999994</v>
      </c>
    </row>
    <row r="33" spans="1:9" s="137" customFormat="1" ht="27" x14ac:dyDescent="0.25">
      <c r="A33" s="246"/>
      <c r="B33" s="246"/>
      <c r="C33" s="246"/>
      <c r="D33" s="254"/>
      <c r="E33" s="244"/>
      <c r="F33" s="122" t="s">
        <v>293</v>
      </c>
      <c r="G33" s="166"/>
      <c r="H33" s="166"/>
    </row>
    <row r="34" spans="1:9" s="137" customFormat="1" ht="16.899999999999999" customHeight="1" x14ac:dyDescent="0.25">
      <c r="A34" s="246"/>
      <c r="B34" s="246"/>
      <c r="C34" s="246"/>
      <c r="D34" s="254"/>
      <c r="E34" s="244"/>
      <c r="F34" s="122" t="s">
        <v>28</v>
      </c>
      <c r="G34" s="166">
        <f t="shared" ref="G34:H37" si="7">+G35</f>
        <v>62500.6</v>
      </c>
      <c r="H34" s="166">
        <f t="shared" si="7"/>
        <v>76880.899999999994</v>
      </c>
    </row>
    <row r="35" spans="1:9" s="137" customFormat="1" ht="16.899999999999999" customHeight="1" x14ac:dyDescent="0.25">
      <c r="A35" s="246"/>
      <c r="B35" s="246"/>
      <c r="C35" s="246"/>
      <c r="D35" s="254"/>
      <c r="E35" s="244"/>
      <c r="F35" s="5" t="s">
        <v>91</v>
      </c>
      <c r="G35" s="166">
        <f t="shared" si="7"/>
        <v>62500.6</v>
      </c>
      <c r="H35" s="166">
        <f t="shared" si="7"/>
        <v>76880.899999999994</v>
      </c>
    </row>
    <row r="36" spans="1:9" s="137" customFormat="1" ht="16.5" customHeight="1" x14ac:dyDescent="0.25">
      <c r="A36" s="246"/>
      <c r="B36" s="246"/>
      <c r="C36" s="246"/>
      <c r="D36" s="254"/>
      <c r="E36" s="244"/>
      <c r="F36" s="5" t="s">
        <v>93</v>
      </c>
      <c r="G36" s="166">
        <f t="shared" si="7"/>
        <v>62500.6</v>
      </c>
      <c r="H36" s="166">
        <f t="shared" si="7"/>
        <v>76880.899999999994</v>
      </c>
    </row>
    <row r="37" spans="1:9" s="137" customFormat="1" ht="16.5" customHeight="1" x14ac:dyDescent="0.25">
      <c r="A37" s="246"/>
      <c r="B37" s="246"/>
      <c r="C37" s="246"/>
      <c r="D37" s="254"/>
      <c r="E37" s="244"/>
      <c r="F37" s="5" t="s">
        <v>92</v>
      </c>
      <c r="G37" s="166">
        <f t="shared" si="7"/>
        <v>62500.6</v>
      </c>
      <c r="H37" s="166">
        <f t="shared" si="7"/>
        <v>76880.899999999994</v>
      </c>
      <c r="I37" s="162"/>
    </row>
    <row r="38" spans="1:9" s="137" customFormat="1" ht="16.5" customHeight="1" x14ac:dyDescent="0.25">
      <c r="A38" s="246"/>
      <c r="B38" s="246"/>
      <c r="C38" s="246"/>
      <c r="D38" s="254"/>
      <c r="E38" s="245"/>
      <c r="F38" s="5" t="s">
        <v>94</v>
      </c>
      <c r="G38" s="166">
        <v>62500.6</v>
      </c>
      <c r="H38" s="166">
        <v>76880.899999999994</v>
      </c>
      <c r="I38" s="163"/>
    </row>
    <row r="39" spans="1:9" s="137" customFormat="1" ht="20.25" customHeight="1" x14ac:dyDescent="0.25">
      <c r="A39" s="122"/>
      <c r="B39" s="122"/>
      <c r="C39" s="122"/>
      <c r="D39" s="141"/>
      <c r="E39" s="141"/>
      <c r="F39" s="139" t="s">
        <v>289</v>
      </c>
      <c r="G39" s="167">
        <f>+G40</f>
        <v>-203170.6</v>
      </c>
      <c r="H39" s="167">
        <f t="shared" ref="H39" si="8">+H40</f>
        <v>-217550.9</v>
      </c>
    </row>
    <row r="40" spans="1:9" s="135" customFormat="1" ht="28.5" x14ac:dyDescent="0.25">
      <c r="A40" s="255" t="s">
        <v>37</v>
      </c>
      <c r="B40" s="255"/>
      <c r="C40" s="255"/>
      <c r="D40" s="255"/>
      <c r="E40" s="255"/>
      <c r="F40" s="142" t="s">
        <v>38</v>
      </c>
      <c r="G40" s="52">
        <f t="shared" ref="G40:H40" si="9">+G42</f>
        <v>-203170.6</v>
      </c>
      <c r="H40" s="52">
        <f t="shared" si="9"/>
        <v>-217550.9</v>
      </c>
    </row>
    <row r="41" spans="1:9" s="135" customFormat="1" ht="14.25" x14ac:dyDescent="0.25">
      <c r="A41" s="255"/>
      <c r="B41" s="255"/>
      <c r="C41" s="255"/>
      <c r="D41" s="255"/>
      <c r="E41" s="255"/>
      <c r="F41" s="122" t="s">
        <v>23</v>
      </c>
      <c r="G41" s="52"/>
      <c r="H41" s="52"/>
    </row>
    <row r="42" spans="1:9" s="135" customFormat="1" ht="14.25" x14ac:dyDescent="0.25">
      <c r="A42" s="255"/>
      <c r="B42" s="255" t="s">
        <v>39</v>
      </c>
      <c r="C42" s="255"/>
      <c r="D42" s="255"/>
      <c r="E42" s="255"/>
      <c r="F42" s="142" t="s">
        <v>40</v>
      </c>
      <c r="G42" s="52">
        <f t="shared" ref="G42:H42" si="10">+G44</f>
        <v>-203170.6</v>
      </c>
      <c r="H42" s="52">
        <f t="shared" si="10"/>
        <v>-217550.9</v>
      </c>
    </row>
    <row r="43" spans="1:9" s="135" customFormat="1" ht="14.25" x14ac:dyDescent="0.25">
      <c r="A43" s="255"/>
      <c r="B43" s="255"/>
      <c r="C43" s="255"/>
      <c r="D43" s="255"/>
      <c r="E43" s="255"/>
      <c r="F43" s="122" t="s">
        <v>23</v>
      </c>
      <c r="G43" s="52"/>
      <c r="H43" s="174"/>
    </row>
    <row r="44" spans="1:9" s="135" customFormat="1" ht="14.25" x14ac:dyDescent="0.25">
      <c r="A44" s="255"/>
      <c r="B44" s="255"/>
      <c r="C44" s="255" t="s">
        <v>39</v>
      </c>
      <c r="D44" s="255"/>
      <c r="E44" s="255"/>
      <c r="F44" s="139" t="s">
        <v>22</v>
      </c>
      <c r="G44" s="52">
        <f>+G46</f>
        <v>-203170.6</v>
      </c>
      <c r="H44" s="52">
        <f>+H46</f>
        <v>-217550.9</v>
      </c>
    </row>
    <row r="45" spans="1:9" s="135" customFormat="1" ht="14.25" x14ac:dyDescent="0.25">
      <c r="A45" s="255"/>
      <c r="B45" s="255"/>
      <c r="C45" s="255"/>
      <c r="D45" s="255"/>
      <c r="E45" s="255"/>
      <c r="F45" s="122" t="s">
        <v>23</v>
      </c>
      <c r="G45" s="174"/>
      <c r="H45" s="174"/>
    </row>
    <row r="46" spans="1:9" s="135" customFormat="1" ht="14.25" x14ac:dyDescent="0.25">
      <c r="A46" s="255"/>
      <c r="B46" s="255"/>
      <c r="C46" s="255"/>
      <c r="D46" s="255"/>
      <c r="E46" s="255"/>
      <c r="F46" s="139" t="s">
        <v>26</v>
      </c>
      <c r="G46" s="52">
        <f t="shared" ref="G46:H46" si="11">+G48</f>
        <v>-203170.6</v>
      </c>
      <c r="H46" s="147">
        <f t="shared" si="11"/>
        <v>-217550.9</v>
      </c>
    </row>
    <row r="47" spans="1:9" s="135" customFormat="1" ht="14.25" x14ac:dyDescent="0.25">
      <c r="A47" s="255"/>
      <c r="B47" s="255"/>
      <c r="C47" s="255"/>
      <c r="D47" s="255"/>
      <c r="E47" s="255"/>
      <c r="F47" s="122" t="s">
        <v>23</v>
      </c>
      <c r="G47" s="168"/>
      <c r="H47" s="168"/>
    </row>
    <row r="48" spans="1:9" s="135" customFormat="1" ht="14.25" x14ac:dyDescent="0.25">
      <c r="A48" s="255"/>
      <c r="B48" s="255"/>
      <c r="C48" s="255"/>
      <c r="D48" s="255" t="s">
        <v>21</v>
      </c>
      <c r="E48" s="256" t="s">
        <v>290</v>
      </c>
      <c r="F48" s="256" t="s">
        <v>22</v>
      </c>
      <c r="G48" s="52">
        <f>+G50</f>
        <v>-203170.6</v>
      </c>
      <c r="H48" s="52">
        <f>+H50</f>
        <v>-217550.9</v>
      </c>
    </row>
    <row r="49" spans="1:9" s="135" customFormat="1" ht="14.25" x14ac:dyDescent="0.25">
      <c r="A49" s="255"/>
      <c r="B49" s="255"/>
      <c r="C49" s="255"/>
      <c r="D49" s="255"/>
      <c r="E49" s="145"/>
      <c r="F49" s="122" t="s">
        <v>23</v>
      </c>
      <c r="G49" s="144"/>
      <c r="H49" s="144"/>
    </row>
    <row r="50" spans="1:9" s="135" customFormat="1" ht="14.25" x14ac:dyDescent="0.25">
      <c r="A50" s="255"/>
      <c r="B50" s="255"/>
      <c r="C50" s="255"/>
      <c r="D50" s="255"/>
      <c r="E50" s="146">
        <v>11001</v>
      </c>
      <c r="F50" s="139" t="s">
        <v>22</v>
      </c>
      <c r="G50" s="147">
        <f t="shared" ref="G50:H50" si="12">+G52</f>
        <v>-203170.6</v>
      </c>
      <c r="H50" s="147">
        <f t="shared" si="12"/>
        <v>-217550.9</v>
      </c>
    </row>
    <row r="51" spans="1:9" s="135" customFormat="1" x14ac:dyDescent="0.25">
      <c r="A51" s="255"/>
      <c r="B51" s="255"/>
      <c r="C51" s="255"/>
      <c r="D51" s="255"/>
      <c r="E51" s="257"/>
      <c r="F51" s="122" t="s">
        <v>25</v>
      </c>
      <c r="G51" s="148"/>
      <c r="H51" s="148"/>
    </row>
    <row r="52" spans="1:9" s="135" customFormat="1" ht="14.25" x14ac:dyDescent="0.25">
      <c r="A52" s="255"/>
      <c r="B52" s="255"/>
      <c r="C52" s="255"/>
      <c r="D52" s="255"/>
      <c r="E52" s="257"/>
      <c r="F52" s="171" t="s">
        <v>26</v>
      </c>
      <c r="G52" s="175">
        <f t="shared" ref="G52:H52" si="13">+G54</f>
        <v>-203170.6</v>
      </c>
      <c r="H52" s="175">
        <f t="shared" si="13"/>
        <v>-217550.9</v>
      </c>
    </row>
    <row r="53" spans="1:9" s="135" customFormat="1" ht="25.5" customHeight="1" x14ac:dyDescent="0.25">
      <c r="A53" s="255"/>
      <c r="B53" s="255"/>
      <c r="C53" s="255"/>
      <c r="D53" s="255"/>
      <c r="E53" s="257"/>
      <c r="F53" s="122" t="s">
        <v>27</v>
      </c>
      <c r="G53" s="148"/>
      <c r="H53" s="148"/>
    </row>
    <row r="54" spans="1:9" s="135" customFormat="1" x14ac:dyDescent="0.25">
      <c r="A54" s="255"/>
      <c r="B54" s="255"/>
      <c r="C54" s="255"/>
      <c r="D54" s="255"/>
      <c r="E54" s="257"/>
      <c r="F54" s="122" t="s">
        <v>28</v>
      </c>
      <c r="G54" s="144">
        <f t="shared" ref="G54:H56" si="14">+G55</f>
        <v>-203170.6</v>
      </c>
      <c r="H54" s="144">
        <f t="shared" si="14"/>
        <v>-217550.9</v>
      </c>
    </row>
    <row r="55" spans="1:9" s="135" customFormat="1" x14ac:dyDescent="0.25">
      <c r="A55" s="255"/>
      <c r="B55" s="255"/>
      <c r="C55" s="255"/>
      <c r="D55" s="255"/>
      <c r="E55" s="257"/>
      <c r="F55" s="122" t="s">
        <v>29</v>
      </c>
      <c r="G55" s="144">
        <f t="shared" si="14"/>
        <v>-203170.6</v>
      </c>
      <c r="H55" s="144">
        <f t="shared" si="14"/>
        <v>-217550.9</v>
      </c>
    </row>
    <row r="56" spans="1:9" s="135" customFormat="1" x14ac:dyDescent="0.25">
      <c r="A56" s="255"/>
      <c r="B56" s="255"/>
      <c r="C56" s="255"/>
      <c r="D56" s="255"/>
      <c r="E56" s="257"/>
      <c r="F56" s="122" t="s">
        <v>291</v>
      </c>
      <c r="G56" s="144">
        <f t="shared" si="14"/>
        <v>-203170.6</v>
      </c>
      <c r="H56" s="144">
        <f t="shared" si="14"/>
        <v>-217550.9</v>
      </c>
    </row>
    <row r="57" spans="1:9" s="135" customFormat="1" x14ac:dyDescent="0.25">
      <c r="A57" s="255"/>
      <c r="B57" s="255"/>
      <c r="C57" s="255"/>
      <c r="D57" s="255"/>
      <c r="E57" s="257"/>
      <c r="F57" s="122" t="s">
        <v>294</v>
      </c>
      <c r="G57" s="144">
        <v>-203170.6</v>
      </c>
      <c r="H57" s="144">
        <f>-217550.9</f>
        <v>-217550.9</v>
      </c>
      <c r="I57" s="149"/>
    </row>
    <row r="58" spans="1:9" x14ac:dyDescent="0.25">
      <c r="G58" s="134"/>
      <c r="H58" s="134"/>
    </row>
    <row r="60" spans="1:9" x14ac:dyDescent="0.25">
      <c r="G60" s="170"/>
      <c r="H60" s="170"/>
    </row>
  </sheetData>
  <mergeCells count="28">
    <mergeCell ref="G1:H1"/>
    <mergeCell ref="A4:H4"/>
    <mergeCell ref="A6:C6"/>
    <mergeCell ref="D6:E6"/>
    <mergeCell ref="F6:F7"/>
    <mergeCell ref="G6:H6"/>
    <mergeCell ref="A40:A57"/>
    <mergeCell ref="B40:B41"/>
    <mergeCell ref="C40:C43"/>
    <mergeCell ref="D40:D47"/>
    <mergeCell ref="E40:E47"/>
    <mergeCell ref="B42:B57"/>
    <mergeCell ref="C44:C57"/>
    <mergeCell ref="D48:D57"/>
    <mergeCell ref="E48:F48"/>
    <mergeCell ref="E51:E57"/>
    <mergeCell ref="E19:F19"/>
    <mergeCell ref="E22:E29"/>
    <mergeCell ref="E31:E38"/>
    <mergeCell ref="A11:A38"/>
    <mergeCell ref="B11:B12"/>
    <mergeCell ref="C11:C12"/>
    <mergeCell ref="D11:D12"/>
    <mergeCell ref="B13:B38"/>
    <mergeCell ref="C13:C14"/>
    <mergeCell ref="C15:C38"/>
    <mergeCell ref="D15:D18"/>
    <mergeCell ref="D19:D3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հավելված1</vt:lpstr>
      <vt:lpstr>հավելված2</vt:lpstr>
      <vt:lpstr>հավելված3</vt:lpstr>
      <vt:lpstr>հավելված4</vt:lpstr>
      <vt:lpstr>հավելված5</vt:lpstr>
      <vt:lpstr>հավելված6</vt:lpstr>
      <vt:lpstr>հավելված7</vt:lpstr>
      <vt:lpstr>հավելված8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https://mul2.gov.am/tasks/646765/oneclick/f2f5b6da7800325e44182fd9ab2bde66533e2f71cd222917a37f42c4c2eaa99f.xlsx?token=6e6528cb3d3fb94e9abce48f8755c61b</cp:keywords>
  <cp:lastModifiedBy>Karine Khojabekyan</cp:lastModifiedBy>
  <cp:lastPrinted>2022-05-04T16:23:24Z</cp:lastPrinted>
  <dcterms:created xsi:type="dcterms:W3CDTF">2019-04-01T15:06:48Z</dcterms:created>
  <dcterms:modified xsi:type="dcterms:W3CDTF">2022-07-20T09:14:34Z</dcterms:modified>
</cp:coreProperties>
</file>