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848" firstSheet="1" activeTab="4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29" r:id="rId5"/>
    <sheet name="Հավելված N 6" sheetId="57" r:id="rId6"/>
    <sheet name="Հավելված N 7" sheetId="41" r:id="rId7"/>
  </sheets>
  <definedNames>
    <definedName name="a" localSheetId="5">#REF!</definedName>
    <definedName name="a">#REF!</definedName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D65" i="57"/>
  <c r="F28" i="36"/>
  <c r="F27" s="1"/>
  <c r="I23" i="41"/>
  <c r="I24"/>
  <c r="I26"/>
  <c r="H13" i="36"/>
  <c r="E13"/>
  <c r="H27"/>
  <c r="H25" s="1"/>
  <c r="G27"/>
  <c r="G25" s="1"/>
  <c r="E27"/>
  <c r="E25" s="1"/>
  <c r="I22" i="41" l="1"/>
  <c r="I21" s="1"/>
  <c r="D27" i="36"/>
  <c r="F25"/>
  <c r="D28"/>
  <c r="E31" i="35" s="1"/>
  <c r="E30" s="1"/>
  <c r="E28" s="1"/>
  <c r="D25" i="36" l="1"/>
  <c r="E26" i="35"/>
  <c r="G31" i="32"/>
  <c r="G30" s="1"/>
  <c r="G29" s="1"/>
  <c r="G28" s="1"/>
  <c r="G27" s="1"/>
  <c r="G25" s="1"/>
  <c r="G23" s="1"/>
  <c r="G21" l="1"/>
  <c r="G19" s="1"/>
  <c r="G17" s="1"/>
  <c r="D36" i="27"/>
  <c r="D38" i="29" l="1"/>
  <c r="D45" i="57"/>
  <c r="D29" i="27"/>
  <c r="F20" i="36" l="1"/>
  <c r="G19"/>
  <c r="G17" s="1"/>
  <c r="H19"/>
  <c r="H17" s="1"/>
  <c r="E19"/>
  <c r="E17" s="1"/>
  <c r="F19" l="1"/>
  <c r="F17" s="1"/>
  <c r="D20"/>
  <c r="E21" i="35" s="1"/>
  <c r="E20" s="1"/>
  <c r="E18" s="1"/>
  <c r="G46" i="32" s="1"/>
  <c r="G45" s="1"/>
  <c r="D19" i="36" l="1"/>
  <c r="G24"/>
  <c r="G23" s="1"/>
  <c r="G21" s="1"/>
  <c r="G15" s="1"/>
  <c r="G13" s="1"/>
  <c r="H23"/>
  <c r="H21" s="1"/>
  <c r="H15" s="1"/>
  <c r="F23"/>
  <c r="E23"/>
  <c r="E21" s="1"/>
  <c r="E15" s="1"/>
  <c r="I15" i="41"/>
  <c r="D23" i="36" l="1"/>
  <c r="F21"/>
  <c r="F15" s="1"/>
  <c r="F13" s="1"/>
  <c r="D24"/>
  <c r="E25" i="35" s="1"/>
  <c r="E24" s="1"/>
  <c r="E22" s="1"/>
  <c r="E16" l="1"/>
  <c r="E14" s="1"/>
  <c r="E12" s="1"/>
  <c r="G48" i="32"/>
  <c r="G47" s="1"/>
  <c r="G44" s="1"/>
  <c r="G43" s="1"/>
  <c r="G42" s="1"/>
  <c r="G40" s="1"/>
  <c r="D15" i="36"/>
  <c r="D21"/>
  <c r="G38" i="32" l="1"/>
  <c r="G36" s="1"/>
  <c r="G34" s="1"/>
  <c r="G32" s="1"/>
  <c r="G15" s="1"/>
  <c r="D25" i="57"/>
  <c r="I13" i="41"/>
  <c r="D23" i="27" l="1"/>
  <c r="D25" i="29" s="1"/>
  <c r="D17" i="36"/>
  <c r="I12" i="41"/>
  <c r="I11" s="1"/>
  <c r="I10" s="1"/>
  <c r="D16" i="27" l="1"/>
  <c r="D14" s="1"/>
  <c r="G13" i="32" l="1"/>
  <c r="G68" l="1"/>
  <c r="G67" s="1"/>
  <c r="G66" s="1"/>
  <c r="G65" s="1"/>
  <c r="G63" s="1"/>
  <c r="G12"/>
  <c r="G61" l="1"/>
  <c r="D50" i="27" l="1"/>
  <c r="D58" i="29" s="1"/>
  <c r="G59" i="32"/>
  <c r="G57" s="1"/>
  <c r="G55" s="1"/>
  <c r="G53" s="1"/>
  <c r="G51" s="1"/>
  <c r="G50" s="1"/>
  <c r="G10" s="1"/>
  <c r="D44" i="27" l="1"/>
  <c r="D42" s="1"/>
  <c r="D12" s="1"/>
  <c r="E11" i="36" l="1"/>
  <c r="D13"/>
  <c r="G11"/>
  <c r="F11"/>
  <c r="H11"/>
  <c r="D11" l="1"/>
</calcChain>
</file>

<file path=xl/sharedStrings.xml><?xml version="1.0" encoding="utf-8"?>
<sst xmlns="http://schemas.openxmlformats.org/spreadsheetml/2006/main" count="398" uniqueCount="194">
  <si>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</si>
  <si>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</si>
  <si>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</si>
  <si>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</si>
  <si>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</si>
  <si>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</si>
  <si>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</si>
  <si>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</si>
  <si>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</si>
  <si>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</si>
  <si>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</si>
  <si>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</si>
  <si>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</si>
  <si>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</si>
  <si>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</si>
  <si>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</si>
  <si>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</si>
  <si>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</si>
  <si>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</si>
  <si>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</si>
  <si>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</si>
  <si>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</si>
  <si>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</si>
  <si>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</si>
  <si>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</si>
  <si>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</si>
  <si>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</si>
  <si>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</si>
  <si>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</si>
  <si>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</si>
  <si>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</si>
  <si>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</si>
  <si>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</si>
  <si>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</si>
  <si>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</si>
  <si>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</si>
  <si>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</si>
  <si>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</si>
  <si>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</si>
  <si>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</si>
  <si>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</si>
  <si>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</si>
  <si>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</si>
  <si>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</si>
  <si>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ՀՀ կրթության, գիտության, մշակույթի և սպորտի նախարարություն</t>
  </si>
  <si>
    <t>ՀՀ կառավարություն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</si>
  <si>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</si>
  <si>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</si>
  <si>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</si>
  <si>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</si>
  <si>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</si>
  <si>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</si>
  <si>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</si>
  <si>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</si>
  <si>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</si>
  <si>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</si>
  <si>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</si>
  <si>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</si>
  <si>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</si>
  <si>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</si>
  <si>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</si>
  <si>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</si>
  <si>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</si>
  <si>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</si>
  <si>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</si>
  <si>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</si>
  <si>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</si>
  <si>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</si>
  <si>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</si>
  <si>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</si>
  <si>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</si>
  <si>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</si>
  <si>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</si>
  <si>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</si>
  <si>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</si>
  <si>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</si>
  <si>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</si>
  <si>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</si>
  <si>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</si>
  <si>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</si>
  <si>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</si>
  <si>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</si>
  <si>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</si>
  <si>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</si>
  <si>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</si>
  <si>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</si>
  <si>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</si>
  <si>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</si>
  <si>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</si>
  <si>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</si>
  <si>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</si>
  <si>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</si>
  <si>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</si>
  <si>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</si>
  <si>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</si>
  <si>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</si>
  <si>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</si>
  <si>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</si>
  <si>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</si>
  <si>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</si>
  <si>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 xml:space="preserve"> Մասնագիտացված կազմակերպություն </t>
  </si>
  <si>
    <t>Աղյուսակ 9․1.14</t>
  </si>
  <si>
    <t>Աղյուսակ 9․1.42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</si>
  <si>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</si>
  <si>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</si>
  <si>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</si>
  <si>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</si>
  <si>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>ՀՀ ԿԱՌԱՎԱՐՈՒԹՅՈՒՆ</t>
  </si>
  <si>
    <t>ՀՀ Լոռու մարզ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</si>
  <si>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</si>
  <si>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</si>
  <si>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</si>
  <si>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</si>
  <si>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</si>
  <si>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</si>
  <si>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Մշակութային ծառայություններ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</si>
  <si>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</si>
  <si>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</si>
  <si>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</si>
  <si>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Մշակութային ժառանգության ծրագիր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</si>
  <si>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</si>
  <si>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</si>
  <si>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</si>
  <si>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</si>
  <si>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</si>
  <si>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</si>
  <si>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ԲՄ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</si>
  <si>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</si>
  <si>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</si>
  <si>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</si>
  <si>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07</t>
  </si>
  <si>
    <t>Հուշարձանների և մշակութային արժեքների վերականգնում և պահպանում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</si>
  <si>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</si>
  <si>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</si>
  <si>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</si>
  <si>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</si>
  <si>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</si>
  <si>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</si>
  <si>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</si>
  <si>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</si>
  <si>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</si>
  <si>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</si>
  <si>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</si>
  <si>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ՀՀ կառավարության  2022 թվականի </t>
  </si>
  <si>
    <t>ՀՀ կառավարության  2022 թվականի</t>
  </si>
  <si>
    <t>Հավելված N 5</t>
  </si>
  <si>
    <t>ՀՀ քաղաքաինության կոմիտե</t>
  </si>
  <si>
    <t>ՀՀ Կոտայքի մարզ</t>
  </si>
  <si>
    <t xml:space="preserve"> ԱՅԼ ՀԻՄՆԱԿԱՆ ՄԻՋՈՑՆԵՐ</t>
  </si>
  <si>
    <t xml:space="preserve"> - Նախագծահետազոտական ծախսեր</t>
  </si>
  <si>
    <t>Ցուցանիշների փոփոխությունը (ավելացումները նշված են դրական նշանով, իսկ նվազեցումները՝ փակագծերում)</t>
  </si>
  <si>
    <t xml:space="preserve">ՀԱՅԱՍՏԱՆԻ ՀԱՆՐԱՊԵՏՈՒԹՅԱՆ ԿԱՌԱՎԱՐՈՒԹՅԱՆ 2021 ԹՎԱԿԱՆԻ ԴԵԿՏԵՄԲԵՐԻ 23-Ի 
N 2121-Ն ՈՐՈՇՄԱՆ N 10 ՀԱՎԵԼՎԱԾՈՒՄ ԿԱՏԱՐՎՈՂ ՓՈՓՈԽՈՒԹՅՈՒՆՆԵՐԸ ԵՎ ԼՐԱՑՈՒՄՆԵՐԸ
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</si>
  <si>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</si>
  <si>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</si>
  <si>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2. Վավերագրման և ուսումնասիրման աշխատանքներ, (այդ թվում՝ հետախուզումև պեղում), գիտանախագծային փաստաթղթերի կազմում և փորձաքննում 
</t>
  </si>
  <si>
    <t xml:space="preserve"> Հուշարձանների ուսումնասիրման (այդ թվում` հետախուզում և պեղում) և նախագծման, փորձաքննության աշխատանքներ, քանակ 
</t>
  </si>
  <si>
    <t>Բաժին N 08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</si>
  <si>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</si>
  <si>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</si>
  <si>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</si>
  <si>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</si>
  <si>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</si>
  <si>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>վերականգնողական աշխատանքներ</t>
  </si>
  <si>
    <t>նախագծերի պատրաստում, ծախսերի գնահատում</t>
  </si>
  <si>
    <t>փորձաքննության ծառայություններ</t>
  </si>
  <si>
    <t>Հաղպատ վանական համալիրի արևմտյան պարսպապատի և աշտարակների վերականգնում</t>
  </si>
  <si>
    <t>Բջնի գյուղի Սբ. Աստվածածին եկեղեցու հյուսիսային ավանդատան արտաքին պատի վերականգնում</t>
  </si>
  <si>
    <t>71241200-506</t>
  </si>
  <si>
    <t>45451600-512</t>
  </si>
  <si>
    <t>71351540-535</t>
  </si>
  <si>
    <t>Հավելված N 7</t>
  </si>
  <si>
    <t xml:space="preserve">ՀԱՅԱՍՏԱՆԻ ՀԱՆՐԱՊԵՏՈՒԹՅԱՆ ԿԱՌԱՎԱՐՈՒԹՅԱՆ 2021 ԹՎԱԿԱՆԻ ԴԵԿՏԵՄԲԵՐԻ 23-Ի N 2121-Ն ՈՐՈՇՄԱՆ N 9 ՀԱՎԵԼՎԱԾԻ N 9.13 ԵՎ 9.47 ԱՂՅՈՒՍԱԿՆԵՐՈՒՄ ԿԱՏԱՐՎՈՂ ՓՈՓՈԽՈՒԹՅՈՒՆՆԵՐԸ ԵՎ ԼՐԱՑՈՒՄՆԵՐԸ </t>
  </si>
  <si>
    <t xml:space="preserve"> Հուշարձանների ամրակայման, նորոգման և վերականգնման աշխատանքներ, քանակ </t>
  </si>
  <si>
    <t>Երևան քաղաք</t>
  </si>
  <si>
    <t xml:space="preserve">Երևանի մնջախաղի պետական թատրոնի շենքի վերակառուցում </t>
  </si>
  <si>
    <t>1168-32001</t>
  </si>
  <si>
    <t xml:space="preserve"> Ներդրումներ թատրոնների շենքերի կապիտալ վերանորոգման համար</t>
  </si>
  <si>
    <t xml:space="preserve"> մշակութային օբյեկտների հիմնանորոգում</t>
  </si>
  <si>
    <t>Դաս N 05</t>
  </si>
  <si>
    <t>Արվեստ</t>
  </si>
  <si>
    <t>05</t>
  </si>
  <si>
    <t>Արվեստների ծրագիր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</si>
  <si>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</si>
  <si>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</si>
  <si>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</si>
  <si>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Ներդրումներ թատրոնների շենքերի կապիտալ վերանորոգման համար</t>
  </si>
  <si>
    <t xml:space="preserve"> Թատրոնների շենքերի մասնաշենքերի հիմնանորոգում, համաշինարարական աշխատանք¬ներ, ջեռուցման համակարգի իրականացում, ներքին հարդարում, տարածքի բարեկարգում և նախագծում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</si>
  <si>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</si>
  <si>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Թատրոններ</t>
  </si>
  <si>
    <t>ՀԱՅԱՍՏԱՆԻ ՀԱՆՐԱՊԵՏՈՒԹՅԱՆ ԿԱՌԱՎԱՐՈՒԹՅԱՆ 2021 ԹՎԱԿԱՆԻ ԴԵԿՏԵՄԲԵՐԻ 23-Ի N 2121-Ն ՈՐՈՇՄԱՆ N 9.1 ՀԱՎԵԼՎԱԾԻ  N 9.1.14 ԵՎ 9․1.59 ԱՂՅՈՒՍԱԿՆԵՐՈՒՄ ԿԱՏԱՐՎՈՂ ՓՈՓՈԽՈՒԹՅՈՒՆՆԵՐԸ ԵՎ ԼՐԱՑՈՒՄՆԵՐԸ</t>
  </si>
  <si>
    <t>98111140-1</t>
  </si>
  <si>
    <t>45611200-1</t>
  </si>
  <si>
    <t xml:space="preserve"> հեղինակային հսկողության ծառայություններ</t>
  </si>
  <si>
    <t>Աղյուսակ 9․1.59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</si>
</sst>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sz val="10"/>
      <color theme="1"/>
      <name val="Arial Narrow"/>
      <family val="2"/>
    </font>
    <font>
      <sz val="12"/>
      <name val="Calibri"/>
      <family val="2"/>
      <charset val="1"/>
      <scheme val="minor"/>
    </font>
    <font>
      <b/>
      <i/>
      <sz val="12"/>
      <name val="Calibri"/>
      <family val="2"/>
      <charset val="204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3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0" fontId="16" fillId="0" borderId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14" applyNumberFormat="0" applyAlignment="0" applyProtection="0"/>
    <xf numFmtId="0" fontId="24" fillId="7" borderId="15" applyNumberFormat="0" applyAlignment="0" applyProtection="0"/>
    <xf numFmtId="0" fontId="25" fillId="7" borderId="14" applyNumberFormat="0" applyAlignment="0" applyProtection="0"/>
    <xf numFmtId="0" fontId="26" fillId="0" borderId="16" applyNumberFormat="0" applyFill="0" applyAlignment="0" applyProtection="0"/>
    <xf numFmtId="0" fontId="27" fillId="8" borderId="17" applyNumberFormat="0" applyAlignment="0" applyProtection="0"/>
    <xf numFmtId="0" fontId="28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9" applyNumberFormat="0" applyFill="0" applyAlignment="0" applyProtection="0"/>
    <xf numFmtId="0" fontId="31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7" fillId="9" borderId="18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11" applyNumberFormat="0" applyFill="0" applyAlignment="0" applyProtection="0"/>
    <xf numFmtId="0" fontId="33" fillId="25" borderId="0" applyNumberFormat="0" applyBorder="0" applyAlignment="0" applyProtection="0"/>
    <xf numFmtId="0" fontId="41" fillId="0" borderId="13" applyNumberFormat="0" applyFill="0" applyAlignment="0" applyProtection="0"/>
    <xf numFmtId="0" fontId="48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3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5" fillId="7" borderId="14" applyNumberFormat="0" applyAlignment="0" applyProtection="0"/>
    <xf numFmtId="0" fontId="38" fillId="3" borderId="0" applyNumberFormat="0" applyBorder="0" applyAlignment="0" applyProtection="0"/>
    <xf numFmtId="0" fontId="45" fillId="7" borderId="15" applyNumberFormat="0" applyAlignment="0" applyProtection="0"/>
    <xf numFmtId="0" fontId="42" fillId="6" borderId="14" applyNumberFormat="0" applyAlignment="0" applyProtection="0"/>
    <xf numFmtId="0" fontId="40" fillId="0" borderId="12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7" fillId="0" borderId="19" applyNumberFormat="0" applyFill="0" applyAlignment="0" applyProtection="0"/>
    <xf numFmtId="0" fontId="33" fillId="18" borderId="0" applyNumberFormat="0" applyBorder="0" applyAlignment="0" applyProtection="0"/>
    <xf numFmtId="0" fontId="12" fillId="27" borderId="0" applyNumberFormat="0" applyBorder="0" applyAlignment="0" applyProtection="0"/>
    <xf numFmtId="0" fontId="34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10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20" applyNumberFormat="0" applyAlignment="0" applyProtection="0"/>
    <xf numFmtId="0" fontId="55" fillId="53" borderId="21" applyNumberFormat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22" applyNumberFormat="0" applyFill="0" applyAlignment="0" applyProtection="0"/>
    <xf numFmtId="0" fontId="59" fillId="0" borderId="23" applyNumberFormat="0" applyFill="0" applyAlignment="0" applyProtection="0"/>
    <xf numFmtId="0" fontId="60" fillId="0" borderId="24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20" applyNumberFormat="0" applyAlignment="0" applyProtection="0"/>
    <xf numFmtId="0" fontId="62" fillId="0" borderId="25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6" fillId="0" borderId="0"/>
    <xf numFmtId="0" fontId="10" fillId="0" borderId="0"/>
    <xf numFmtId="0" fontId="10" fillId="0" borderId="0"/>
    <xf numFmtId="0" fontId="14" fillId="55" borderId="26" applyNumberFormat="0" applyFont="0" applyAlignment="0" applyProtection="0"/>
    <xf numFmtId="0" fontId="64" fillId="52" borderId="27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8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8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6" fillId="0" borderId="0"/>
    <xf numFmtId="164" fontId="16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0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50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6" fillId="0" borderId="0"/>
    <xf numFmtId="0" fontId="50" fillId="0" borderId="0"/>
    <xf numFmtId="0" fontId="80" fillId="0" borderId="0"/>
    <xf numFmtId="0" fontId="49" fillId="55" borderId="38" applyNumberFormat="0" applyFont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9">
      <protection locked="0"/>
    </xf>
    <xf numFmtId="173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49" fillId="0" borderId="0"/>
    <xf numFmtId="0" fontId="10" fillId="0" borderId="0"/>
    <xf numFmtId="0" fontId="49" fillId="0" borderId="0"/>
    <xf numFmtId="0" fontId="13" fillId="0" borderId="0">
      <alignment horizontal="left" vertical="top" wrapText="1"/>
    </xf>
    <xf numFmtId="0" fontId="68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54" fillId="5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61" fillId="42" borderId="20" applyNumberForma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14" fillId="55" borderId="26" applyNumberFormat="0" applyFon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4" fillId="52" borderId="27" applyNumberFormat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3" fillId="6" borderId="14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4" fillId="7" borderId="15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7" fillId="8" borderId="17" applyNumberFormat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0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0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3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</cellStyleXfs>
  <cellXfs count="403">
    <xf numFmtId="0" fontId="0" fillId="0" borderId="0" xfId="0"/>
    <xf numFmtId="0" fontId="73" fillId="2" borderId="1" xfId="0" applyFont="1" applyFill="1" applyBorder="1" applyAlignment="1">
      <alignment horizontal="center" vertical="center" wrapText="1"/>
    </xf>
    <xf numFmtId="0" fontId="71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168" fontId="71" fillId="2" borderId="1" xfId="96" applyNumberFormat="1" applyFont="1" applyFill="1" applyBorder="1" applyAlignment="1">
      <alignment horizontal="center" vertical="center" wrapText="1"/>
    </xf>
    <xf numFmtId="165" fontId="15" fillId="2" borderId="1" xfId="6" applyNumberFormat="1" applyFont="1" applyFill="1" applyBorder="1" applyAlignment="1">
      <alignment horizontal="center" vertical="center"/>
    </xf>
    <xf numFmtId="169" fontId="15" fillId="2" borderId="30" xfId="7" applyNumberFormat="1" applyFont="1" applyFill="1" applyBorder="1" applyAlignment="1">
      <alignment horizontal="center" vertical="center" wrapText="1"/>
    </xf>
    <xf numFmtId="0" fontId="71" fillId="2" borderId="0" xfId="0" applyFont="1" applyFill="1"/>
    <xf numFmtId="167" fontId="71" fillId="2" borderId="30" xfId="0" applyNumberFormat="1" applyFont="1" applyFill="1" applyBorder="1" applyAlignment="1">
      <alignment horizontal="center" vertical="center" wrapText="1"/>
    </xf>
    <xf numFmtId="165" fontId="15" fillId="2" borderId="30" xfId="0" applyNumberFormat="1" applyFont="1" applyFill="1" applyBorder="1" applyAlignment="1">
      <alignment horizontal="left" vertical="top" wrapText="1"/>
    </xf>
    <xf numFmtId="0" fontId="71" fillId="2" borderId="1" xfId="0" applyFont="1" applyFill="1" applyBorder="1" applyAlignment="1">
      <alignment horizontal="left" vertical="top" wrapText="1"/>
    </xf>
    <xf numFmtId="0" fontId="71" fillId="2" borderId="30" xfId="0" applyFont="1" applyFill="1" applyBorder="1"/>
    <xf numFmtId="0" fontId="15" fillId="2" borderId="30" xfId="0" applyFont="1" applyFill="1" applyBorder="1" applyAlignment="1">
      <alignment horizontal="left" vertical="top" wrapText="1"/>
    </xf>
    <xf numFmtId="169" fontId="71" fillId="2" borderId="30" xfId="7" applyNumberFormat="1" applyFont="1" applyFill="1" applyBorder="1" applyAlignment="1">
      <alignment horizontal="center" vertical="center" wrapText="1"/>
    </xf>
    <xf numFmtId="166" fontId="71" fillId="2" borderId="30" xfId="7" applyNumberFormat="1" applyFont="1" applyFill="1" applyBorder="1" applyAlignment="1">
      <alignment horizontal="right" vertical="center" wrapText="1"/>
    </xf>
    <xf numFmtId="49" fontId="15" fillId="2" borderId="0" xfId="0" applyNumberFormat="1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166" fontId="71" fillId="2" borderId="0" xfId="7" applyNumberFormat="1" applyFont="1" applyFill="1" applyBorder="1" applyAlignment="1">
      <alignment horizontal="right" vertical="center" wrapText="1"/>
    </xf>
    <xf numFmtId="0" fontId="85" fillId="2" borderId="1" xfId="0" applyFont="1" applyFill="1" applyBorder="1" applyAlignment="1">
      <alignment horizontal="center" vertical="center" wrapText="1"/>
    </xf>
    <xf numFmtId="168" fontId="71" fillId="2" borderId="30" xfId="96" applyNumberFormat="1" applyFont="1" applyFill="1" applyBorder="1" applyAlignment="1">
      <alignment horizontal="center" vertical="center" wrapText="1"/>
    </xf>
    <xf numFmtId="0" fontId="71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71" fillId="2" borderId="1" xfId="0" applyFont="1" applyFill="1" applyBorder="1" applyAlignment="1">
      <alignment horizontal="left" vertical="center"/>
    </xf>
    <xf numFmtId="0" fontId="15" fillId="2" borderId="4" xfId="0" applyFont="1" applyFill="1" applyBorder="1" applyAlignment="1"/>
    <xf numFmtId="0" fontId="15" fillId="2" borderId="7" xfId="0" applyFont="1" applyFill="1" applyBorder="1" applyAlignment="1"/>
    <xf numFmtId="0" fontId="15" fillId="2" borderId="5" xfId="0" applyFont="1" applyFill="1" applyBorder="1" applyAlignment="1"/>
    <xf numFmtId="0" fontId="71" fillId="2" borderId="30" xfId="0" applyFont="1" applyFill="1" applyBorder="1" applyAlignment="1">
      <alignment horizontal="center" vertical="center"/>
    </xf>
    <xf numFmtId="165" fontId="72" fillId="2" borderId="1" xfId="6" applyNumberFormat="1" applyFont="1" applyFill="1" applyBorder="1" applyAlignment="1">
      <alignment horizontal="center" vertical="center"/>
    </xf>
    <xf numFmtId="169" fontId="15" fillId="2" borderId="45" xfId="96" applyNumberFormat="1" applyFont="1" applyFill="1" applyBorder="1" applyAlignment="1">
      <alignment horizontal="center" vertical="center" wrapText="1"/>
    </xf>
    <xf numFmtId="171" fontId="71" fillId="2" borderId="30" xfId="6" applyNumberFormat="1" applyFont="1" applyFill="1" applyBorder="1" applyAlignment="1">
      <alignment horizontal="center" vertical="center"/>
    </xf>
    <xf numFmtId="171" fontId="71" fillId="2" borderId="45" xfId="6" applyNumberFormat="1" applyFont="1" applyFill="1" applyBorder="1" applyAlignment="1">
      <alignment horizontal="center" vertical="center"/>
    </xf>
    <xf numFmtId="169" fontId="15" fillId="2" borderId="30" xfId="7" applyNumberFormat="1" applyFont="1" applyFill="1" applyBorder="1" applyAlignment="1">
      <alignment horizontal="center" vertical="top" wrapText="1"/>
    </xf>
    <xf numFmtId="169" fontId="71" fillId="2" borderId="30" xfId="0" applyNumberFormat="1" applyFont="1" applyFill="1" applyBorder="1" applyAlignment="1">
      <alignment horizontal="right" vertical="center" wrapText="1"/>
    </xf>
    <xf numFmtId="0" fontId="71" fillId="2" borderId="0" xfId="0" applyFont="1" applyFill="1" applyAlignment="1">
      <alignment horizontal="left" vertical="center" wrapText="1"/>
    </xf>
    <xf numFmtId="0" fontId="71" fillId="2" borderId="2" xfId="0" applyFont="1" applyFill="1" applyBorder="1" applyAlignment="1">
      <alignment vertical="top" wrapText="1"/>
    </xf>
    <xf numFmtId="0" fontId="71" fillId="2" borderId="3" xfId="0" applyFont="1" applyFill="1" applyBorder="1" applyAlignment="1">
      <alignment vertical="top" wrapText="1"/>
    </xf>
    <xf numFmtId="0" fontId="71" fillId="2" borderId="37" xfId="0" applyFont="1" applyFill="1" applyBorder="1" applyAlignment="1">
      <alignment vertical="center"/>
    </xf>
    <xf numFmtId="0" fontId="71" fillId="2" borderId="33" xfId="0" applyFont="1" applyFill="1" applyBorder="1" applyAlignment="1">
      <alignment horizontal="center" vertical="center"/>
    </xf>
    <xf numFmtId="43" fontId="71" fillId="2" borderId="0" xfId="0" applyNumberFormat="1" applyFont="1" applyFill="1"/>
    <xf numFmtId="0" fontId="71" fillId="2" borderId="0" xfId="0" applyFont="1" applyFill="1" applyAlignment="1">
      <alignment horizontal="left" vertical="top" wrapText="1"/>
    </xf>
    <xf numFmtId="0" fontId="71" fillId="2" borderId="0" xfId="0" applyFont="1" applyFill="1" applyBorder="1" applyAlignment="1">
      <alignment horizontal="left" vertical="top" wrapText="1"/>
    </xf>
    <xf numFmtId="169" fontId="15" fillId="2" borderId="30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0" fontId="71" fillId="2" borderId="30" xfId="0" applyFont="1" applyFill="1" applyBorder="1" applyAlignment="1">
      <alignment horizontal="center" vertical="top" wrapText="1"/>
    </xf>
    <xf numFmtId="0" fontId="15" fillId="2" borderId="30" xfId="0" applyFont="1" applyFill="1" applyBorder="1" applyAlignment="1">
      <alignment horizontal="left" vertical="center" wrapText="1"/>
    </xf>
    <xf numFmtId="0" fontId="71" fillId="2" borderId="0" xfId="0" applyFont="1" applyFill="1" applyBorder="1" applyAlignment="1">
      <alignment horizontal="center" wrapText="1"/>
    </xf>
    <xf numFmtId="49" fontId="71" fillId="2" borderId="0" xfId="0" applyNumberFormat="1" applyFont="1" applyFill="1" applyBorder="1" applyAlignment="1">
      <alignment horizontal="left" vertical="top" wrapText="1"/>
    </xf>
    <xf numFmtId="168" fontId="15" fillId="2" borderId="30" xfId="0" applyNumberFormat="1" applyFont="1" applyFill="1" applyBorder="1" applyAlignment="1">
      <alignment horizontal="center" vertical="center"/>
    </xf>
    <xf numFmtId="165" fontId="71" fillId="2" borderId="30" xfId="8" applyNumberFormat="1" applyFont="1" applyFill="1" applyBorder="1" applyAlignment="1">
      <alignment horizontal="center" vertical="center" wrapText="1"/>
    </xf>
    <xf numFmtId="168" fontId="71" fillId="2" borderId="30" xfId="0" applyNumberFormat="1" applyFont="1" applyFill="1" applyBorder="1" applyAlignment="1">
      <alignment horizontal="right" vertical="center"/>
    </xf>
    <xf numFmtId="165" fontId="71" fillId="2" borderId="30" xfId="6" applyNumberFormat="1" applyFont="1" applyFill="1" applyBorder="1" applyAlignment="1">
      <alignment horizontal="center" vertical="center"/>
    </xf>
    <xf numFmtId="0" fontId="85" fillId="2" borderId="30" xfId="0" applyFont="1" applyFill="1" applyBorder="1" applyAlignment="1">
      <alignment horizontal="left" vertical="top" wrapText="1"/>
    </xf>
    <xf numFmtId="165" fontId="85" fillId="2" borderId="30" xfId="6" applyNumberFormat="1" applyFont="1" applyFill="1" applyBorder="1" applyAlignment="1">
      <alignment horizontal="right" vertical="center"/>
    </xf>
    <xf numFmtId="165" fontId="71" fillId="2" borderId="30" xfId="6" applyNumberFormat="1" applyFont="1" applyFill="1" applyBorder="1" applyAlignment="1">
      <alignment horizontal="right" vertical="center"/>
    </xf>
    <xf numFmtId="165" fontId="15" fillId="2" borderId="30" xfId="6" applyNumberFormat="1" applyFont="1" applyFill="1" applyBorder="1" applyAlignment="1">
      <alignment horizontal="right" vertical="center"/>
    </xf>
    <xf numFmtId="0" fontId="71" fillId="2" borderId="0" xfId="0" applyFont="1" applyFill="1" applyAlignment="1">
      <alignment vertical="center"/>
    </xf>
    <xf numFmtId="0" fontId="71" fillId="2" borderId="36" xfId="0" applyFont="1" applyFill="1" applyBorder="1" applyAlignment="1">
      <alignment vertical="center"/>
    </xf>
    <xf numFmtId="0" fontId="71" fillId="2" borderId="33" xfId="0" applyFont="1" applyFill="1" applyBorder="1" applyAlignment="1">
      <alignment vertical="center"/>
    </xf>
    <xf numFmtId="165" fontId="71" fillId="2" borderId="45" xfId="6" applyNumberFormat="1" applyFont="1" applyFill="1" applyBorder="1" applyAlignment="1">
      <alignment horizontal="center" vertical="center"/>
    </xf>
    <xf numFmtId="0" fontId="85" fillId="2" borderId="49" xfId="0" applyFont="1" applyFill="1" applyBorder="1" applyAlignment="1">
      <alignment vertical="center" wrapText="1"/>
    </xf>
    <xf numFmtId="169" fontId="71" fillId="2" borderId="0" xfId="0" applyNumberFormat="1" applyFont="1" applyFill="1" applyAlignment="1">
      <alignment horizontal="left" vertical="top" wrapText="1"/>
    </xf>
    <xf numFmtId="0" fontId="15" fillId="2" borderId="46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left" vertical="top" wrapText="1"/>
    </xf>
    <xf numFmtId="0" fontId="71" fillId="2" borderId="47" xfId="0" applyFont="1" applyFill="1" applyBorder="1" applyAlignment="1">
      <alignment horizontal="left" vertical="top" wrapText="1"/>
    </xf>
    <xf numFmtId="49" fontId="15" fillId="2" borderId="2" xfId="0" applyNumberFormat="1" applyFont="1" applyFill="1" applyBorder="1" applyAlignment="1">
      <alignment vertical="top" wrapText="1"/>
    </xf>
    <xf numFmtId="0" fontId="71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vertical="top" wrapText="1"/>
    </xf>
    <xf numFmtId="0" fontId="71" fillId="2" borderId="7" xfId="0" applyFont="1" applyFill="1" applyBorder="1" applyAlignment="1">
      <alignment horizontal="center" vertical="top" wrapText="1"/>
    </xf>
    <xf numFmtId="0" fontId="15" fillId="2" borderId="46" xfId="0" applyFont="1" applyFill="1" applyBorder="1" applyAlignment="1">
      <alignment vertical="top" wrapText="1"/>
    </xf>
    <xf numFmtId="0" fontId="85" fillId="2" borderId="3" xfId="0" applyFont="1" applyFill="1" applyBorder="1" applyAlignment="1">
      <alignment horizontal="left" vertical="top" wrapText="1"/>
    </xf>
    <xf numFmtId="165" fontId="71" fillId="2" borderId="0" xfId="0" applyNumberFormat="1" applyFont="1" applyFill="1"/>
    <xf numFmtId="0" fontId="85" fillId="2" borderId="1" xfId="0" applyFont="1" applyFill="1" applyBorder="1" applyAlignment="1">
      <alignment horizontal="left" vertical="top" wrapText="1"/>
    </xf>
    <xf numFmtId="0" fontId="15" fillId="2" borderId="1" xfId="8" applyFont="1" applyFill="1" applyBorder="1" applyAlignment="1">
      <alignment horizontal="left" vertical="center" wrapText="1"/>
    </xf>
    <xf numFmtId="0" fontId="71" fillId="2" borderId="1" xfId="8" applyFont="1" applyFill="1" applyBorder="1" applyAlignment="1">
      <alignment horizontal="left" vertical="top" wrapText="1"/>
    </xf>
    <xf numFmtId="0" fontId="15" fillId="2" borderId="10" xfId="0" applyFont="1" applyFill="1" applyBorder="1" applyAlignment="1">
      <alignment horizontal="center" vertical="top" wrapText="1"/>
    </xf>
    <xf numFmtId="0" fontId="71" fillId="2" borderId="47" xfId="8" applyFont="1" applyFill="1" applyBorder="1" applyAlignment="1">
      <alignment horizontal="left" vertical="top" wrapText="1"/>
    </xf>
    <xf numFmtId="169" fontId="15" fillId="2" borderId="30" xfId="0" applyNumberFormat="1" applyFont="1" applyFill="1" applyBorder="1" applyAlignment="1">
      <alignment horizontal="center" vertical="top"/>
    </xf>
    <xf numFmtId="168" fontId="71" fillId="2" borderId="30" xfId="0" applyNumberFormat="1" applyFont="1" applyFill="1" applyBorder="1" applyAlignment="1">
      <alignment vertical="center"/>
    </xf>
    <xf numFmtId="169" fontId="15" fillId="2" borderId="30" xfId="0" applyNumberFormat="1" applyFont="1" applyFill="1" applyBorder="1" applyAlignment="1">
      <alignment vertical="center"/>
    </xf>
    <xf numFmtId="169" fontId="71" fillId="2" borderId="30" xfId="0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top" wrapText="1"/>
    </xf>
    <xf numFmtId="165" fontId="71" fillId="2" borderId="0" xfId="0" applyNumberFormat="1" applyFont="1" applyFill="1" applyAlignment="1">
      <alignment horizontal="left" vertical="top" wrapText="1"/>
    </xf>
    <xf numFmtId="0" fontId="71" fillId="2" borderId="30" xfId="0" applyFont="1" applyFill="1" applyBorder="1" applyAlignment="1"/>
    <xf numFmtId="0" fontId="71" fillId="2" borderId="30" xfId="165" applyFont="1" applyFill="1" applyBorder="1" applyAlignment="1">
      <alignment horizontal="center" vertical="top"/>
    </xf>
    <xf numFmtId="39" fontId="71" fillId="2" borderId="0" xfId="0" applyNumberFormat="1" applyFont="1" applyFill="1" applyAlignment="1">
      <alignment horizontal="left" vertical="top" wrapText="1"/>
    </xf>
    <xf numFmtId="0" fontId="71" fillId="2" borderId="8" xfId="8" applyFont="1" applyFill="1" applyBorder="1" applyAlignment="1">
      <alignment horizontal="left" vertical="top" wrapText="1"/>
    </xf>
    <xf numFmtId="0" fontId="15" fillId="2" borderId="44" xfId="0" applyFont="1" applyFill="1" applyBorder="1" applyAlignment="1">
      <alignment vertical="top" wrapText="1"/>
    </xf>
    <xf numFmtId="0" fontId="71" fillId="2" borderId="0" xfId="0" applyFont="1" applyFill="1" applyBorder="1"/>
    <xf numFmtId="0" fontId="86" fillId="2" borderId="1" xfId="0" applyFont="1" applyFill="1" applyBorder="1" applyAlignment="1">
      <alignment horizontal="left" vertical="top" wrapText="1"/>
    </xf>
    <xf numFmtId="168" fontId="71" fillId="2" borderId="0" xfId="0" applyNumberFormat="1" applyFont="1" applyFill="1"/>
    <xf numFmtId="0" fontId="71" fillId="2" borderId="1" xfId="0" applyFont="1" applyFill="1" applyBorder="1"/>
    <xf numFmtId="0" fontId="71" fillId="2" borderId="4" xfId="0" applyFont="1" applyFill="1" applyBorder="1" applyAlignment="1">
      <alignment horizontal="left" vertical="top" wrapText="1"/>
    </xf>
    <xf numFmtId="165" fontId="71" fillId="2" borderId="1" xfId="6" applyNumberFormat="1" applyFont="1" applyFill="1" applyBorder="1" applyAlignment="1">
      <alignment horizontal="right" vertical="center"/>
    </xf>
    <xf numFmtId="168" fontId="71" fillId="2" borderId="0" xfId="0" applyNumberFormat="1" applyFont="1" applyFill="1" applyAlignment="1">
      <alignment vertical="center"/>
    </xf>
    <xf numFmtId="0" fontId="85" fillId="2" borderId="30" xfId="0" applyFont="1" applyFill="1" applyBorder="1" applyAlignment="1">
      <alignment horizontal="left" vertical="center" wrapText="1"/>
    </xf>
    <xf numFmtId="0" fontId="71" fillId="2" borderId="36" xfId="0" applyFont="1" applyFill="1" applyBorder="1" applyAlignment="1">
      <alignment vertical="top" wrapText="1"/>
    </xf>
    <xf numFmtId="0" fontId="71" fillId="2" borderId="33" xfId="0" applyFont="1" applyFill="1" applyBorder="1" applyAlignment="1">
      <alignment vertical="top" wrapText="1"/>
    </xf>
    <xf numFmtId="169" fontId="71" fillId="2" borderId="0" xfId="96" applyNumberFormat="1" applyFont="1" applyFill="1" applyAlignment="1">
      <alignment vertical="center" wrapText="1"/>
    </xf>
    <xf numFmtId="49" fontId="15" fillId="2" borderId="0" xfId="96" applyNumberFormat="1" applyFont="1" applyFill="1" applyAlignment="1">
      <alignment horizontal="center" vertical="center" wrapText="1"/>
    </xf>
    <xf numFmtId="168" fontId="15" fillId="2" borderId="0" xfId="96" applyNumberFormat="1" applyFont="1" applyFill="1" applyAlignment="1">
      <alignment horizontal="center" vertical="center" wrapText="1"/>
    </xf>
    <xf numFmtId="43" fontId="71" fillId="2" borderId="0" xfId="7" applyFont="1" applyFill="1"/>
    <xf numFmtId="0" fontId="71" fillId="2" borderId="0" xfId="0" applyFont="1" applyFill="1" applyAlignment="1">
      <alignment horizontal="center"/>
    </xf>
    <xf numFmtId="49" fontId="15" fillId="2" borderId="1" xfId="96" applyNumberFormat="1" applyFont="1" applyFill="1" applyBorder="1" applyAlignment="1">
      <alignment horizontal="center" vertical="center" textRotation="90" wrapText="1"/>
    </xf>
    <xf numFmtId="168" fontId="15" fillId="2" borderId="1" xfId="96" applyNumberFormat="1" applyFont="1" applyFill="1" applyBorder="1" applyAlignment="1">
      <alignment horizontal="center" vertical="center" wrapText="1"/>
    </xf>
    <xf numFmtId="167" fontId="15" fillId="2" borderId="0" xfId="0" applyNumberFormat="1" applyFont="1" applyFill="1"/>
    <xf numFmtId="0" fontId="15" fillId="2" borderId="1" xfId="96" applyNumberFormat="1" applyFont="1" applyFill="1" applyBorder="1" applyAlignment="1">
      <alignment horizontal="center" vertical="center" wrapText="1"/>
    </xf>
    <xf numFmtId="169" fontId="15" fillId="2" borderId="1" xfId="96" applyNumberFormat="1" applyFont="1" applyFill="1" applyBorder="1" applyAlignment="1">
      <alignment horizontal="center" vertical="center" wrapText="1"/>
    </xf>
    <xf numFmtId="165" fontId="15" fillId="2" borderId="0" xfId="0" applyNumberFormat="1" applyFont="1" applyFill="1"/>
    <xf numFmtId="0" fontId="72" fillId="2" borderId="49" xfId="96" applyFont="1" applyFill="1" applyBorder="1" applyAlignment="1">
      <alignment horizontal="center" vertical="center" wrapText="1"/>
    </xf>
    <xf numFmtId="0" fontId="71" fillId="2" borderId="49" xfId="96" applyFont="1" applyFill="1" applyBorder="1" applyAlignment="1">
      <alignment horizontal="center" vertical="center" wrapText="1"/>
    </xf>
    <xf numFmtId="0" fontId="71" fillId="2" borderId="0" xfId="0" applyFont="1" applyFill="1" applyAlignment="1"/>
    <xf numFmtId="0" fontId="71" fillId="2" borderId="40" xfId="0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horizontal="center"/>
    </xf>
    <xf numFmtId="165" fontId="15" fillId="2" borderId="50" xfId="6" applyNumberFormat="1" applyFont="1" applyFill="1" applyBorder="1" applyAlignment="1">
      <alignment horizontal="center" vertical="center"/>
    </xf>
    <xf numFmtId="0" fontId="71" fillId="2" borderId="50" xfId="0" applyFont="1" applyFill="1" applyBorder="1" applyAlignment="1">
      <alignment vertical="top" wrapText="1"/>
    </xf>
    <xf numFmtId="169" fontId="71" fillId="2" borderId="50" xfId="0" applyNumberFormat="1" applyFont="1" applyFill="1" applyBorder="1" applyAlignment="1">
      <alignment horizontal="right" vertical="center" wrapText="1"/>
    </xf>
    <xf numFmtId="171" fontId="71" fillId="2" borderId="50" xfId="6" applyNumberFormat="1" applyFont="1" applyFill="1" applyBorder="1" applyAlignment="1">
      <alignment horizontal="center" vertical="center"/>
    </xf>
    <xf numFmtId="0" fontId="15" fillId="2" borderId="50" xfId="96" applyFont="1" applyFill="1" applyBorder="1" applyAlignment="1">
      <alignment horizontal="left" vertical="center" wrapText="1"/>
    </xf>
    <xf numFmtId="0" fontId="71" fillId="2" borderId="50" xfId="0" applyFont="1" applyFill="1" applyBorder="1"/>
    <xf numFmtId="166" fontId="85" fillId="2" borderId="50" xfId="7" applyNumberFormat="1" applyFont="1" applyFill="1" applyBorder="1" applyAlignment="1">
      <alignment vertical="center"/>
    </xf>
    <xf numFmtId="169" fontId="15" fillId="2" borderId="50" xfId="96" applyNumberFormat="1" applyFont="1" applyFill="1" applyBorder="1" applyAlignment="1">
      <alignment horizontal="center" vertical="center" wrapText="1"/>
    </xf>
    <xf numFmtId="166" fontId="72" fillId="2" borderId="50" xfId="7" applyNumberFormat="1" applyFont="1" applyFill="1" applyBorder="1"/>
    <xf numFmtId="0" fontId="71" fillId="58" borderId="30" xfId="0" applyFont="1" applyFill="1" applyBorder="1" applyAlignment="1">
      <alignment wrapText="1"/>
    </xf>
    <xf numFmtId="169" fontId="71" fillId="58" borderId="33" xfId="0" applyNumberFormat="1" applyFont="1" applyFill="1" applyBorder="1" applyAlignment="1">
      <alignment horizontal="right" vertical="center" wrapText="1"/>
    </xf>
    <xf numFmtId="166" fontId="15" fillId="57" borderId="41" xfId="7" applyNumberFormat="1" applyFont="1" applyFill="1" applyBorder="1" applyAlignment="1">
      <alignment vertical="top" wrapText="1"/>
    </xf>
    <xf numFmtId="0" fontId="85" fillId="2" borderId="50" xfId="0" applyFont="1" applyFill="1" applyBorder="1" applyAlignment="1">
      <alignment vertical="center" wrapText="1"/>
    </xf>
    <xf numFmtId="0" fontId="71" fillId="0" borderId="0" xfId="0" applyFont="1"/>
    <xf numFmtId="0" fontId="71" fillId="0" borderId="50" xfId="0" applyFont="1" applyBorder="1"/>
    <xf numFmtId="0" fontId="15" fillId="0" borderId="50" xfId="96" applyFont="1" applyBorder="1" applyAlignment="1">
      <alignment horizontal="left" vertical="center" wrapText="1"/>
    </xf>
    <xf numFmtId="0" fontId="85" fillId="2" borderId="50" xfId="165" applyFont="1" applyFill="1" applyBorder="1" applyAlignment="1">
      <alignment horizontal="left" vertical="top" wrapText="1"/>
    </xf>
    <xf numFmtId="0" fontId="85" fillId="0" borderId="50" xfId="0" applyFont="1" applyBorder="1" applyAlignment="1">
      <alignment horizontal="left" vertical="top" wrapText="1"/>
    </xf>
    <xf numFmtId="0" fontId="85" fillId="0" borderId="3" xfId="0" applyFont="1" applyBorder="1" applyAlignment="1">
      <alignment horizontal="left" vertical="top" wrapText="1"/>
    </xf>
    <xf numFmtId="0" fontId="71" fillId="0" borderId="50" xfId="0" applyFont="1" applyBorder="1" applyAlignment="1">
      <alignment vertical="top" wrapText="1"/>
    </xf>
    <xf numFmtId="0" fontId="15" fillId="2" borderId="50" xfId="0" applyFont="1" applyFill="1" applyBorder="1" applyAlignment="1">
      <alignment horizontal="left" vertical="top" wrapText="1"/>
    </xf>
    <xf numFmtId="0" fontId="71" fillId="2" borderId="30" xfId="0" applyFont="1" applyFill="1" applyBorder="1" applyAlignment="1">
      <alignment horizontal="center" wrapText="1"/>
    </xf>
    <xf numFmtId="0" fontId="15" fillId="2" borderId="49" xfId="0" applyFont="1" applyFill="1" applyBorder="1" applyAlignment="1">
      <alignment horizontal="center" wrapText="1"/>
    </xf>
    <xf numFmtId="0" fontId="71" fillId="2" borderId="0" xfId="0" applyFont="1" applyFill="1" applyAlignment="1">
      <alignment horizontal="right"/>
    </xf>
    <xf numFmtId="0" fontId="71" fillId="2" borderId="30" xfId="0" applyFont="1" applyFill="1" applyBorder="1" applyAlignment="1">
      <alignment wrapText="1"/>
    </xf>
    <xf numFmtId="0" fontId="15" fillId="2" borderId="2" xfId="96" applyFont="1" applyFill="1" applyBorder="1" applyAlignment="1">
      <alignment vertical="center" wrapText="1"/>
    </xf>
    <xf numFmtId="0" fontId="15" fillId="2" borderId="31" xfId="96" applyFont="1" applyFill="1" applyBorder="1" applyAlignment="1">
      <alignment vertical="center" wrapText="1"/>
    </xf>
    <xf numFmtId="166" fontId="71" fillId="2" borderId="30" xfId="7" applyNumberFormat="1" applyFont="1" applyFill="1" applyBorder="1" applyAlignment="1">
      <alignment vertical="center"/>
    </xf>
    <xf numFmtId="166" fontId="15" fillId="2" borderId="45" xfId="0" applyNumberFormat="1" applyFont="1" applyFill="1" applyBorder="1"/>
    <xf numFmtId="0" fontId="15" fillId="2" borderId="49" xfId="0" applyFont="1" applyFill="1" applyBorder="1" applyAlignment="1">
      <alignment wrapText="1"/>
    </xf>
    <xf numFmtId="0" fontId="71" fillId="2" borderId="0" xfId="0" applyFont="1" applyFill="1" applyAlignment="1">
      <alignment wrapText="1"/>
    </xf>
    <xf numFmtId="168" fontId="15" fillId="2" borderId="3" xfId="96" applyNumberFormat="1" applyFont="1" applyFill="1" applyBorder="1" applyAlignment="1">
      <alignment horizontal="center" vertical="center" wrapText="1"/>
    </xf>
    <xf numFmtId="0" fontId="71" fillId="2" borderId="50" xfId="0" applyFont="1" applyFill="1" applyBorder="1" applyAlignment="1">
      <alignment horizontal="center" vertical="center" wrapText="1"/>
    </xf>
    <xf numFmtId="0" fontId="15" fillId="2" borderId="0" xfId="96" applyNumberFormat="1" applyFont="1" applyFill="1" applyAlignment="1">
      <alignment horizontal="center" vertical="center" wrapText="1"/>
    </xf>
    <xf numFmtId="49" fontId="15" fillId="2" borderId="31" xfId="0" applyNumberFormat="1" applyFont="1" applyFill="1" applyBorder="1" applyAlignment="1">
      <alignment horizontal="center" vertical="top" wrapText="1"/>
    </xf>
    <xf numFmtId="168" fontId="71" fillId="2" borderId="50" xfId="96" applyNumberFormat="1" applyFont="1" applyFill="1" applyBorder="1" applyAlignment="1">
      <alignment horizontal="center" vertical="center" wrapText="1"/>
    </xf>
    <xf numFmtId="0" fontId="72" fillId="2" borderId="50" xfId="96" applyFont="1" applyFill="1" applyBorder="1" applyAlignment="1">
      <alignment horizontal="center" vertical="center" wrapText="1"/>
    </xf>
    <xf numFmtId="0" fontId="71" fillId="2" borderId="0" xfId="0" applyFont="1" applyFill="1" applyBorder="1" applyAlignment="1">
      <alignment horizontal="right"/>
    </xf>
    <xf numFmtId="0" fontId="71" fillId="0" borderId="50" xfId="0" applyFont="1" applyFill="1" applyBorder="1" applyAlignment="1">
      <alignment vertical="top" wrapText="1"/>
    </xf>
    <xf numFmtId="169" fontId="71" fillId="0" borderId="49" xfId="0" applyNumberFormat="1" applyFont="1" applyFill="1" applyBorder="1" applyAlignment="1">
      <alignment horizontal="right" vertical="top" wrapText="1"/>
    </xf>
    <xf numFmtId="0" fontId="71" fillId="0" borderId="0" xfId="0" applyFont="1" applyFill="1" applyAlignment="1">
      <alignment vertical="top"/>
    </xf>
    <xf numFmtId="0" fontId="71" fillId="0" borderId="50" xfId="0" applyFont="1" applyFill="1" applyBorder="1" applyAlignment="1">
      <alignment horizontal="center" vertical="center" wrapText="1"/>
    </xf>
    <xf numFmtId="0" fontId="71" fillId="0" borderId="50" xfId="0" applyFont="1" applyFill="1" applyBorder="1" applyAlignment="1">
      <alignment horizontal="center" vertical="center"/>
    </xf>
    <xf numFmtId="169" fontId="71" fillId="0" borderId="50" xfId="0" applyNumberFormat="1" applyFont="1" applyFill="1" applyBorder="1" applyAlignment="1">
      <alignment horizontal="right" vertical="center" wrapText="1"/>
    </xf>
    <xf numFmtId="0" fontId="71" fillId="0" borderId="0" xfId="0" applyFont="1" applyFill="1" applyAlignment="1">
      <alignment vertical="center"/>
    </xf>
    <xf numFmtId="0" fontId="15" fillId="0" borderId="2" xfId="96" applyFont="1" applyBorder="1" applyAlignment="1">
      <alignment horizontal="center" vertical="center" wrapText="1"/>
    </xf>
    <xf numFmtId="169" fontId="15" fillId="0" borderId="50" xfId="96" applyNumberFormat="1" applyFont="1" applyBorder="1" applyAlignment="1">
      <alignment horizontal="center" vertical="center" wrapText="1"/>
    </xf>
    <xf numFmtId="0" fontId="15" fillId="0" borderId="31" xfId="96" applyFont="1" applyBorder="1" applyAlignment="1">
      <alignment horizontal="center" vertical="center" wrapText="1"/>
    </xf>
    <xf numFmtId="0" fontId="71" fillId="0" borderId="49" xfId="0" applyFont="1" applyBorder="1" applyAlignment="1">
      <alignment horizontal="center"/>
    </xf>
    <xf numFmtId="0" fontId="72" fillId="0" borderId="49" xfId="96" applyFont="1" applyFill="1" applyBorder="1" applyAlignment="1">
      <alignment horizontal="left" vertical="center" wrapText="1"/>
    </xf>
    <xf numFmtId="166" fontId="72" fillId="0" borderId="50" xfId="7" applyNumberFormat="1" applyFont="1" applyBorder="1"/>
    <xf numFmtId="166" fontId="85" fillId="0" borderId="50" xfId="7" applyNumberFormat="1" applyFont="1" applyBorder="1" applyAlignment="1">
      <alignment vertical="center"/>
    </xf>
    <xf numFmtId="166" fontId="71" fillId="0" borderId="0" xfId="0" applyNumberFormat="1" applyFont="1"/>
    <xf numFmtId="169" fontId="15" fillId="2" borderId="50" xfId="7" applyNumberFormat="1" applyFont="1" applyFill="1" applyBorder="1" applyAlignment="1">
      <alignment horizontal="center" vertical="center" wrapText="1"/>
    </xf>
    <xf numFmtId="166" fontId="71" fillId="2" borderId="50" xfId="7" applyNumberFormat="1" applyFont="1" applyFill="1" applyBorder="1" applyAlignment="1">
      <alignment horizontal="center" vertical="center" wrapText="1"/>
    </xf>
    <xf numFmtId="169" fontId="71" fillId="2" borderId="50" xfId="7" applyNumberFormat="1" applyFont="1" applyFill="1" applyBorder="1" applyAlignment="1">
      <alignment horizontal="center" vertical="center" wrapText="1"/>
    </xf>
    <xf numFmtId="49" fontId="15" fillId="2" borderId="31" xfId="0" applyNumberFormat="1" applyFont="1" applyFill="1" applyBorder="1" applyAlignment="1">
      <alignment horizontal="center" vertical="center" wrapText="1"/>
    </xf>
    <xf numFmtId="0" fontId="71" fillId="2" borderId="2" xfId="0" applyFont="1" applyFill="1" applyBorder="1" applyAlignment="1">
      <alignment vertical="center" wrapText="1"/>
    </xf>
    <xf numFmtId="49" fontId="15" fillId="2" borderId="50" xfId="0" applyNumberFormat="1" applyFont="1" applyFill="1" applyBorder="1" applyAlignment="1">
      <alignment vertical="top" wrapText="1"/>
    </xf>
    <xf numFmtId="0" fontId="71" fillId="2" borderId="50" xfId="0" applyFont="1" applyFill="1" applyBorder="1" applyAlignment="1">
      <alignment vertical="center" wrapText="1"/>
    </xf>
    <xf numFmtId="0" fontId="15" fillId="2" borderId="0" xfId="0" applyFont="1" applyFill="1" applyBorder="1" applyAlignment="1"/>
    <xf numFmtId="0" fontId="15" fillId="2" borderId="50" xfId="0" applyFont="1" applyFill="1" applyBorder="1" applyAlignment="1"/>
    <xf numFmtId="169" fontId="71" fillId="2" borderId="0" xfId="0" applyNumberFormat="1" applyFont="1" applyFill="1"/>
    <xf numFmtId="0" fontId="15" fillId="2" borderId="50" xfId="96" applyFont="1" applyFill="1" applyBorder="1" applyAlignment="1">
      <alignment horizontal="center" vertical="center" wrapText="1"/>
    </xf>
    <xf numFmtId="0" fontId="71" fillId="0" borderId="0" xfId="0" applyFont="1" applyAlignment="1">
      <alignment horizontal="left" vertical="center" wrapText="1"/>
    </xf>
    <xf numFmtId="0" fontId="71" fillId="2" borderId="51" xfId="0" applyFont="1" applyFill="1" applyBorder="1" applyAlignment="1">
      <alignment vertical="top" wrapText="1"/>
    </xf>
    <xf numFmtId="0" fontId="71" fillId="2" borderId="51" xfId="0" applyFont="1" applyFill="1" applyBorder="1" applyAlignment="1">
      <alignment horizontal="center" vertical="center" wrapText="1"/>
    </xf>
    <xf numFmtId="0" fontId="71" fillId="2" borderId="50" xfId="0" applyFont="1" applyFill="1" applyBorder="1" applyAlignment="1">
      <alignment horizontal="center" vertical="top" wrapText="1"/>
    </xf>
    <xf numFmtId="0" fontId="71" fillId="2" borderId="1" xfId="0" applyFont="1" applyFill="1" applyBorder="1" applyAlignment="1">
      <alignment horizontal="center" vertical="top" wrapText="1"/>
    </xf>
    <xf numFmtId="0" fontId="71" fillId="2" borderId="0" xfId="0" applyFont="1" applyFill="1" applyAlignment="1">
      <alignment horizontal="right" vertical="top"/>
    </xf>
    <xf numFmtId="0" fontId="71" fillId="2" borderId="0" xfId="0" applyFont="1" applyFill="1" applyAlignment="1">
      <alignment horizontal="right"/>
    </xf>
    <xf numFmtId="0" fontId="71" fillId="2" borderId="8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horizontal="center" wrapText="1"/>
    </xf>
    <xf numFmtId="0" fontId="71" fillId="2" borderId="4" xfId="0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top" wrapText="1"/>
    </xf>
    <xf numFmtId="0" fontId="71" fillId="2" borderId="50" xfId="96" applyFont="1" applyFill="1" applyBorder="1" applyAlignment="1">
      <alignment horizontal="center" vertical="center" wrapText="1"/>
    </xf>
    <xf numFmtId="0" fontId="15" fillId="2" borderId="2" xfId="96" applyFont="1" applyFill="1" applyBorder="1" applyAlignment="1">
      <alignment horizontal="center" vertical="center" wrapText="1"/>
    </xf>
    <xf numFmtId="0" fontId="15" fillId="2" borderId="3" xfId="96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49" fontId="15" fillId="2" borderId="50" xfId="96" applyNumberFormat="1" applyFont="1" applyFill="1" applyBorder="1" applyAlignment="1">
      <alignment horizontal="center" vertical="center" textRotation="90" wrapText="1"/>
    </xf>
    <xf numFmtId="0" fontId="15" fillId="2" borderId="49" xfId="0" applyFont="1" applyFill="1" applyBorder="1" applyAlignment="1">
      <alignment horizontal="left" vertical="top" wrapText="1"/>
    </xf>
    <xf numFmtId="0" fontId="71" fillId="2" borderId="51" xfId="0" applyFont="1" applyFill="1" applyBorder="1" applyAlignment="1">
      <alignment horizontal="left" vertical="center" wrapText="1"/>
    </xf>
    <xf numFmtId="0" fontId="71" fillId="2" borderId="50" xfId="0" applyFont="1" applyFill="1" applyBorder="1" applyAlignment="1">
      <alignment horizontal="left" vertical="center" wrapText="1"/>
    </xf>
    <xf numFmtId="0" fontId="71" fillId="2" borderId="51" xfId="0" applyFont="1" applyFill="1" applyBorder="1" applyAlignment="1">
      <alignment horizontal="left" vertical="top" wrapText="1"/>
    </xf>
    <xf numFmtId="0" fontId="71" fillId="2" borderId="30" xfId="0" applyFont="1" applyFill="1" applyBorder="1" applyAlignment="1">
      <alignment horizontal="left" vertical="center" wrapText="1"/>
    </xf>
    <xf numFmtId="0" fontId="71" fillId="2" borderId="50" xfId="0" applyFont="1" applyFill="1" applyBorder="1" applyAlignment="1">
      <alignment horizontal="left" vertical="top" wrapText="1"/>
    </xf>
    <xf numFmtId="0" fontId="71" fillId="2" borderId="49" xfId="0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vertical="center" wrapText="1"/>
    </xf>
    <xf numFmtId="0" fontId="71" fillId="2" borderId="30" xfId="0" applyFont="1" applyFill="1" applyBorder="1" applyAlignment="1">
      <alignment horizontal="left" vertical="top" wrapText="1"/>
    </xf>
    <xf numFmtId="0" fontId="71" fillId="2" borderId="51" xfId="0" applyFont="1" applyFill="1" applyBorder="1" applyAlignment="1">
      <alignment horizontal="center" vertical="center"/>
    </xf>
    <xf numFmtId="0" fontId="71" fillId="0" borderId="51" xfId="0" applyFont="1" applyFill="1" applyBorder="1" applyAlignment="1">
      <alignment vertical="top" wrapText="1"/>
    </xf>
    <xf numFmtId="169" fontId="71" fillId="0" borderId="52" xfId="0" applyNumberFormat="1" applyFont="1" applyFill="1" applyBorder="1" applyAlignment="1">
      <alignment horizontal="right" vertical="top" wrapText="1"/>
    </xf>
    <xf numFmtId="0" fontId="71" fillId="0" borderId="51" xfId="0" applyFont="1" applyBorder="1" applyAlignment="1">
      <alignment horizontal="left" vertical="center" wrapText="1"/>
    </xf>
    <xf numFmtId="0" fontId="71" fillId="0" borderId="54" xfId="0" applyFont="1" applyFill="1" applyBorder="1" applyAlignment="1">
      <alignment vertical="center"/>
    </xf>
    <xf numFmtId="0" fontId="71" fillId="0" borderId="52" xfId="0" applyFont="1" applyFill="1" applyBorder="1" applyAlignment="1">
      <alignment horizontal="center" vertical="center"/>
    </xf>
    <xf numFmtId="169" fontId="71" fillId="0" borderId="51" xfId="0" applyNumberFormat="1" applyFont="1" applyFill="1" applyBorder="1" applyAlignment="1">
      <alignment horizontal="right" vertical="center" wrapText="1"/>
    </xf>
    <xf numFmtId="165" fontId="71" fillId="0" borderId="51" xfId="6" applyNumberFormat="1" applyFont="1" applyFill="1" applyBorder="1" applyAlignment="1">
      <alignment vertical="center"/>
    </xf>
    <xf numFmtId="171" fontId="71" fillId="0" borderId="51" xfId="6" applyNumberFormat="1" applyFont="1" applyBorder="1" applyAlignment="1">
      <alignment horizontal="center" vertical="center"/>
    </xf>
    <xf numFmtId="2" fontId="71" fillId="0" borderId="0" xfId="0" applyNumberFormat="1" applyFont="1" applyAlignment="1">
      <alignment horizontal="left" vertical="center" wrapText="1"/>
    </xf>
    <xf numFmtId="0" fontId="71" fillId="2" borderId="51" xfId="0" applyFont="1" applyFill="1" applyBorder="1" applyAlignment="1">
      <alignment wrapText="1"/>
    </xf>
    <xf numFmtId="0" fontId="15" fillId="2" borderId="5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top" wrapText="1"/>
    </xf>
    <xf numFmtId="0" fontId="85" fillId="0" borderId="51" xfId="0" applyFont="1" applyBorder="1" applyAlignment="1">
      <alignment horizontal="left" vertical="top" wrapText="1"/>
    </xf>
    <xf numFmtId="0" fontId="15" fillId="0" borderId="51" xfId="0" applyFont="1" applyBorder="1" applyAlignment="1">
      <alignment horizontal="left" vertical="center" wrapText="1"/>
    </xf>
    <xf numFmtId="0" fontId="71" fillId="0" borderId="51" xfId="8" applyFont="1" applyBorder="1" applyAlignment="1">
      <alignment horizontal="left" vertical="top" wrapText="1"/>
    </xf>
    <xf numFmtId="0" fontId="71" fillId="0" borderId="51" xfId="0" applyFont="1" applyBorder="1" applyAlignment="1">
      <alignment horizontal="center" vertical="top"/>
    </xf>
    <xf numFmtId="0" fontId="15" fillId="0" borderId="51" xfId="0" applyFont="1" applyFill="1" applyBorder="1" applyAlignment="1">
      <alignment horizontal="left" vertical="top" wrapText="1"/>
    </xf>
    <xf numFmtId="0" fontId="71" fillId="0" borderId="51" xfId="0" applyFont="1" applyBorder="1" applyAlignment="1">
      <alignment horizontal="left" vertical="top" wrapText="1"/>
    </xf>
    <xf numFmtId="0" fontId="86" fillId="0" borderId="51" xfId="0" applyFont="1" applyBorder="1" applyAlignment="1">
      <alignment horizontal="left" vertical="top" wrapText="1"/>
    </xf>
    <xf numFmtId="0" fontId="71" fillId="2" borderId="51" xfId="0" applyFont="1" applyFill="1" applyBorder="1" applyAlignment="1">
      <alignment vertical="center" wrapText="1"/>
    </xf>
    <xf numFmtId="0" fontId="71" fillId="2" borderId="30" xfId="0" applyFont="1" applyFill="1" applyBorder="1" applyAlignment="1">
      <alignment horizontal="left" vertical="center" wrapText="1"/>
    </xf>
    <xf numFmtId="0" fontId="71" fillId="58" borderId="30" xfId="0" applyFont="1" applyFill="1" applyBorder="1" applyAlignment="1">
      <alignment vertical="center" wrapText="1"/>
    </xf>
    <xf numFmtId="43" fontId="71" fillId="2" borderId="0" xfId="0" applyNumberFormat="1" applyFont="1" applyFill="1" applyAlignment="1">
      <alignment vertical="center"/>
    </xf>
    <xf numFmtId="165" fontId="71" fillId="2" borderId="50" xfId="6" applyNumberFormat="1" applyFont="1" applyFill="1" applyBorder="1" applyAlignment="1">
      <alignment horizontal="center" vertical="center"/>
    </xf>
    <xf numFmtId="0" fontId="71" fillId="2" borderId="37" xfId="0" applyFont="1" applyFill="1" applyBorder="1" applyAlignment="1">
      <alignment horizontal="center" vertical="center"/>
    </xf>
    <xf numFmtId="0" fontId="71" fillId="2" borderId="50" xfId="0" applyFont="1" applyFill="1" applyBorder="1" applyAlignment="1">
      <alignment horizontal="center"/>
    </xf>
    <xf numFmtId="0" fontId="72" fillId="2" borderId="50" xfId="0" applyFont="1" applyFill="1" applyBorder="1" applyAlignment="1">
      <alignment horizontal="center" vertical="center" wrapText="1"/>
    </xf>
    <xf numFmtId="166" fontId="72" fillId="0" borderId="50" xfId="7" applyNumberFormat="1" applyFont="1" applyBorder="1" applyAlignment="1">
      <alignment horizontal="center"/>
    </xf>
    <xf numFmtId="0" fontId="72" fillId="2" borderId="49" xfId="96" applyFont="1" applyFill="1" applyBorder="1" applyAlignment="1">
      <alignment horizontal="left" vertical="center" wrapText="1"/>
    </xf>
    <xf numFmtId="166" fontId="72" fillId="2" borderId="50" xfId="7" applyNumberFormat="1" applyFont="1" applyFill="1" applyBorder="1" applyAlignment="1">
      <alignment vertical="center"/>
    </xf>
    <xf numFmtId="166" fontId="71" fillId="2" borderId="0" xfId="0" applyNumberFormat="1" applyFont="1" applyFill="1"/>
    <xf numFmtId="166" fontId="72" fillId="2" borderId="50" xfId="7" applyNumberFormat="1" applyFont="1" applyFill="1" applyBorder="1" applyAlignment="1">
      <alignment horizontal="center" vertical="center"/>
    </xf>
    <xf numFmtId="166" fontId="72" fillId="2" borderId="50" xfId="0" applyNumberFormat="1" applyFont="1" applyFill="1" applyBorder="1" applyAlignment="1">
      <alignment horizontal="center" vertical="center"/>
    </xf>
    <xf numFmtId="0" fontId="71" fillId="2" borderId="3" xfId="0" applyFont="1" applyFill="1" applyBorder="1" applyAlignment="1">
      <alignment vertical="center" wrapText="1"/>
    </xf>
    <xf numFmtId="0" fontId="15" fillId="2" borderId="50" xfId="0" applyFont="1" applyFill="1" applyBorder="1" applyAlignment="1">
      <alignment horizontal="center"/>
    </xf>
    <xf numFmtId="169" fontId="15" fillId="2" borderId="50" xfId="7" applyNumberFormat="1" applyFont="1" applyFill="1" applyBorder="1" applyAlignment="1">
      <alignment horizontal="right" vertical="center" wrapText="1"/>
    </xf>
    <xf numFmtId="166" fontId="85" fillId="2" borderId="50" xfId="7" applyNumberFormat="1" applyFont="1" applyFill="1" applyBorder="1" applyAlignment="1">
      <alignment horizontal="right" vertical="center" wrapText="1"/>
    </xf>
    <xf numFmtId="166" fontId="71" fillId="2" borderId="50" xfId="7" applyNumberFormat="1" applyFont="1" applyFill="1" applyBorder="1" applyAlignment="1">
      <alignment horizontal="right" vertical="center" wrapText="1"/>
    </xf>
    <xf numFmtId="49" fontId="15" fillId="2" borderId="2" xfId="0" applyNumberFormat="1" applyFont="1" applyFill="1" applyBorder="1" applyAlignment="1">
      <alignment horizontal="center" vertical="top" wrapText="1"/>
    </xf>
    <xf numFmtId="172" fontId="71" fillId="2" borderId="0" xfId="0" applyNumberFormat="1" applyFont="1" applyFill="1" applyAlignment="1">
      <alignment horizontal="left" vertical="top" wrapText="1"/>
    </xf>
    <xf numFmtId="49" fontId="15" fillId="2" borderId="3" xfId="0" applyNumberFormat="1" applyFont="1" applyFill="1" applyBorder="1" applyAlignment="1">
      <alignment vertical="top" wrapText="1"/>
    </xf>
    <xf numFmtId="167" fontId="71" fillId="2" borderId="0" xfId="0" applyNumberFormat="1" applyFont="1" applyFill="1" applyAlignment="1">
      <alignment horizontal="left" vertical="top" wrapText="1"/>
    </xf>
    <xf numFmtId="0" fontId="85" fillId="2" borderId="30" xfId="165" applyFont="1" applyFill="1" applyBorder="1">
      <alignment horizontal="left" vertical="top" wrapText="1"/>
    </xf>
    <xf numFmtId="0" fontId="71" fillId="2" borderId="30" xfId="165" applyFont="1" applyFill="1" applyBorder="1" applyAlignment="1">
      <alignment horizontal="left" vertical="top" wrapText="1"/>
    </xf>
    <xf numFmtId="0" fontId="71" fillId="0" borderId="31" xfId="8" applyFont="1" applyBorder="1" applyAlignment="1">
      <alignment horizontal="left" vertical="top" wrapText="1"/>
    </xf>
    <xf numFmtId="0" fontId="15" fillId="2" borderId="0" xfId="0" applyFont="1" applyFill="1" applyAlignment="1">
      <alignment wrapText="1"/>
    </xf>
    <xf numFmtId="0" fontId="15" fillId="2" borderId="0" xfId="0" applyFont="1" applyFill="1" applyAlignment="1">
      <alignment horizontal="right"/>
    </xf>
    <xf numFmtId="167" fontId="71" fillId="2" borderId="0" xfId="0" applyNumberFormat="1" applyFont="1" applyFill="1" applyBorder="1"/>
    <xf numFmtId="0" fontId="71" fillId="2" borderId="1" xfId="0" applyFont="1" applyFill="1" applyBorder="1" applyAlignment="1">
      <alignment wrapText="1"/>
    </xf>
    <xf numFmtId="0" fontId="71" fillId="2" borderId="1" xfId="0" applyFont="1" applyFill="1" applyBorder="1" applyAlignment="1">
      <alignment vertical="center" wrapText="1"/>
    </xf>
    <xf numFmtId="0" fontId="85" fillId="2" borderId="3" xfId="0" applyFont="1" applyFill="1" applyBorder="1" applyAlignment="1">
      <alignment horizontal="right" vertical="top" wrapText="1"/>
    </xf>
    <xf numFmtId="0" fontId="15" fillId="2" borderId="30" xfId="0" applyFont="1" applyFill="1" applyBorder="1" applyAlignment="1">
      <alignment horizontal="center" vertical="top" wrapText="1"/>
    </xf>
    <xf numFmtId="0" fontId="72" fillId="2" borderId="0" xfId="0" applyFont="1" applyFill="1" applyBorder="1" applyAlignment="1">
      <alignment vertical="top" wrapText="1"/>
    </xf>
    <xf numFmtId="0" fontId="72" fillId="2" borderId="0" xfId="0" applyFont="1" applyFill="1" applyBorder="1" applyAlignment="1">
      <alignment horizontal="right" vertical="top" wrapText="1"/>
    </xf>
    <xf numFmtId="49" fontId="71" fillId="2" borderId="31" xfId="0" applyNumberFormat="1" applyFont="1" applyFill="1" applyBorder="1" applyAlignment="1">
      <alignment horizontal="left" vertical="top" wrapText="1"/>
    </xf>
    <xf numFmtId="49" fontId="15" fillId="2" borderId="31" xfId="0" applyNumberFormat="1" applyFont="1" applyFill="1" applyBorder="1" applyAlignment="1">
      <alignment vertical="top" wrapText="1"/>
    </xf>
    <xf numFmtId="0" fontId="71" fillId="2" borderId="31" xfId="0" applyFont="1" applyFill="1" applyBorder="1" applyAlignment="1">
      <alignment vertical="center" wrapText="1"/>
    </xf>
    <xf numFmtId="0" fontId="15" fillId="2" borderId="52" xfId="0" applyFont="1" applyFill="1" applyBorder="1" applyAlignment="1">
      <alignment horizontal="left" vertical="top" wrapText="1"/>
    </xf>
    <xf numFmtId="0" fontId="15" fillId="2" borderId="51" xfId="0" applyFont="1" applyFill="1" applyBorder="1" applyAlignment="1">
      <alignment horizontal="center"/>
    </xf>
    <xf numFmtId="0" fontId="15" fillId="2" borderId="51" xfId="0" applyFont="1" applyFill="1" applyBorder="1" applyAlignment="1">
      <alignment horizontal="left" vertical="top" wrapText="1"/>
    </xf>
    <xf numFmtId="0" fontId="85" fillId="2" borderId="51" xfId="165" applyFont="1" applyFill="1" applyBorder="1" applyAlignment="1">
      <alignment horizontal="left" vertical="top" wrapText="1"/>
    </xf>
    <xf numFmtId="0" fontId="71" fillId="2" borderId="51" xfId="0" applyFont="1" applyFill="1" applyBorder="1" applyAlignment="1">
      <alignment horizontal="center" vertical="top" wrapText="1"/>
    </xf>
    <xf numFmtId="49" fontId="71" fillId="2" borderId="51" xfId="0" applyNumberFormat="1" applyFont="1" applyFill="1" applyBorder="1" applyAlignment="1">
      <alignment horizontal="left" vertical="top" wrapText="1"/>
    </xf>
    <xf numFmtId="49" fontId="15" fillId="2" borderId="3" xfId="0" applyNumberFormat="1" applyFont="1" applyFill="1" applyBorder="1" applyAlignment="1">
      <alignment horizontal="center" vertical="top" wrapText="1"/>
    </xf>
    <xf numFmtId="0" fontId="71" fillId="2" borderId="51" xfId="0" applyFont="1" applyFill="1" applyBorder="1" applyAlignment="1">
      <alignment horizontal="left" vertical="center" wrapText="1"/>
    </xf>
    <xf numFmtId="165" fontId="71" fillId="2" borderId="51" xfId="6" applyNumberFormat="1" applyFont="1" applyFill="1" applyBorder="1" applyAlignment="1">
      <alignment horizontal="center" vertical="center"/>
    </xf>
    <xf numFmtId="171" fontId="71" fillId="2" borderId="51" xfId="6" applyNumberFormat="1" applyFont="1" applyFill="1" applyBorder="1" applyAlignment="1">
      <alignment horizontal="center" vertical="center"/>
    </xf>
    <xf numFmtId="169" fontId="71" fillId="2" borderId="51" xfId="0" applyNumberFormat="1" applyFont="1" applyFill="1" applyBorder="1" applyAlignment="1">
      <alignment horizontal="right" vertical="center" wrapText="1"/>
    </xf>
    <xf numFmtId="0" fontId="71" fillId="2" borderId="0" xfId="0" applyFont="1" applyFill="1" applyAlignment="1">
      <alignment horizontal="right" vertical="top"/>
    </xf>
    <xf numFmtId="0" fontId="71" fillId="2" borderId="0" xfId="0" applyFont="1" applyFill="1" applyAlignment="1">
      <alignment horizontal="right"/>
    </xf>
    <xf numFmtId="0" fontId="71" fillId="2" borderId="8" xfId="0" applyFont="1" applyFill="1" applyBorder="1" applyAlignment="1">
      <alignment horizontal="center" vertical="center" wrapText="1"/>
    </xf>
    <xf numFmtId="0" fontId="71" fillId="2" borderId="3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left" vertical="top" wrapText="1"/>
    </xf>
    <xf numFmtId="0" fontId="71" fillId="2" borderId="30" xfId="0" applyFont="1" applyFill="1" applyBorder="1" applyAlignment="1">
      <alignment wrapText="1"/>
    </xf>
    <xf numFmtId="0" fontId="15" fillId="2" borderId="0" xfId="0" applyFont="1" applyFill="1" applyAlignment="1">
      <alignment horizontal="center" wrapText="1"/>
    </xf>
    <xf numFmtId="0" fontId="71" fillId="2" borderId="4" xfId="0" applyFont="1" applyFill="1" applyBorder="1" applyAlignment="1">
      <alignment horizontal="center" vertical="center" wrapText="1"/>
    </xf>
    <xf numFmtId="0" fontId="71" fillId="2" borderId="7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top" wrapText="1"/>
    </xf>
    <xf numFmtId="0" fontId="71" fillId="2" borderId="50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2" borderId="50" xfId="8" applyFont="1" applyFill="1" applyBorder="1" applyAlignment="1">
      <alignment horizontal="center" vertical="top" wrapText="1"/>
    </xf>
    <xf numFmtId="49" fontId="15" fillId="2" borderId="31" xfId="0" applyNumberFormat="1" applyFont="1" applyFill="1" applyBorder="1" applyAlignment="1">
      <alignment horizontal="center" vertical="top" wrapText="1"/>
    </xf>
    <xf numFmtId="49" fontId="15" fillId="2" borderId="2" xfId="0" applyNumberFormat="1" applyFont="1" applyFill="1" applyBorder="1" applyAlignment="1">
      <alignment horizontal="center" vertical="top" wrapText="1"/>
    </xf>
    <xf numFmtId="49" fontId="15" fillId="2" borderId="50" xfId="0" applyNumberFormat="1" applyFont="1" applyFill="1" applyBorder="1" applyAlignment="1">
      <alignment horizontal="left" vertical="top" wrapText="1"/>
    </xf>
    <xf numFmtId="0" fontId="71" fillId="2" borderId="50" xfId="0" applyFont="1" applyFill="1" applyBorder="1" applyAlignment="1">
      <alignment wrapText="1"/>
    </xf>
    <xf numFmtId="0" fontId="15" fillId="2" borderId="51" xfId="0" applyFont="1" applyFill="1" applyBorder="1" applyAlignment="1">
      <alignment horizontal="center" wrapText="1"/>
    </xf>
    <xf numFmtId="0" fontId="15" fillId="2" borderId="31" xfId="0" applyFont="1" applyFill="1" applyBorder="1" applyAlignment="1">
      <alignment horizontal="center" wrapText="1"/>
    </xf>
    <xf numFmtId="0" fontId="15" fillId="2" borderId="51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49" fontId="15" fillId="2" borderId="51" xfId="0" applyNumberFormat="1" applyFont="1" applyFill="1" applyBorder="1" applyAlignment="1">
      <alignment horizontal="left" vertical="top" wrapText="1"/>
    </xf>
    <xf numFmtId="0" fontId="71" fillId="2" borderId="51" xfId="0" applyFont="1" applyFill="1" applyBorder="1" applyAlignment="1">
      <alignment wrapText="1"/>
    </xf>
    <xf numFmtId="0" fontId="15" fillId="2" borderId="31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wrapText="1"/>
    </xf>
    <xf numFmtId="0" fontId="71" fillId="2" borderId="30" xfId="0" applyFont="1" applyFill="1" applyBorder="1" applyAlignment="1">
      <alignment horizontal="center" vertical="center" wrapText="1"/>
    </xf>
    <xf numFmtId="0" fontId="15" fillId="2" borderId="30" xfId="8" applyFont="1" applyFill="1" applyBorder="1" applyAlignment="1">
      <alignment horizontal="center" vertical="top" wrapText="1"/>
    </xf>
    <xf numFmtId="0" fontId="15" fillId="2" borderId="49" xfId="8" applyFont="1" applyFill="1" applyBorder="1" applyAlignment="1">
      <alignment horizontal="center" vertical="top" wrapText="1"/>
    </xf>
    <xf numFmtId="0" fontId="71" fillId="2" borderId="49" xfId="8" applyFont="1" applyFill="1" applyBorder="1" applyAlignment="1">
      <alignment horizontal="center" vertical="top" wrapText="1"/>
    </xf>
    <xf numFmtId="0" fontId="15" fillId="2" borderId="49" xfId="0" applyFont="1" applyFill="1" applyBorder="1" applyAlignment="1">
      <alignment horizontal="left" wrapText="1"/>
    </xf>
    <xf numFmtId="0" fontId="15" fillId="2" borderId="30" xfId="0" applyFont="1" applyFill="1" applyBorder="1" applyAlignment="1">
      <alignment horizontal="left" wrapText="1"/>
    </xf>
    <xf numFmtId="0" fontId="71" fillId="2" borderId="50" xfId="96" applyFont="1" applyFill="1" applyBorder="1" applyAlignment="1">
      <alignment horizontal="center" vertical="center" wrapText="1"/>
    </xf>
    <xf numFmtId="0" fontId="15" fillId="2" borderId="50" xfId="96" applyFont="1" applyFill="1" applyBorder="1" applyAlignment="1">
      <alignment horizontal="center" vertical="center" wrapText="1"/>
    </xf>
    <xf numFmtId="169" fontId="71" fillId="2" borderId="0" xfId="96" applyNumberFormat="1" applyFont="1" applyFill="1" applyAlignment="1">
      <alignment horizontal="right" vertical="top" wrapText="1"/>
    </xf>
    <xf numFmtId="169" fontId="71" fillId="2" borderId="0" xfId="96" applyNumberFormat="1" applyFont="1" applyFill="1" applyAlignment="1">
      <alignment horizontal="right" vertical="center" wrapText="1"/>
    </xf>
    <xf numFmtId="49" fontId="15" fillId="2" borderId="0" xfId="96" applyNumberFormat="1" applyFont="1" applyFill="1" applyBorder="1" applyAlignment="1">
      <alignment horizontal="center" vertical="center" wrapText="1"/>
    </xf>
    <xf numFmtId="0" fontId="71" fillId="2" borderId="0" xfId="0" applyFont="1" applyFill="1" applyBorder="1" applyAlignment="1">
      <alignment vertical="center" wrapText="1"/>
    </xf>
    <xf numFmtId="49" fontId="15" fillId="2" borderId="4" xfId="96" applyNumberFormat="1" applyFont="1" applyFill="1" applyBorder="1" applyAlignment="1">
      <alignment horizontal="center" vertical="center" wrapText="1"/>
    </xf>
    <xf numFmtId="49" fontId="15" fillId="2" borderId="5" xfId="96" applyNumberFormat="1" applyFont="1" applyFill="1" applyBorder="1" applyAlignment="1">
      <alignment horizontal="center" vertical="center" wrapText="1"/>
    </xf>
    <xf numFmtId="0" fontId="15" fillId="2" borderId="8" xfId="96" applyNumberFormat="1" applyFont="1" applyFill="1" applyBorder="1" applyAlignment="1">
      <alignment horizontal="center" vertical="center" wrapText="1"/>
    </xf>
    <xf numFmtId="0" fontId="15" fillId="2" borderId="3" xfId="96" applyNumberFormat="1" applyFont="1" applyFill="1" applyBorder="1" applyAlignment="1">
      <alignment horizontal="center" vertical="center" wrapText="1"/>
    </xf>
    <xf numFmtId="168" fontId="15" fillId="2" borderId="8" xfId="96" applyNumberFormat="1" applyFont="1" applyFill="1" applyBorder="1" applyAlignment="1">
      <alignment horizontal="center" vertical="center" wrapText="1"/>
    </xf>
    <xf numFmtId="168" fontId="15" fillId="2" borderId="3" xfId="96" applyNumberFormat="1" applyFont="1" applyFill="1" applyBorder="1" applyAlignment="1">
      <alignment horizontal="center" vertical="center" wrapText="1"/>
    </xf>
    <xf numFmtId="168" fontId="71" fillId="2" borderId="44" xfId="96" applyNumberFormat="1" applyFont="1" applyFill="1" applyBorder="1" applyAlignment="1">
      <alignment horizontal="center" vertical="center" wrapText="1"/>
    </xf>
    <xf numFmtId="168" fontId="71" fillId="2" borderId="42" xfId="96" applyNumberFormat="1" applyFont="1" applyFill="1" applyBorder="1" applyAlignment="1">
      <alignment horizontal="center" vertical="center" wrapText="1"/>
    </xf>
    <xf numFmtId="168" fontId="71" fillId="2" borderId="43" xfId="96" applyNumberFormat="1" applyFont="1" applyFill="1" applyBorder="1" applyAlignment="1">
      <alignment horizontal="center" vertical="center" wrapText="1"/>
    </xf>
    <xf numFmtId="0" fontId="15" fillId="2" borderId="31" xfId="96" applyFont="1" applyFill="1" applyBorder="1" applyAlignment="1">
      <alignment horizontal="center" vertical="center" wrapText="1"/>
    </xf>
    <xf numFmtId="0" fontId="15" fillId="2" borderId="3" xfId="96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 wrapText="1"/>
    </xf>
    <xf numFmtId="0" fontId="71" fillId="2" borderId="0" xfId="0" applyFont="1" applyFill="1" applyAlignment="1">
      <alignment horizontal="right" vertical="top" wrapText="1"/>
    </xf>
    <xf numFmtId="0" fontId="15" fillId="2" borderId="0" xfId="0" applyFont="1" applyFill="1" applyAlignment="1">
      <alignment horizontal="center" vertical="center" wrapText="1"/>
    </xf>
    <xf numFmtId="49" fontId="15" fillId="2" borderId="50" xfId="96" applyNumberFormat="1" applyFont="1" applyFill="1" applyBorder="1" applyAlignment="1">
      <alignment horizontal="center" vertical="center" wrapText="1"/>
    </xf>
    <xf numFmtId="0" fontId="15" fillId="2" borderId="2" xfId="96" applyNumberFormat="1" applyFont="1" applyFill="1" applyBorder="1" applyAlignment="1">
      <alignment horizontal="center" vertical="center" wrapText="1"/>
    </xf>
    <xf numFmtId="49" fontId="15" fillId="2" borderId="50" xfId="96" applyNumberFormat="1" applyFont="1" applyFill="1" applyBorder="1" applyAlignment="1">
      <alignment horizontal="center" vertical="center" textRotation="90" wrapText="1"/>
    </xf>
    <xf numFmtId="168" fontId="15" fillId="2" borderId="31" xfId="96" applyNumberFormat="1" applyFont="1" applyFill="1" applyBorder="1" applyAlignment="1">
      <alignment horizontal="center" vertical="center" wrapText="1"/>
    </xf>
    <xf numFmtId="0" fontId="15" fillId="2" borderId="2" xfId="96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horizontal="left" vertical="center"/>
    </xf>
    <xf numFmtId="0" fontId="89" fillId="2" borderId="0" xfId="0" applyFont="1" applyFill="1" applyBorder="1" applyAlignment="1">
      <alignment horizontal="right" vertical="top" wrapText="1"/>
    </xf>
    <xf numFmtId="0" fontId="71" fillId="2" borderId="31" xfId="0" applyFont="1" applyFill="1" applyBorder="1" applyAlignment="1">
      <alignment horizontal="center" vertical="top" wrapText="1"/>
    </xf>
    <xf numFmtId="0" fontId="71" fillId="2" borderId="2" xfId="0" applyFont="1" applyFill="1" applyBorder="1" applyAlignment="1">
      <alignment horizontal="center" vertical="top" wrapText="1"/>
    </xf>
    <xf numFmtId="0" fontId="71" fillId="2" borderId="3" xfId="0" applyFont="1" applyFill="1" applyBorder="1" applyAlignment="1">
      <alignment horizontal="center" vertical="top" wrapText="1"/>
    </xf>
    <xf numFmtId="0" fontId="15" fillId="2" borderId="48" xfId="0" applyFont="1" applyFill="1" applyBorder="1" applyAlignment="1">
      <alignment horizontal="left" vertical="top" wrapText="1"/>
    </xf>
    <xf numFmtId="0" fontId="15" fillId="2" borderId="49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15" fillId="2" borderId="44" xfId="0" applyFont="1" applyFill="1" applyBorder="1" applyAlignment="1">
      <alignment horizontal="left"/>
    </xf>
    <xf numFmtId="0" fontId="15" fillId="2" borderId="42" xfId="0" applyFont="1" applyFill="1" applyBorder="1" applyAlignment="1">
      <alignment horizontal="left"/>
    </xf>
    <xf numFmtId="0" fontId="15" fillId="2" borderId="43" xfId="0" applyFont="1" applyFill="1" applyBorder="1" applyAlignment="1">
      <alignment horizontal="left"/>
    </xf>
    <xf numFmtId="0" fontId="72" fillId="2" borderId="0" xfId="0" applyFont="1" applyFill="1" applyBorder="1" applyAlignment="1">
      <alignment horizontal="right" vertical="top" wrapText="1"/>
    </xf>
    <xf numFmtId="0" fontId="85" fillId="2" borderId="48" xfId="0" applyFont="1" applyFill="1" applyBorder="1" applyAlignment="1">
      <alignment horizontal="left" vertical="top" wrapText="1"/>
    </xf>
    <xf numFmtId="0" fontId="85" fillId="2" borderId="49" xfId="0" applyFont="1" applyFill="1" applyBorder="1" applyAlignment="1">
      <alignment horizontal="left" vertical="top" wrapText="1"/>
    </xf>
    <xf numFmtId="0" fontId="71" fillId="2" borderId="36" xfId="0" applyFont="1" applyFill="1" applyBorder="1" applyAlignment="1">
      <alignment horizontal="center" vertical="top" wrapText="1"/>
    </xf>
    <xf numFmtId="0" fontId="71" fillId="2" borderId="33" xfId="0" applyFont="1" applyFill="1" applyBorder="1" applyAlignment="1">
      <alignment horizontal="center" vertical="top" wrapText="1"/>
    </xf>
    <xf numFmtId="0" fontId="85" fillId="0" borderId="48" xfId="0" applyFont="1" applyBorder="1" applyAlignment="1">
      <alignment horizontal="left" vertical="top" wrapText="1"/>
    </xf>
    <xf numFmtId="0" fontId="88" fillId="0" borderId="49" xfId="0" applyFont="1" applyBorder="1" applyAlignment="1">
      <alignment horizontal="left" vertical="top" wrapText="1"/>
    </xf>
    <xf numFmtId="0" fontId="71" fillId="2" borderId="51" xfId="0" applyFont="1" applyFill="1" applyBorder="1" applyAlignment="1">
      <alignment horizontal="left" vertical="center" wrapText="1"/>
    </xf>
    <xf numFmtId="0" fontId="71" fillId="2" borderId="44" xfId="0" applyFont="1" applyFill="1" applyBorder="1" applyAlignment="1">
      <alignment horizontal="center" vertical="center" wrapText="1"/>
    </xf>
    <xf numFmtId="0" fontId="71" fillId="2" borderId="42" xfId="0" applyFont="1" applyFill="1" applyBorder="1" applyAlignment="1">
      <alignment horizontal="center" vertical="center" wrapText="1"/>
    </xf>
    <xf numFmtId="0" fontId="71" fillId="2" borderId="43" xfId="0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horizontal="left" vertical="center" wrapText="1"/>
    </xf>
    <xf numFmtId="0" fontId="71" fillId="0" borderId="53" xfId="0" applyFont="1" applyFill="1" applyBorder="1" applyAlignment="1">
      <alignment horizontal="left" vertical="top" wrapText="1"/>
    </xf>
    <xf numFmtId="0" fontId="71" fillId="0" borderId="54" xfId="0" applyFont="1" applyFill="1" applyBorder="1" applyAlignment="1">
      <alignment horizontal="left" vertical="top" wrapText="1"/>
    </xf>
    <xf numFmtId="0" fontId="71" fillId="0" borderId="52" xfId="0" applyFont="1" applyFill="1" applyBorder="1" applyAlignment="1">
      <alignment horizontal="left" vertical="top" wrapText="1"/>
    </xf>
    <xf numFmtId="0" fontId="71" fillId="0" borderId="53" xfId="0" applyFont="1" applyBorder="1" applyAlignment="1">
      <alignment horizontal="center" vertical="center" wrapText="1"/>
    </xf>
    <xf numFmtId="0" fontId="71" fillId="0" borderId="54" xfId="0" applyFont="1" applyBorder="1" applyAlignment="1">
      <alignment horizontal="center" vertical="center" wrapText="1"/>
    </xf>
    <xf numFmtId="0" fontId="71" fillId="0" borderId="52" xfId="0" applyFont="1" applyBorder="1" applyAlignment="1">
      <alignment horizontal="center" vertical="center" wrapText="1"/>
    </xf>
    <xf numFmtId="0" fontId="71" fillId="2" borderId="53" xfId="0" applyFont="1" applyFill="1" applyBorder="1" applyAlignment="1">
      <alignment horizontal="left" vertical="center" wrapText="1"/>
    </xf>
    <xf numFmtId="0" fontId="71" fillId="2" borderId="54" xfId="0" applyFont="1" applyFill="1" applyBorder="1" applyAlignment="1">
      <alignment horizontal="left" vertical="center" wrapText="1"/>
    </xf>
    <xf numFmtId="0" fontId="71" fillId="2" borderId="52" xfId="0" applyFont="1" applyFill="1" applyBorder="1" applyAlignment="1">
      <alignment horizontal="left" vertical="center" wrapText="1"/>
    </xf>
    <xf numFmtId="0" fontId="71" fillId="58" borderId="53" xfId="0" applyFont="1" applyFill="1" applyBorder="1" applyAlignment="1">
      <alignment horizontal="left" vertical="center" wrapText="1"/>
    </xf>
    <xf numFmtId="0" fontId="71" fillId="58" borderId="54" xfId="0" applyFont="1" applyFill="1" applyBorder="1" applyAlignment="1">
      <alignment horizontal="left" vertical="center" wrapText="1"/>
    </xf>
    <xf numFmtId="0" fontId="71" fillId="58" borderId="52" xfId="0" applyFont="1" applyFill="1" applyBorder="1" applyAlignment="1">
      <alignment horizontal="left" vertical="center" wrapText="1"/>
    </xf>
    <xf numFmtId="0" fontId="71" fillId="2" borderId="50" xfId="0" applyFont="1" applyFill="1" applyBorder="1" applyAlignment="1">
      <alignment horizontal="left" vertical="top" wrapText="1"/>
    </xf>
    <xf numFmtId="0" fontId="15" fillId="57" borderId="41" xfId="0" applyFont="1" applyFill="1" applyBorder="1" applyAlignment="1">
      <alignment vertical="top" wrapText="1"/>
    </xf>
    <xf numFmtId="0" fontId="71" fillId="2" borderId="32" xfId="0" applyFont="1" applyFill="1" applyBorder="1" applyAlignment="1">
      <alignment horizontal="center" vertical="center" wrapText="1"/>
    </xf>
    <xf numFmtId="0" fontId="71" fillId="2" borderId="35" xfId="0" applyFont="1" applyFill="1" applyBorder="1" applyAlignment="1">
      <alignment horizontal="center" vertical="center" wrapText="1"/>
    </xf>
    <xf numFmtId="0" fontId="71" fillId="2" borderId="34" xfId="0" applyFont="1" applyFill="1" applyBorder="1" applyAlignment="1">
      <alignment horizontal="center" vertical="center" wrapText="1"/>
    </xf>
    <xf numFmtId="0" fontId="71" fillId="2" borderId="10" xfId="0" applyFont="1" applyFill="1" applyBorder="1" applyAlignment="1">
      <alignment horizontal="center" vertical="center" wrapText="1"/>
    </xf>
    <xf numFmtId="0" fontId="71" fillId="2" borderId="9" xfId="0" applyFont="1" applyFill="1" applyBorder="1" applyAlignment="1">
      <alignment horizontal="center" vertical="center" wrapText="1"/>
    </xf>
    <xf numFmtId="0" fontId="71" fillId="2" borderId="29" xfId="0" applyFont="1" applyFill="1" applyBorder="1" applyAlignment="1">
      <alignment horizontal="center" vertical="center" wrapText="1"/>
    </xf>
    <xf numFmtId="0" fontId="71" fillId="2" borderId="36" xfId="0" applyFont="1" applyFill="1" applyBorder="1" applyAlignment="1">
      <alignment horizontal="center" wrapText="1"/>
    </xf>
    <xf numFmtId="0" fontId="71" fillId="2" borderId="37" xfId="0" applyFont="1" applyFill="1" applyBorder="1" applyAlignment="1">
      <alignment horizontal="center" wrapText="1"/>
    </xf>
    <xf numFmtId="0" fontId="71" fillId="2" borderId="33" xfId="0" applyFont="1" applyFill="1" applyBorder="1" applyAlignment="1">
      <alignment horizontal="center" wrapText="1"/>
    </xf>
    <xf numFmtId="0" fontId="15" fillId="2" borderId="0" xfId="0" applyFont="1" applyFill="1" applyBorder="1" applyAlignment="1">
      <alignment horizontal="center" wrapText="1"/>
    </xf>
    <xf numFmtId="0" fontId="71" fillId="2" borderId="44" xfId="8" applyFont="1" applyFill="1" applyBorder="1" applyAlignment="1">
      <alignment horizontal="center" vertical="center" wrapText="1"/>
    </xf>
    <xf numFmtId="0" fontId="71" fillId="2" borderId="43" xfId="8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vertical="center" wrapText="1"/>
    </xf>
    <xf numFmtId="0" fontId="71" fillId="58" borderId="36" xfId="0" applyFont="1" applyFill="1" applyBorder="1" applyAlignment="1">
      <alignment horizontal="left" vertical="center" wrapText="1"/>
    </xf>
    <xf numFmtId="0" fontId="71" fillId="58" borderId="37" xfId="0" applyFont="1" applyFill="1" applyBorder="1" applyAlignment="1">
      <alignment horizontal="left" vertical="center" wrapText="1"/>
    </xf>
    <xf numFmtId="0" fontId="71" fillId="58" borderId="33" xfId="0" applyFont="1" applyFill="1" applyBorder="1" applyAlignment="1">
      <alignment horizontal="left" vertical="center" wrapText="1"/>
    </xf>
    <xf numFmtId="0" fontId="71" fillId="0" borderId="50" xfId="0" applyFont="1" applyFill="1" applyBorder="1" applyAlignment="1">
      <alignment horizontal="left" vertical="top" wrapText="1"/>
    </xf>
    <xf numFmtId="0" fontId="15" fillId="2" borderId="51" xfId="0" applyFont="1" applyFill="1" applyBorder="1" applyAlignment="1">
      <alignment horizontal="center" vertical="top" wrapText="1"/>
    </xf>
    <xf numFmtId="0" fontId="15" fillId="2" borderId="53" xfId="0" applyFont="1" applyFill="1" applyBorder="1" applyAlignment="1"/>
    <xf numFmtId="0" fontId="15" fillId="2" borderId="54" xfId="0" applyFont="1" applyFill="1" applyBorder="1" applyAlignment="1"/>
    <xf numFmtId="0" fontId="15" fillId="2" borderId="52" xfId="0" applyFont="1" applyFill="1" applyBorder="1" applyAlignment="1"/>
    <xf numFmtId="0" fontId="15" fillId="2" borderId="51" xfId="0" applyFont="1" applyFill="1" applyBorder="1" applyAlignment="1">
      <alignment vertical="top" wrapText="1"/>
    </xf>
    <xf numFmtId="0" fontId="71" fillId="2" borderId="51" xfId="0" applyFont="1" applyFill="1" applyBorder="1"/>
    <xf numFmtId="0" fontId="71" fillId="2" borderId="53" xfId="0" applyFont="1" applyFill="1" applyBorder="1" applyAlignment="1">
      <alignment horizontal="left" vertical="top" wrapText="1"/>
    </xf>
    <xf numFmtId="0" fontId="15" fillId="2" borderId="53" xfId="0" applyFont="1" applyFill="1" applyBorder="1" applyAlignment="1">
      <alignment horizontal="left" vertical="top" wrapText="1"/>
    </xf>
    <xf numFmtId="0" fontId="15" fillId="2" borderId="52" xfId="0" applyFont="1" applyFill="1" applyBorder="1" applyAlignment="1">
      <alignment horizontal="left" vertical="top" wrapText="1"/>
    </xf>
    <xf numFmtId="0" fontId="85" fillId="2" borderId="51" xfId="0" applyFont="1" applyFill="1" applyBorder="1" applyAlignment="1">
      <alignment horizontal="left" vertical="top" wrapText="1"/>
    </xf>
    <xf numFmtId="0" fontId="85" fillId="2" borderId="51" xfId="0" applyFont="1" applyFill="1" applyBorder="1" applyAlignment="1">
      <alignment horizontal="left" vertical="center" wrapText="1"/>
    </xf>
    <xf numFmtId="0" fontId="86" fillId="2" borderId="51" xfId="0" applyFont="1" applyFill="1" applyBorder="1" applyAlignment="1">
      <alignment horizontal="left" vertical="top" wrapText="1"/>
    </xf>
    <xf numFmtId="0" fontId="71" fillId="2" borderId="53" xfId="0" applyFont="1" applyFill="1" applyBorder="1" applyAlignment="1">
      <alignment vertical="top" wrapText="1"/>
    </xf>
    <xf numFmtId="0" fontId="71" fillId="2" borderId="52" xfId="0" applyFont="1" applyFill="1" applyBorder="1" applyAlignment="1">
      <alignment vertical="top" wrapText="1"/>
    </xf>
    <xf numFmtId="0" fontId="71" fillId="2" borderId="51" xfId="0" applyFont="1" applyFill="1" applyBorder="1" applyAlignment="1">
      <alignment horizontal="left" vertical="center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opLeftCell="A9" zoomScale="85" zoomScaleNormal="85" zoomScaleSheetLayoutView="100" workbookViewId="0">
      <selection activeCell="D15" sqref="D15"/>
    </sheetView>
  </sheetViews>
  <sheetFormatPr defaultColWidth="9.09765625" defaultRowHeight="18"/>
  <cols>
    <col min="1" max="1" width="9.69921875" style="7" customWidth="1"/>
    <col min="2" max="2" width="24.69921875" style="7" customWidth="1"/>
    <col min="3" max="3" width="64.3984375" style="7" customWidth="1"/>
    <col min="4" max="4" width="26.8984375" style="7" customWidth="1"/>
    <col min="5" max="5" width="15.8984375" style="7" customWidth="1"/>
    <col min="6" max="6" width="15.69921875" style="7" customWidth="1"/>
    <col min="7" max="7" width="13.8984375" style="7" customWidth="1"/>
    <col min="8" max="9" width="12.296875" style="7" customWidth="1"/>
    <col min="10" max="16384" width="9.09765625" style="7"/>
  </cols>
  <sheetData>
    <row r="1" spans="1:5" ht="37.1" customHeight="1">
      <c r="C1" s="273" t="s">
        <v>93</v>
      </c>
      <c r="D1" s="273"/>
    </row>
    <row r="2" spans="1:5" ht="17.45" customHeight="1">
      <c r="C2" s="274" t="s">
        <v>143</v>
      </c>
      <c r="D2" s="274"/>
    </row>
    <row r="3" spans="1:5" ht="17.45" customHeight="1">
      <c r="C3" s="274" t="s">
        <v>9</v>
      </c>
      <c r="D3" s="274"/>
    </row>
    <row r="6" spans="1:5" ht="75.95" customHeight="1">
      <c r="A6" s="282" t="s">
        <v>141</v>
      </c>
      <c r="B6" s="282"/>
      <c r="C6" s="282"/>
      <c r="D6" s="282"/>
    </row>
    <row r="7" spans="1:5">
      <c r="A7" s="186"/>
      <c r="B7" s="186"/>
      <c r="C7" s="186"/>
      <c r="D7" s="186"/>
    </row>
    <row r="9" spans="1:5">
      <c r="D9" s="183" t="s">
        <v>28</v>
      </c>
    </row>
    <row r="10" spans="1:5" s="39" customFormat="1" ht="108">
      <c r="A10" s="283" t="s">
        <v>13</v>
      </c>
      <c r="B10" s="284"/>
      <c r="C10" s="275" t="s">
        <v>14</v>
      </c>
      <c r="D10" s="145" t="s">
        <v>123</v>
      </c>
    </row>
    <row r="11" spans="1:5" s="39" customFormat="1" ht="44.45" customHeight="1">
      <c r="A11" s="65" t="s">
        <v>53</v>
      </c>
      <c r="B11" s="187" t="s">
        <v>17</v>
      </c>
      <c r="C11" s="276"/>
      <c r="D11" s="184" t="s">
        <v>15</v>
      </c>
    </row>
    <row r="12" spans="1:5" s="39" customFormat="1" ht="34.950000000000003" customHeight="1">
      <c r="A12" s="66" t="s">
        <v>48</v>
      </c>
      <c r="B12" s="67"/>
      <c r="C12" s="62" t="s">
        <v>27</v>
      </c>
      <c r="D12" s="31">
        <f>+D14+D42</f>
        <v>0</v>
      </c>
    </row>
    <row r="13" spans="1:5" s="39" customFormat="1" ht="18" customHeight="1">
      <c r="A13" s="66"/>
      <c r="B13" s="67"/>
      <c r="C13" s="10" t="s">
        <v>43</v>
      </c>
      <c r="D13" s="8"/>
    </row>
    <row r="14" spans="1:5" s="39" customFormat="1" ht="33.85">
      <c r="A14" s="80"/>
      <c r="B14" s="68"/>
      <c r="C14" s="12" t="s">
        <v>57</v>
      </c>
      <c r="D14" s="6">
        <f>+D16+D29</f>
        <v>-68881.399999999994</v>
      </c>
    </row>
    <row r="15" spans="1:5" s="39" customFormat="1">
      <c r="A15" s="277">
        <v>1075</v>
      </c>
      <c r="B15" s="280"/>
      <c r="C15" s="51" t="s">
        <v>35</v>
      </c>
      <c r="D15" s="9"/>
    </row>
    <row r="16" spans="1:5" s="39" customFormat="1" ht="19.95" customHeight="1">
      <c r="A16" s="278"/>
      <c r="B16" s="281"/>
      <c r="C16" s="44" t="s">
        <v>116</v>
      </c>
      <c r="D16" s="6">
        <f>+D23</f>
        <v>11056.7</v>
      </c>
      <c r="E16" s="81"/>
    </row>
    <row r="17" spans="1:5" s="39" customFormat="1">
      <c r="A17" s="278"/>
      <c r="B17" s="281"/>
      <c r="C17" s="247" t="s">
        <v>36</v>
      </c>
      <c r="D17" s="41"/>
    </row>
    <row r="18" spans="1:5" s="39" customFormat="1" ht="36">
      <c r="A18" s="278"/>
      <c r="B18" s="281"/>
      <c r="C18" s="248" t="s">
        <v>117</v>
      </c>
      <c r="D18" s="41"/>
    </row>
    <row r="19" spans="1:5" s="39" customFormat="1">
      <c r="A19" s="278"/>
      <c r="B19" s="281"/>
      <c r="C19" s="247" t="s">
        <v>37</v>
      </c>
      <c r="D19" s="41"/>
    </row>
    <row r="20" spans="1:5" s="39" customFormat="1" ht="36">
      <c r="A20" s="278"/>
      <c r="B20" s="281"/>
      <c r="C20" s="248" t="s">
        <v>118</v>
      </c>
      <c r="D20" s="41"/>
    </row>
    <row r="21" spans="1:5" s="39" customFormat="1" ht="24" customHeight="1">
      <c r="A21" s="278"/>
      <c r="B21" s="82"/>
      <c r="C21" s="83" t="s">
        <v>47</v>
      </c>
      <c r="D21" s="41"/>
    </row>
    <row r="22" spans="1:5" s="39" customFormat="1">
      <c r="A22" s="278"/>
      <c r="B22" s="279">
        <v>21001</v>
      </c>
      <c r="C22" s="247" t="s">
        <v>38</v>
      </c>
      <c r="D22" s="41"/>
    </row>
    <row r="23" spans="1:5" s="39" customFormat="1" ht="33.85">
      <c r="A23" s="278"/>
      <c r="B23" s="279"/>
      <c r="C23" s="44" t="s">
        <v>127</v>
      </c>
      <c r="D23" s="41">
        <f>+'Հավելված N 2'!G38</f>
        <v>11056.7</v>
      </c>
      <c r="E23" s="84"/>
    </row>
    <row r="24" spans="1:5" s="39" customFormat="1">
      <c r="A24" s="278"/>
      <c r="B24" s="279"/>
      <c r="C24" s="247" t="s">
        <v>39</v>
      </c>
      <c r="D24" s="82"/>
    </row>
    <row r="25" spans="1:5" s="39" customFormat="1" ht="90">
      <c r="A25" s="278"/>
      <c r="B25" s="279"/>
      <c r="C25" s="248" t="s">
        <v>132</v>
      </c>
      <c r="D25" s="82"/>
    </row>
    <row r="26" spans="1:5" s="39" customFormat="1">
      <c r="A26" s="278"/>
      <c r="B26" s="279"/>
      <c r="C26" s="247" t="s">
        <v>40</v>
      </c>
      <c r="D26" s="82"/>
    </row>
    <row r="27" spans="1:5" s="39" customFormat="1" ht="36">
      <c r="A27" s="278"/>
      <c r="B27" s="279"/>
      <c r="C27" s="248" t="s">
        <v>133</v>
      </c>
      <c r="D27" s="82"/>
    </row>
    <row r="28" spans="1:5" s="39" customFormat="1">
      <c r="A28" s="277">
        <v>1168</v>
      </c>
      <c r="B28" s="280"/>
      <c r="C28" s="131" t="s">
        <v>35</v>
      </c>
      <c r="D28" s="9"/>
    </row>
    <row r="29" spans="1:5" s="39" customFormat="1">
      <c r="A29" s="278"/>
      <c r="B29" s="281"/>
      <c r="C29" s="218" t="s">
        <v>182</v>
      </c>
      <c r="D29" s="6">
        <f>+D36</f>
        <v>-79938.099999999991</v>
      </c>
      <c r="E29" s="81"/>
    </row>
    <row r="30" spans="1:5" s="39" customFormat="1">
      <c r="A30" s="278"/>
      <c r="B30" s="281"/>
      <c r="C30" s="217" t="s">
        <v>36</v>
      </c>
      <c r="D30" s="41"/>
    </row>
    <row r="31" spans="1:5" s="39" customFormat="1" ht="54">
      <c r="A31" s="278"/>
      <c r="B31" s="281"/>
      <c r="C31" s="219" t="s">
        <v>183</v>
      </c>
      <c r="D31" s="41"/>
    </row>
    <row r="32" spans="1:5" s="39" customFormat="1">
      <c r="A32" s="278"/>
      <c r="B32" s="281"/>
      <c r="C32" s="217" t="s">
        <v>37</v>
      </c>
      <c r="D32" s="41"/>
    </row>
    <row r="33" spans="1:5" s="39" customFormat="1" ht="72">
      <c r="A33" s="278"/>
      <c r="B33" s="281"/>
      <c r="C33" s="249" t="s">
        <v>184</v>
      </c>
      <c r="D33" s="41"/>
    </row>
    <row r="34" spans="1:5" s="39" customFormat="1" ht="24" customHeight="1">
      <c r="A34" s="278"/>
      <c r="B34" s="82"/>
      <c r="C34" s="220" t="s">
        <v>18</v>
      </c>
      <c r="D34" s="41"/>
    </row>
    <row r="35" spans="1:5" s="39" customFormat="1">
      <c r="A35" s="278"/>
      <c r="B35" s="279">
        <v>32001</v>
      </c>
      <c r="C35" s="217" t="s">
        <v>38</v>
      </c>
      <c r="D35" s="41"/>
    </row>
    <row r="36" spans="1:5" s="39" customFormat="1" ht="33.85">
      <c r="A36" s="278"/>
      <c r="B36" s="279"/>
      <c r="C36" s="221" t="s">
        <v>185</v>
      </c>
      <c r="D36" s="41">
        <f>+'Հավելված N 2'!G23</f>
        <v>-79938.099999999991</v>
      </c>
      <c r="E36" s="84"/>
    </row>
    <row r="37" spans="1:5" s="39" customFormat="1">
      <c r="A37" s="278"/>
      <c r="B37" s="279"/>
      <c r="C37" s="217" t="s">
        <v>39</v>
      </c>
      <c r="D37" s="82"/>
    </row>
    <row r="38" spans="1:5" s="39" customFormat="1" ht="72">
      <c r="A38" s="278"/>
      <c r="B38" s="279"/>
      <c r="C38" s="219" t="s">
        <v>186</v>
      </c>
      <c r="D38" s="82"/>
    </row>
    <row r="39" spans="1:5" s="39" customFormat="1">
      <c r="A39" s="278"/>
      <c r="B39" s="279"/>
      <c r="C39" s="217" t="s">
        <v>40</v>
      </c>
      <c r="D39" s="82"/>
    </row>
    <row r="40" spans="1:5" s="39" customFormat="1" ht="54">
      <c r="A40" s="287"/>
      <c r="B40" s="279"/>
      <c r="C40" s="219" t="s">
        <v>67</v>
      </c>
      <c r="D40" s="82"/>
    </row>
    <row r="41" spans="1:5" ht="9.4499999999999993" customHeight="1">
      <c r="A41" s="74"/>
      <c r="B41" s="61"/>
      <c r="C41" s="75"/>
      <c r="D41" s="63"/>
    </row>
    <row r="42" spans="1:5" s="39" customFormat="1" ht="34.950000000000003" customHeight="1">
      <c r="A42" s="86"/>
      <c r="B42" s="68"/>
      <c r="C42" s="12" t="s">
        <v>107</v>
      </c>
      <c r="D42" s="76">
        <f t="shared" ref="D42" si="0">+D44</f>
        <v>68881.399999999994</v>
      </c>
    </row>
    <row r="43" spans="1:5">
      <c r="A43" s="285">
        <v>1139</v>
      </c>
      <c r="B43" s="286"/>
      <c r="C43" s="69" t="s">
        <v>35</v>
      </c>
      <c r="D43" s="76"/>
    </row>
    <row r="44" spans="1:5" ht="19.399999999999999" customHeight="1">
      <c r="A44" s="285"/>
      <c r="B44" s="286"/>
      <c r="C44" s="12" t="s">
        <v>20</v>
      </c>
      <c r="D44" s="76">
        <f>+D50</f>
        <v>68881.399999999994</v>
      </c>
    </row>
    <row r="45" spans="1:5">
      <c r="A45" s="285"/>
      <c r="B45" s="286"/>
      <c r="C45" s="71" t="s">
        <v>36</v>
      </c>
      <c r="D45" s="77"/>
    </row>
    <row r="46" spans="1:5" ht="54">
      <c r="A46" s="285"/>
      <c r="B46" s="286"/>
      <c r="C46" s="73" t="s">
        <v>70</v>
      </c>
      <c r="D46" s="77"/>
    </row>
    <row r="47" spans="1:5">
      <c r="A47" s="285"/>
      <c r="B47" s="286"/>
      <c r="C47" s="71" t="s">
        <v>37</v>
      </c>
      <c r="D47" s="77"/>
    </row>
    <row r="48" spans="1:5" ht="36">
      <c r="A48" s="285"/>
      <c r="B48" s="286"/>
      <c r="C48" s="85" t="s">
        <v>78</v>
      </c>
      <c r="D48" s="77"/>
    </row>
    <row r="49" spans="1:4" ht="18" customHeight="1">
      <c r="A49" s="285"/>
      <c r="B49" s="286" t="s">
        <v>71</v>
      </c>
      <c r="C49" s="71" t="s">
        <v>38</v>
      </c>
      <c r="D49" s="11"/>
    </row>
    <row r="50" spans="1:4" ht="19.399999999999999" customHeight="1">
      <c r="A50" s="285"/>
      <c r="B50" s="286"/>
      <c r="C50" s="72" t="s">
        <v>20</v>
      </c>
      <c r="D50" s="78">
        <f>+'Հավելված N 2'!G61</f>
        <v>68881.399999999994</v>
      </c>
    </row>
    <row r="51" spans="1:4">
      <c r="A51" s="285"/>
      <c r="B51" s="286"/>
      <c r="C51" s="71" t="s">
        <v>39</v>
      </c>
      <c r="D51" s="79"/>
    </row>
    <row r="52" spans="1:4" ht="72">
      <c r="A52" s="285"/>
      <c r="B52" s="286"/>
      <c r="C52" s="73" t="s">
        <v>72</v>
      </c>
      <c r="D52" s="79"/>
    </row>
    <row r="53" spans="1:4">
      <c r="A53" s="285"/>
      <c r="B53" s="286"/>
      <c r="C53" s="71" t="s">
        <v>40</v>
      </c>
      <c r="D53" s="79"/>
    </row>
    <row r="54" spans="1:4">
      <c r="A54" s="285"/>
      <c r="B54" s="286"/>
      <c r="C54" s="73" t="s">
        <v>41</v>
      </c>
      <c r="D54" s="79"/>
    </row>
  </sheetData>
  <mergeCells count="15">
    <mergeCell ref="A43:A54"/>
    <mergeCell ref="B49:B54"/>
    <mergeCell ref="B43:B48"/>
    <mergeCell ref="A28:A40"/>
    <mergeCell ref="B28:B33"/>
    <mergeCell ref="B35:B40"/>
    <mergeCell ref="C1:D1"/>
    <mergeCell ref="C2:D2"/>
    <mergeCell ref="C3:D3"/>
    <mergeCell ref="C10:C11"/>
    <mergeCell ref="A15:A27"/>
    <mergeCell ref="B22:B27"/>
    <mergeCell ref="B15:B20"/>
    <mergeCell ref="A6:D6"/>
    <mergeCell ref="A10:B10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8"/>
  <sheetViews>
    <sheetView topLeftCell="A59" zoomScaleNormal="100" zoomScaleSheetLayoutView="100" workbookViewId="0">
      <selection activeCell="F71" sqref="F71"/>
    </sheetView>
  </sheetViews>
  <sheetFormatPr defaultColWidth="9.09765625" defaultRowHeight="18"/>
  <cols>
    <col min="1" max="3" width="8.09765625" style="7" customWidth="1"/>
    <col min="4" max="4" width="11.59765625" style="7" customWidth="1"/>
    <col min="5" max="5" width="13.8984375" style="7" customWidth="1"/>
    <col min="6" max="6" width="62.09765625" style="7" customWidth="1"/>
    <col min="7" max="7" width="26.8984375" style="7" customWidth="1"/>
    <col min="8" max="9" width="15" style="7" customWidth="1"/>
    <col min="10" max="16384" width="9.09765625" style="7"/>
  </cols>
  <sheetData>
    <row r="1" spans="1:8" s="182" customFormat="1" ht="37.5" customHeight="1">
      <c r="F1" s="273" t="s">
        <v>94</v>
      </c>
      <c r="G1" s="273"/>
    </row>
    <row r="2" spans="1:8" s="183" customFormat="1" ht="17.45" customHeight="1">
      <c r="F2" s="274" t="s">
        <v>143</v>
      </c>
      <c r="G2" s="274"/>
    </row>
    <row r="3" spans="1:8" s="183" customFormat="1" ht="17.45" customHeight="1">
      <c r="F3" s="274" t="s">
        <v>9</v>
      </c>
      <c r="G3" s="274"/>
    </row>
    <row r="4" spans="1:8" ht="13.5" customHeight="1"/>
    <row r="5" spans="1:8" ht="52.5" customHeight="1">
      <c r="A5" s="282" t="s">
        <v>142</v>
      </c>
      <c r="B5" s="282"/>
      <c r="C5" s="282"/>
      <c r="D5" s="282"/>
      <c r="E5" s="282"/>
      <c r="F5" s="282"/>
      <c r="G5" s="282"/>
    </row>
    <row r="7" spans="1:8">
      <c r="G7" s="183" t="s">
        <v>28</v>
      </c>
    </row>
    <row r="8" spans="1:8" s="39" customFormat="1" ht="108">
      <c r="A8" s="302" t="s">
        <v>29</v>
      </c>
      <c r="B8" s="302"/>
      <c r="C8" s="302"/>
      <c r="D8" s="302" t="s">
        <v>13</v>
      </c>
      <c r="E8" s="302"/>
      <c r="F8" s="302" t="s">
        <v>19</v>
      </c>
      <c r="G8" s="145" t="s">
        <v>123</v>
      </c>
    </row>
    <row r="9" spans="1:8" s="39" customFormat="1">
      <c r="A9" s="188" t="s">
        <v>124</v>
      </c>
      <c r="B9" s="188" t="s">
        <v>125</v>
      </c>
      <c r="C9" s="188" t="s">
        <v>30</v>
      </c>
      <c r="D9" s="188" t="s">
        <v>16</v>
      </c>
      <c r="E9" s="188" t="s">
        <v>54</v>
      </c>
      <c r="F9" s="302"/>
      <c r="G9" s="188" t="s">
        <v>15</v>
      </c>
    </row>
    <row r="10" spans="1:8" s="39" customFormat="1" ht="34.950000000000003" customHeight="1">
      <c r="A10" s="203"/>
      <c r="B10" s="203"/>
      <c r="C10" s="203"/>
      <c r="D10" s="188"/>
      <c r="E10" s="188"/>
      <c r="F10" s="12" t="s">
        <v>27</v>
      </c>
      <c r="G10" s="31">
        <f>+G12+G50</f>
        <v>0</v>
      </c>
    </row>
    <row r="11" spans="1:8" s="39" customFormat="1">
      <c r="A11" s="203"/>
      <c r="B11" s="203"/>
      <c r="C11" s="203"/>
      <c r="D11" s="188"/>
      <c r="E11" s="188"/>
      <c r="F11" s="203" t="s">
        <v>43</v>
      </c>
      <c r="G11" s="6"/>
    </row>
    <row r="12" spans="1:8" s="39" customFormat="1" ht="33.85">
      <c r="A12" s="171"/>
      <c r="B12" s="114"/>
      <c r="C12" s="114"/>
      <c r="D12" s="172"/>
      <c r="E12" s="172"/>
      <c r="F12" s="12" t="s">
        <v>57</v>
      </c>
      <c r="G12" s="6">
        <f>+G13</f>
        <v>-68881.399999999994</v>
      </c>
      <c r="H12" s="60"/>
    </row>
    <row r="13" spans="1:8" s="39" customFormat="1" ht="17.45" customHeight="1">
      <c r="A13" s="147" t="s">
        <v>109</v>
      </c>
      <c r="B13" s="34"/>
      <c r="C13" s="34"/>
      <c r="D13" s="170"/>
      <c r="E13" s="170"/>
      <c r="F13" s="133" t="s">
        <v>110</v>
      </c>
      <c r="G13" s="166">
        <f>+G15</f>
        <v>-68881.399999999994</v>
      </c>
      <c r="H13" s="60"/>
    </row>
    <row r="14" spans="1:8" s="39" customFormat="1" ht="16.95" customHeight="1">
      <c r="A14" s="64"/>
      <c r="B14" s="35"/>
      <c r="C14" s="34"/>
      <c r="D14" s="170"/>
      <c r="E14" s="170"/>
      <c r="F14" s="200" t="s">
        <v>21</v>
      </c>
      <c r="G14" s="167"/>
    </row>
    <row r="15" spans="1:8" s="39" customFormat="1">
      <c r="A15" s="64"/>
      <c r="B15" s="169" t="s">
        <v>34</v>
      </c>
      <c r="C15" s="34"/>
      <c r="D15" s="170"/>
      <c r="E15" s="170"/>
      <c r="F15" s="195" t="s">
        <v>115</v>
      </c>
      <c r="G15" s="168">
        <f>+G17+G32</f>
        <v>-68881.399999999994</v>
      </c>
    </row>
    <row r="16" spans="1:8" s="39" customFormat="1" ht="16.95" customHeight="1">
      <c r="A16" s="64"/>
      <c r="B16" s="64"/>
      <c r="C16" s="35"/>
      <c r="D16" s="170"/>
      <c r="E16" s="170"/>
      <c r="F16" s="200" t="s">
        <v>21</v>
      </c>
      <c r="G16" s="168"/>
    </row>
    <row r="17" spans="1:15" s="39" customFormat="1" ht="33.85">
      <c r="A17" s="64"/>
      <c r="B17" s="64"/>
      <c r="C17" s="289" t="s">
        <v>180</v>
      </c>
      <c r="D17" s="170"/>
      <c r="E17" s="170"/>
      <c r="F17" s="195" t="s">
        <v>131</v>
      </c>
      <c r="G17" s="168">
        <f t="shared" ref="G17" si="0">+G19</f>
        <v>-79938.099999999991</v>
      </c>
      <c r="H17" s="40"/>
      <c r="I17" s="40"/>
      <c r="J17" s="40"/>
      <c r="K17" s="40"/>
      <c r="L17" s="40"/>
      <c r="M17" s="40"/>
      <c r="N17" s="40"/>
      <c r="O17" s="40"/>
    </row>
    <row r="18" spans="1:15" s="39" customFormat="1" ht="16.95" customHeight="1">
      <c r="A18" s="64"/>
      <c r="B18" s="64"/>
      <c r="C18" s="290"/>
      <c r="D18" s="170"/>
      <c r="E18" s="170"/>
      <c r="F18" s="200" t="s">
        <v>21</v>
      </c>
      <c r="G18" s="168"/>
      <c r="H18" s="40"/>
      <c r="I18" s="40"/>
      <c r="J18" s="40"/>
      <c r="K18" s="40"/>
      <c r="L18" s="40"/>
      <c r="M18" s="40"/>
      <c r="N18" s="40"/>
      <c r="O18" s="40"/>
    </row>
    <row r="19" spans="1:15" s="39" customFormat="1" ht="36">
      <c r="A19" s="64"/>
      <c r="B19" s="64"/>
      <c r="C19" s="290"/>
      <c r="D19" s="170"/>
      <c r="E19" s="170"/>
      <c r="F19" s="197" t="s">
        <v>44</v>
      </c>
      <c r="G19" s="168">
        <f t="shared" ref="G19" si="1">+G21</f>
        <v>-79938.099999999991</v>
      </c>
      <c r="H19" s="40"/>
      <c r="I19" s="40"/>
      <c r="J19" s="40"/>
      <c r="K19" s="40"/>
      <c r="L19" s="40"/>
      <c r="M19" s="40"/>
      <c r="N19" s="40"/>
      <c r="O19" s="40"/>
    </row>
    <row r="20" spans="1:15" s="39" customFormat="1" ht="16.95" customHeight="1">
      <c r="A20" s="64"/>
      <c r="B20" s="64"/>
      <c r="C20" s="290"/>
      <c r="D20" s="238"/>
      <c r="E20" s="238"/>
      <c r="F20" s="200" t="s">
        <v>21</v>
      </c>
      <c r="G20" s="168"/>
      <c r="H20" s="40"/>
      <c r="I20" s="40"/>
      <c r="J20" s="40"/>
      <c r="K20" s="40"/>
      <c r="L20" s="40"/>
      <c r="M20" s="40"/>
      <c r="N20" s="40"/>
      <c r="O20" s="40"/>
    </row>
    <row r="21" spans="1:15" s="39" customFormat="1">
      <c r="A21" s="64"/>
      <c r="B21" s="64"/>
      <c r="C21" s="290"/>
      <c r="D21" s="215">
        <v>1168</v>
      </c>
      <c r="E21" s="291" t="s">
        <v>181</v>
      </c>
      <c r="F21" s="292"/>
      <c r="G21" s="166">
        <f t="shared" ref="G21" si="2">+G23</f>
        <v>-79938.099999999991</v>
      </c>
      <c r="H21" s="40"/>
      <c r="I21" s="40"/>
      <c r="J21" s="40"/>
      <c r="K21" s="40"/>
      <c r="L21" s="40"/>
      <c r="M21" s="40"/>
      <c r="N21" s="40"/>
      <c r="O21" s="40"/>
    </row>
    <row r="22" spans="1:15" s="39" customFormat="1" ht="16.95" customHeight="1">
      <c r="A22" s="64"/>
      <c r="B22" s="64"/>
      <c r="C22" s="290"/>
      <c r="D22" s="215"/>
      <c r="E22" s="239"/>
      <c r="F22" s="200" t="s">
        <v>21</v>
      </c>
      <c r="G22" s="166"/>
      <c r="H22" s="40"/>
      <c r="I22" s="40"/>
      <c r="J22" s="40"/>
      <c r="K22" s="40"/>
      <c r="L22" s="40"/>
      <c r="M22" s="40"/>
      <c r="N22" s="40"/>
      <c r="O22" s="40"/>
    </row>
    <row r="23" spans="1:15" s="39" customFormat="1" ht="33.85">
      <c r="A23" s="64"/>
      <c r="B23" s="64"/>
      <c r="C23" s="290"/>
      <c r="D23" s="295"/>
      <c r="E23" s="189">
        <v>32001</v>
      </c>
      <c r="F23" s="133" t="s">
        <v>176</v>
      </c>
      <c r="G23" s="240">
        <f t="shared" ref="G23" si="3">+G25</f>
        <v>-79938.099999999991</v>
      </c>
      <c r="H23" s="40"/>
      <c r="I23" s="40"/>
      <c r="J23" s="40"/>
      <c r="K23" s="40"/>
      <c r="L23" s="40"/>
      <c r="M23" s="40"/>
      <c r="N23" s="40"/>
      <c r="O23" s="40"/>
    </row>
    <row r="24" spans="1:15" s="39" customFormat="1" ht="16.95" customHeight="1">
      <c r="A24" s="64"/>
      <c r="B24" s="64"/>
      <c r="C24" s="290"/>
      <c r="D24" s="295"/>
      <c r="E24" s="293"/>
      <c r="F24" s="200" t="s">
        <v>56</v>
      </c>
      <c r="G24" s="168"/>
    </row>
    <row r="25" spans="1:15" s="42" customFormat="1">
      <c r="A25" s="64"/>
      <c r="B25" s="64"/>
      <c r="C25" s="290"/>
      <c r="D25" s="295"/>
      <c r="E25" s="293"/>
      <c r="F25" s="129" t="s">
        <v>68</v>
      </c>
      <c r="G25" s="241">
        <f t="shared" ref="G25" si="4">+G27</f>
        <v>-79938.099999999991</v>
      </c>
    </row>
    <row r="26" spans="1:15" s="39" customFormat="1" ht="54">
      <c r="A26" s="64"/>
      <c r="B26" s="64"/>
      <c r="C26" s="290"/>
      <c r="D26" s="295"/>
      <c r="E26" s="293"/>
      <c r="F26" s="200" t="s">
        <v>46</v>
      </c>
      <c r="G26" s="242"/>
    </row>
    <row r="27" spans="1:15" s="39" customFormat="1" ht="16.95" customHeight="1">
      <c r="A27" s="64"/>
      <c r="B27" s="64"/>
      <c r="C27" s="290"/>
      <c r="D27" s="295"/>
      <c r="E27" s="293"/>
      <c r="F27" s="180" t="s">
        <v>24</v>
      </c>
      <c r="G27" s="242">
        <f>+G28</f>
        <v>-79938.099999999991</v>
      </c>
    </row>
    <row r="28" spans="1:15" s="39" customFormat="1" ht="16.95" customHeight="1">
      <c r="A28" s="64"/>
      <c r="B28" s="64"/>
      <c r="C28" s="290"/>
      <c r="D28" s="295"/>
      <c r="E28" s="293"/>
      <c r="F28" s="200" t="s">
        <v>111</v>
      </c>
      <c r="G28" s="242">
        <f t="shared" ref="G28" si="5">+G29</f>
        <v>-79938.099999999991</v>
      </c>
    </row>
    <row r="29" spans="1:15" s="39" customFormat="1" ht="16.95" customHeight="1">
      <c r="A29" s="64"/>
      <c r="B29" s="64"/>
      <c r="C29" s="290"/>
      <c r="D29" s="295"/>
      <c r="E29" s="293"/>
      <c r="F29" s="200" t="s">
        <v>112</v>
      </c>
      <c r="G29" s="242">
        <f>+G30</f>
        <v>-79938.099999999991</v>
      </c>
    </row>
    <row r="30" spans="1:15" s="39" customFormat="1" ht="17.45" customHeight="1">
      <c r="A30" s="64"/>
      <c r="B30" s="64"/>
      <c r="C30" s="243"/>
      <c r="D30" s="295"/>
      <c r="E30" s="293"/>
      <c r="F30" s="203" t="s">
        <v>113</v>
      </c>
      <c r="G30" s="14">
        <f t="shared" ref="G30" si="6">+G31</f>
        <v>-79938.099999999991</v>
      </c>
    </row>
    <row r="31" spans="1:15" s="39" customFormat="1" ht="17.45" customHeight="1">
      <c r="A31" s="64"/>
      <c r="B31" s="64"/>
      <c r="C31" s="243"/>
      <c r="D31" s="296"/>
      <c r="E31" s="294"/>
      <c r="F31" s="259" t="s">
        <v>114</v>
      </c>
      <c r="G31" s="14">
        <f>+'Հավելված N 4'!E28</f>
        <v>-79938.099999999991</v>
      </c>
    </row>
    <row r="32" spans="1:15" s="39" customFormat="1" ht="33.85">
      <c r="A32" s="260"/>
      <c r="B32" s="260"/>
      <c r="C32" s="289" t="s">
        <v>130</v>
      </c>
      <c r="D32" s="261"/>
      <c r="E32" s="261"/>
      <c r="F32" s="262" t="s">
        <v>131</v>
      </c>
      <c r="G32" s="168">
        <f t="shared" ref="G32" si="7">+G34</f>
        <v>11056.7</v>
      </c>
      <c r="H32" s="40"/>
      <c r="I32" s="40"/>
      <c r="J32" s="40"/>
      <c r="K32" s="40"/>
      <c r="L32" s="40"/>
      <c r="M32" s="40"/>
      <c r="N32" s="40"/>
      <c r="O32" s="40"/>
    </row>
    <row r="33" spans="1:15" s="39" customFormat="1" ht="16.95" customHeight="1">
      <c r="A33" s="64"/>
      <c r="B33" s="64"/>
      <c r="C33" s="290"/>
      <c r="D33" s="170"/>
      <c r="E33" s="170"/>
      <c r="F33" s="198" t="s">
        <v>21</v>
      </c>
      <c r="G33" s="168"/>
      <c r="H33" s="40"/>
      <c r="I33" s="40"/>
      <c r="J33" s="40"/>
      <c r="K33" s="40"/>
      <c r="L33" s="40"/>
      <c r="M33" s="40"/>
      <c r="N33" s="40"/>
      <c r="O33" s="40"/>
    </row>
    <row r="34" spans="1:15" s="39" customFormat="1" ht="36">
      <c r="A34" s="64"/>
      <c r="B34" s="64"/>
      <c r="C34" s="290"/>
      <c r="D34" s="170"/>
      <c r="E34" s="170"/>
      <c r="F34" s="196" t="s">
        <v>44</v>
      </c>
      <c r="G34" s="168">
        <f t="shared" ref="G34" si="8">+G36</f>
        <v>11056.7</v>
      </c>
      <c r="H34" s="40"/>
      <c r="I34" s="40"/>
      <c r="J34" s="40"/>
      <c r="K34" s="40"/>
      <c r="L34" s="40"/>
      <c r="M34" s="40"/>
      <c r="N34" s="40"/>
      <c r="O34" s="40"/>
    </row>
    <row r="35" spans="1:15" s="39" customFormat="1" ht="16.95" customHeight="1">
      <c r="A35" s="64"/>
      <c r="B35" s="64"/>
      <c r="C35" s="290"/>
      <c r="D35" s="238"/>
      <c r="E35" s="238"/>
      <c r="F35" s="198" t="s">
        <v>21</v>
      </c>
      <c r="G35" s="168"/>
      <c r="H35" s="40"/>
      <c r="I35" s="40"/>
      <c r="J35" s="40"/>
      <c r="K35" s="40"/>
      <c r="L35" s="40"/>
      <c r="M35" s="40"/>
      <c r="N35" s="40"/>
      <c r="O35" s="40"/>
    </row>
    <row r="36" spans="1:15" s="39" customFormat="1">
      <c r="A36" s="64"/>
      <c r="B36" s="64"/>
      <c r="C36" s="290"/>
      <c r="D36" s="299">
        <v>1075</v>
      </c>
      <c r="E36" s="297" t="s">
        <v>116</v>
      </c>
      <c r="F36" s="298"/>
      <c r="G36" s="166">
        <f t="shared" ref="G36" si="9">+G38</f>
        <v>11056.7</v>
      </c>
      <c r="H36" s="40"/>
      <c r="I36" s="40"/>
      <c r="J36" s="40"/>
      <c r="K36" s="40"/>
      <c r="L36" s="40"/>
      <c r="M36" s="40"/>
      <c r="N36" s="40"/>
      <c r="O36" s="40"/>
    </row>
    <row r="37" spans="1:15" s="39" customFormat="1" ht="16.95" customHeight="1">
      <c r="A37" s="64"/>
      <c r="B37" s="64"/>
      <c r="C37" s="290"/>
      <c r="D37" s="278"/>
      <c r="E37" s="263"/>
      <c r="F37" s="198" t="s">
        <v>21</v>
      </c>
      <c r="G37" s="166"/>
      <c r="H37" s="40"/>
      <c r="I37" s="40"/>
      <c r="J37" s="40"/>
      <c r="K37" s="40"/>
      <c r="L37" s="40"/>
      <c r="M37" s="40"/>
      <c r="N37" s="40"/>
      <c r="O37" s="40"/>
    </row>
    <row r="38" spans="1:15" s="39" customFormat="1" ht="33.85">
      <c r="A38" s="64"/>
      <c r="B38" s="64"/>
      <c r="C38" s="290"/>
      <c r="D38" s="278"/>
      <c r="E38" s="189">
        <v>21001</v>
      </c>
      <c r="F38" s="264" t="s">
        <v>127</v>
      </c>
      <c r="G38" s="240">
        <f t="shared" ref="G38" si="10">+G40</f>
        <v>11056.7</v>
      </c>
      <c r="H38" s="40"/>
      <c r="I38" s="40"/>
      <c r="J38" s="40"/>
      <c r="K38" s="40"/>
      <c r="L38" s="40"/>
      <c r="M38" s="40"/>
      <c r="N38" s="40"/>
      <c r="O38" s="40"/>
    </row>
    <row r="39" spans="1:15" s="39" customFormat="1" ht="16.95" customHeight="1">
      <c r="A39" s="64"/>
      <c r="B39" s="64"/>
      <c r="C39" s="290"/>
      <c r="D39" s="278"/>
      <c r="E39" s="294"/>
      <c r="F39" s="198" t="s">
        <v>56</v>
      </c>
      <c r="G39" s="168"/>
    </row>
    <row r="40" spans="1:15" s="42" customFormat="1" ht="36">
      <c r="A40" s="64"/>
      <c r="B40" s="64"/>
      <c r="C40" s="290"/>
      <c r="D40" s="278"/>
      <c r="E40" s="300"/>
      <c r="F40" s="265" t="s">
        <v>44</v>
      </c>
      <c r="G40" s="241">
        <f t="shared" ref="G40" si="11">+G42</f>
        <v>11056.7</v>
      </c>
    </row>
    <row r="41" spans="1:15" s="39" customFormat="1" ht="54">
      <c r="A41" s="64"/>
      <c r="B41" s="64"/>
      <c r="C41" s="290"/>
      <c r="D41" s="278"/>
      <c r="E41" s="300"/>
      <c r="F41" s="198" t="s">
        <v>46</v>
      </c>
      <c r="G41" s="242"/>
    </row>
    <row r="42" spans="1:15" s="39" customFormat="1" ht="16.95" customHeight="1">
      <c r="A42" s="64"/>
      <c r="B42" s="64"/>
      <c r="C42" s="290"/>
      <c r="D42" s="278"/>
      <c r="E42" s="300"/>
      <c r="F42" s="266" t="s">
        <v>24</v>
      </c>
      <c r="G42" s="242">
        <f>+G43</f>
        <v>11056.7</v>
      </c>
    </row>
    <row r="43" spans="1:15" s="39" customFormat="1" ht="16.95" customHeight="1">
      <c r="A43" s="64"/>
      <c r="B43" s="64"/>
      <c r="C43" s="290"/>
      <c r="D43" s="278"/>
      <c r="E43" s="300"/>
      <c r="F43" s="198" t="s">
        <v>111</v>
      </c>
      <c r="G43" s="242">
        <f t="shared" ref="G43" si="12">+G44</f>
        <v>11056.7</v>
      </c>
    </row>
    <row r="44" spans="1:15" s="39" customFormat="1" ht="16.95" customHeight="1">
      <c r="A44" s="64"/>
      <c r="B44" s="64"/>
      <c r="C44" s="290"/>
      <c r="D44" s="278"/>
      <c r="E44" s="300"/>
      <c r="F44" s="198" t="s">
        <v>112</v>
      </c>
      <c r="G44" s="242">
        <f>+G45+G47</f>
        <v>11056.7</v>
      </c>
    </row>
    <row r="45" spans="1:15" s="39" customFormat="1" ht="17.45" customHeight="1">
      <c r="A45" s="64"/>
      <c r="B45" s="64"/>
      <c r="C45" s="243"/>
      <c r="D45" s="185"/>
      <c r="E45" s="300"/>
      <c r="F45" s="198" t="s">
        <v>113</v>
      </c>
      <c r="G45" s="14">
        <f t="shared" ref="G45" si="13">+G46</f>
        <v>8285.7000000000007</v>
      </c>
    </row>
    <row r="46" spans="1:15" s="39" customFormat="1" ht="17.45" customHeight="1">
      <c r="A46" s="64"/>
      <c r="B46" s="64"/>
      <c r="C46" s="243"/>
      <c r="D46" s="185"/>
      <c r="E46" s="300"/>
      <c r="F46" s="267" t="s">
        <v>114</v>
      </c>
      <c r="G46" s="14">
        <f>+'Հավելված N 4'!E18</f>
        <v>8285.7000000000007</v>
      </c>
    </row>
    <row r="47" spans="1:15" s="39" customFormat="1" ht="17.45" customHeight="1">
      <c r="A47" s="64"/>
      <c r="B47" s="64"/>
      <c r="C47" s="243"/>
      <c r="D47" s="185"/>
      <c r="E47" s="300"/>
      <c r="F47" s="198" t="s">
        <v>148</v>
      </c>
      <c r="G47" s="242">
        <f t="shared" ref="G47" si="14">+G48</f>
        <v>2771</v>
      </c>
      <c r="H47" s="244"/>
    </row>
    <row r="48" spans="1:15" s="39" customFormat="1">
      <c r="A48" s="245"/>
      <c r="B48" s="245"/>
      <c r="C48" s="268"/>
      <c r="D48" s="216"/>
      <c r="E48" s="301"/>
      <c r="F48" s="198" t="s">
        <v>149</v>
      </c>
      <c r="G48" s="242">
        <f>+'Հավելված N 4'!E22</f>
        <v>2771</v>
      </c>
      <c r="H48" s="246"/>
    </row>
    <row r="49" spans="1:7" s="39" customFormat="1">
      <c r="A49" s="15"/>
      <c r="B49" s="15"/>
      <c r="C49" s="16"/>
      <c r="D49" s="16"/>
      <c r="E49" s="45"/>
      <c r="F49" s="46"/>
      <c r="G49" s="17"/>
    </row>
    <row r="50" spans="1:7" s="39" customFormat="1" ht="34.950000000000003" customHeight="1">
      <c r="A50" s="203"/>
      <c r="B50" s="203"/>
      <c r="C50" s="203"/>
      <c r="D50" s="43"/>
      <c r="E50" s="43"/>
      <c r="F50" s="12" t="s">
        <v>107</v>
      </c>
      <c r="G50" s="31">
        <f t="shared" ref="G50" si="15">+G51</f>
        <v>68881.399999999994</v>
      </c>
    </row>
    <row r="51" spans="1:7" ht="33.85">
      <c r="A51" s="288" t="s">
        <v>73</v>
      </c>
      <c r="B51" s="304"/>
      <c r="C51" s="303"/>
      <c r="D51" s="303"/>
      <c r="E51" s="303"/>
      <c r="F51" s="44" t="s">
        <v>31</v>
      </c>
      <c r="G51" s="6">
        <f t="shared" ref="G51" si="16">+G53</f>
        <v>68881.399999999994</v>
      </c>
    </row>
    <row r="52" spans="1:7">
      <c r="A52" s="288"/>
      <c r="B52" s="304"/>
      <c r="C52" s="303"/>
      <c r="D52" s="303"/>
      <c r="E52" s="303"/>
      <c r="F52" s="203" t="s">
        <v>21</v>
      </c>
      <c r="G52" s="6"/>
    </row>
    <row r="53" spans="1:7" ht="33.85">
      <c r="A53" s="288"/>
      <c r="B53" s="288" t="s">
        <v>32</v>
      </c>
      <c r="C53" s="304"/>
      <c r="D53" s="303"/>
      <c r="E53" s="303"/>
      <c r="F53" s="44" t="s">
        <v>33</v>
      </c>
      <c r="G53" s="13">
        <f t="shared" ref="G53" si="17">+G55</f>
        <v>68881.399999999994</v>
      </c>
    </row>
    <row r="54" spans="1:7">
      <c r="A54" s="288"/>
      <c r="B54" s="288"/>
      <c r="C54" s="304"/>
      <c r="D54" s="303"/>
      <c r="E54" s="303"/>
      <c r="F54" s="203" t="s">
        <v>21</v>
      </c>
      <c r="G54" s="48"/>
    </row>
    <row r="55" spans="1:7">
      <c r="A55" s="288"/>
      <c r="B55" s="288"/>
      <c r="C55" s="288" t="s">
        <v>32</v>
      </c>
      <c r="D55" s="304"/>
      <c r="E55" s="303"/>
      <c r="F55" s="12" t="s">
        <v>20</v>
      </c>
      <c r="G55" s="13">
        <f>+G57</f>
        <v>68881.399999999994</v>
      </c>
    </row>
    <row r="56" spans="1:7">
      <c r="A56" s="288"/>
      <c r="B56" s="288"/>
      <c r="C56" s="288"/>
      <c r="D56" s="304"/>
      <c r="E56" s="303"/>
      <c r="F56" s="203" t="s">
        <v>21</v>
      </c>
      <c r="G56" s="48"/>
    </row>
    <row r="57" spans="1:7">
      <c r="A57" s="288"/>
      <c r="B57" s="288"/>
      <c r="C57" s="288"/>
      <c r="D57" s="304"/>
      <c r="E57" s="303"/>
      <c r="F57" s="203" t="s">
        <v>22</v>
      </c>
      <c r="G57" s="53">
        <f t="shared" ref="G57" si="18">+G59</f>
        <v>68881.399999999994</v>
      </c>
    </row>
    <row r="58" spans="1:7">
      <c r="A58" s="288"/>
      <c r="B58" s="288"/>
      <c r="C58" s="288"/>
      <c r="D58" s="304"/>
      <c r="E58" s="303"/>
      <c r="F58" s="203" t="s">
        <v>21</v>
      </c>
      <c r="G58" s="47"/>
    </row>
    <row r="59" spans="1:7">
      <c r="A59" s="288"/>
      <c r="B59" s="288"/>
      <c r="C59" s="288"/>
      <c r="D59" s="288" t="s">
        <v>69</v>
      </c>
      <c r="E59" s="306" t="s">
        <v>75</v>
      </c>
      <c r="F59" s="307" t="s">
        <v>20</v>
      </c>
      <c r="G59" s="6">
        <f>+G61</f>
        <v>68881.399999999994</v>
      </c>
    </row>
    <row r="60" spans="1:7">
      <c r="A60" s="288"/>
      <c r="B60" s="288"/>
      <c r="C60" s="288"/>
      <c r="D60" s="288"/>
      <c r="E60" s="142"/>
      <c r="F60" s="203" t="s">
        <v>21</v>
      </c>
      <c r="G60" s="50"/>
    </row>
    <row r="61" spans="1:7">
      <c r="A61" s="288"/>
      <c r="B61" s="288"/>
      <c r="C61" s="288"/>
      <c r="D61" s="288"/>
      <c r="E61" s="135">
        <v>11001</v>
      </c>
      <c r="F61" s="12" t="s">
        <v>20</v>
      </c>
      <c r="G61" s="54">
        <f t="shared" ref="G61" si="19">+G63</f>
        <v>68881.399999999994</v>
      </c>
    </row>
    <row r="62" spans="1:7">
      <c r="A62" s="288"/>
      <c r="B62" s="288"/>
      <c r="C62" s="288"/>
      <c r="D62" s="288"/>
      <c r="E62" s="305"/>
      <c r="F62" s="203" t="s">
        <v>56</v>
      </c>
      <c r="G62" s="49"/>
    </row>
    <row r="63" spans="1:7">
      <c r="A63" s="288"/>
      <c r="B63" s="288"/>
      <c r="C63" s="288"/>
      <c r="D63" s="288"/>
      <c r="E63" s="305"/>
      <c r="F63" s="51" t="s">
        <v>22</v>
      </c>
      <c r="G63" s="52">
        <f t="shared" ref="G63" si="20">+G65</f>
        <v>68881.399999999994</v>
      </c>
    </row>
    <row r="64" spans="1:7" ht="50.9" customHeight="1">
      <c r="A64" s="288"/>
      <c r="B64" s="288"/>
      <c r="C64" s="288"/>
      <c r="D64" s="288"/>
      <c r="E64" s="305"/>
      <c r="F64" s="203" t="s">
        <v>23</v>
      </c>
      <c r="G64" s="49"/>
    </row>
    <row r="65" spans="1:7">
      <c r="A65" s="288"/>
      <c r="B65" s="288"/>
      <c r="C65" s="288"/>
      <c r="D65" s="288"/>
      <c r="E65" s="305"/>
      <c r="F65" s="43" t="s">
        <v>24</v>
      </c>
      <c r="G65" s="50">
        <f t="shared" ref="G65:G66" si="21">+G66</f>
        <v>68881.399999999994</v>
      </c>
    </row>
    <row r="66" spans="1:7">
      <c r="A66" s="288"/>
      <c r="B66" s="288"/>
      <c r="C66" s="288"/>
      <c r="D66" s="288"/>
      <c r="E66" s="305"/>
      <c r="F66" s="203" t="s">
        <v>25</v>
      </c>
      <c r="G66" s="53">
        <f t="shared" si="21"/>
        <v>68881.399999999994</v>
      </c>
    </row>
    <row r="67" spans="1:7">
      <c r="A67" s="288"/>
      <c r="B67" s="288"/>
      <c r="C67" s="288"/>
      <c r="D67" s="288"/>
      <c r="E67" s="305"/>
      <c r="F67" s="203" t="s">
        <v>74</v>
      </c>
      <c r="G67" s="53">
        <f t="shared" ref="G67" si="22">+G68</f>
        <v>68881.399999999994</v>
      </c>
    </row>
    <row r="68" spans="1:7">
      <c r="A68" s="288"/>
      <c r="B68" s="288"/>
      <c r="C68" s="288"/>
      <c r="D68" s="288"/>
      <c r="E68" s="305"/>
      <c r="F68" s="203" t="s">
        <v>26</v>
      </c>
      <c r="G68" s="53">
        <f>-G12</f>
        <v>68881.399999999994</v>
      </c>
    </row>
  </sheetData>
  <mergeCells count="25">
    <mergeCell ref="E59:F59"/>
    <mergeCell ref="B53:B68"/>
    <mergeCell ref="F2:G2"/>
    <mergeCell ref="F1:G1"/>
    <mergeCell ref="D8:E8"/>
    <mergeCell ref="F8:F9"/>
    <mergeCell ref="A5:G5"/>
    <mergeCell ref="A8:C8"/>
    <mergeCell ref="F3:G3"/>
    <mergeCell ref="A51:A68"/>
    <mergeCell ref="C17:C29"/>
    <mergeCell ref="E21:F21"/>
    <mergeCell ref="E24:E31"/>
    <mergeCell ref="D23:D31"/>
    <mergeCell ref="E36:F36"/>
    <mergeCell ref="D59:D68"/>
    <mergeCell ref="C55:C68"/>
    <mergeCell ref="C32:C44"/>
    <mergeCell ref="D36:D44"/>
    <mergeCell ref="E39:E48"/>
    <mergeCell ref="C51:C54"/>
    <mergeCell ref="B51:B52"/>
    <mergeCell ref="E62:E68"/>
    <mergeCell ref="E51:E58"/>
    <mergeCell ref="D51:D58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opLeftCell="A16" zoomScale="85" zoomScaleNormal="85" workbookViewId="0">
      <selection activeCell="F29" sqref="F29"/>
    </sheetView>
  </sheetViews>
  <sheetFormatPr defaultColWidth="9.296875" defaultRowHeight="18"/>
  <cols>
    <col min="1" max="1" width="12.8984375" style="7" bestFit="1" customWidth="1"/>
    <col min="2" max="2" width="9.296875" style="7"/>
    <col min="3" max="3" width="54.296875" style="7" customWidth="1"/>
    <col min="4" max="4" width="16.59765625" style="7" customWidth="1"/>
    <col min="5" max="8" width="18.8984375" style="7" customWidth="1"/>
    <col min="9" max="9" width="14.59765625" style="7" bestFit="1" customWidth="1"/>
    <col min="10" max="10" width="17.296875" style="7" customWidth="1"/>
    <col min="11" max="16384" width="9.296875" style="7"/>
  </cols>
  <sheetData>
    <row r="1" spans="1:10" ht="37.5" customHeight="1">
      <c r="B1" s="97"/>
      <c r="C1" s="97"/>
      <c r="D1" s="97"/>
      <c r="E1" s="97"/>
      <c r="F1" s="310" t="s">
        <v>96</v>
      </c>
      <c r="G1" s="310"/>
      <c r="H1" s="310"/>
    </row>
    <row r="2" spans="1:10" ht="17.45" customHeight="1">
      <c r="A2" s="97"/>
      <c r="B2" s="97"/>
      <c r="C2" s="97"/>
      <c r="D2" s="97"/>
      <c r="E2" s="97"/>
      <c r="F2" s="311" t="s">
        <v>144</v>
      </c>
      <c r="G2" s="311"/>
      <c r="H2" s="311"/>
    </row>
    <row r="3" spans="1:10" ht="17.45" customHeight="1">
      <c r="A3" s="97"/>
      <c r="B3" s="97"/>
      <c r="C3" s="97"/>
      <c r="D3" s="97"/>
      <c r="E3" s="97"/>
      <c r="F3" s="311" t="s">
        <v>95</v>
      </c>
      <c r="G3" s="311"/>
      <c r="H3" s="311"/>
    </row>
    <row r="4" spans="1:10" ht="14.45" customHeight="1">
      <c r="A4" s="98"/>
      <c r="B4" s="98"/>
      <c r="C4" s="146"/>
      <c r="E4" s="99"/>
      <c r="F4" s="99"/>
      <c r="G4" s="99"/>
      <c r="H4" s="99"/>
    </row>
    <row r="5" spans="1:10">
      <c r="A5" s="312" t="s">
        <v>153</v>
      </c>
      <c r="B5" s="313"/>
      <c r="C5" s="313"/>
      <c r="D5" s="313"/>
      <c r="E5" s="313"/>
      <c r="F5" s="313"/>
      <c r="G5" s="313"/>
      <c r="H5" s="313"/>
    </row>
    <row r="6" spans="1:10" ht="33.950000000000003" customHeight="1">
      <c r="A6" s="313"/>
      <c r="B6" s="313"/>
      <c r="C6" s="313"/>
      <c r="D6" s="313"/>
      <c r="E6" s="313"/>
      <c r="F6" s="313"/>
      <c r="G6" s="313"/>
      <c r="H6" s="313"/>
    </row>
    <row r="7" spans="1:10">
      <c r="D7" s="100"/>
      <c r="E7" s="38"/>
    </row>
    <row r="8" spans="1:10">
      <c r="D8" s="38"/>
      <c r="E8" s="38"/>
      <c r="G8" s="101"/>
      <c r="H8" s="101" t="s">
        <v>28</v>
      </c>
    </row>
    <row r="9" spans="1:10" ht="40.4" customHeight="1">
      <c r="A9" s="314" t="s">
        <v>50</v>
      </c>
      <c r="B9" s="315"/>
      <c r="C9" s="316" t="s">
        <v>59</v>
      </c>
      <c r="D9" s="318" t="s">
        <v>106</v>
      </c>
      <c r="E9" s="320" t="s">
        <v>150</v>
      </c>
      <c r="F9" s="321"/>
      <c r="G9" s="321"/>
      <c r="H9" s="322"/>
    </row>
    <row r="10" spans="1:10" ht="107.45" customHeight="1">
      <c r="A10" s="102" t="s">
        <v>53</v>
      </c>
      <c r="B10" s="102" t="s">
        <v>54</v>
      </c>
      <c r="C10" s="317"/>
      <c r="D10" s="319"/>
      <c r="E10" s="103" t="s">
        <v>60</v>
      </c>
      <c r="F10" s="103" t="s">
        <v>61</v>
      </c>
      <c r="G10" s="103" t="s">
        <v>62</v>
      </c>
      <c r="H10" s="103" t="s">
        <v>63</v>
      </c>
      <c r="I10" s="104"/>
    </row>
    <row r="11" spans="1:10">
      <c r="A11" s="102"/>
      <c r="B11" s="102"/>
      <c r="C11" s="105" t="s">
        <v>64</v>
      </c>
      <c r="D11" s="5">
        <f>SUM(E11:H11)</f>
        <v>-68881.399999999994</v>
      </c>
      <c r="E11" s="5">
        <f t="shared" ref="E11:H11" si="0">+E13</f>
        <v>0</v>
      </c>
      <c r="F11" s="106">
        <f t="shared" si="0"/>
        <v>-71652.399999999994</v>
      </c>
      <c r="G11" s="106">
        <f t="shared" si="0"/>
        <v>2771</v>
      </c>
      <c r="H11" s="106">
        <f t="shared" si="0"/>
        <v>0</v>
      </c>
      <c r="I11" s="107"/>
      <c r="J11" s="70"/>
    </row>
    <row r="12" spans="1:10">
      <c r="A12" s="102"/>
      <c r="B12" s="102"/>
      <c r="C12" s="105" t="s">
        <v>65</v>
      </c>
      <c r="D12" s="144"/>
      <c r="E12" s="144"/>
      <c r="F12" s="106"/>
      <c r="G12" s="106"/>
      <c r="H12" s="106"/>
    </row>
    <row r="13" spans="1:10" ht="33.85">
      <c r="A13" s="2"/>
      <c r="B13" s="3"/>
      <c r="C13" s="3" t="s">
        <v>57</v>
      </c>
      <c r="D13" s="5">
        <f>SUM(E13:H13)</f>
        <v>-68881.399999999994</v>
      </c>
      <c r="E13" s="5">
        <f>+E15+E25</f>
        <v>0</v>
      </c>
      <c r="F13" s="5">
        <f t="shared" ref="F13:H13" si="1">+F15+F25</f>
        <v>-71652.399999999994</v>
      </c>
      <c r="G13" s="5">
        <f t="shared" si="1"/>
        <v>2771</v>
      </c>
      <c r="H13" s="5">
        <f t="shared" si="1"/>
        <v>0</v>
      </c>
      <c r="I13" s="89"/>
    </row>
    <row r="14" spans="1:10">
      <c r="A14" s="2"/>
      <c r="B14" s="2"/>
      <c r="C14" s="2" t="s">
        <v>66</v>
      </c>
      <c r="D14" s="4"/>
      <c r="E14" s="4"/>
      <c r="F14" s="4"/>
      <c r="G14" s="4"/>
      <c r="H14" s="4"/>
    </row>
    <row r="15" spans="1:10" ht="33.85">
      <c r="A15" s="192">
        <v>1075</v>
      </c>
      <c r="B15" s="192">
        <v>21001</v>
      </c>
      <c r="C15" s="117" t="s">
        <v>127</v>
      </c>
      <c r="D15" s="120">
        <f>+E15+F15+G15+H15</f>
        <v>11056.7</v>
      </c>
      <c r="E15" s="120">
        <f>+E17+E21</f>
        <v>0</v>
      </c>
      <c r="F15" s="120">
        <f t="shared" ref="F15:H15" si="2">+F17+F21</f>
        <v>8285.7000000000007</v>
      </c>
      <c r="G15" s="120">
        <f t="shared" si="2"/>
        <v>2771</v>
      </c>
      <c r="H15" s="120">
        <f t="shared" si="2"/>
        <v>0</v>
      </c>
    </row>
    <row r="16" spans="1:10">
      <c r="A16" s="191"/>
      <c r="B16" s="191"/>
      <c r="C16" s="230" t="s">
        <v>21</v>
      </c>
      <c r="D16" s="118"/>
      <c r="E16" s="118"/>
      <c r="F16" s="118"/>
      <c r="G16" s="118"/>
      <c r="H16" s="118"/>
    </row>
    <row r="17" spans="1:9" s="126" customFormat="1">
      <c r="A17" s="309"/>
      <c r="B17" s="309"/>
      <c r="C17" s="231" t="s">
        <v>128</v>
      </c>
      <c r="D17" s="163">
        <f>SUM(E17:H17)</f>
        <v>8285.7000000000007</v>
      </c>
      <c r="E17" s="232">
        <f>+E19</f>
        <v>0</v>
      </c>
      <c r="F17" s="232">
        <f t="shared" ref="F17:H17" si="3">+F19</f>
        <v>8285.7000000000007</v>
      </c>
      <c r="G17" s="232">
        <f t="shared" si="3"/>
        <v>0</v>
      </c>
      <c r="H17" s="232">
        <f t="shared" si="3"/>
        <v>0</v>
      </c>
    </row>
    <row r="18" spans="1:9" s="126" customFormat="1">
      <c r="A18" s="309"/>
      <c r="B18" s="309"/>
      <c r="C18" s="145" t="s">
        <v>129</v>
      </c>
      <c r="D18" s="163"/>
      <c r="E18" s="163"/>
      <c r="F18" s="163"/>
      <c r="G18" s="163"/>
      <c r="H18" s="163"/>
    </row>
    <row r="19" spans="1:9">
      <c r="A19" s="309"/>
      <c r="B19" s="309"/>
      <c r="C19" s="233" t="s">
        <v>147</v>
      </c>
      <c r="D19" s="121">
        <f>SUM(E19:H19)</f>
        <v>8285.7000000000007</v>
      </c>
      <c r="E19" s="234">
        <f>+E20</f>
        <v>0</v>
      </c>
      <c r="F19" s="234">
        <f t="shared" ref="F19:H19" si="4">+F20</f>
        <v>8285.7000000000007</v>
      </c>
      <c r="G19" s="234">
        <f t="shared" si="4"/>
        <v>0</v>
      </c>
      <c r="H19" s="234">
        <f t="shared" si="4"/>
        <v>0</v>
      </c>
    </row>
    <row r="20" spans="1:9" ht="54">
      <c r="A20" s="309"/>
      <c r="B20" s="309"/>
      <c r="C20" s="125" t="s">
        <v>166</v>
      </c>
      <c r="D20" s="119">
        <f t="shared" ref="D20" si="5">+E20+F20+G20+H20</f>
        <v>8285.7000000000007</v>
      </c>
      <c r="E20" s="119"/>
      <c r="F20" s="119">
        <f>+'Հավելված N 7'!I14+'Հավելված N 7'!I16+'Հավելված N 7'!I17</f>
        <v>8285.7000000000007</v>
      </c>
      <c r="G20" s="119"/>
      <c r="H20" s="118"/>
      <c r="I20" s="235"/>
    </row>
    <row r="21" spans="1:9" s="55" customFormat="1" ht="75" customHeight="1">
      <c r="A21" s="309"/>
      <c r="B21" s="309"/>
      <c r="C21" s="231" t="s">
        <v>154</v>
      </c>
      <c r="D21" s="234">
        <f>SUM(E21:H21)</f>
        <v>2771</v>
      </c>
      <c r="E21" s="236">
        <f>+E23</f>
        <v>0</v>
      </c>
      <c r="F21" s="236">
        <f t="shared" ref="F21:H21" si="6">+F23</f>
        <v>0</v>
      </c>
      <c r="G21" s="236">
        <f t="shared" si="6"/>
        <v>2771</v>
      </c>
      <c r="H21" s="236">
        <f t="shared" si="6"/>
        <v>0</v>
      </c>
    </row>
    <row r="22" spans="1:9">
      <c r="A22" s="309"/>
      <c r="B22" s="309"/>
      <c r="C22" s="145" t="s">
        <v>129</v>
      </c>
      <c r="D22" s="121"/>
      <c r="E22" s="121"/>
      <c r="F22" s="121"/>
      <c r="G22" s="121"/>
      <c r="H22" s="121"/>
    </row>
    <row r="23" spans="1:9">
      <c r="A23" s="309"/>
      <c r="B23" s="309"/>
      <c r="C23" s="233" t="s">
        <v>108</v>
      </c>
      <c r="D23" s="121">
        <f>SUM(E23:H23)</f>
        <v>2771</v>
      </c>
      <c r="E23" s="234">
        <f>+E24</f>
        <v>0</v>
      </c>
      <c r="F23" s="234">
        <f t="shared" ref="F23:H23" si="7">+F24</f>
        <v>0</v>
      </c>
      <c r="G23" s="234">
        <f t="shared" si="7"/>
        <v>2771</v>
      </c>
      <c r="H23" s="234">
        <f t="shared" si="7"/>
        <v>0</v>
      </c>
    </row>
    <row r="24" spans="1:9" ht="36">
      <c r="A24" s="309"/>
      <c r="B24" s="309"/>
      <c r="C24" s="125" t="s">
        <v>165</v>
      </c>
      <c r="D24" s="119">
        <f t="shared" ref="D24" si="8">+E24+F24+G24+H24</f>
        <v>2771</v>
      </c>
      <c r="E24" s="119"/>
      <c r="F24" s="119"/>
      <c r="G24" s="119">
        <f>+'Հավելված N 7'!I18+'Հավելված N 7'!I19</f>
        <v>2771</v>
      </c>
      <c r="H24" s="118"/>
      <c r="I24" s="235"/>
    </row>
    <row r="25" spans="1:9" s="126" customFormat="1" ht="33.85">
      <c r="A25" s="158">
        <v>1168</v>
      </c>
      <c r="B25" s="158">
        <v>32001</v>
      </c>
      <c r="C25" s="128" t="s">
        <v>176</v>
      </c>
      <c r="D25" s="113">
        <f>+E25+F25+G25+H25</f>
        <v>-79938.099999999991</v>
      </c>
      <c r="E25" s="159">
        <f>+E27</f>
        <v>0</v>
      </c>
      <c r="F25" s="159">
        <f t="shared" ref="F25:H25" si="9">+F27</f>
        <v>-79938.099999999991</v>
      </c>
      <c r="G25" s="159">
        <f t="shared" si="9"/>
        <v>0</v>
      </c>
      <c r="H25" s="159">
        <f t="shared" si="9"/>
        <v>0</v>
      </c>
    </row>
    <row r="26" spans="1:9" s="126" customFormat="1">
      <c r="A26" s="160"/>
      <c r="B26" s="160"/>
      <c r="C26" s="161" t="s">
        <v>21</v>
      </c>
      <c r="D26" s="127"/>
      <c r="E26" s="127"/>
      <c r="F26" s="127"/>
      <c r="G26" s="127"/>
      <c r="H26" s="127"/>
    </row>
    <row r="27" spans="1:9" s="126" customFormat="1">
      <c r="A27" s="308"/>
      <c r="B27" s="308"/>
      <c r="C27" s="162" t="s">
        <v>173</v>
      </c>
      <c r="D27" s="163">
        <f>SUM(E27:H27)</f>
        <v>-79938.099999999991</v>
      </c>
      <c r="E27" s="163">
        <f>+E28</f>
        <v>0</v>
      </c>
      <c r="F27" s="163">
        <f t="shared" ref="F27:H27" si="10">+F28</f>
        <v>-79938.099999999991</v>
      </c>
      <c r="G27" s="163">
        <f t="shared" si="10"/>
        <v>0</v>
      </c>
      <c r="H27" s="163">
        <f t="shared" si="10"/>
        <v>0</v>
      </c>
    </row>
    <row r="28" spans="1:9" s="126" customFormat="1" ht="36">
      <c r="A28" s="308"/>
      <c r="B28" s="308"/>
      <c r="C28" s="59" t="s">
        <v>174</v>
      </c>
      <c r="D28" s="164">
        <f t="shared" ref="D28" si="11">+E28+F28+G28+H28</f>
        <v>-79938.099999999991</v>
      </c>
      <c r="E28" s="164"/>
      <c r="F28" s="164">
        <f>+'Հավելված N 7'!I25+'Հավելված N 7'!I27</f>
        <v>-79938.099999999991</v>
      </c>
      <c r="G28" s="164"/>
      <c r="H28" s="127"/>
      <c r="I28" s="165"/>
    </row>
  </sheetData>
  <mergeCells count="12">
    <mergeCell ref="A27:A28"/>
    <mergeCell ref="B27:B28"/>
    <mergeCell ref="B17:B24"/>
    <mergeCell ref="A17:A24"/>
    <mergeCell ref="F1:H1"/>
    <mergeCell ref="F2:H2"/>
    <mergeCell ref="F3:H3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1"/>
  <sheetViews>
    <sheetView topLeftCell="A10" zoomScale="90" zoomScaleNormal="90" workbookViewId="0">
      <selection activeCell="A10" sqref="A1:XFD1048576"/>
    </sheetView>
  </sheetViews>
  <sheetFormatPr defaultColWidth="9.09765625" defaultRowHeight="18"/>
  <cols>
    <col min="1" max="1" width="9.09765625" style="87"/>
    <col min="2" max="3" width="9.8984375" style="7" customWidth="1"/>
    <col min="4" max="4" width="54.296875" style="7" customWidth="1"/>
    <col min="5" max="5" width="26.8984375" style="7" customWidth="1"/>
    <col min="6" max="6" width="50.09765625" style="7" customWidth="1"/>
    <col min="7" max="8" width="9.09765625" style="7"/>
    <col min="9" max="9" width="12.296875" style="7" customWidth="1"/>
    <col min="10" max="16384" width="9.09765625" style="7"/>
  </cols>
  <sheetData>
    <row r="1" spans="1:6" s="183" customFormat="1" ht="37.5" customHeight="1">
      <c r="A1" s="150"/>
      <c r="D1" s="326" t="s">
        <v>98</v>
      </c>
      <c r="E1" s="326"/>
    </row>
    <row r="2" spans="1:6" s="183" customFormat="1" ht="17.45" customHeight="1">
      <c r="A2" s="150"/>
      <c r="D2" s="325" t="s">
        <v>144</v>
      </c>
      <c r="E2" s="325"/>
    </row>
    <row r="3" spans="1:6" s="183" customFormat="1" ht="17.45" customHeight="1">
      <c r="A3" s="150"/>
      <c r="D3" s="325" t="s">
        <v>95</v>
      </c>
      <c r="E3" s="325"/>
    </row>
    <row r="4" spans="1:6" ht="13.5" customHeight="1">
      <c r="D4" s="143"/>
      <c r="E4" s="143"/>
    </row>
    <row r="5" spans="1:6" ht="85.5" customHeight="1">
      <c r="B5" s="327" t="s">
        <v>152</v>
      </c>
      <c r="C5" s="327"/>
      <c r="D5" s="327"/>
      <c r="E5" s="327"/>
    </row>
    <row r="6" spans="1:6">
      <c r="E6" s="38"/>
    </row>
    <row r="7" spans="1:6">
      <c r="E7" s="38"/>
    </row>
    <row r="8" spans="1:6">
      <c r="E8" s="101" t="s">
        <v>28</v>
      </c>
    </row>
    <row r="9" spans="1:6" ht="108">
      <c r="B9" s="328" t="s">
        <v>50</v>
      </c>
      <c r="C9" s="328"/>
      <c r="D9" s="316" t="s">
        <v>51</v>
      </c>
      <c r="E9" s="148" t="s">
        <v>150</v>
      </c>
    </row>
    <row r="10" spans="1:6" ht="23.9" customHeight="1">
      <c r="B10" s="330" t="s">
        <v>53</v>
      </c>
      <c r="C10" s="330" t="s">
        <v>54</v>
      </c>
      <c r="D10" s="329"/>
      <c r="E10" s="331" t="s">
        <v>52</v>
      </c>
    </row>
    <row r="11" spans="1:6" ht="59.9" customHeight="1">
      <c r="B11" s="330"/>
      <c r="C11" s="330"/>
      <c r="D11" s="317"/>
      <c r="E11" s="319"/>
      <c r="F11" s="38"/>
    </row>
    <row r="12" spans="1:6" ht="33.85">
      <c r="B12" s="194"/>
      <c r="C12" s="194"/>
      <c r="D12" s="1" t="s">
        <v>57</v>
      </c>
      <c r="E12" s="5">
        <f>+E14+E26</f>
        <v>-68881.399999999994</v>
      </c>
      <c r="F12" s="89"/>
    </row>
    <row r="13" spans="1:6">
      <c r="B13" s="194"/>
      <c r="C13" s="194"/>
      <c r="D13" s="18" t="s">
        <v>58</v>
      </c>
      <c r="E13" s="103"/>
    </row>
    <row r="14" spans="1:6" ht="33.85">
      <c r="B14" s="158">
        <v>1075</v>
      </c>
      <c r="C14" s="158">
        <v>21001</v>
      </c>
      <c r="D14" s="117" t="s">
        <v>127</v>
      </c>
      <c r="E14" s="28">
        <f>+E16</f>
        <v>11056.7</v>
      </c>
    </row>
    <row r="15" spans="1:6">
      <c r="B15" s="176"/>
      <c r="C15" s="176"/>
      <c r="D15" s="190" t="s">
        <v>55</v>
      </c>
      <c r="E15" s="19"/>
    </row>
    <row r="16" spans="1:6" ht="33.85">
      <c r="B16" s="139"/>
      <c r="C16" s="139"/>
      <c r="D16" s="149" t="s">
        <v>44</v>
      </c>
      <c r="E16" s="27">
        <f>+E18+E22</f>
        <v>11056.7</v>
      </c>
    </row>
    <row r="17" spans="2:6" ht="17.45" customHeight="1">
      <c r="B17" s="138"/>
      <c r="C17" s="138"/>
      <c r="D17" s="109" t="s">
        <v>99</v>
      </c>
      <c r="E17" s="4"/>
    </row>
    <row r="18" spans="2:6">
      <c r="B18" s="323"/>
      <c r="C18" s="323"/>
      <c r="D18" s="231" t="s">
        <v>128</v>
      </c>
      <c r="E18" s="237">
        <f>+E20</f>
        <v>8285.7000000000007</v>
      </c>
    </row>
    <row r="19" spans="2:6" ht="17.45" customHeight="1">
      <c r="B19" s="332"/>
      <c r="C19" s="332"/>
      <c r="D19" s="145" t="s">
        <v>129</v>
      </c>
      <c r="E19" s="148"/>
    </row>
    <row r="20" spans="2:6">
      <c r="B20" s="332"/>
      <c r="C20" s="332"/>
      <c r="D20" s="233" t="s">
        <v>147</v>
      </c>
      <c r="E20" s="141">
        <f>+E21</f>
        <v>8285.7000000000007</v>
      </c>
    </row>
    <row r="21" spans="2:6" ht="54">
      <c r="B21" s="332"/>
      <c r="C21" s="332"/>
      <c r="D21" s="125" t="s">
        <v>166</v>
      </c>
      <c r="E21" s="140">
        <f>+'Հավելված N 3'!D20</f>
        <v>8285.7000000000007</v>
      </c>
    </row>
    <row r="22" spans="2:6" ht="72.55" customHeight="1">
      <c r="B22" s="332"/>
      <c r="C22" s="332"/>
      <c r="D22" s="231" t="s">
        <v>154</v>
      </c>
      <c r="E22" s="237">
        <f>+E24</f>
        <v>2771</v>
      </c>
    </row>
    <row r="23" spans="2:6" ht="17.45" customHeight="1">
      <c r="B23" s="332"/>
      <c r="C23" s="332"/>
      <c r="D23" s="145" t="s">
        <v>129</v>
      </c>
      <c r="E23" s="148"/>
    </row>
    <row r="24" spans="2:6">
      <c r="B24" s="332"/>
      <c r="C24" s="332"/>
      <c r="D24" s="233" t="s">
        <v>108</v>
      </c>
      <c r="E24" s="141">
        <f>+E25</f>
        <v>2771</v>
      </c>
    </row>
    <row r="25" spans="2:6" ht="36">
      <c r="B25" s="324"/>
      <c r="C25" s="324"/>
      <c r="D25" s="125" t="s">
        <v>165</v>
      </c>
      <c r="E25" s="140">
        <f>+'Հավելված N 3'!D24</f>
        <v>2771</v>
      </c>
    </row>
    <row r="26" spans="2:6" ht="33.85">
      <c r="B26" s="158">
        <v>1168</v>
      </c>
      <c r="C26" s="158">
        <v>32001</v>
      </c>
      <c r="D26" s="128" t="s">
        <v>176</v>
      </c>
      <c r="E26" s="28">
        <f>+E28</f>
        <v>-79938.099999999991</v>
      </c>
      <c r="F26" s="175"/>
    </row>
    <row r="27" spans="2:6">
      <c r="B27" s="176"/>
      <c r="C27" s="176"/>
      <c r="D27" s="2" t="s">
        <v>55</v>
      </c>
      <c r="E27" s="19"/>
    </row>
    <row r="28" spans="2:6">
      <c r="B28" s="139"/>
      <c r="C28" s="139"/>
      <c r="D28" s="108" t="s">
        <v>68</v>
      </c>
      <c r="E28" s="27">
        <f>+E30</f>
        <v>-79938.099999999991</v>
      </c>
    </row>
    <row r="29" spans="2:6" ht="17.45" customHeight="1">
      <c r="B29" s="138"/>
      <c r="C29" s="138"/>
      <c r="D29" s="109" t="s">
        <v>99</v>
      </c>
      <c r="E29" s="4"/>
    </row>
    <row r="30" spans="2:6">
      <c r="B30" s="323"/>
      <c r="C30" s="323"/>
      <c r="D30" s="162" t="s">
        <v>173</v>
      </c>
      <c r="E30" s="141">
        <f>+E31</f>
        <v>-79938.099999999991</v>
      </c>
    </row>
    <row r="31" spans="2:6" ht="36">
      <c r="B31" s="324"/>
      <c r="C31" s="324"/>
      <c r="D31" s="59" t="s">
        <v>174</v>
      </c>
      <c r="E31" s="140">
        <f>+'Հավելված N 3'!D28</f>
        <v>-79938.099999999991</v>
      </c>
    </row>
  </sheetData>
  <mergeCells count="13">
    <mergeCell ref="B30:B31"/>
    <mergeCell ref="C30:C31"/>
    <mergeCell ref="D3:E3"/>
    <mergeCell ref="D2:E2"/>
    <mergeCell ref="D1:E1"/>
    <mergeCell ref="B5:E5"/>
    <mergeCell ref="B9:C9"/>
    <mergeCell ref="D9:D11"/>
    <mergeCell ref="C10:C11"/>
    <mergeCell ref="B10:B11"/>
    <mergeCell ref="E10:E11"/>
    <mergeCell ref="B18:B25"/>
    <mergeCell ref="C18:C25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8"/>
  <sheetViews>
    <sheetView tabSelected="1" topLeftCell="A49" zoomScale="85" zoomScaleNormal="85" zoomScaleSheetLayoutView="100" workbookViewId="0">
      <selection activeCell="C36" sqref="C36"/>
    </sheetView>
  </sheetViews>
  <sheetFormatPr defaultColWidth="9.09765625" defaultRowHeight="18"/>
  <cols>
    <col min="1" max="1" width="5.296875" style="7" customWidth="1"/>
    <col min="2" max="2" width="24.59765625" style="7" customWidth="1"/>
    <col min="3" max="3" width="67.8984375" style="7" customWidth="1"/>
    <col min="4" max="4" width="26.8984375" style="7" customWidth="1"/>
    <col min="5" max="5" width="32" style="7" customWidth="1"/>
    <col min="6" max="6" width="49.8984375" style="7" customWidth="1"/>
    <col min="7" max="16384" width="9.09765625" style="7"/>
  </cols>
  <sheetData>
    <row r="1" spans="1:4" ht="37.5" customHeight="1">
      <c r="C1" s="273" t="s">
        <v>145</v>
      </c>
      <c r="D1" s="273"/>
    </row>
    <row r="2" spans="1:4" ht="17.45" customHeight="1">
      <c r="C2" s="274" t="s">
        <v>143</v>
      </c>
      <c r="D2" s="274"/>
    </row>
    <row r="3" spans="1:4" ht="17.45" customHeight="1">
      <c r="C3" s="274" t="s">
        <v>9</v>
      </c>
      <c r="D3" s="274"/>
    </row>
    <row r="5" spans="1:4" ht="59.45" customHeight="1">
      <c r="A5" s="250"/>
      <c r="B5" s="327" t="s">
        <v>171</v>
      </c>
      <c r="C5" s="327"/>
      <c r="D5" s="327"/>
    </row>
    <row r="6" spans="1:4" ht="23.45" customHeight="1"/>
    <row r="7" spans="1:4" ht="21.95" customHeight="1">
      <c r="A7" s="345" t="s">
        <v>140</v>
      </c>
      <c r="B7" s="345"/>
      <c r="C7" s="345"/>
      <c r="D7" s="345"/>
    </row>
    <row r="8" spans="1:4" ht="38.9" customHeight="1">
      <c r="C8" s="189" t="s">
        <v>122</v>
      </c>
      <c r="D8" s="251"/>
    </row>
    <row r="9" spans="1:4">
      <c r="B9" s="342" t="s">
        <v>11</v>
      </c>
      <c r="C9" s="343"/>
      <c r="D9" s="344"/>
    </row>
    <row r="10" spans="1:4" s="87" customFormat="1">
      <c r="D10" s="252"/>
    </row>
    <row r="11" spans="1:4" s="87" customFormat="1"/>
    <row r="12" spans="1:4">
      <c r="B12" s="21" t="s">
        <v>1</v>
      </c>
      <c r="C12" s="21" t="s">
        <v>2</v>
      </c>
      <c r="D12" s="90"/>
    </row>
    <row r="13" spans="1:4">
      <c r="B13" s="91">
        <v>1075</v>
      </c>
      <c r="C13" s="20" t="s">
        <v>119</v>
      </c>
      <c r="D13" s="21"/>
    </row>
    <row r="15" spans="1:4">
      <c r="B15" s="340" t="s">
        <v>3</v>
      </c>
      <c r="C15" s="341"/>
      <c r="D15" s="21"/>
    </row>
    <row r="16" spans="1:4" ht="72">
      <c r="B16" s="20" t="s">
        <v>4</v>
      </c>
      <c r="C16" s="71">
        <v>1075</v>
      </c>
      <c r="D16" s="145" t="s">
        <v>105</v>
      </c>
    </row>
    <row r="17" spans="2:5">
      <c r="B17" s="20" t="s">
        <v>5</v>
      </c>
      <c r="C17" s="71">
        <v>21001</v>
      </c>
      <c r="D17" s="181" t="s">
        <v>12</v>
      </c>
    </row>
    <row r="18" spans="2:5" ht="36">
      <c r="B18" s="253" t="s">
        <v>6</v>
      </c>
      <c r="C18" s="88" t="s">
        <v>134</v>
      </c>
      <c r="D18" s="335"/>
    </row>
    <row r="19" spans="2:5" ht="72">
      <c r="B19" s="20" t="s">
        <v>10</v>
      </c>
      <c r="C19" s="88" t="s">
        <v>135</v>
      </c>
      <c r="D19" s="336"/>
    </row>
    <row r="20" spans="2:5" ht="36">
      <c r="B20" s="254" t="s">
        <v>7</v>
      </c>
      <c r="C20" s="88" t="s">
        <v>136</v>
      </c>
      <c r="D20" s="336"/>
    </row>
    <row r="21" spans="2:5" ht="54">
      <c r="B21" s="10" t="s">
        <v>137</v>
      </c>
      <c r="C21" s="88" t="s">
        <v>100</v>
      </c>
      <c r="D21" s="336"/>
    </row>
    <row r="22" spans="2:5">
      <c r="B22" s="348" t="s">
        <v>0</v>
      </c>
      <c r="C22" s="349"/>
      <c r="D22" s="337"/>
    </row>
    <row r="23" spans="2:5" ht="36.950000000000003" customHeight="1">
      <c r="B23" s="346" t="s">
        <v>155</v>
      </c>
      <c r="C23" s="347"/>
      <c r="D23" s="255">
        <v>1</v>
      </c>
    </row>
    <row r="24" spans="2:5" ht="36.950000000000003" customHeight="1">
      <c r="B24" s="350" t="s">
        <v>172</v>
      </c>
      <c r="C24" s="351"/>
      <c r="D24" s="255">
        <v>1</v>
      </c>
    </row>
    <row r="25" spans="2:5" s="55" customFormat="1">
      <c r="B25" s="22" t="s">
        <v>8</v>
      </c>
      <c r="C25" s="22"/>
      <c r="D25" s="92">
        <f>+'Հավելված N 1'!D23</f>
        <v>11056.7</v>
      </c>
      <c r="E25" s="93"/>
    </row>
    <row r="27" spans="2:5">
      <c r="B27" s="21" t="s">
        <v>1</v>
      </c>
      <c r="C27" s="21" t="s">
        <v>2</v>
      </c>
      <c r="D27" s="90"/>
    </row>
    <row r="28" spans="2:5">
      <c r="B28" s="91">
        <v>1168</v>
      </c>
      <c r="C28" s="132" t="s">
        <v>181</v>
      </c>
      <c r="D28" s="21"/>
    </row>
    <row r="30" spans="2:5">
      <c r="B30" s="340" t="s">
        <v>3</v>
      </c>
      <c r="C30" s="341"/>
      <c r="D30" s="21"/>
    </row>
    <row r="31" spans="2:5" ht="72">
      <c r="B31" s="20" t="s">
        <v>4</v>
      </c>
      <c r="C31" s="130">
        <v>1168</v>
      </c>
      <c r="D31" s="201" t="s">
        <v>138</v>
      </c>
    </row>
    <row r="32" spans="2:5">
      <c r="B32" s="114" t="s">
        <v>5</v>
      </c>
      <c r="C32" s="130">
        <v>32001</v>
      </c>
      <c r="D32" s="181" t="s">
        <v>12</v>
      </c>
    </row>
    <row r="33" spans="1:5" ht="36">
      <c r="B33" s="214" t="s">
        <v>6</v>
      </c>
      <c r="C33" s="223" t="s">
        <v>185</v>
      </c>
      <c r="D33" s="335"/>
    </row>
    <row r="34" spans="1:5" ht="72">
      <c r="B34" s="178" t="s">
        <v>10</v>
      </c>
      <c r="C34" s="223" t="s">
        <v>187</v>
      </c>
      <c r="D34" s="336"/>
    </row>
    <row r="35" spans="1:5" ht="36">
      <c r="B35" s="224" t="s">
        <v>7</v>
      </c>
      <c r="C35" s="223" t="s">
        <v>120</v>
      </c>
      <c r="D35" s="336"/>
    </row>
    <row r="36" spans="1:5" ht="54">
      <c r="B36" s="222" t="s">
        <v>121</v>
      </c>
      <c r="C36" s="223" t="s">
        <v>188</v>
      </c>
      <c r="D36" s="336"/>
    </row>
    <row r="37" spans="1:5">
      <c r="B37" s="348" t="s">
        <v>0</v>
      </c>
      <c r="C37" s="349"/>
      <c r="D37" s="337"/>
    </row>
    <row r="38" spans="1:5" s="55" customFormat="1">
      <c r="B38" s="22" t="s">
        <v>8</v>
      </c>
      <c r="C38" s="22"/>
      <c r="D38" s="92">
        <f>+'Հավելված N 1'!D36</f>
        <v>-79938.099999999991</v>
      </c>
      <c r="E38" s="93"/>
    </row>
    <row r="42" spans="1:5">
      <c r="A42" s="334" t="s">
        <v>77</v>
      </c>
      <c r="B42" s="334"/>
      <c r="C42" s="334"/>
      <c r="D42" s="334"/>
    </row>
    <row r="43" spans="1:5">
      <c r="C43" s="256" t="s">
        <v>45</v>
      </c>
      <c r="D43" s="251"/>
    </row>
    <row r="44" spans="1:5">
      <c r="B44" s="23" t="s">
        <v>11</v>
      </c>
      <c r="C44" s="24"/>
      <c r="D44" s="25"/>
    </row>
    <row r="45" spans="1:5" s="87" customFormat="1">
      <c r="D45" s="252"/>
    </row>
    <row r="46" spans="1:5" s="87" customFormat="1">
      <c r="D46" s="252"/>
    </row>
    <row r="47" spans="1:5">
      <c r="B47" s="21" t="s">
        <v>1</v>
      </c>
      <c r="C47" s="21" t="s">
        <v>2</v>
      </c>
      <c r="D47" s="90"/>
    </row>
    <row r="48" spans="1:5">
      <c r="B48" s="91">
        <v>1139</v>
      </c>
      <c r="C48" s="20" t="s">
        <v>75</v>
      </c>
      <c r="D48" s="21"/>
    </row>
    <row r="49" spans="2:4" s="87" customFormat="1">
      <c r="D49" s="252"/>
    </row>
    <row r="50" spans="2:4">
      <c r="B50" s="338" t="s">
        <v>3</v>
      </c>
      <c r="C50" s="339"/>
      <c r="D50" s="90"/>
    </row>
    <row r="51" spans="2:4" ht="72">
      <c r="B51" s="20" t="s">
        <v>4</v>
      </c>
      <c r="C51" s="71">
        <v>1139</v>
      </c>
      <c r="D51" s="145" t="s">
        <v>105</v>
      </c>
    </row>
    <row r="52" spans="2:4">
      <c r="B52" s="202" t="s">
        <v>5</v>
      </c>
      <c r="C52" s="94">
        <v>11001</v>
      </c>
      <c r="D52" s="181" t="s">
        <v>12</v>
      </c>
    </row>
    <row r="53" spans="2:4" ht="36">
      <c r="B53" s="202" t="s">
        <v>6</v>
      </c>
      <c r="C53" s="88" t="s">
        <v>75</v>
      </c>
      <c r="D53" s="335"/>
    </row>
    <row r="54" spans="2:4" ht="72">
      <c r="B54" s="202" t="s">
        <v>10</v>
      </c>
      <c r="C54" s="88" t="s">
        <v>76</v>
      </c>
      <c r="D54" s="336"/>
    </row>
    <row r="55" spans="2:4" ht="18" customHeight="1">
      <c r="B55" s="202" t="s">
        <v>7</v>
      </c>
      <c r="C55" s="88" t="s">
        <v>49</v>
      </c>
      <c r="D55" s="336"/>
    </row>
    <row r="56" spans="2:4" ht="54">
      <c r="B56" s="199" t="s">
        <v>42</v>
      </c>
      <c r="C56" s="88" t="s">
        <v>45</v>
      </c>
      <c r="D56" s="336"/>
    </row>
    <row r="57" spans="2:4">
      <c r="B57" s="95"/>
      <c r="C57" s="96" t="s">
        <v>0</v>
      </c>
      <c r="D57" s="337"/>
    </row>
    <row r="58" spans="2:4">
      <c r="B58" s="333" t="s">
        <v>8</v>
      </c>
      <c r="C58" s="333"/>
      <c r="D58" s="50">
        <f>+'Հավելված N 1'!D50</f>
        <v>68881.399999999994</v>
      </c>
    </row>
  </sheetData>
  <mergeCells count="18">
    <mergeCell ref="C2:D2"/>
    <mergeCell ref="C1:D1"/>
    <mergeCell ref="B9:D9"/>
    <mergeCell ref="A7:D7"/>
    <mergeCell ref="B5:D5"/>
    <mergeCell ref="B58:C58"/>
    <mergeCell ref="A42:D42"/>
    <mergeCell ref="D53:D57"/>
    <mergeCell ref="B50:C50"/>
    <mergeCell ref="C3:D3"/>
    <mergeCell ref="B15:C15"/>
    <mergeCell ref="B23:C23"/>
    <mergeCell ref="B30:C30"/>
    <mergeCell ref="D33:D37"/>
    <mergeCell ref="B37:C37"/>
    <mergeCell ref="B22:C22"/>
    <mergeCell ref="B24:C24"/>
    <mergeCell ref="D18:D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5"/>
  <sheetViews>
    <sheetView topLeftCell="A55" zoomScale="85" zoomScaleNormal="85" zoomScaleSheetLayoutView="100" workbookViewId="0">
      <selection activeCell="D66" sqref="D66"/>
    </sheetView>
  </sheetViews>
  <sheetFormatPr defaultColWidth="9.09765625" defaultRowHeight="18"/>
  <cols>
    <col min="1" max="1" width="5.296875" style="7" customWidth="1"/>
    <col min="2" max="2" width="24.59765625" style="7" customWidth="1"/>
    <col min="3" max="3" width="67.8984375" style="7" customWidth="1"/>
    <col min="4" max="4" width="26.8984375" style="7" customWidth="1"/>
    <col min="5" max="5" width="32" style="7" customWidth="1"/>
    <col min="6" max="6" width="49.8984375" style="7" customWidth="1"/>
    <col min="7" max="16384" width="9.09765625" style="7"/>
  </cols>
  <sheetData>
    <row r="1" spans="1:4" ht="37.5" customHeight="1">
      <c r="C1" s="273" t="s">
        <v>97</v>
      </c>
      <c r="D1" s="273"/>
    </row>
    <row r="2" spans="1:4" ht="17.45" customHeight="1">
      <c r="C2" s="274" t="s">
        <v>143</v>
      </c>
      <c r="D2" s="274"/>
    </row>
    <row r="3" spans="1:4" ht="17.45" customHeight="1">
      <c r="C3" s="274" t="s">
        <v>9</v>
      </c>
      <c r="D3" s="274"/>
    </row>
    <row r="5" spans="1:4" ht="59.45" customHeight="1">
      <c r="A5" s="250"/>
      <c r="B5" s="327" t="s">
        <v>189</v>
      </c>
      <c r="C5" s="327"/>
      <c r="D5" s="327"/>
    </row>
    <row r="6" spans="1:4" ht="23.45" customHeight="1"/>
    <row r="7" spans="1:4" ht="21.95" customHeight="1">
      <c r="A7" s="345" t="s">
        <v>101</v>
      </c>
      <c r="B7" s="345"/>
      <c r="C7" s="345"/>
      <c r="D7" s="345"/>
    </row>
    <row r="8" spans="1:4" ht="38.9" customHeight="1">
      <c r="C8" s="189" t="s">
        <v>122</v>
      </c>
      <c r="D8" s="251"/>
    </row>
    <row r="9" spans="1:4">
      <c r="B9" s="342" t="s">
        <v>139</v>
      </c>
      <c r="C9" s="343"/>
      <c r="D9" s="344"/>
    </row>
    <row r="10" spans="1:4" s="87" customFormat="1">
      <c r="D10" s="252"/>
    </row>
    <row r="11" spans="1:4" s="87" customFormat="1"/>
    <row r="12" spans="1:4">
      <c r="B12" s="21" t="s">
        <v>1</v>
      </c>
      <c r="C12" s="21" t="s">
        <v>2</v>
      </c>
      <c r="D12" s="90"/>
    </row>
    <row r="13" spans="1:4">
      <c r="B13" s="91">
        <v>1075</v>
      </c>
      <c r="C13" s="20" t="s">
        <v>119</v>
      </c>
      <c r="D13" s="21"/>
    </row>
    <row r="15" spans="1:4">
      <c r="B15" s="340" t="s">
        <v>3</v>
      </c>
      <c r="C15" s="341"/>
      <c r="D15" s="21"/>
    </row>
    <row r="16" spans="1:4" ht="72">
      <c r="B16" s="20" t="s">
        <v>4</v>
      </c>
      <c r="C16" s="71">
        <v>1075</v>
      </c>
      <c r="D16" s="145" t="s">
        <v>105</v>
      </c>
    </row>
    <row r="17" spans="1:5">
      <c r="B17" s="20" t="s">
        <v>5</v>
      </c>
      <c r="C17" s="71">
        <v>21001</v>
      </c>
      <c r="D17" s="181" t="s">
        <v>12</v>
      </c>
    </row>
    <row r="18" spans="1:5" ht="36">
      <c r="B18" s="253" t="s">
        <v>6</v>
      </c>
      <c r="C18" s="88" t="s">
        <v>134</v>
      </c>
      <c r="D18" s="335"/>
    </row>
    <row r="19" spans="1:5" ht="72">
      <c r="B19" s="20" t="s">
        <v>10</v>
      </c>
      <c r="C19" s="88" t="s">
        <v>135</v>
      </c>
      <c r="D19" s="336"/>
    </row>
    <row r="20" spans="1:5" ht="36">
      <c r="B20" s="254" t="s">
        <v>7</v>
      </c>
      <c r="C20" s="88" t="s">
        <v>136</v>
      </c>
      <c r="D20" s="336"/>
    </row>
    <row r="21" spans="1:5" ht="54">
      <c r="B21" s="10" t="s">
        <v>137</v>
      </c>
      <c r="C21" s="88" t="s">
        <v>100</v>
      </c>
      <c r="D21" s="336"/>
    </row>
    <row r="22" spans="1:5">
      <c r="B22" s="348" t="s">
        <v>0</v>
      </c>
      <c r="C22" s="349"/>
      <c r="D22" s="337"/>
    </row>
    <row r="23" spans="1:5" ht="36.950000000000003" customHeight="1">
      <c r="B23" s="346" t="s">
        <v>155</v>
      </c>
      <c r="C23" s="347"/>
      <c r="D23" s="255">
        <v>1</v>
      </c>
    </row>
    <row r="24" spans="1:5" ht="36.950000000000003" customHeight="1">
      <c r="B24" s="350" t="s">
        <v>172</v>
      </c>
      <c r="C24" s="351"/>
      <c r="D24" s="255">
        <v>1</v>
      </c>
    </row>
    <row r="25" spans="1:5" s="55" customFormat="1">
      <c r="B25" s="22" t="s">
        <v>8</v>
      </c>
      <c r="C25" s="22"/>
      <c r="D25" s="92">
        <f>+'Հավելված N 2'!G40</f>
        <v>11056.7</v>
      </c>
      <c r="E25" s="93"/>
    </row>
    <row r="27" spans="1:5">
      <c r="A27" s="250"/>
      <c r="B27" s="193"/>
      <c r="C27" s="193"/>
      <c r="D27" s="193"/>
      <c r="E27" s="193"/>
    </row>
    <row r="28" spans="1:5" ht="23.45" customHeight="1"/>
    <row r="29" spans="1:5" ht="21.95" customHeight="1">
      <c r="B29" s="257"/>
      <c r="C29" s="257"/>
      <c r="D29" s="258" t="s">
        <v>102</v>
      </c>
      <c r="E29" s="257"/>
    </row>
    <row r="30" spans="1:5" ht="38.9" customHeight="1">
      <c r="C30" s="189" t="s">
        <v>146</v>
      </c>
      <c r="E30" s="251"/>
    </row>
    <row r="31" spans="1:5">
      <c r="B31" s="174" t="s">
        <v>139</v>
      </c>
      <c r="C31" s="174"/>
      <c r="D31" s="174"/>
      <c r="E31" s="173"/>
    </row>
    <row r="34" spans="2:5">
      <c r="B34" s="21" t="s">
        <v>1</v>
      </c>
      <c r="C34" s="21" t="s">
        <v>2</v>
      </c>
      <c r="D34" s="90"/>
    </row>
    <row r="35" spans="2:5">
      <c r="B35" s="91">
        <v>1168</v>
      </c>
      <c r="C35" s="132" t="s">
        <v>181</v>
      </c>
      <c r="D35" s="21"/>
    </row>
    <row r="37" spans="2:5">
      <c r="B37" s="340" t="s">
        <v>3</v>
      </c>
      <c r="C37" s="341"/>
      <c r="D37" s="21"/>
    </row>
    <row r="38" spans="2:5" ht="72">
      <c r="B38" s="20" t="s">
        <v>4</v>
      </c>
      <c r="C38" s="130">
        <v>1168</v>
      </c>
      <c r="D38" s="201" t="s">
        <v>138</v>
      </c>
    </row>
    <row r="39" spans="2:5">
      <c r="B39" s="114" t="s">
        <v>5</v>
      </c>
      <c r="C39" s="130">
        <v>32001</v>
      </c>
      <c r="D39" s="181" t="s">
        <v>12</v>
      </c>
    </row>
    <row r="40" spans="2:5" ht="36">
      <c r="B40" s="214" t="s">
        <v>6</v>
      </c>
      <c r="C40" s="223" t="s">
        <v>185</v>
      </c>
      <c r="D40" s="335"/>
    </row>
    <row r="41" spans="2:5" ht="72">
      <c r="B41" s="178" t="s">
        <v>10</v>
      </c>
      <c r="C41" s="223" t="s">
        <v>187</v>
      </c>
      <c r="D41" s="336"/>
    </row>
    <row r="42" spans="2:5" ht="36">
      <c r="B42" s="224" t="s">
        <v>7</v>
      </c>
      <c r="C42" s="223" t="s">
        <v>120</v>
      </c>
      <c r="D42" s="336"/>
    </row>
    <row r="43" spans="2:5" ht="54">
      <c r="B43" s="222" t="s">
        <v>121</v>
      </c>
      <c r="C43" s="223" t="s">
        <v>188</v>
      </c>
      <c r="D43" s="336"/>
    </row>
    <row r="44" spans="2:5">
      <c r="B44" s="348" t="s">
        <v>0</v>
      </c>
      <c r="C44" s="349"/>
      <c r="D44" s="337"/>
    </row>
    <row r="45" spans="2:5" s="55" customFormat="1">
      <c r="B45" s="22" t="s">
        <v>8</v>
      </c>
      <c r="C45" s="22"/>
      <c r="D45" s="92">
        <f>+'Հավելված N 1'!D36</f>
        <v>-79938.099999999991</v>
      </c>
      <c r="E45" s="93"/>
    </row>
    <row r="49" spans="1:4">
      <c r="A49" s="334" t="s">
        <v>193</v>
      </c>
      <c r="B49" s="334"/>
      <c r="C49" s="334"/>
      <c r="D49" s="334"/>
    </row>
    <row r="50" spans="1:4">
      <c r="C50" s="388" t="s">
        <v>45</v>
      </c>
      <c r="D50" s="251"/>
    </row>
    <row r="51" spans="1:4">
      <c r="B51" s="389" t="s">
        <v>11</v>
      </c>
      <c r="C51" s="390"/>
      <c r="D51" s="391"/>
    </row>
    <row r="52" spans="1:4" s="87" customFormat="1">
      <c r="D52" s="252"/>
    </row>
    <row r="53" spans="1:4" s="87" customFormat="1">
      <c r="D53" s="252"/>
    </row>
    <row r="54" spans="1:4">
      <c r="B54" s="392" t="s">
        <v>1</v>
      </c>
      <c r="C54" s="392" t="s">
        <v>2</v>
      </c>
      <c r="D54" s="393"/>
    </row>
    <row r="55" spans="1:4">
      <c r="B55" s="394">
        <v>1139</v>
      </c>
      <c r="C55" s="178" t="s">
        <v>75</v>
      </c>
      <c r="D55" s="392"/>
    </row>
    <row r="56" spans="1:4" s="87" customFormat="1">
      <c r="D56" s="252"/>
    </row>
    <row r="57" spans="1:4">
      <c r="B57" s="395" t="s">
        <v>3</v>
      </c>
      <c r="C57" s="396"/>
      <c r="D57" s="393"/>
    </row>
    <row r="58" spans="1:4" ht="72">
      <c r="B58" s="178" t="s">
        <v>4</v>
      </c>
      <c r="C58" s="397">
        <v>1139</v>
      </c>
      <c r="D58" s="179" t="s">
        <v>105</v>
      </c>
    </row>
    <row r="59" spans="1:4">
      <c r="B59" s="224" t="s">
        <v>5</v>
      </c>
      <c r="C59" s="398">
        <v>11001</v>
      </c>
      <c r="D59" s="266" t="s">
        <v>12</v>
      </c>
    </row>
    <row r="60" spans="1:4" ht="36">
      <c r="B60" s="224" t="s">
        <v>6</v>
      </c>
      <c r="C60" s="399" t="s">
        <v>75</v>
      </c>
      <c r="D60" s="335"/>
    </row>
    <row r="61" spans="1:4" ht="72">
      <c r="B61" s="224" t="s">
        <v>10</v>
      </c>
      <c r="C61" s="399" t="s">
        <v>76</v>
      </c>
      <c r="D61" s="336"/>
    </row>
    <row r="62" spans="1:4" ht="18" customHeight="1">
      <c r="B62" s="224" t="s">
        <v>7</v>
      </c>
      <c r="C62" s="399" t="s">
        <v>49</v>
      </c>
      <c r="D62" s="336"/>
    </row>
    <row r="63" spans="1:4" ht="54">
      <c r="B63" s="269" t="s">
        <v>42</v>
      </c>
      <c r="C63" s="399" t="s">
        <v>45</v>
      </c>
      <c r="D63" s="336"/>
    </row>
    <row r="64" spans="1:4">
      <c r="B64" s="400"/>
      <c r="C64" s="401" t="s">
        <v>0</v>
      </c>
      <c r="D64" s="337"/>
    </row>
    <row r="65" spans="2:4">
      <c r="B65" s="402" t="s">
        <v>8</v>
      </c>
      <c r="C65" s="402"/>
      <c r="D65" s="270">
        <f>+'Հավելված N 2'!G63</f>
        <v>68881.399999999994</v>
      </c>
    </row>
  </sheetData>
  <mergeCells count="18">
    <mergeCell ref="A49:D49"/>
    <mergeCell ref="B57:C57"/>
    <mergeCell ref="D60:D64"/>
    <mergeCell ref="B65:C65"/>
    <mergeCell ref="B37:C37"/>
    <mergeCell ref="D40:D44"/>
    <mergeCell ref="B44:C44"/>
    <mergeCell ref="C1:D1"/>
    <mergeCell ref="C2:D2"/>
    <mergeCell ref="C3:D3"/>
    <mergeCell ref="B5:D5"/>
    <mergeCell ref="A7:D7"/>
    <mergeCell ref="B24:C24"/>
    <mergeCell ref="B9:D9"/>
    <mergeCell ref="B15:C15"/>
    <mergeCell ref="D18:D22"/>
    <mergeCell ref="B22:C22"/>
    <mergeCell ref="B23:C2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7"/>
  <sheetViews>
    <sheetView topLeftCell="A13" zoomScale="85" zoomScaleNormal="85" workbookViewId="0">
      <selection activeCell="I24" sqref="I24"/>
    </sheetView>
  </sheetViews>
  <sheetFormatPr defaultColWidth="9.296875" defaultRowHeight="18"/>
  <cols>
    <col min="1" max="4" width="18.296875" style="7" customWidth="1"/>
    <col min="5" max="6" width="14.296875" style="7" customWidth="1"/>
    <col min="7" max="7" width="18.296875" style="110" bestFit="1" customWidth="1"/>
    <col min="8" max="8" width="14.296875" style="7" customWidth="1"/>
    <col min="9" max="9" width="30.296875" style="7" customWidth="1"/>
    <col min="10" max="10" width="19.59765625" style="7" customWidth="1"/>
    <col min="11" max="11" width="9.296875" style="7"/>
    <col min="12" max="13" width="11" style="7" bestFit="1" customWidth="1"/>
    <col min="14" max="16384" width="9.296875" style="7"/>
  </cols>
  <sheetData>
    <row r="1" spans="1:11" ht="37.5" customHeight="1">
      <c r="H1" s="273" t="s">
        <v>170</v>
      </c>
      <c r="I1" s="273"/>
    </row>
    <row r="2" spans="1:11" ht="17.45" customHeight="1">
      <c r="H2" s="274" t="s">
        <v>143</v>
      </c>
      <c r="I2" s="274"/>
    </row>
    <row r="3" spans="1:11" ht="17.45" customHeight="1">
      <c r="H3" s="274" t="s">
        <v>9</v>
      </c>
      <c r="I3" s="274"/>
    </row>
    <row r="4" spans="1:11" ht="13.5" customHeight="1">
      <c r="I4" s="136"/>
      <c r="J4" s="110"/>
      <c r="K4" s="110"/>
    </row>
    <row r="5" spans="1:11" ht="42.95" customHeight="1">
      <c r="A5" s="282" t="s">
        <v>151</v>
      </c>
      <c r="B5" s="282"/>
      <c r="C5" s="282"/>
      <c r="D5" s="282"/>
      <c r="E5" s="282"/>
      <c r="F5" s="282"/>
      <c r="G5" s="282"/>
      <c r="H5" s="282"/>
      <c r="I5" s="282"/>
    </row>
    <row r="6" spans="1:11" ht="15.95" customHeight="1">
      <c r="A6" s="380"/>
      <c r="B6" s="380"/>
      <c r="C6" s="380"/>
      <c r="D6" s="380"/>
      <c r="E6" s="380"/>
      <c r="F6" s="380"/>
      <c r="G6" s="380"/>
      <c r="H6" s="380"/>
      <c r="I6" s="380"/>
    </row>
    <row r="7" spans="1:11" ht="101.45" customHeight="1">
      <c r="A7" s="302" t="s">
        <v>79</v>
      </c>
      <c r="B7" s="371" t="s">
        <v>80</v>
      </c>
      <c r="C7" s="372"/>
      <c r="D7" s="373"/>
      <c r="E7" s="302" t="s">
        <v>81</v>
      </c>
      <c r="F7" s="302" t="s">
        <v>82</v>
      </c>
      <c r="G7" s="383" t="s">
        <v>83</v>
      </c>
      <c r="H7" s="381" t="s">
        <v>150</v>
      </c>
      <c r="I7" s="382"/>
    </row>
    <row r="8" spans="1:11" ht="35.450000000000003" customHeight="1">
      <c r="A8" s="302"/>
      <c r="B8" s="374"/>
      <c r="C8" s="375"/>
      <c r="D8" s="376"/>
      <c r="E8" s="302"/>
      <c r="F8" s="302"/>
      <c r="G8" s="383"/>
      <c r="H8" s="111" t="s">
        <v>84</v>
      </c>
      <c r="I8" s="26" t="s">
        <v>85</v>
      </c>
    </row>
    <row r="9" spans="1:11">
      <c r="A9" s="112">
        <v>1</v>
      </c>
      <c r="B9" s="377">
        <v>2</v>
      </c>
      <c r="C9" s="378"/>
      <c r="D9" s="379"/>
      <c r="E9" s="134">
        <v>3</v>
      </c>
      <c r="F9" s="134">
        <v>4</v>
      </c>
      <c r="G9" s="137">
        <v>5</v>
      </c>
      <c r="H9" s="134">
        <v>6</v>
      </c>
      <c r="I9" s="112">
        <v>7</v>
      </c>
    </row>
    <row r="10" spans="1:11" ht="45" customHeight="1">
      <c r="A10" s="370" t="s">
        <v>44</v>
      </c>
      <c r="B10" s="370"/>
      <c r="C10" s="370"/>
      <c r="D10" s="370"/>
      <c r="E10" s="370"/>
      <c r="F10" s="370"/>
      <c r="G10" s="370"/>
      <c r="H10" s="370"/>
      <c r="I10" s="124">
        <f>+I11</f>
        <v>11056.7</v>
      </c>
      <c r="J10" s="100"/>
    </row>
    <row r="11" spans="1:11" s="55" customFormat="1" ht="37.1" customHeight="1">
      <c r="A11" s="226" t="s">
        <v>156</v>
      </c>
      <c r="B11" s="226" t="s">
        <v>157</v>
      </c>
      <c r="C11" s="226" t="s">
        <v>158</v>
      </c>
      <c r="D11" s="384" t="s">
        <v>159</v>
      </c>
      <c r="E11" s="385"/>
      <c r="F11" s="385"/>
      <c r="G11" s="385"/>
      <c r="H11" s="386"/>
      <c r="I11" s="123">
        <f>+I12</f>
        <v>11056.7</v>
      </c>
      <c r="J11" s="227"/>
    </row>
    <row r="12" spans="1:11" s="153" customFormat="1" ht="54.95" customHeight="1">
      <c r="A12" s="151" t="s">
        <v>160</v>
      </c>
      <c r="B12" s="387" t="s">
        <v>161</v>
      </c>
      <c r="C12" s="387"/>
      <c r="D12" s="387"/>
      <c r="E12" s="387"/>
      <c r="F12" s="387"/>
      <c r="G12" s="387"/>
      <c r="H12" s="387"/>
      <c r="I12" s="152">
        <f>+I13+I15</f>
        <v>11056.7</v>
      </c>
    </row>
    <row r="13" spans="1:11" s="55" customFormat="1" ht="20.9" customHeight="1">
      <c r="A13" s="56"/>
      <c r="B13" s="353" t="s">
        <v>87</v>
      </c>
      <c r="C13" s="354"/>
      <c r="D13" s="355"/>
      <c r="E13" s="36"/>
      <c r="F13" s="36"/>
      <c r="G13" s="36"/>
      <c r="H13" s="57"/>
      <c r="I13" s="32">
        <f>+I14</f>
        <v>7810</v>
      </c>
    </row>
    <row r="14" spans="1:11" s="157" customFormat="1">
      <c r="A14" s="200" t="s">
        <v>168</v>
      </c>
      <c r="B14" s="369" t="s">
        <v>162</v>
      </c>
      <c r="C14" s="369"/>
      <c r="D14" s="369"/>
      <c r="E14" s="145" t="s">
        <v>86</v>
      </c>
      <c r="F14" s="154" t="s">
        <v>88</v>
      </c>
      <c r="G14" s="228">
        <v>7810000</v>
      </c>
      <c r="H14" s="155">
        <v>1</v>
      </c>
      <c r="I14" s="156">
        <v>7810</v>
      </c>
    </row>
    <row r="15" spans="1:11" s="33" customFormat="1" ht="20.9" customHeight="1">
      <c r="A15" s="199"/>
      <c r="B15" s="353" t="s">
        <v>90</v>
      </c>
      <c r="C15" s="354"/>
      <c r="D15" s="355"/>
      <c r="E15" s="36" t="s">
        <v>89</v>
      </c>
      <c r="F15" s="36" t="s">
        <v>89</v>
      </c>
      <c r="G15" s="229" t="s">
        <v>89</v>
      </c>
      <c r="H15" s="37"/>
      <c r="I15" s="32">
        <f>SUM(I16:I19)</f>
        <v>3246.7</v>
      </c>
    </row>
    <row r="16" spans="1:11" s="33" customFormat="1">
      <c r="A16" s="199" t="s">
        <v>169</v>
      </c>
      <c r="B16" s="356" t="s">
        <v>91</v>
      </c>
      <c r="C16" s="356"/>
      <c r="D16" s="356"/>
      <c r="E16" s="188" t="s">
        <v>86</v>
      </c>
      <c r="F16" s="188" t="s">
        <v>103</v>
      </c>
      <c r="G16" s="58">
        <v>317000</v>
      </c>
      <c r="H16" s="29">
        <v>1</v>
      </c>
      <c r="I16" s="32">
        <v>317</v>
      </c>
    </row>
    <row r="17" spans="1:10" s="33" customFormat="1">
      <c r="A17" s="199">
        <v>98111140</v>
      </c>
      <c r="B17" s="356" t="s">
        <v>92</v>
      </c>
      <c r="C17" s="356"/>
      <c r="D17" s="356"/>
      <c r="E17" s="188" t="s">
        <v>104</v>
      </c>
      <c r="F17" s="188" t="s">
        <v>103</v>
      </c>
      <c r="G17" s="58">
        <v>158730</v>
      </c>
      <c r="H17" s="30">
        <v>1</v>
      </c>
      <c r="I17" s="32">
        <v>158.69999999999999</v>
      </c>
    </row>
    <row r="18" spans="1:10" s="33" customFormat="1">
      <c r="A18" s="199" t="s">
        <v>167</v>
      </c>
      <c r="B18" s="356" t="s">
        <v>163</v>
      </c>
      <c r="C18" s="356"/>
      <c r="D18" s="356"/>
      <c r="E18" s="188" t="s">
        <v>86</v>
      </c>
      <c r="F18" s="188" t="s">
        <v>103</v>
      </c>
      <c r="G18" s="228">
        <v>2519000</v>
      </c>
      <c r="H18" s="116">
        <v>1</v>
      </c>
      <c r="I18" s="115">
        <v>2519</v>
      </c>
    </row>
    <row r="19" spans="1:10" s="33" customFormat="1">
      <c r="A19" s="199">
        <v>50531140</v>
      </c>
      <c r="B19" s="356" t="s">
        <v>164</v>
      </c>
      <c r="C19" s="356"/>
      <c r="D19" s="356"/>
      <c r="E19" s="188" t="s">
        <v>86</v>
      </c>
      <c r="F19" s="188" t="s">
        <v>103</v>
      </c>
      <c r="G19" s="228">
        <v>252000</v>
      </c>
      <c r="H19" s="116">
        <v>1</v>
      </c>
      <c r="I19" s="115">
        <v>252</v>
      </c>
    </row>
    <row r="21" spans="1:10" ht="45" customHeight="1">
      <c r="A21" s="370" t="s">
        <v>68</v>
      </c>
      <c r="B21" s="370"/>
      <c r="C21" s="370"/>
      <c r="D21" s="370"/>
      <c r="E21" s="370"/>
      <c r="F21" s="370"/>
      <c r="G21" s="370"/>
      <c r="H21" s="370"/>
      <c r="I21" s="124">
        <f>+I22</f>
        <v>-79938.099999999991</v>
      </c>
      <c r="J21" s="100"/>
    </row>
    <row r="22" spans="1:10">
      <c r="A22" s="122" t="s">
        <v>156</v>
      </c>
      <c r="B22" s="122" t="s">
        <v>157</v>
      </c>
      <c r="C22" s="122" t="s">
        <v>178</v>
      </c>
      <c r="D22" s="366" t="s">
        <v>179</v>
      </c>
      <c r="E22" s="367"/>
      <c r="F22" s="367"/>
      <c r="G22" s="367"/>
      <c r="H22" s="368"/>
      <c r="I22" s="123">
        <f>+I23</f>
        <v>-79938.099999999991</v>
      </c>
      <c r="J22" s="38"/>
    </row>
    <row r="23" spans="1:10" s="153" customFormat="1" ht="54.85" customHeight="1">
      <c r="A23" s="205" t="s">
        <v>175</v>
      </c>
      <c r="B23" s="357" t="s">
        <v>176</v>
      </c>
      <c r="C23" s="358"/>
      <c r="D23" s="358"/>
      <c r="E23" s="358"/>
      <c r="F23" s="358"/>
      <c r="G23" s="358"/>
      <c r="H23" s="359"/>
      <c r="I23" s="206">
        <f>+I24+I26</f>
        <v>-79938.099999999991</v>
      </c>
    </row>
    <row r="24" spans="1:10" s="177" customFormat="1" ht="20.75" customHeight="1">
      <c r="A24" s="207"/>
      <c r="B24" s="360" t="s">
        <v>87</v>
      </c>
      <c r="C24" s="361"/>
      <c r="D24" s="362"/>
      <c r="E24" s="208"/>
      <c r="F24" s="208"/>
      <c r="G24" s="208"/>
      <c r="H24" s="209"/>
      <c r="I24" s="210">
        <f>+I25</f>
        <v>-79526.399999999994</v>
      </c>
    </row>
    <row r="25" spans="1:10" s="177" customFormat="1" ht="18" customHeight="1">
      <c r="A25" s="196" t="s">
        <v>191</v>
      </c>
      <c r="B25" s="363" t="s">
        <v>177</v>
      </c>
      <c r="C25" s="364"/>
      <c r="D25" s="365"/>
      <c r="E25" s="204" t="s">
        <v>126</v>
      </c>
      <c r="F25" s="179" t="s">
        <v>88</v>
      </c>
      <c r="G25" s="211"/>
      <c r="H25" s="212"/>
      <c r="I25" s="210">
        <v>-79526.399999999994</v>
      </c>
      <c r="J25" s="213"/>
    </row>
    <row r="26" spans="1:10" s="33" customFormat="1" ht="20.9" customHeight="1">
      <c r="A26" s="225"/>
      <c r="B26" s="353" t="s">
        <v>90</v>
      </c>
      <c r="C26" s="354"/>
      <c r="D26" s="355"/>
      <c r="E26" s="36" t="s">
        <v>89</v>
      </c>
      <c r="F26" s="36" t="s">
        <v>89</v>
      </c>
      <c r="G26" s="229" t="s">
        <v>89</v>
      </c>
      <c r="H26" s="37"/>
      <c r="I26" s="32">
        <f>+I27</f>
        <v>-411.7</v>
      </c>
    </row>
    <row r="27" spans="1:10" s="33" customFormat="1" ht="18" customHeight="1">
      <c r="A27" s="196" t="s">
        <v>190</v>
      </c>
      <c r="B27" s="352" t="s">
        <v>192</v>
      </c>
      <c r="C27" s="352"/>
      <c r="D27" s="352"/>
      <c r="E27" s="179" t="s">
        <v>104</v>
      </c>
      <c r="F27" s="179" t="s">
        <v>103</v>
      </c>
      <c r="G27" s="270"/>
      <c r="H27" s="271"/>
      <c r="I27" s="272">
        <v>-411.7</v>
      </c>
    </row>
  </sheetData>
  <mergeCells count="28">
    <mergeCell ref="A10:H10"/>
    <mergeCell ref="D11:H11"/>
    <mergeCell ref="B12:H12"/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B13:D13"/>
    <mergeCell ref="B14:D14"/>
    <mergeCell ref="B15:D15"/>
    <mergeCell ref="B16:D16"/>
    <mergeCell ref="B17:D17"/>
    <mergeCell ref="B27:D27"/>
    <mergeCell ref="B26:D26"/>
    <mergeCell ref="B18:D18"/>
    <mergeCell ref="B23:H23"/>
    <mergeCell ref="B24:D24"/>
    <mergeCell ref="B25:D25"/>
    <mergeCell ref="D22:H22"/>
    <mergeCell ref="A21:H21"/>
    <mergeCell ref="B19:D19"/>
  </mergeCells>
  <pageMargins left="0.25" right="0.25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https://mul2.gov.am/tasks/695055/oneclick/havelvacner.xlsx?token=c691257a4347f1666631321e26cbcf79</cp:keywords>
  <cp:lastModifiedBy>User</cp:lastModifiedBy>
  <cp:lastPrinted>2022-07-11T12:49:54Z</cp:lastPrinted>
  <dcterms:created xsi:type="dcterms:W3CDTF">2022-01-04T07:12:58Z</dcterms:created>
  <dcterms:modified xsi:type="dcterms:W3CDTF">2022-10-31T15:05:32Z</dcterms:modified>
</cp:coreProperties>
</file>