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OC\karavrutyan voroshum\probacia\"/>
    </mc:Choice>
  </mc:AlternateContent>
  <bookViews>
    <workbookView xWindow="0" yWindow="0" windowWidth="28800" windowHeight="12030" activeTab="6"/>
  </bookViews>
  <sheets>
    <sheet name="Հավելված 1" sheetId="31" r:id="rId1"/>
    <sheet name="Հավելված 2" sheetId="33" r:id="rId2"/>
    <sheet name="Հավելված 3" sheetId="32" r:id="rId3"/>
    <sheet name="Հավելված 4" sheetId="34" r:id="rId4"/>
    <sheet name="Հավելված 5" sheetId="27" r:id="rId5"/>
    <sheet name="Հավելված 6" sheetId="28" r:id="rId6"/>
    <sheet name="Հավելված 7" sheetId="35" r:id="rId7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11" i="35" l="1"/>
  <c r="G21" i="35"/>
  <c r="G20" i="35"/>
  <c r="G19" i="35"/>
  <c r="G18" i="35" s="1"/>
  <c r="G17" i="35" s="1"/>
  <c r="G14" i="35" l="1"/>
  <c r="G13" i="35" s="1"/>
  <c r="G12" i="35" s="1"/>
  <c r="G58" i="35"/>
  <c r="G57" i="35"/>
  <c r="G56" i="35"/>
  <c r="G55" i="35"/>
  <c r="G54" i="35"/>
  <c r="G53" i="35"/>
  <c r="G52" i="35"/>
  <c r="G51" i="35"/>
  <c r="G50" i="35"/>
  <c r="G49" i="35"/>
  <c r="G48" i="35"/>
  <c r="G47" i="35"/>
  <c r="G46" i="35"/>
  <c r="G45" i="35"/>
  <c r="G43" i="35"/>
  <c r="G42" i="35" l="1"/>
  <c r="G41" i="35" s="1"/>
  <c r="G39" i="35" s="1"/>
  <c r="G16" i="35"/>
  <c r="E13" i="33" l="1"/>
  <c r="F13" i="33"/>
  <c r="G13" i="33"/>
  <c r="E15" i="33"/>
  <c r="F15" i="33"/>
  <c r="G15" i="33"/>
  <c r="D18" i="33"/>
  <c r="F17" i="33"/>
  <c r="D17" i="33"/>
  <c r="G85" i="32"/>
  <c r="G84" i="32" s="1"/>
  <c r="G83" i="32" s="1"/>
  <c r="G82" i="32" s="1"/>
  <c r="G80" i="32" s="1"/>
  <c r="G78" i="32" s="1"/>
  <c r="D51" i="31" l="1"/>
  <c r="D44" i="31" s="1"/>
  <c r="G76" i="32"/>
  <c r="D52" i="28" l="1"/>
  <c r="D63" i="27"/>
  <c r="G53" i="32" l="1"/>
  <c r="G52" i="32" s="1"/>
  <c r="G55" i="32"/>
  <c r="G65" i="32"/>
  <c r="G64" i="32" s="1"/>
  <c r="G63" i="32" s="1"/>
  <c r="G62" i="32" s="1"/>
  <c r="G60" i="32" s="1"/>
  <c r="G58" i="32" s="1"/>
  <c r="G26" i="32"/>
  <c r="G30" i="32"/>
  <c r="G28" i="32"/>
  <c r="G27" i="32" s="1"/>
  <c r="H19" i="33" l="1"/>
  <c r="D49" i="27"/>
  <c r="D15" i="34"/>
  <c r="D13" i="34" s="1"/>
  <c r="D11" i="34" s="1"/>
  <c r="D10" i="34" s="1"/>
  <c r="D38" i="31"/>
  <c r="D74" i="28"/>
  <c r="G25" i="32"/>
  <c r="G24" i="32" s="1"/>
  <c r="G22" i="32" s="1"/>
  <c r="G20" i="32" s="1"/>
  <c r="G18" i="32" l="1"/>
  <c r="G17" i="32" s="1"/>
  <c r="D23" i="27"/>
  <c r="D24" i="28"/>
  <c r="D19" i="31"/>
  <c r="D12" i="31" s="1"/>
  <c r="D19" i="33"/>
  <c r="D15" i="33" s="1"/>
  <c r="D13" i="33" s="1"/>
  <c r="H15" i="33"/>
  <c r="H13" i="33" s="1"/>
  <c r="G15" i="32"/>
  <c r="G13" i="32" s="1"/>
  <c r="G11" i="32" s="1"/>
  <c r="G103" i="32" l="1"/>
  <c r="G102" i="32" s="1"/>
  <c r="G101" i="32" s="1"/>
  <c r="G99" i="32" s="1"/>
  <c r="G97" i="32" s="1"/>
  <c r="G49" i="32"/>
  <c r="G48" i="32" s="1"/>
  <c r="G47" i="32" l="1"/>
  <c r="G46" i="32" s="1"/>
  <c r="G44" i="32" s="1"/>
  <c r="G42" i="32" s="1"/>
  <c r="G95" i="32"/>
  <c r="D91" i="28"/>
  <c r="D79" i="27"/>
  <c r="D65" i="31"/>
  <c r="D58" i="31" s="1"/>
  <c r="D57" i="31" s="1"/>
  <c r="G93" i="32"/>
  <c r="G91" i="32" s="1"/>
  <c r="G89" i="32" s="1"/>
  <c r="G87" i="32" s="1"/>
  <c r="G72" i="32" s="1"/>
  <c r="G70" i="32" s="1"/>
  <c r="G68" i="32" s="1"/>
  <c r="G40" i="32" l="1"/>
  <c r="D37" i="27"/>
  <c r="D38" i="28"/>
  <c r="D32" i="31"/>
  <c r="D25" i="31" s="1"/>
  <c r="D11" i="31" s="1"/>
  <c r="D10" i="31" s="1"/>
  <c r="G39" i="32" l="1"/>
  <c r="G37" i="32"/>
  <c r="G35" i="32" s="1"/>
  <c r="G33" i="32" s="1"/>
  <c r="G9" i="32" s="1"/>
</calcChain>
</file>

<file path=xl/sharedStrings.xml><?xml version="1.0" encoding="utf-8"?>
<sst xmlns="http://schemas.openxmlformats.org/spreadsheetml/2006/main" count="619" uniqueCount="276">
  <si>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</si>
  <si>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</si>
  <si>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</si>
  <si>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</si>
  <si>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</si>
  <si>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</si>
  <si>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</si>
  <si>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</si>
  <si>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</si>
  <si>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</si>
  <si>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</si>
  <si>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</si>
  <si>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</si>
  <si>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Միջոցառումն իրականացնողի անվանումը </t>
  </si>
  <si>
    <t>Հավելված 1</t>
  </si>
  <si>
    <t>Հավելված 2</t>
  </si>
  <si>
    <t xml:space="preserve"> Ծառայությունների մատուցում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</si>
  <si>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</si>
  <si>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</si>
  <si>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</si>
  <si>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</si>
  <si>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</si>
  <si>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</si>
  <si>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Հավելված 4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</si>
  <si>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</si>
  <si>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</si>
  <si>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</si>
  <si>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</si>
  <si>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11001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</si>
  <si>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</si>
  <si>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</si>
  <si>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</si>
  <si>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</si>
  <si>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</si>
  <si>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</si>
  <si>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</si>
  <si>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</si>
  <si>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</si>
  <si>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</si>
  <si>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</si>
  <si>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</si>
  <si>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</si>
  <si>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</si>
  <si>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</si>
  <si>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</si>
  <si>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ՀԱՍԱՐԱԿԱԿԱՆ ԿԱՐԳ,  ԱՆՎՏԱՆԳՈՒԹՅՈՒՆ ԵՎ ԴԱՏԱԿԱՆ ԳՈՐԾՈՒՆԵՈՒԹՅՈՒՆ</t>
  </si>
  <si>
    <t xml:space="preserve"> 11001 </t>
  </si>
  <si>
    <t>Միջոցառում</t>
  </si>
  <si>
    <t xml:space="preserve"> Քրեակատարողական ծառայություններ</t>
  </si>
  <si>
    <t xml:space="preserve"> Կալանավայրեր</t>
  </si>
  <si>
    <t xml:space="preserve"> ՄԱՍ 1. ՊԵՏԱԿԱՆ ՄԱՐՄՆԻ ԳԾՈՎ ԱՐԴՅՈՒՆՔԱՅԻՆ (ԿԱՏԱՐՈՂԱԿԱՆ) ՑՈՒՑԱՆԻՇՆԵՐԸ </t>
  </si>
  <si>
    <t>ԸՆԴԱՄԵՆԸ</t>
  </si>
  <si>
    <t>ՀՀ արդարադատության նախարարություն</t>
  </si>
  <si>
    <t>Ցուցանիշների փոփոխությունը (ավելացումները նշված են դրական նշանով, իսկ նվազեցումները՝ փակագծերում)</t>
  </si>
  <si>
    <t xml:space="preserve"> ՀՀ  արդարադատության նախարարություն</t>
  </si>
  <si>
    <t xml:space="preserve"> 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</si>
  <si>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</si>
  <si>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</si>
  <si>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</si>
  <si>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</si>
  <si>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</si>
  <si>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</si>
  <si>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</si>
  <si>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Պահուստային միջոցներ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</si>
  <si>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</si>
  <si>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</si>
  <si>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</si>
  <si>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</si>
  <si>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</si>
  <si>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</si>
  <si>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</si>
  <si>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</si>
  <si>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</si>
  <si>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</si>
  <si>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2. ՊԵՏԱԿԱՆ ՄԱՐՄՆԻ ԳԾՈՎ ԱՐԴՅՈՒՆՔԱՅԻՆ (ԿԱՏԱՐՈՂԱԿԱՆ) ՑՈՒՑԱՆԻՇՆԵՐԸ </t>
  </si>
  <si>
    <t>ՀՀ կառավարություն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</si>
  <si>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</si>
  <si>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</si>
  <si>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</si>
  <si>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</si>
  <si>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>05</t>
  </si>
  <si>
    <t>03</t>
  </si>
  <si>
    <t>01</t>
  </si>
  <si>
    <t xml:space="preserve">ՀՀ կառավարության  2022 թվականի </t>
  </si>
  <si>
    <t xml:space="preserve"> Առաջին կիսամյակ</t>
  </si>
  <si>
    <t xml:space="preserve"> Պրոբացիայի ծառայություններ</t>
  </si>
  <si>
    <t xml:space="preserve"> Հասարակության անվտանգության ապահովումը՛ կրկնահանցագործության կանխարգելման և կրճատման միջոցով</t>
  </si>
  <si>
    <t xml:space="preserve"> Պահուստային ֆոնդի կառավարման արդյունավետություն և թափանցիկության ապահովում</t>
  </si>
  <si>
    <t xml:space="preserve">ԱՇԽԱՏԱՆՔԻ ՎԱՐՁԱՏՐՈՒԹՅՈՒՆ 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</si>
  <si>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</si>
  <si>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</si>
  <si>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</si>
  <si>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ԹԻՎ 2121-Ն ՈՐՈՇՄԱՆ N5  ՀԱՎԵԼՎԱԾԻ  N1  ԱՂՅՈՒՍԱԿՈՒՄ ԿԱՏԱՐՎՈՂ ՓՈՓՈԽՈՒԹՅՈՒՆՆԵՐԸ </t>
  </si>
  <si>
    <t>Հավելված 3</t>
  </si>
  <si>
    <t xml:space="preserve">ՀԱՅԱՍՏԱՆԻ ՀԱՆՐԱՊԵՏՈՒԹՅԱՆ ԿԱՌԱՎԱՐՈՒԹՅԱՆ 2021 ԹՎԱԿԱՆԻ ԴԵԿՏԵՄԲԵՐԻ 23-Ի ԹԻՎ 2121-Ն ՈՐՈՇՄԱՆ N 9 ՀԱՎԵԼՎԱԾԻ  9.9 ԵՎ  9.47 ԱՂՅՈՒՍԱԿՆԵՐՈՒՄ ԿԱՏԱՐՎՈՂ  ՓՈՓՈԽՈՒԹՅՈՒՆՆԵՐԸ </t>
  </si>
  <si>
    <t>11002</t>
  </si>
  <si>
    <t>Պրոբացիայի ծառայություն</t>
  </si>
  <si>
    <t xml:space="preserve"> Հասարակության անվտանգության ապահովումը՝ կրկնահանցագործության կանխարգելման և կրճատման միջոցով</t>
  </si>
  <si>
    <t xml:space="preserve">ՀԱՅԱՍՏԱՆԻ ՀԱՆՐԱՊԵՏՈՒԹՅԱՆ ԿԱՌԱՎԱՐՈՒԹՅԱՆ 2021 ԹՎԱԿԱՆԻ ԴԵԿՏԵՄԲԵՐԻ 23-Ի ԹԻՎ 2121-Ն ՈՐՈՇՄԱՆ N3 և N4  ՀԱՎԵԼՎԱԾՆԵՐՈՒՄ  ԿԱՏԱՐՎՈՂ  ՓՈՓՈԽՈՒԹՅՈՒՆՆԵՐԸ </t>
  </si>
  <si>
    <t>Ցուցանիշների փոփոխությունը (նվազեցումները նշված են փակագծերում)</t>
  </si>
  <si>
    <t>Ցուցանիշների փոփոխությունները
 (ավելացումները նշված են դրական նշանով)</t>
  </si>
  <si>
    <t>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</si>
  <si>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</si>
  <si>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</si>
  <si>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</si>
  <si>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</si>
  <si>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</si>
  <si>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</si>
  <si>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</si>
  <si>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</si>
  <si>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 ՀՀ արդարադատության նախարարության քրեակատարողական ծառայություն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</si>
  <si>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</si>
  <si>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</si>
  <si>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</si>
  <si>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</si>
  <si>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</si>
  <si>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Շարունակական ծախսեր</t>
  </si>
  <si>
    <t xml:space="preserve"> - Էներգետիկ ծառայություններ</t>
  </si>
  <si>
    <t xml:space="preserve"> - Կապի ծառայություններ</t>
  </si>
  <si>
    <t xml:space="preserve"> Ծառայողական գործուղումների գծով ծախսեր</t>
  </si>
  <si>
    <t xml:space="preserve"> - Ներքին գործուղումներ</t>
  </si>
  <si>
    <t>Տարի</t>
  </si>
  <si>
    <t>08</t>
  </si>
  <si>
    <t xml:space="preserve"> ՀԱՆԳԻՍՏ, ՄՇԱԿՈՒՅԹ ԵՎ ԿՐՈՆ</t>
  </si>
  <si>
    <t xml:space="preserve"> Ռադիո և հեռուստահաղորդումների հեռարձակման և հրատարակչական ծառայություններ</t>
  </si>
  <si>
    <t>02</t>
  </si>
  <si>
    <t xml:space="preserve"> Հրատարակչություններ, խմբագրություններ</t>
  </si>
  <si>
    <t xml:space="preserve"> Իրավական իրազեկում և տեղեկատվության ապահովում</t>
  </si>
  <si>
    <t xml:space="preserve"> Հրատարակչական, տեղեկատվական և տպագրական ծառայություններ</t>
  </si>
  <si>
    <t xml:space="preserve"> - Տեղեկատվական ծառայություններ</t>
  </si>
  <si>
    <t xml:space="preserve">Ծրագրի անվանումը </t>
  </si>
  <si>
    <t>Ծրագրի նպատակը</t>
  </si>
  <si>
    <t>Վերջնական արդյունքի նկարագրությունը</t>
  </si>
  <si>
    <t xml:space="preserve"> Արդարադատության քաղաքականության իրագործմանն ուղղված ծրագրերի արդյունավետության բարելավում</t>
  </si>
  <si>
    <t>Միջոցառման նկարագրությունը՝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</si>
  <si>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</si>
  <si>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ՀՀ արդարադատության նախարարության  քրեակատարողական ծառայության 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</si>
  <si>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</si>
  <si>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Հանրության իրազեկվածության ապահովում</t>
  </si>
  <si>
    <t xml:space="preserve"> Իրավական տեղեկատվության մատչելիության և հանրության իրազեկվածության մակարդակի աճ</t>
  </si>
  <si>
    <t xml:space="preserve"> ՀՀ-ում ընդունված և ստորագրված իրավական ակտերի պաշտոնական հրատարակման, պետական վկայականների և ձևաթղթերի տպագրման ծառայություններ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</si>
  <si>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</si>
  <si>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</si>
  <si>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</si>
  <si>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</si>
  <si>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</si>
  <si>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</si>
  <si>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</si>
  <si>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</si>
  <si>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</si>
  <si>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</si>
  <si>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ԱՐԴԱՐԱԴԱՏՈՒԹՅԱՆ ՆԱԽԱՐԱՐՈՒԹՅՈՒՆ</t>
  </si>
  <si>
    <t>այդ թվում`</t>
  </si>
  <si>
    <t>Քրեակատարողական հիմնարկների շենքային պայմանների բարելավում</t>
  </si>
  <si>
    <t>«Արմավիրե ՔԿ հիմնարկի կիսաբաց հիմնարկի կապիտալ վերակառուցման շինարարական աշխատանքներ</t>
  </si>
  <si>
    <t>ՀՀ արդարադատության նախարարության քրեակատարողական  ծառայության կարողությունների զարգացում և տեխնիկական հագեցվածության ապահովում</t>
  </si>
  <si>
    <t>ՀԱՅԱՍՏԱՆԻ ՀԱՆՐԱՊԵՏՈՒԹՅԱՆ ԿԱՌԱՎԱՐՈՒԹՅԱՆ 2021ԹՎԱԿԱՆԻ ԴԵԿՏԵՄԲԵՐԻ 23-Ի ԹԻՎ 2121-Ն ՈՐՈՇՄԱՆ N5 ՀԱՎԵԼՎԱԾԻ N2 ԱՂՅՈՒՍԱԿՈՒՄ ԿԱՏԱՐՎՈՂ  ՓՈՓՈԽՈՒԹՅՈՒՆՆԵՐԸ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</si>
  <si>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</si>
  <si>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</si>
  <si>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</si>
  <si>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 xml:space="preserve"> ՀՀ արդարադատության նախարարություն </t>
  </si>
  <si>
    <t>ՀՀ  արդարադատության նախարարության քրեակատարողական ծառայություն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</si>
  <si>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</si>
  <si>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>Ցուցանիշների փոփոխությունը (նվազեցումները նշված են  փակագծերում)</t>
  </si>
  <si>
    <t xml:space="preserve"> Տարի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</si>
  <si>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</si>
  <si>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</si>
  <si>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Ծառայությունը մատուցող կազմակերպության(ների) անվանում(ներ)ը </t>
  </si>
  <si>
    <t xml:space="preserve"> 1120 </t>
  </si>
  <si>
    <t xml:space="preserve"> Ակտիվն օգտագործող կազմակերպության(ների) անվանում(ներ)ը </t>
  </si>
  <si>
    <t xml:space="preserve"> Քրեակատարողական ծառայություն </t>
  </si>
  <si>
    <t xml:space="preserve"> Իրավական իրազեկում և տեղեկատվության ապահովում </t>
  </si>
  <si>
    <t xml:space="preserve"> 1123 </t>
  </si>
  <si>
    <t xml:space="preserve"> Հրատարակչական, տեղեկատվական և տպագրական ծառայություններ </t>
  </si>
  <si>
    <t xml:space="preserve"> ՀՀ-ում ընդունված և ստորագրված իրավական ակտերի պաշտոնական հրատարակման, պետական վկայականների և ձևաթղթերի տպագրման ծառայություններ </t>
  </si>
  <si>
    <t xml:space="preserve"> Միջոցառումն իրականացնողի անվանումը </t>
  </si>
  <si>
    <t xml:space="preserve"> «Գնումների մասին» ՀՀ օրենքի համաձայն ընտրված կազմակերպություն </t>
  </si>
  <si>
    <t xml:space="preserve">ՀԱՅԱՍՏԱՆԻ ՀԱՆՐԱՊԵՏՈՒԹՅԱՆ ԿԱՌԱՎԱՐՈՒԹՅԱՆ 2021 ԹՎԱԿԱՆԻ ԴԵԿՏԵՄԲԵՐԻ 23-Ի ԹԻՎ 2121-Ն ՈՐՈՇՄԱՆ N9.1 ՀԱՎԵԼՎԱԾԻ  9.1.10, 9․1․43 և 9.1.59  ԱՂՅՈՒՍԱԿՆԵՐՈՒՄ ԿԱՏԱՐՎՈՂ ՓՈՓՈԽՈՒԹՅՈՒՆՆԵՐԸ </t>
  </si>
  <si>
    <t>Աղյուսակ 9.1.43</t>
  </si>
  <si>
    <t>ՄԱՍ 1. ՊԵՏԱԿԱՆ ՄԱՐՄՆԻ ԳԾՈՎ ԱՐԴՅՈՒՆՔԱՅԻՆ (ԿԱՏԱՐՈՂԱԿԱՆ) ՑՈՒՑԱՆԻՇՆԵՐԸ</t>
  </si>
  <si>
    <t xml:space="preserve"> Քրեակատարողական ծառայություններ </t>
  </si>
  <si>
    <t>Աղյուսակ 9.1.10</t>
  </si>
  <si>
    <t>Աղյուսակ 9.1.59</t>
  </si>
  <si>
    <t>ՀԱՅԱՍՏԱՆԻ ՀԱՆՐԱՊԵՏՈՒԹՅԱՆ ԿԱՌԱՎԱՐՈՒԹՅԱՆ 2021 ԹՎԱԿԱՆԻ ԴԵԿՏԵՄԲԵՐԻ 23-Ի N 2121-Ն ՈՐՈՇՄԱՆ N 10 ՀԱՎԵԼՎԱԾՈՒՄ ԿԱՏԱՐՎՈՂ ՓՈՓՈԽՈՒԹՅՈՒՆՆԵՐԸ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</si>
  <si>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</si>
  <si>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</si>
  <si>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</si>
  <si>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</si>
  <si>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</si>
  <si>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</si>
  <si>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</si>
  <si>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1057     11001</t>
  </si>
  <si>
    <t>ՄԱՍ 1. ԱՊՐԱՆՔՆԵՐ</t>
  </si>
  <si>
    <t>ԷԱՃ</t>
  </si>
  <si>
    <t>հատ</t>
  </si>
  <si>
    <t>դրամ</t>
  </si>
  <si>
    <t>ՄԱՍ 3. ԾԱՌԱՅՈՒԹՅՈՒՆՆԵՐ</t>
  </si>
  <si>
    <t xml:space="preserve">Բաժին N 03 </t>
  </si>
  <si>
    <t xml:space="preserve">  Խումբ N 05  </t>
  </si>
  <si>
    <t xml:space="preserve"> Դաս N 01                               </t>
  </si>
  <si>
    <t xml:space="preserve">                             Կալանավայրեր</t>
  </si>
  <si>
    <t>1120    11002</t>
  </si>
  <si>
    <t>1123    11001</t>
  </si>
  <si>
    <t>Հրատարակչական, տեղեկատվական և տպագրական ծառայություններ</t>
  </si>
  <si>
    <t>22451180/547</t>
  </si>
  <si>
    <t>պատվերով տպագրվող նյութեր</t>
  </si>
  <si>
    <t>22451180/551</t>
  </si>
  <si>
    <t>22451180/15</t>
  </si>
  <si>
    <t>22451180/16</t>
  </si>
  <si>
    <t>22451180/553</t>
  </si>
  <si>
    <t>22451180/554</t>
  </si>
  <si>
    <t xml:space="preserve"> ՀՀ  արդարադատության նախարարության քրեակատարողական ծառայություն</t>
  </si>
  <si>
    <t>ՄԱ</t>
  </si>
  <si>
    <t xml:space="preserve"> 32324900/1</t>
  </si>
  <si>
    <t xml:space="preserve">  հեռուստացույցներ</t>
  </si>
  <si>
    <t xml:space="preserve"> ԷԱՃ</t>
  </si>
  <si>
    <t xml:space="preserve"> հատ</t>
  </si>
  <si>
    <t xml:space="preserve"> 35121280/1</t>
  </si>
  <si>
    <t xml:space="preserve">  հսկողության համակարգ</t>
  </si>
  <si>
    <t xml:space="preserve"> 39111140/1</t>
  </si>
  <si>
    <t xml:space="preserve">  աթոռներ</t>
  </si>
  <si>
    <t xml:space="preserve"> 39111230/1</t>
  </si>
  <si>
    <t xml:space="preserve">  փոքր բազմոցներ</t>
  </si>
  <si>
    <t xml:space="preserve"> 39121100/1</t>
  </si>
  <si>
    <t xml:space="preserve">  գրասեղաններ</t>
  </si>
  <si>
    <t xml:space="preserve"> 39121200/1</t>
  </si>
  <si>
    <t xml:space="preserve">  սեղաններ</t>
  </si>
  <si>
    <t xml:space="preserve"> 39121500/1</t>
  </si>
  <si>
    <t xml:space="preserve">  խոհանոցային պահարաններ</t>
  </si>
  <si>
    <t xml:space="preserve"> 39121520/1</t>
  </si>
  <si>
    <t xml:space="preserve">  գրապահարաններ</t>
  </si>
  <si>
    <t xml:space="preserve"> 39141170/1</t>
  </si>
  <si>
    <t xml:space="preserve">  ննջասենյակի կահույք</t>
  </si>
  <si>
    <t xml:space="preserve"> 39141260/1</t>
  </si>
  <si>
    <t xml:space="preserve">  զգեստապահարաններ</t>
  </si>
  <si>
    <t xml:space="preserve"> 39711140/1</t>
  </si>
  <si>
    <t xml:space="preserve">  կենցաղային սառնարաններ</t>
  </si>
  <si>
    <t xml:space="preserve"> 39714200/1</t>
  </si>
  <si>
    <t xml:space="preserve">  օդորակիչ</t>
  </si>
  <si>
    <t xml:space="preserve"> 42711170/1</t>
  </si>
  <si>
    <t xml:space="preserve">  լվացքի մեքենաներ</t>
  </si>
  <si>
    <t xml:space="preserve"> 44421300/1</t>
  </si>
  <si>
    <t xml:space="preserve">  չհրկիզվող պահարաններ</t>
  </si>
  <si>
    <t xml:space="preserve"> 64211280/1</t>
  </si>
  <si>
    <t xml:space="preserve">  ip հեռախոսներ</t>
  </si>
  <si>
    <t xml:space="preserve"> 64211280/2</t>
  </si>
  <si>
    <t xml:space="preserve">  Խումբ N 01</t>
  </si>
  <si>
    <t xml:space="preserve"> ՄԱՍ III. ԾԱՌԱՅՈՒԹՅՈՒՆՆԵՐ</t>
  </si>
  <si>
    <t xml:space="preserve"> 79111200-1</t>
  </si>
  <si>
    <t xml:space="preserve">  ներկայացուցչական ծառայություններ</t>
  </si>
  <si>
    <t xml:space="preserve">ՄԱ </t>
  </si>
  <si>
    <t xml:space="preserve">Բաժին N 08 </t>
  </si>
  <si>
    <t xml:space="preserve">  Խումբ N 03  </t>
  </si>
  <si>
    <t xml:space="preserve"> Դաս N 02                               </t>
  </si>
  <si>
    <t xml:space="preserve">                            Հրատարակչություններ, խմբագրություններ</t>
  </si>
  <si>
    <t>Հավելված 5</t>
  </si>
  <si>
    <t>Հավելված 6</t>
  </si>
  <si>
    <t>Հավելված 7</t>
  </si>
  <si>
    <t>«ՀԱՅԱUՏԱՆԻ ՀԱՆՐԱՊԵՏՈՒԹՅԱՆ 2022 ԹՎԱԿԱՆԻ ՊԵՏԱԿԱՆ ԲՅՈՒՋԵԻ ՄԱUԻՆ» ՀԱՅԱUՏԱՆԻ ՀԱՆՐԱՊԵՏՈՒԹՅԱՆ OՐԵՆՔԻ N 1 ՀԱՎԵԼՎԱԾԻ N 3 ԱՂՅՈՒՍԱԿՈՒՄ ԿԱՏԱՐՎՈՂ ԿԱՏԱՐՎՈՂ ՓՈՓՈԽՈՒԹՅՈՒՆՆԵՐԸ</t>
  </si>
  <si>
    <t xml:space="preserve"> Վարչական սարքավորումներ, հատ </t>
  </si>
  <si>
    <t xml:space="preserve"> IP տեսակի հեռախոսային ապարատներ, հատ </t>
  </si>
  <si>
    <t xml:space="preserve"> Պահպանության ինժեներատեխնիկական միջոցներ, կոմպլեկտ </t>
  </si>
  <si>
    <t>64121400/1</t>
  </si>
  <si>
    <t xml:space="preserve">ներքին փոստային ― սուրհանդակային ծառայություններ </t>
  </si>
  <si>
    <t>64211120/1</t>
  </si>
  <si>
    <t>միջքաղաքային հեռախոսային ծառայություններ</t>
  </si>
  <si>
    <t>65311100/1</t>
  </si>
  <si>
    <t>էլեկտրականության բաշխում</t>
  </si>
  <si>
    <t>22451180/5</t>
  </si>
  <si>
    <t>22451180/3</t>
  </si>
  <si>
    <t>22451180/4</t>
  </si>
  <si>
    <t>22451180/17</t>
  </si>
  <si>
    <t>22451180/13</t>
  </si>
  <si>
    <t>22451180/548</t>
  </si>
  <si>
    <t>22451180/20</t>
  </si>
  <si>
    <t>Բաժին N 0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</si>
</sst>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\ _₽_-;\-* #,##0.0\ _₽_-;_-* &quot;-&quot;?\ _₽_-;_-@_-"/>
    <numFmt numFmtId="169" formatCode="#,##0.0"/>
    <numFmt numFmtId="170" formatCode="0.0"/>
    <numFmt numFmtId="171" formatCode="0.0_);\(0.0\)"/>
    <numFmt numFmtId="172" formatCode="_(* #,##0_);_(* \(#,##0\);_(* &quot;-&quot;??_);_(@_)"/>
    <numFmt numFmtId="173" formatCode="0.00_);\(0.00\)"/>
  </numFmts>
  <fonts count="6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sz val="10"/>
      <name val="Arial Cyr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0"/>
      <color theme="1"/>
      <name val="GHEA Grapalat"/>
      <family val="3"/>
    </font>
    <font>
      <b/>
      <sz val="12"/>
      <color indexed="8"/>
      <name val="GHEA Grapalat"/>
      <family val="3"/>
    </font>
    <font>
      <sz val="10"/>
      <name val="GHEA Grapalat"/>
      <family val="3"/>
    </font>
    <font>
      <b/>
      <u/>
      <sz val="12"/>
      <color theme="1"/>
      <name val="GHEA Grapalat"/>
      <family val="3"/>
    </font>
    <font>
      <i/>
      <sz val="12"/>
      <color rgb="FF000000"/>
      <name val="GHEA Grapalat"/>
      <family val="3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color theme="0"/>
      <name val="GHEA Grapalat"/>
      <family val="3"/>
    </font>
    <font>
      <i/>
      <sz val="10"/>
      <color theme="1"/>
      <name val="GHEA Grapalat"/>
      <family val="3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5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0" fontId="9" fillId="0" borderId="0"/>
    <xf numFmtId="164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13" fillId="0" borderId="0" applyFill="0" applyBorder="0" applyProtection="0">
      <alignment horizontal="right" vertical="top"/>
    </xf>
    <xf numFmtId="165" fontId="14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0" fontId="15" fillId="0" borderId="0"/>
    <xf numFmtId="0" fontId="16" fillId="0" borderId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0" fillId="0" borderId="0"/>
    <xf numFmtId="0" fontId="9" fillId="0" borderId="0"/>
    <xf numFmtId="0" fontId="19" fillId="3" borderId="0" applyNumberFormat="0" applyBorder="0" applyAlignment="0" applyProtection="0"/>
    <xf numFmtId="0" fontId="18" fillId="0" borderId="0"/>
    <xf numFmtId="0" fontId="4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7" borderId="0" applyNumberFormat="0" applyBorder="0" applyAlignment="0" applyProtection="0"/>
    <xf numFmtId="0" fontId="20" fillId="10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9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31" applyNumberFormat="0" applyAlignment="0" applyProtection="0"/>
    <xf numFmtId="0" fontId="23" fillId="23" borderId="32" applyNumberFormat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33" applyNumberFormat="0" applyFill="0" applyAlignment="0" applyProtection="0"/>
    <xf numFmtId="0" fontId="27" fillId="0" borderId="34" applyNumberFormat="0" applyFill="0" applyAlignment="0" applyProtection="0"/>
    <xf numFmtId="0" fontId="28" fillId="0" borderId="35" applyNumberFormat="0" applyFill="0" applyAlignment="0" applyProtection="0"/>
    <xf numFmtId="0" fontId="28" fillId="0" borderId="0" applyNumberFormat="0" applyFill="0" applyBorder="0" applyAlignment="0" applyProtection="0"/>
    <xf numFmtId="0" fontId="29" fillId="12" borderId="31" applyNumberFormat="0" applyAlignment="0" applyProtection="0"/>
    <xf numFmtId="0" fontId="30" fillId="0" borderId="36" applyNumberFormat="0" applyFill="0" applyAlignment="0" applyProtection="0"/>
    <xf numFmtId="0" fontId="31" fillId="24" borderId="0" applyNumberFormat="0" applyBorder="0" applyAlignment="0" applyProtection="0"/>
    <xf numFmtId="1" fontId="37" fillId="0" borderId="0"/>
    <xf numFmtId="1" fontId="37" fillId="0" borderId="0"/>
    <xf numFmtId="1" fontId="37" fillId="0" borderId="0"/>
    <xf numFmtId="0" fontId="1" fillId="0" borderId="0"/>
    <xf numFmtId="0" fontId="4" fillId="0" borderId="0"/>
    <xf numFmtId="0" fontId="4" fillId="0" borderId="0"/>
    <xf numFmtId="0" fontId="9" fillId="25" borderId="37" applyNumberFormat="0" applyFont="0" applyAlignment="0" applyProtection="0"/>
    <xf numFmtId="0" fontId="32" fillId="22" borderId="38" applyNumberFormat="0" applyAlignment="0" applyProtection="0"/>
    <xf numFmtId="0" fontId="36" fillId="0" borderId="0"/>
    <xf numFmtId="0" fontId="36" fillId="0" borderId="0"/>
    <xf numFmtId="0" fontId="36" fillId="0" borderId="0"/>
    <xf numFmtId="0" fontId="33" fillId="0" borderId="0" applyNumberFormat="0" applyFill="0" applyBorder="0" applyAlignment="0" applyProtection="0"/>
    <xf numFmtId="0" fontId="34" fillId="0" borderId="39" applyNumberFormat="0" applyFill="0" applyAlignment="0" applyProtection="0"/>
    <xf numFmtId="0" fontId="35" fillId="0" borderId="0" applyNumberFormat="0" applyFill="0" applyBorder="0" applyAlignment="0" applyProtection="0"/>
    <xf numFmtId="0" fontId="10" fillId="0" borderId="0"/>
    <xf numFmtId="1" fontId="37" fillId="0" borderId="0"/>
    <xf numFmtId="0" fontId="36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3" fillId="0" borderId="0"/>
  </cellStyleXfs>
  <cellXfs count="439">
    <xf numFmtId="0" fontId="0" fillId="0" borderId="0" xfId="0"/>
    <xf numFmtId="0" fontId="7" fillId="0" borderId="0" xfId="0" applyFont="1"/>
    <xf numFmtId="0" fontId="0" fillId="0" borderId="0" xfId="0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7" fillId="2" borderId="0" xfId="0" applyFont="1" applyFill="1"/>
    <xf numFmtId="0" fontId="11" fillId="0" borderId="0" xfId="0" applyFont="1" applyAlignment="1">
      <alignment horizontal="left" vertical="top" wrapText="1"/>
    </xf>
    <xf numFmtId="0" fontId="7" fillId="0" borderId="0" xfId="0" applyFont="1"/>
    <xf numFmtId="0" fontId="7" fillId="0" borderId="0" xfId="0" applyFont="1" applyBorder="1"/>
    <xf numFmtId="0" fontId="7" fillId="0" borderId="12" xfId="0" applyFont="1" applyBorder="1"/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168" fontId="7" fillId="0" borderId="0" xfId="0" applyNumberFormat="1" applyFont="1" applyAlignment="1">
      <alignment horizontal="left" vertical="top" wrapText="1"/>
    </xf>
    <xf numFmtId="0" fontId="8" fillId="0" borderId="19" xfId="0" applyFont="1" applyBorder="1" applyAlignment="1"/>
    <xf numFmtId="0" fontId="7" fillId="0" borderId="0" xfId="0" applyFont="1" applyAlignment="1">
      <alignment horizontal="right"/>
    </xf>
    <xf numFmtId="0" fontId="38" fillId="0" borderId="10" xfId="0" applyFont="1" applyBorder="1" applyAlignment="1">
      <alignment horizontal="center" vertical="top" wrapText="1"/>
    </xf>
    <xf numFmtId="0" fontId="38" fillId="0" borderId="40" xfId="0" applyFont="1" applyBorder="1" applyAlignment="1">
      <alignment vertical="top" wrapText="1"/>
    </xf>
    <xf numFmtId="0" fontId="41" fillId="0" borderId="19" xfId="0" applyFont="1" applyBorder="1" applyAlignment="1">
      <alignment horizontal="left" vertical="top" wrapText="1"/>
    </xf>
    <xf numFmtId="0" fontId="42" fillId="2" borderId="7" xfId="0" applyFont="1" applyFill="1" applyBorder="1" applyAlignment="1">
      <alignment horizontal="left" vertical="top" wrapText="1"/>
    </xf>
    <xf numFmtId="0" fontId="41" fillId="0" borderId="19" xfId="0" applyFont="1" applyBorder="1" applyAlignment="1">
      <alignment vertical="top" wrapText="1"/>
    </xf>
    <xf numFmtId="0" fontId="42" fillId="2" borderId="7" xfId="0" applyFont="1" applyFill="1" applyBorder="1" applyAlignment="1">
      <alignment horizontal="left" wrapText="1"/>
    </xf>
    <xf numFmtId="0" fontId="41" fillId="0" borderId="10" xfId="0" applyFont="1" applyBorder="1" applyAlignment="1">
      <alignment horizontal="left" vertical="top" wrapText="1"/>
    </xf>
    <xf numFmtId="0" fontId="38" fillId="0" borderId="19" xfId="0" applyFont="1" applyBorder="1" applyAlignment="1">
      <alignment horizontal="left" vertical="top" wrapText="1"/>
    </xf>
    <xf numFmtId="165" fontId="41" fillId="0" borderId="10" xfId="9" applyNumberFormat="1" applyFont="1" applyBorder="1" applyAlignment="1">
      <alignment horizontal="right" vertical="top"/>
    </xf>
    <xf numFmtId="0" fontId="42" fillId="0" borderId="19" xfId="0" applyFont="1" applyFill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167" fontId="38" fillId="0" borderId="19" xfId="8" applyNumberFormat="1" applyFont="1" applyBorder="1"/>
    <xf numFmtId="167" fontId="40" fillId="0" borderId="29" xfId="8" applyNumberFormat="1" applyFont="1" applyFill="1" applyBorder="1" applyAlignment="1">
      <alignment horizontal="left"/>
    </xf>
    <xf numFmtId="167" fontId="43" fillId="0" borderId="19" xfId="8" applyNumberFormat="1" applyFont="1" applyFill="1" applyBorder="1" applyAlignment="1">
      <alignment horizontal="left"/>
    </xf>
    <xf numFmtId="167" fontId="41" fillId="0" borderId="40" xfId="8" applyNumberFormat="1" applyFont="1" applyBorder="1" applyAlignment="1">
      <alignment vertical="center" wrapText="1"/>
    </xf>
    <xf numFmtId="0" fontId="38" fillId="0" borderId="2" xfId="0" applyFont="1" applyBorder="1" applyAlignment="1">
      <alignment horizontal="left" vertical="top" wrapText="1"/>
    </xf>
    <xf numFmtId="0" fontId="41" fillId="0" borderId="2" xfId="0" applyFont="1" applyBorder="1" applyAlignment="1">
      <alignment horizontal="left" vertical="top" wrapText="1"/>
    </xf>
    <xf numFmtId="0" fontId="38" fillId="0" borderId="3" xfId="0" applyFont="1" applyBorder="1" applyAlignment="1">
      <alignment horizontal="left" vertical="top" wrapText="1"/>
    </xf>
    <xf numFmtId="0" fontId="38" fillId="0" borderId="23" xfId="0" applyFont="1" applyFill="1" applyBorder="1" applyAlignment="1">
      <alignment vertical="top" wrapText="1"/>
    </xf>
    <xf numFmtId="0" fontId="38" fillId="0" borderId="2" xfId="0" applyFont="1" applyFill="1" applyBorder="1" applyAlignment="1">
      <alignment vertical="top" wrapText="1"/>
    </xf>
    <xf numFmtId="0" fontId="38" fillId="0" borderId="3" xfId="0" applyFont="1" applyFill="1" applyBorder="1" applyAlignment="1">
      <alignment vertical="top" wrapText="1"/>
    </xf>
    <xf numFmtId="0" fontId="38" fillId="0" borderId="40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top" wrapText="1"/>
    </xf>
    <xf numFmtId="0" fontId="40" fillId="0" borderId="10" xfId="0" applyFont="1" applyBorder="1" applyAlignment="1">
      <alignment horizontal="left" vertical="top" wrapText="1"/>
    </xf>
    <xf numFmtId="49" fontId="40" fillId="2" borderId="6" xfId="0" applyNumberFormat="1" applyFont="1" applyFill="1" applyBorder="1" applyAlignment="1">
      <alignment vertical="top" wrapText="1"/>
    </xf>
    <xf numFmtId="49" fontId="40" fillId="2" borderId="2" xfId="0" applyNumberFormat="1" applyFont="1" applyFill="1" applyBorder="1" applyAlignment="1">
      <alignment vertical="top" wrapText="1"/>
    </xf>
    <xf numFmtId="0" fontId="40" fillId="2" borderId="2" xfId="0" applyFont="1" applyFill="1" applyBorder="1" applyAlignment="1">
      <alignment vertical="top" wrapText="1"/>
    </xf>
    <xf numFmtId="0" fontId="38" fillId="0" borderId="11" xfId="0" applyFont="1" applyBorder="1" applyAlignment="1">
      <alignment vertical="top" wrapText="1"/>
    </xf>
    <xf numFmtId="0" fontId="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38" fillId="0" borderId="2" xfId="0" applyFont="1" applyBorder="1" applyAlignment="1">
      <alignment vertical="top" wrapText="1"/>
    </xf>
    <xf numFmtId="0" fontId="42" fillId="0" borderId="27" xfId="0" applyFont="1" applyBorder="1" applyAlignment="1">
      <alignment horizontal="left" vertical="top" wrapText="1"/>
    </xf>
    <xf numFmtId="0" fontId="42" fillId="0" borderId="28" xfId="0" applyFont="1" applyBorder="1" applyAlignment="1">
      <alignment horizontal="left" vertical="top" wrapText="1"/>
    </xf>
    <xf numFmtId="0" fontId="40" fillId="0" borderId="18" xfId="0" applyFont="1" applyBorder="1" applyAlignment="1">
      <alignment horizontal="left" vertical="top" wrapText="1"/>
    </xf>
    <xf numFmtId="0" fontId="42" fillId="0" borderId="20" xfId="0" applyFont="1" applyBorder="1" applyAlignment="1">
      <alignment horizontal="left" vertical="top" wrapText="1"/>
    </xf>
    <xf numFmtId="0" fontId="42" fillId="0" borderId="21" xfId="0" applyFont="1" applyBorder="1" applyAlignment="1">
      <alignment horizontal="left" vertical="top" wrapText="1"/>
    </xf>
    <xf numFmtId="0" fontId="42" fillId="0" borderId="17" xfId="0" applyFont="1" applyBorder="1" applyAlignment="1">
      <alignment horizontal="left" vertical="top" wrapText="1"/>
    </xf>
    <xf numFmtId="0" fontId="42" fillId="0" borderId="22" xfId="0" applyFont="1" applyBorder="1" applyAlignment="1">
      <alignment horizontal="left" vertical="top" wrapText="1"/>
    </xf>
    <xf numFmtId="0" fontId="42" fillId="0" borderId="19" xfId="0" applyFont="1" applyBorder="1" applyAlignment="1">
      <alignment horizontal="left" vertical="top" wrapText="1"/>
    </xf>
    <xf numFmtId="0" fontId="42" fillId="0" borderId="24" xfId="0" applyFont="1" applyBorder="1" applyAlignment="1">
      <alignment horizontal="left" vertical="top" wrapText="1"/>
    </xf>
    <xf numFmtId="0" fontId="40" fillId="0" borderId="22" xfId="0" applyFont="1" applyBorder="1" applyAlignment="1">
      <alignment horizontal="left" vertical="top" wrapText="1"/>
    </xf>
    <xf numFmtId="0" fontId="42" fillId="0" borderId="25" xfId="3" applyFont="1" applyBorder="1" applyAlignment="1">
      <alignment horizontal="left" vertical="top" wrapText="1"/>
    </xf>
    <xf numFmtId="0" fontId="42" fillId="0" borderId="19" xfId="3" applyFont="1" applyBorder="1" applyAlignment="1">
      <alignment horizontal="left" vertical="top" wrapText="1"/>
    </xf>
    <xf numFmtId="0" fontId="40" fillId="0" borderId="26" xfId="0" applyFont="1" applyBorder="1" applyAlignment="1">
      <alignment horizontal="left" vertical="top" wrapText="1"/>
    </xf>
    <xf numFmtId="0" fontId="42" fillId="0" borderId="26" xfId="0" applyFont="1" applyBorder="1" applyAlignment="1">
      <alignment horizontal="left" vertical="top" wrapText="1"/>
    </xf>
    <xf numFmtId="165" fontId="41" fillId="0" borderId="19" xfId="9" applyNumberFormat="1" applyFont="1" applyBorder="1" applyAlignment="1">
      <alignment horizontal="right" vertical="top"/>
    </xf>
    <xf numFmtId="0" fontId="41" fillId="0" borderId="26" xfId="0" applyFont="1" applyBorder="1" applyAlignment="1">
      <alignment horizontal="left" vertical="top" wrapText="1"/>
    </xf>
    <xf numFmtId="0" fontId="38" fillId="2" borderId="0" xfId="0" applyFont="1" applyFill="1"/>
    <xf numFmtId="0" fontId="40" fillId="2" borderId="0" xfId="0" applyFont="1" applyFill="1"/>
    <xf numFmtId="0" fontId="38" fillId="0" borderId="0" xfId="0" applyFont="1"/>
    <xf numFmtId="0" fontId="8" fillId="2" borderId="1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0" xfId="0" applyFont="1" applyFill="1" applyBorder="1" applyAlignment="1">
      <alignment vertical="top" wrapText="1"/>
    </xf>
    <xf numFmtId="0" fontId="41" fillId="0" borderId="1" xfId="0" applyFont="1" applyBorder="1" applyAlignment="1">
      <alignment horizontal="left" vertical="top" wrapText="1"/>
    </xf>
    <xf numFmtId="0" fontId="42" fillId="2" borderId="19" xfId="0" applyFont="1" applyFill="1" applyBorder="1" applyAlignment="1">
      <alignment horizontal="left" vertical="center" wrapText="1"/>
    </xf>
    <xf numFmtId="0" fontId="42" fillId="2" borderId="0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justify"/>
    </xf>
    <xf numFmtId="0" fontId="40" fillId="0" borderId="0" xfId="0" applyFont="1" applyFill="1" applyBorder="1" applyAlignment="1">
      <alignment vertical="top" wrapText="1"/>
    </xf>
    <xf numFmtId="0" fontId="38" fillId="0" borderId="0" xfId="0" applyFont="1" applyBorder="1"/>
    <xf numFmtId="0" fontId="38" fillId="2" borderId="1" xfId="0" applyFont="1" applyFill="1" applyBorder="1" applyAlignment="1">
      <alignment vertical="top" wrapText="1"/>
    </xf>
    <xf numFmtId="0" fontId="38" fillId="2" borderId="1" xfId="0" applyFont="1" applyFill="1" applyBorder="1" applyAlignment="1">
      <alignment vertical="center" wrapText="1"/>
    </xf>
    <xf numFmtId="0" fontId="38" fillId="2" borderId="2" xfId="0" applyFont="1" applyFill="1" applyBorder="1" applyAlignment="1">
      <alignment vertical="top" wrapText="1"/>
    </xf>
    <xf numFmtId="0" fontId="38" fillId="2" borderId="1" xfId="0" applyFont="1" applyFill="1" applyBorder="1" applyAlignment="1">
      <alignment wrapText="1"/>
    </xf>
    <xf numFmtId="0" fontId="38" fillId="0" borderId="10" xfId="0" applyFont="1" applyFill="1" applyBorder="1" applyAlignment="1">
      <alignment horizontal="left" vertical="top" wrapText="1"/>
    </xf>
    <xf numFmtId="0" fontId="38" fillId="2" borderId="4" xfId="0" applyFont="1" applyFill="1" applyBorder="1" applyAlignment="1">
      <alignment vertical="top" wrapText="1"/>
    </xf>
    <xf numFmtId="0" fontId="38" fillId="2" borderId="5" xfId="0" applyFont="1" applyFill="1" applyBorder="1" applyAlignment="1">
      <alignment vertical="top" wrapText="1"/>
    </xf>
    <xf numFmtId="0" fontId="38" fillId="2" borderId="4" xfId="0" applyFont="1" applyFill="1" applyBorder="1" applyAlignment="1">
      <alignment horizontal="left" vertical="top"/>
    </xf>
    <xf numFmtId="0" fontId="38" fillId="2" borderId="5" xfId="0" applyFont="1" applyFill="1" applyBorder="1" applyAlignment="1">
      <alignment horizontal="left" vertical="top"/>
    </xf>
    <xf numFmtId="0" fontId="40" fillId="0" borderId="0" xfId="0" applyFont="1" applyAlignment="1">
      <alignment horizontal="left" vertical="top" wrapText="1"/>
    </xf>
    <xf numFmtId="0" fontId="40" fillId="0" borderId="19" xfId="3" applyFont="1" applyBorder="1" applyAlignment="1">
      <alignment horizontal="left" vertical="top" wrapText="1"/>
    </xf>
    <xf numFmtId="0" fontId="40" fillId="0" borderId="19" xfId="3" applyFont="1" applyBorder="1" applyAlignment="1">
      <alignment vertical="top" wrapText="1"/>
    </xf>
    <xf numFmtId="0" fontId="40" fillId="0" borderId="0" xfId="3" applyFont="1" applyBorder="1" applyAlignment="1">
      <alignment vertical="top" wrapText="1"/>
    </xf>
    <xf numFmtId="0" fontId="40" fillId="0" borderId="19" xfId="0" applyFont="1" applyBorder="1" applyAlignment="1">
      <alignment horizontal="left" vertical="top" wrapText="1"/>
    </xf>
    <xf numFmtId="0" fontId="40" fillId="0" borderId="19" xfId="0" applyFont="1" applyBorder="1" applyAlignment="1">
      <alignment vertical="top" wrapText="1"/>
    </xf>
    <xf numFmtId="0" fontId="40" fillId="0" borderId="0" xfId="0" applyFont="1" applyBorder="1" applyAlignment="1">
      <alignment vertical="top" wrapText="1"/>
    </xf>
    <xf numFmtId="0" fontId="39" fillId="0" borderId="0" xfId="0" applyFont="1"/>
    <xf numFmtId="0" fontId="42" fillId="0" borderId="19" xfId="0" applyFont="1" applyBorder="1" applyAlignment="1">
      <alignment horizontal="center" vertical="top" wrapText="1"/>
    </xf>
    <xf numFmtId="0" fontId="42" fillId="0" borderId="19" xfId="0" applyFont="1" applyBorder="1" applyAlignment="1">
      <alignment horizontal="left" vertical="top" wrapText="1"/>
    </xf>
    <xf numFmtId="0" fontId="38" fillId="2" borderId="0" xfId="0" applyFont="1" applyFill="1" applyBorder="1" applyAlignment="1">
      <alignment horizontal="left" vertical="top"/>
    </xf>
    <xf numFmtId="0" fontId="38" fillId="0" borderId="0" xfId="0" applyFont="1" applyFill="1"/>
    <xf numFmtId="0" fontId="8" fillId="0" borderId="1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38" fillId="0" borderId="0" xfId="0" applyFont="1" applyFill="1" applyBorder="1"/>
    <xf numFmtId="0" fontId="39" fillId="0" borderId="10" xfId="0" applyFont="1" applyFill="1" applyBorder="1" applyAlignment="1">
      <alignment horizontal="left" vertical="top" wrapText="1"/>
    </xf>
    <xf numFmtId="0" fontId="38" fillId="0" borderId="0" xfId="0" applyFont="1" applyFill="1" applyBorder="1" applyAlignment="1">
      <alignment horizontal="left" vertical="top" wrapText="1"/>
    </xf>
    <xf numFmtId="0" fontId="39" fillId="0" borderId="0" xfId="0" applyFont="1" applyFill="1" applyBorder="1" applyAlignment="1">
      <alignment horizontal="left" vertical="top" wrapText="1"/>
    </xf>
    <xf numFmtId="0" fontId="38" fillId="0" borderId="0" xfId="0" applyFont="1" applyFill="1" applyBorder="1" applyAlignment="1">
      <alignment horizontal="left" vertical="top"/>
    </xf>
    <xf numFmtId="0" fontId="38" fillId="0" borderId="10" xfId="0" applyFont="1" applyFill="1" applyBorder="1" applyAlignment="1">
      <alignment vertical="top" wrapText="1"/>
    </xf>
    <xf numFmtId="49" fontId="39" fillId="0" borderId="10" xfId="0" applyNumberFormat="1" applyFont="1" applyFill="1" applyBorder="1" applyAlignment="1">
      <alignment vertical="center" wrapText="1"/>
    </xf>
    <xf numFmtId="0" fontId="38" fillId="0" borderId="19" xfId="0" applyFont="1" applyBorder="1" applyAlignment="1">
      <alignment vertical="top" wrapText="1"/>
    </xf>
    <xf numFmtId="0" fontId="38" fillId="0" borderId="10" xfId="0" applyFont="1" applyFill="1" applyBorder="1" applyAlignment="1">
      <alignment wrapText="1"/>
    </xf>
    <xf numFmtId="0" fontId="38" fillId="0" borderId="10" xfId="0" applyFont="1" applyFill="1" applyBorder="1" applyAlignment="1">
      <alignment vertical="center" wrapText="1"/>
    </xf>
    <xf numFmtId="0" fontId="41" fillId="0" borderId="10" xfId="0" applyFont="1" applyFill="1" applyBorder="1" applyAlignment="1">
      <alignment horizontal="left" vertical="top" wrapText="1"/>
    </xf>
    <xf numFmtId="0" fontId="41" fillId="0" borderId="19" xfId="0" applyFont="1" applyFill="1" applyBorder="1" applyAlignment="1">
      <alignment horizontal="left" vertical="top" wrapText="1"/>
    </xf>
    <xf numFmtId="0" fontId="38" fillId="0" borderId="19" xfId="0" applyFont="1" applyFill="1" applyBorder="1" applyAlignment="1">
      <alignment horizontal="left" vertical="top" wrapText="1"/>
    </xf>
    <xf numFmtId="0" fontId="38" fillId="0" borderId="7" xfId="0" applyFont="1" applyFill="1" applyBorder="1" applyAlignment="1">
      <alignment vertical="top" wrapText="1"/>
    </xf>
    <xf numFmtId="0" fontId="38" fillId="0" borderId="9" xfId="0" applyFont="1" applyFill="1" applyBorder="1" applyAlignment="1">
      <alignment vertical="top" wrapText="1"/>
    </xf>
    <xf numFmtId="0" fontId="38" fillId="0" borderId="25" xfId="0" applyFont="1" applyFill="1" applyBorder="1" applyAlignment="1">
      <alignment vertical="top" wrapText="1"/>
    </xf>
    <xf numFmtId="0" fontId="38" fillId="0" borderId="7" xfId="0" applyFont="1" applyFill="1" applyBorder="1" applyAlignment="1">
      <alignment horizontal="left" vertical="top"/>
    </xf>
    <xf numFmtId="0" fontId="38" fillId="0" borderId="9" xfId="0" applyFont="1" applyFill="1" applyBorder="1" applyAlignment="1">
      <alignment horizontal="left" vertical="top"/>
    </xf>
    <xf numFmtId="165" fontId="41" fillId="0" borderId="10" xfId="9" applyNumberFormat="1" applyFont="1" applyFill="1" applyBorder="1" applyAlignment="1">
      <alignment horizontal="right" vertical="top"/>
    </xf>
    <xf numFmtId="0" fontId="42" fillId="0" borderId="19" xfId="0" applyFont="1" applyBorder="1" applyAlignment="1">
      <alignment vertical="top" wrapText="1"/>
    </xf>
    <xf numFmtId="0" fontId="42" fillId="0" borderId="0" xfId="0" applyFont="1" applyBorder="1" applyAlignment="1">
      <alignment vertical="top" wrapText="1"/>
    </xf>
    <xf numFmtId="167" fontId="40" fillId="0" borderId="43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7" fillId="0" borderId="0" xfId="0" applyFont="1" applyAlignment="1">
      <alignment horizontal="right"/>
    </xf>
    <xf numFmtId="0" fontId="38" fillId="0" borderId="10" xfId="0" applyFont="1" applyBorder="1" applyAlignment="1">
      <alignment horizontal="center" vertical="top" wrapText="1"/>
    </xf>
    <xf numFmtId="0" fontId="38" fillId="0" borderId="41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top" wrapText="1"/>
    </xf>
    <xf numFmtId="0" fontId="42" fillId="0" borderId="19" xfId="0" applyFont="1" applyBorder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0" fontId="38" fillId="0" borderId="19" xfId="0" applyFont="1" applyBorder="1" applyAlignment="1">
      <alignment vertical="center" wrapText="1"/>
    </xf>
    <xf numFmtId="0" fontId="38" fillId="0" borderId="1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38" fillId="0" borderId="46" xfId="0" applyFont="1" applyFill="1" applyBorder="1" applyAlignment="1">
      <alignment horizontal="left" vertical="top" wrapText="1"/>
    </xf>
    <xf numFmtId="0" fontId="38" fillId="0" borderId="2" xfId="0" applyFont="1" applyFill="1" applyBorder="1" applyAlignment="1">
      <alignment vertical="center" wrapText="1"/>
    </xf>
    <xf numFmtId="0" fontId="38" fillId="0" borderId="0" xfId="0" applyFont="1" applyFill="1" applyBorder="1" applyAlignment="1">
      <alignment horizontal="center" vertical="top" wrapText="1"/>
    </xf>
    <xf numFmtId="0" fontId="38" fillId="0" borderId="0" xfId="0" applyFont="1" applyFill="1" applyBorder="1" applyAlignment="1">
      <alignment horizontal="center" vertical="center" wrapText="1"/>
    </xf>
    <xf numFmtId="0" fontId="45" fillId="2" borderId="40" xfId="0" applyFont="1" applyFill="1" applyBorder="1" applyAlignment="1">
      <alignment horizontal="left" vertical="center" wrapText="1"/>
    </xf>
    <xf numFmtId="169" fontId="42" fillId="2" borderId="19" xfId="1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  <xf numFmtId="49" fontId="46" fillId="2" borderId="40" xfId="0" applyNumberFormat="1" applyFont="1" applyFill="1" applyBorder="1" applyAlignment="1">
      <alignment horizontal="center" vertical="top" wrapText="1"/>
    </xf>
    <xf numFmtId="0" fontId="46" fillId="0" borderId="19" xfId="0" applyFont="1" applyBorder="1" applyAlignment="1">
      <alignment horizontal="left" vertical="top" wrapText="1"/>
    </xf>
    <xf numFmtId="0" fontId="46" fillId="2" borderId="2" xfId="0" applyFont="1" applyFill="1" applyBorder="1" applyAlignment="1">
      <alignment vertical="top" wrapText="1"/>
    </xf>
    <xf numFmtId="0" fontId="8" fillId="0" borderId="19" xfId="0" applyFont="1" applyBorder="1" applyAlignment="1">
      <alignment horizontal="left" vertical="top" wrapText="1"/>
    </xf>
    <xf numFmtId="49" fontId="46" fillId="2" borderId="2" xfId="0" applyNumberFormat="1" applyFont="1" applyFill="1" applyBorder="1" applyAlignment="1">
      <alignment horizontal="center" vertical="top" wrapText="1"/>
    </xf>
    <xf numFmtId="0" fontId="8" fillId="0" borderId="40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49" fontId="41" fillId="0" borderId="47" xfId="8" applyNumberFormat="1" applyFont="1" applyBorder="1" applyAlignment="1">
      <alignment horizontal="right"/>
    </xf>
    <xf numFmtId="0" fontId="46" fillId="2" borderId="47" xfId="0" applyFont="1" applyFill="1" applyBorder="1" applyAlignment="1">
      <alignment vertical="top" wrapText="1"/>
    </xf>
    <xf numFmtId="0" fontId="39" fillId="0" borderId="19" xfId="0" applyFont="1" applyBorder="1"/>
    <xf numFmtId="0" fontId="42" fillId="0" borderId="19" xfId="0" applyFont="1" applyBorder="1" applyAlignment="1">
      <alignment wrapText="1"/>
    </xf>
    <xf numFmtId="165" fontId="42" fillId="0" borderId="19" xfId="9" applyNumberFormat="1" applyFont="1" applyBorder="1" applyAlignment="1">
      <alignment horizontal="right" vertical="top"/>
    </xf>
    <xf numFmtId="0" fontId="8" fillId="0" borderId="19" xfId="0" applyFont="1" applyBorder="1"/>
    <xf numFmtId="0" fontId="39" fillId="0" borderId="19" xfId="0" applyFont="1" applyBorder="1" applyAlignment="1">
      <alignment horizontal="left" vertical="top" wrapText="1"/>
    </xf>
    <xf numFmtId="0" fontId="39" fillId="2" borderId="19" xfId="0" applyFont="1" applyFill="1" applyBorder="1" applyAlignment="1">
      <alignment wrapText="1"/>
    </xf>
    <xf numFmtId="49" fontId="38" fillId="2" borderId="19" xfId="0" applyNumberFormat="1" applyFont="1" applyFill="1" applyBorder="1" applyAlignment="1">
      <alignment wrapText="1"/>
    </xf>
    <xf numFmtId="0" fontId="8" fillId="2" borderId="19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vertical="top" wrapText="1"/>
    </xf>
    <xf numFmtId="165" fontId="42" fillId="0" borderId="19" xfId="9" applyFont="1" applyBorder="1">
      <alignment horizontal="right" vertical="top"/>
    </xf>
    <xf numFmtId="165" fontId="8" fillId="0" borderId="19" xfId="0" applyNumberFormat="1" applyFont="1" applyBorder="1"/>
    <xf numFmtId="0" fontId="48" fillId="0" borderId="0" xfId="0" applyFont="1"/>
    <xf numFmtId="0" fontId="8" fillId="0" borderId="0" xfId="0" applyFont="1" applyAlignment="1">
      <alignment wrapText="1"/>
    </xf>
    <xf numFmtId="0" fontId="50" fillId="0" borderId="0" xfId="0" applyFont="1" applyAlignment="1">
      <alignment horizontal="center" vertical="center" wrapText="1"/>
    </xf>
    <xf numFmtId="49" fontId="49" fillId="0" borderId="19" xfId="0" applyNumberFormat="1" applyFont="1" applyFill="1" applyBorder="1" applyAlignment="1">
      <alignment horizontal="center" vertical="top" textRotation="90" wrapText="1"/>
    </xf>
    <xf numFmtId="166" fontId="49" fillId="0" borderId="19" xfId="0" applyNumberFormat="1" applyFont="1" applyFill="1" applyBorder="1" applyAlignment="1">
      <alignment horizontal="center" vertical="top" wrapText="1"/>
    </xf>
    <xf numFmtId="0" fontId="50" fillId="0" borderId="0" xfId="0" applyFont="1" applyAlignment="1">
      <alignment horizontal="center" vertical="top" wrapText="1"/>
    </xf>
    <xf numFmtId="49" fontId="49" fillId="0" borderId="19" xfId="0" applyNumberFormat="1" applyFont="1" applyFill="1" applyBorder="1" applyAlignment="1">
      <alignment horizontal="center" vertical="center" textRotation="90" wrapText="1"/>
    </xf>
    <xf numFmtId="0" fontId="49" fillId="0" borderId="19" xfId="0" applyNumberFormat="1" applyFont="1" applyFill="1" applyBorder="1" applyAlignment="1">
      <alignment horizontal="center" vertical="center" wrapText="1"/>
    </xf>
    <xf numFmtId="166" fontId="49" fillId="0" borderId="47" xfId="0" applyNumberFormat="1" applyFont="1" applyFill="1" applyBorder="1" applyAlignment="1">
      <alignment vertical="center" wrapText="1"/>
    </xf>
    <xf numFmtId="0" fontId="42" fillId="0" borderId="0" xfId="0" applyFont="1" applyAlignment="1">
      <alignment horizontal="center" vertical="center" wrapText="1"/>
    </xf>
    <xf numFmtId="0" fontId="42" fillId="0" borderId="0" xfId="0" applyFont="1" applyAlignment="1">
      <alignment vertical="center" wrapText="1"/>
    </xf>
    <xf numFmtId="0" fontId="42" fillId="0" borderId="19" xfId="0" applyFont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166" fontId="42" fillId="0" borderId="19" xfId="0" applyNumberFormat="1" applyFont="1" applyBorder="1" applyAlignment="1">
      <alignment vertical="center" wrapText="1"/>
    </xf>
    <xf numFmtId="0" fontId="40" fillId="0" borderId="40" xfId="0" applyFont="1" applyBorder="1" applyAlignment="1">
      <alignment vertical="center" wrapText="1"/>
    </xf>
    <xf numFmtId="0" fontId="40" fillId="0" borderId="19" xfId="0" applyFont="1" applyBorder="1" applyAlignment="1">
      <alignment horizontal="center" vertical="center" wrapText="1"/>
    </xf>
    <xf numFmtId="49" fontId="8" fillId="2" borderId="19" xfId="0" applyNumberFormat="1" applyFont="1" applyFill="1" applyBorder="1" applyAlignment="1">
      <alignment vertical="top" wrapText="1"/>
    </xf>
    <xf numFmtId="166" fontId="40" fillId="0" borderId="19" xfId="0" applyNumberFormat="1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0" fillId="0" borderId="2" xfId="0" applyFont="1" applyBorder="1" applyAlignment="1">
      <alignment vertical="center" wrapText="1"/>
    </xf>
    <xf numFmtId="0" fontId="8" fillId="0" borderId="19" xfId="0" applyFont="1" applyBorder="1" applyAlignment="1">
      <alignment wrapText="1"/>
    </xf>
    <xf numFmtId="0" fontId="8" fillId="0" borderId="19" xfId="0" applyFont="1" applyBorder="1" applyAlignment="1">
      <alignment vertical="center"/>
    </xf>
    <xf numFmtId="39" fontId="8" fillId="0" borderId="19" xfId="0" applyNumberFormat="1" applyFont="1" applyBorder="1" applyAlignment="1">
      <alignment vertical="center"/>
    </xf>
    <xf numFmtId="0" fontId="40" fillId="0" borderId="4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2" borderId="19" xfId="0" applyFont="1" applyFill="1" applyBorder="1" applyAlignment="1">
      <alignment horizontal="left" vertical="center" wrapText="1"/>
    </xf>
    <xf numFmtId="170" fontId="8" fillId="0" borderId="19" xfId="0" applyNumberFormat="1" applyFont="1" applyBorder="1" applyAlignment="1">
      <alignment vertical="center"/>
    </xf>
    <xf numFmtId="0" fontId="40" fillId="2" borderId="19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right"/>
    </xf>
    <xf numFmtId="0" fontId="11" fillId="0" borderId="0" xfId="0" applyFont="1"/>
    <xf numFmtId="43" fontId="50" fillId="0" borderId="0" xfId="8" applyFont="1" applyAlignment="1">
      <alignment horizontal="center" vertical="center" wrapText="1"/>
    </xf>
    <xf numFmtId="43" fontId="42" fillId="0" borderId="0" xfId="8" applyFont="1" applyAlignment="1">
      <alignment horizontal="center" vertical="center" wrapText="1"/>
    </xf>
    <xf numFmtId="43" fontId="40" fillId="0" borderId="0" xfId="8" applyFont="1" applyAlignment="1">
      <alignment vertical="center" wrapText="1"/>
    </xf>
    <xf numFmtId="0" fontId="40" fillId="0" borderId="2" xfId="0" applyFont="1" applyBorder="1" applyAlignment="1">
      <alignment vertical="top" wrapText="1"/>
    </xf>
    <xf numFmtId="0" fontId="42" fillId="0" borderId="47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left" vertical="top" wrapText="1"/>
    </xf>
    <xf numFmtId="4" fontId="7" fillId="0" borderId="0" xfId="0" applyNumberFormat="1" applyFont="1"/>
    <xf numFmtId="0" fontId="40" fillId="0" borderId="0" xfId="0" applyFont="1"/>
    <xf numFmtId="0" fontId="41" fillId="0" borderId="42" xfId="0" applyFont="1" applyBorder="1" applyAlignment="1">
      <alignment horizontal="left" vertical="top" wrapText="1"/>
    </xf>
    <xf numFmtId="0" fontId="38" fillId="2" borderId="19" xfId="0" applyFont="1" applyFill="1" applyBorder="1" applyAlignment="1">
      <alignment vertical="top" wrapText="1"/>
    </xf>
    <xf numFmtId="0" fontId="38" fillId="2" borderId="19" xfId="0" applyFont="1" applyFill="1" applyBorder="1" applyAlignment="1">
      <alignment horizontal="center" vertical="top" wrapText="1"/>
    </xf>
    <xf numFmtId="0" fontId="38" fillId="2" borderId="41" xfId="0" applyFont="1" applyFill="1" applyBorder="1" applyAlignment="1">
      <alignment wrapText="1"/>
    </xf>
    <xf numFmtId="0" fontId="52" fillId="26" borderId="19" xfId="0" applyFont="1" applyFill="1" applyBorder="1" applyAlignment="1">
      <alignment vertical="center" wrapText="1"/>
    </xf>
    <xf numFmtId="0" fontId="38" fillId="2" borderId="14" xfId="0" applyFont="1" applyFill="1" applyBorder="1" applyAlignment="1">
      <alignment horizontal="left" vertical="top" wrapText="1"/>
    </xf>
    <xf numFmtId="0" fontId="38" fillId="2" borderId="41" xfId="0" applyFont="1" applyFill="1" applyBorder="1" applyAlignment="1">
      <alignment vertical="top" wrapText="1"/>
    </xf>
    <xf numFmtId="0" fontId="38" fillId="2" borderId="43" xfId="0" applyFont="1" applyFill="1" applyBorder="1" applyAlignment="1">
      <alignment vertical="top" wrapText="1"/>
    </xf>
    <xf numFmtId="0" fontId="38" fillId="2" borderId="47" xfId="0" applyFont="1" applyFill="1" applyBorder="1" applyAlignment="1">
      <alignment vertical="top" wrapText="1"/>
    </xf>
    <xf numFmtId="0" fontId="38" fillId="2" borderId="41" xfId="0" applyFont="1" applyFill="1" applyBorder="1" applyAlignment="1">
      <alignment horizontal="left" vertical="top"/>
    </xf>
    <xf numFmtId="0" fontId="38" fillId="2" borderId="42" xfId="0" applyFont="1" applyFill="1" applyBorder="1" applyAlignment="1">
      <alignment horizontal="left" vertical="top"/>
    </xf>
    <xf numFmtId="165" fontId="42" fillId="0" borderId="0" xfId="9" applyFont="1" applyBorder="1">
      <alignment horizontal="right" vertical="top"/>
    </xf>
    <xf numFmtId="0" fontId="40" fillId="0" borderId="0" xfId="0" applyFont="1" applyAlignment="1">
      <alignment vertical="top" wrapText="1"/>
    </xf>
    <xf numFmtId="165" fontId="42" fillId="0" borderId="0" xfId="9" applyNumberFormat="1" applyFont="1" applyBorder="1" applyAlignment="1">
      <alignment horizontal="right" vertical="top"/>
    </xf>
    <xf numFmtId="0" fontId="8" fillId="0" borderId="0" xfId="0" applyFont="1" applyAlignment="1"/>
    <xf numFmtId="0" fontId="38" fillId="2" borderId="44" xfId="0" applyFont="1" applyFill="1" applyBorder="1" applyAlignment="1">
      <alignment horizontal="left" vertical="top"/>
    </xf>
    <xf numFmtId="0" fontId="41" fillId="0" borderId="0" xfId="0" applyFont="1" applyBorder="1" applyAlignment="1">
      <alignment horizontal="left" vertical="top" wrapText="1"/>
    </xf>
    <xf numFmtId="0" fontId="54" fillId="0" borderId="0" xfId="94" applyFont="1"/>
    <xf numFmtId="0" fontId="54" fillId="0" borderId="0" xfId="94" applyFont="1" applyAlignment="1" applyProtection="1">
      <alignment horizontal="left" wrapText="1"/>
      <protection locked="0"/>
    </xf>
    <xf numFmtId="0" fontId="55" fillId="0" borderId="0" xfId="94" applyFont="1" applyAlignment="1" applyProtection="1">
      <protection locked="0"/>
    </xf>
    <xf numFmtId="0" fontId="54" fillId="0" borderId="0" xfId="94" applyFont="1" applyProtection="1">
      <protection locked="0"/>
    </xf>
    <xf numFmtId="0" fontId="54" fillId="0" borderId="0" xfId="94" applyFont="1" applyAlignment="1" applyProtection="1">
      <alignment horizontal="center"/>
      <protection locked="0"/>
    </xf>
    <xf numFmtId="0" fontId="45" fillId="0" borderId="0" xfId="94" applyFont="1"/>
    <xf numFmtId="0" fontId="42" fillId="0" borderId="0" xfId="94" applyFont="1" applyBorder="1" applyAlignment="1" applyProtection="1">
      <alignment vertical="center" wrapText="1"/>
      <protection locked="0"/>
    </xf>
    <xf numFmtId="0" fontId="45" fillId="0" borderId="0" xfId="94" applyFont="1" applyAlignment="1" applyProtection="1">
      <alignment horizontal="center"/>
      <protection locked="0"/>
    </xf>
    <xf numFmtId="0" fontId="45" fillId="0" borderId="0" xfId="94" applyFont="1" applyProtection="1">
      <protection locked="0"/>
    </xf>
    <xf numFmtId="0" fontId="42" fillId="0" borderId="19" xfId="94" applyFont="1" applyBorder="1" applyAlignment="1" applyProtection="1">
      <alignment horizontal="center" vertical="center" wrapText="1"/>
      <protection locked="0"/>
    </xf>
    <xf numFmtId="0" fontId="45" fillId="0" borderId="19" xfId="94" applyFont="1" applyBorder="1" applyAlignment="1">
      <alignment horizontal="center" vertical="center"/>
    </xf>
    <xf numFmtId="170" fontId="54" fillId="0" borderId="0" xfId="94" applyNumberFormat="1" applyFont="1"/>
    <xf numFmtId="0" fontId="8" fillId="0" borderId="19" xfId="0" applyFont="1" applyBorder="1" applyAlignment="1">
      <alignment vertical="top" wrapText="1"/>
    </xf>
    <xf numFmtId="171" fontId="8" fillId="0" borderId="19" xfId="0" applyNumberFormat="1" applyFont="1" applyBorder="1" applyAlignment="1">
      <alignment vertical="top" wrapText="1"/>
    </xf>
    <xf numFmtId="1" fontId="42" fillId="0" borderId="50" xfId="94" applyNumberFormat="1" applyFont="1" applyFill="1" applyBorder="1" applyAlignment="1" applyProtection="1">
      <alignment horizontal="center" vertical="center" wrapText="1"/>
      <protection locked="0"/>
    </xf>
    <xf numFmtId="171" fontId="40" fillId="0" borderId="50" xfId="94" applyNumberFormat="1" applyFont="1" applyFill="1" applyBorder="1" applyAlignment="1" applyProtection="1">
      <alignment horizontal="right" vertical="center" wrapText="1"/>
      <protection locked="0"/>
    </xf>
    <xf numFmtId="0" fontId="42" fillId="0" borderId="50" xfId="94" applyFont="1" applyBorder="1" applyAlignment="1" applyProtection="1">
      <alignment horizontal="center" vertical="center" wrapText="1"/>
      <protection locked="0"/>
    </xf>
    <xf numFmtId="0" fontId="56" fillId="0" borderId="50" xfId="0" applyFont="1" applyBorder="1"/>
    <xf numFmtId="0" fontId="42" fillId="0" borderId="50" xfId="94" applyFont="1" applyFill="1" applyBorder="1" applyAlignment="1" applyProtection="1">
      <alignment horizontal="center" vertical="center" wrapText="1"/>
      <protection locked="0"/>
    </xf>
    <xf numFmtId="1" fontId="42" fillId="0" borderId="50" xfId="94" applyNumberFormat="1" applyFont="1" applyFill="1" applyBorder="1" applyAlignment="1" applyProtection="1">
      <alignment horizontal="right" vertical="center" wrapText="1"/>
      <protection locked="0"/>
    </xf>
    <xf numFmtId="171" fontId="54" fillId="0" borderId="0" xfId="94" applyNumberFormat="1" applyFont="1"/>
    <xf numFmtId="0" fontId="54" fillId="0" borderId="0" xfId="94" applyFont="1" applyFill="1"/>
    <xf numFmtId="171" fontId="58" fillId="0" borderId="50" xfId="94" applyNumberFormat="1" applyFont="1" applyFill="1" applyBorder="1" applyAlignment="1" applyProtection="1">
      <alignment horizontal="right" vertical="center" wrapText="1"/>
      <protection locked="0"/>
    </xf>
    <xf numFmtId="171" fontId="42" fillId="0" borderId="50" xfId="94" applyNumberFormat="1" applyFont="1" applyFill="1" applyBorder="1" applyAlignment="1" applyProtection="1">
      <alignment horizontal="right" vertical="center" wrapText="1"/>
      <protection locked="0"/>
    </xf>
    <xf numFmtId="0" fontId="45" fillId="0" borderId="50" xfId="94" applyFont="1" applyBorder="1"/>
    <xf numFmtId="0" fontId="49" fillId="0" borderId="50" xfId="94" applyFont="1" applyBorder="1" applyAlignment="1" applyProtection="1">
      <alignment horizontal="left" wrapText="1"/>
      <protection locked="0"/>
    </xf>
    <xf numFmtId="0" fontId="45" fillId="0" borderId="50" xfId="94" applyFont="1" applyBorder="1" applyProtection="1">
      <protection locked="0"/>
    </xf>
    <xf numFmtId="0" fontId="45" fillId="0" borderId="50" xfId="94" applyFont="1" applyBorder="1" applyAlignment="1" applyProtection="1">
      <alignment horizontal="center"/>
      <protection locked="0"/>
    </xf>
    <xf numFmtId="172" fontId="38" fillId="0" borderId="50" xfId="8" applyNumberFormat="1" applyFont="1" applyBorder="1" applyAlignment="1">
      <alignment horizontal="center" vertical="top"/>
    </xf>
    <xf numFmtId="171" fontId="38" fillId="0" borderId="50" xfId="94" applyNumberFormat="1" applyFont="1" applyFill="1" applyBorder="1" applyAlignment="1" applyProtection="1">
      <alignment horizontal="right" vertical="center" wrapText="1"/>
      <protection locked="0"/>
    </xf>
    <xf numFmtId="0" fontId="40" fillId="0" borderId="51" xfId="94" applyFont="1" applyBorder="1" applyAlignment="1" applyProtection="1">
      <alignment horizontal="center" vertical="center" wrapText="1"/>
      <protection locked="0"/>
    </xf>
    <xf numFmtId="0" fontId="57" fillId="0" borderId="50" xfId="0" applyFont="1" applyFill="1" applyBorder="1" applyAlignment="1">
      <alignment horizontal="left" vertical="top"/>
    </xf>
    <xf numFmtId="0" fontId="38" fillId="0" borderId="50" xfId="0" applyFont="1" applyFill="1" applyBorder="1" applyAlignment="1">
      <alignment vertical="top" wrapText="1"/>
    </xf>
    <xf numFmtId="0" fontId="38" fillId="0" borderId="50" xfId="0" applyFont="1" applyFill="1" applyBorder="1" applyAlignment="1">
      <alignment horizontal="right" vertical="top" wrapText="1"/>
    </xf>
    <xf numFmtId="172" fontId="58" fillId="0" borderId="50" xfId="8" applyNumberFormat="1" applyFont="1" applyFill="1" applyBorder="1" applyAlignment="1">
      <alignment horizontal="center" vertical="top"/>
    </xf>
    <xf numFmtId="0" fontId="40" fillId="0" borderId="51" xfId="94" applyFont="1" applyBorder="1" applyAlignment="1" applyProtection="1">
      <alignment vertical="center" wrapText="1"/>
      <protection locked="0"/>
    </xf>
    <xf numFmtId="173" fontId="40" fillId="0" borderId="50" xfId="94" applyNumberFormat="1" applyFont="1" applyFill="1" applyBorder="1" applyAlignment="1" applyProtection="1">
      <alignment horizontal="right" vertical="center" wrapText="1"/>
      <protection locked="0"/>
    </xf>
    <xf numFmtId="0" fontId="54" fillId="0" borderId="0" xfId="94" applyFont="1" applyAlignment="1">
      <alignment horizontal="center" wrapText="1"/>
    </xf>
    <xf numFmtId="0" fontId="8" fillId="2" borderId="50" xfId="0" applyFont="1" applyFill="1" applyBorder="1" applyAlignment="1">
      <alignment horizontal="left" vertical="top" wrapText="1"/>
    </xf>
    <xf numFmtId="167" fontId="42" fillId="0" borderId="50" xfId="8" applyNumberFormat="1" applyFont="1" applyBorder="1" applyAlignment="1">
      <alignment horizontal="center" vertical="top"/>
    </xf>
    <xf numFmtId="0" fontId="40" fillId="2" borderId="51" xfId="94" applyFont="1" applyFill="1" applyBorder="1" applyAlignment="1" applyProtection="1">
      <alignment horizontal="center" vertical="center" wrapText="1"/>
      <protection locked="0"/>
    </xf>
    <xf numFmtId="167" fontId="42" fillId="2" borderId="50" xfId="8" applyNumberFormat="1" applyFont="1" applyFill="1" applyBorder="1" applyAlignment="1">
      <alignment horizontal="center" vertical="top"/>
    </xf>
    <xf numFmtId="171" fontId="40" fillId="2" borderId="50" xfId="94" applyNumberFormat="1" applyFont="1" applyFill="1" applyBorder="1" applyAlignment="1" applyProtection="1">
      <alignment horizontal="right" vertical="center" wrapText="1"/>
      <protection locked="0"/>
    </xf>
    <xf numFmtId="0" fontId="56" fillId="0" borderId="50" xfId="0" applyFont="1" applyBorder="1" applyAlignment="1">
      <alignment horizontal="center" vertical="center" wrapText="1"/>
    </xf>
    <xf numFmtId="0" fontId="42" fillId="0" borderId="51" xfId="94" applyFont="1" applyBorder="1" applyAlignment="1" applyProtection="1">
      <alignment horizontal="center" vertical="center" wrapText="1"/>
      <protection locked="0"/>
    </xf>
    <xf numFmtId="0" fontId="56" fillId="0" borderId="50" xfId="0" applyFont="1" applyBorder="1" applyAlignment="1">
      <alignment vertical="center"/>
    </xf>
    <xf numFmtId="0" fontId="42" fillId="0" borderId="50" xfId="94" applyFont="1" applyFill="1" applyBorder="1" applyAlignment="1" applyProtection="1">
      <alignment horizontal="right" vertical="center" wrapText="1"/>
      <protection locked="0"/>
    </xf>
    <xf numFmtId="167" fontId="42" fillId="0" borderId="50" xfId="8" applyNumberFormat="1" applyFont="1" applyBorder="1" applyAlignment="1">
      <alignment horizontal="center" vertical="center"/>
    </xf>
    <xf numFmtId="0" fontId="38" fillId="0" borderId="50" xfId="0" applyFont="1" applyBorder="1" applyAlignment="1">
      <alignment horizontal="left" vertical="center" wrapText="1"/>
    </xf>
    <xf numFmtId="0" fontId="54" fillId="0" borderId="0" xfId="94" applyFont="1" applyAlignment="1">
      <alignment horizontal="center" vertical="center" wrapText="1"/>
    </xf>
    <xf numFmtId="2" fontId="45" fillId="0" borderId="0" xfId="94" applyNumberFormat="1" applyFont="1"/>
    <xf numFmtId="0" fontId="38" fillId="2" borderId="50" xfId="0" applyFont="1" applyFill="1" applyBorder="1" applyAlignment="1">
      <alignment vertical="center" wrapText="1"/>
    </xf>
    <xf numFmtId="0" fontId="45" fillId="0" borderId="0" xfId="94" applyFont="1" applyAlignment="1">
      <alignment horizontal="center" vertical="center"/>
    </xf>
    <xf numFmtId="171" fontId="8" fillId="0" borderId="50" xfId="0" applyNumberFormat="1" applyFont="1" applyBorder="1" applyAlignment="1">
      <alignment vertical="top" wrapText="1"/>
    </xf>
    <xf numFmtId="0" fontId="40" fillId="0" borderId="50" xfId="94" applyFont="1" applyBorder="1" applyAlignment="1" applyProtection="1">
      <alignment vertical="center" wrapText="1"/>
      <protection locked="0"/>
    </xf>
    <xf numFmtId="0" fontId="39" fillId="0" borderId="19" xfId="0" applyFont="1" applyBorder="1" applyAlignment="1">
      <alignment horizontal="center" vertical="center" wrapText="1"/>
    </xf>
    <xf numFmtId="0" fontId="39" fillId="0" borderId="47" xfId="0" applyFont="1" applyBorder="1" applyAlignment="1">
      <alignment horizontal="center" vertical="center" wrapText="1"/>
    </xf>
    <xf numFmtId="165" fontId="39" fillId="0" borderId="19" xfId="0" applyNumberFormat="1" applyFont="1" applyBorder="1" applyAlignment="1">
      <alignment horizontal="right" vertical="center" wrapText="1"/>
    </xf>
    <xf numFmtId="0" fontId="48" fillId="0" borderId="0" xfId="0" applyFont="1" applyAlignment="1"/>
    <xf numFmtId="165" fontId="39" fillId="0" borderId="19" xfId="0" applyNumberFormat="1" applyFont="1" applyBorder="1"/>
    <xf numFmtId="165" fontId="41" fillId="0" borderId="19" xfId="9" applyFont="1" applyBorder="1">
      <alignment horizontal="right" vertical="top"/>
    </xf>
    <xf numFmtId="0" fontId="38" fillId="2" borderId="50" xfId="0" applyFont="1" applyFill="1" applyBorder="1" applyAlignment="1">
      <alignment vertical="top" wrapText="1"/>
    </xf>
    <xf numFmtId="0" fontId="59" fillId="0" borderId="0" xfId="0" applyFont="1"/>
    <xf numFmtId="0" fontId="38" fillId="0" borderId="50" xfId="0" applyFont="1" applyBorder="1" applyAlignment="1">
      <alignment horizontal="center" vertical="center" wrapText="1"/>
    </xf>
    <xf numFmtId="167" fontId="58" fillId="0" borderId="50" xfId="8" applyNumberFormat="1" applyFont="1" applyBorder="1" applyAlignment="1">
      <alignment horizontal="center" vertical="center"/>
    </xf>
    <xf numFmtId="171" fontId="58" fillId="0" borderId="50" xfId="94" applyNumberFormat="1" applyFont="1" applyFill="1" applyBorder="1" applyAlignment="1" applyProtection="1">
      <alignment horizontal="center" vertical="center" wrapText="1"/>
      <protection locked="0"/>
    </xf>
    <xf numFmtId="165" fontId="41" fillId="0" borderId="50" xfId="10" applyNumberFormat="1" applyFont="1" applyBorder="1" applyAlignment="1">
      <alignment horizontal="right" vertical="top"/>
    </xf>
    <xf numFmtId="0" fontId="42" fillId="0" borderId="50" xfId="0" applyFont="1" applyBorder="1" applyAlignment="1">
      <alignment horizontal="left" vertical="top" wrapText="1"/>
    </xf>
    <xf numFmtId="165" fontId="41" fillId="0" borderId="50" xfId="3" applyNumberFormat="1" applyFont="1" applyBorder="1" applyAlignment="1">
      <alignment horizontal="right" vertical="top" wrapText="1"/>
    </xf>
    <xf numFmtId="165" fontId="41" fillId="0" borderId="50" xfId="9" applyNumberFormat="1" applyFont="1" applyBorder="1" applyAlignment="1">
      <alignment horizontal="right" vertical="top"/>
    </xf>
    <xf numFmtId="167" fontId="41" fillId="0" borderId="19" xfId="8" applyNumberFormat="1" applyFont="1" applyBorder="1" applyAlignment="1">
      <alignment horizontal="right" vertical="top" wrapText="1"/>
    </xf>
    <xf numFmtId="0" fontId="57" fillId="2" borderId="40" xfId="0" applyFont="1" applyFill="1" applyBorder="1" applyAlignment="1">
      <alignment horizontal="left" vertical="top"/>
    </xf>
    <xf numFmtId="0" fontId="38" fillId="2" borderId="40" xfId="0" applyFont="1" applyFill="1" applyBorder="1" applyAlignment="1">
      <alignment vertical="top" wrapText="1"/>
    </xf>
    <xf numFmtId="0" fontId="42" fillId="2" borderId="40" xfId="94" applyFont="1" applyFill="1" applyBorder="1" applyAlignment="1" applyProtection="1">
      <alignment horizontal="center" vertical="center" wrapText="1"/>
      <protection locked="0"/>
    </xf>
    <xf numFmtId="0" fontId="38" fillId="2" borderId="40" xfId="0" applyFont="1" applyFill="1" applyBorder="1" applyAlignment="1">
      <alignment horizontal="right" vertical="top" wrapText="1"/>
    </xf>
    <xf numFmtId="172" fontId="58" fillId="2" borderId="40" xfId="8" applyNumberFormat="1" applyFont="1" applyFill="1" applyBorder="1" applyAlignment="1">
      <alignment horizontal="center" vertical="top"/>
    </xf>
    <xf numFmtId="171" fontId="58" fillId="2" borderId="40" xfId="94" applyNumberFormat="1" applyFont="1" applyFill="1" applyBorder="1" applyAlignment="1" applyProtection="1">
      <alignment horizontal="right" vertical="center" wrapText="1"/>
      <protection locked="0"/>
    </xf>
    <xf numFmtId="171" fontId="42" fillId="2" borderId="50" xfId="94" applyNumberFormat="1" applyFont="1" applyFill="1" applyBorder="1" applyAlignment="1" applyProtection="1">
      <alignment horizontal="right" vertical="center" wrapText="1"/>
      <protection locked="0"/>
    </xf>
    <xf numFmtId="0" fontId="57" fillId="0" borderId="50" xfId="0" applyFont="1" applyBorder="1"/>
    <xf numFmtId="0" fontId="42" fillId="0" borderId="50" xfId="94" applyFont="1" applyBorder="1" applyAlignment="1" applyProtection="1">
      <alignment horizontal="left" vertical="center" wrapText="1"/>
      <protection locked="0"/>
    </xf>
    <xf numFmtId="0" fontId="38" fillId="0" borderId="26" xfId="0" applyFont="1" applyBorder="1" applyAlignment="1">
      <alignment horizontal="center"/>
    </xf>
    <xf numFmtId="0" fontId="38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38" fillId="0" borderId="3" xfId="0" applyFont="1" applyBorder="1" applyAlignment="1">
      <alignment horizontal="center" vertical="top" wrapText="1"/>
    </xf>
    <xf numFmtId="0" fontId="38" fillId="0" borderId="10" xfId="0" applyFont="1" applyBorder="1" applyAlignment="1">
      <alignment horizontal="center" vertical="top" wrapText="1"/>
    </xf>
    <xf numFmtId="0" fontId="40" fillId="0" borderId="7" xfId="0" applyFont="1" applyBorder="1" applyAlignment="1">
      <alignment horizontal="left" vertical="top" wrapText="1"/>
    </xf>
    <xf numFmtId="0" fontId="40" fillId="0" borderId="9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38" fillId="0" borderId="30" xfId="0" applyFont="1" applyBorder="1" applyAlignment="1">
      <alignment horizontal="center" vertical="top" wrapText="1"/>
    </xf>
    <xf numFmtId="0" fontId="38" fillId="0" borderId="0" xfId="0" applyFont="1" applyAlignment="1">
      <alignment horizontal="center" vertical="top" wrapText="1"/>
    </xf>
    <xf numFmtId="0" fontId="38" fillId="0" borderId="12" xfId="0" applyFont="1" applyBorder="1" applyAlignment="1">
      <alignment horizontal="center" vertical="top" wrapText="1"/>
    </xf>
    <xf numFmtId="0" fontId="38" fillId="0" borderId="19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8" fillId="0" borderId="7" xfId="0" applyFont="1" applyBorder="1" applyAlignment="1">
      <alignment horizontal="center"/>
    </xf>
    <xf numFmtId="0" fontId="38" fillId="0" borderId="41" xfId="0" applyFont="1" applyBorder="1" applyAlignment="1">
      <alignment horizontal="center"/>
    </xf>
    <xf numFmtId="0" fontId="38" fillId="0" borderId="42" xfId="0" applyFont="1" applyBorder="1" applyAlignment="1">
      <alignment horizontal="center"/>
    </xf>
    <xf numFmtId="0" fontId="38" fillId="0" borderId="40" xfId="0" applyFont="1" applyBorder="1" applyAlignment="1">
      <alignment horizontal="center" vertical="top"/>
    </xf>
    <xf numFmtId="0" fontId="38" fillId="0" borderId="2" xfId="0" applyFont="1" applyBorder="1" applyAlignment="1">
      <alignment horizontal="center" vertical="top"/>
    </xf>
    <xf numFmtId="0" fontId="38" fillId="0" borderId="47" xfId="0" applyFont="1" applyBorder="1" applyAlignment="1">
      <alignment horizontal="center" vertical="top"/>
    </xf>
    <xf numFmtId="0" fontId="38" fillId="0" borderId="40" xfId="0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8" fillId="0" borderId="47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7" xfId="0" applyFont="1" applyBorder="1" applyAlignment="1">
      <alignment horizontal="center"/>
    </xf>
    <xf numFmtId="0" fontId="38" fillId="0" borderId="23" xfId="0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38" fillId="0" borderId="3" xfId="0" applyFont="1" applyFill="1" applyBorder="1" applyAlignment="1">
      <alignment horizontal="center" vertical="top" wrapText="1"/>
    </xf>
    <xf numFmtId="0" fontId="38" fillId="0" borderId="16" xfId="0" applyFont="1" applyBorder="1" applyAlignment="1">
      <alignment horizontal="center" vertical="top" wrapText="1"/>
    </xf>
    <xf numFmtId="0" fontId="38" fillId="0" borderId="2" xfId="0" applyFont="1" applyBorder="1" applyAlignment="1">
      <alignment horizontal="center" vertical="top" wrapText="1"/>
    </xf>
    <xf numFmtId="0" fontId="38" fillId="0" borderId="13" xfId="0" applyFont="1" applyBorder="1" applyAlignment="1">
      <alignment horizontal="center" vertical="top" wrapText="1"/>
    </xf>
    <xf numFmtId="0" fontId="38" fillId="0" borderId="14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center" vertical="top" wrapText="1"/>
    </xf>
    <xf numFmtId="0" fontId="38" fillId="0" borderId="25" xfId="0" applyFont="1" applyBorder="1" applyAlignment="1">
      <alignment horizontal="center"/>
    </xf>
    <xf numFmtId="0" fontId="38" fillId="0" borderId="40" xfId="0" applyFont="1" applyBorder="1" applyAlignment="1">
      <alignment horizontal="center" vertical="top" wrapText="1"/>
    </xf>
    <xf numFmtId="0" fontId="38" fillId="0" borderId="47" xfId="0" applyFont="1" applyBorder="1" applyAlignment="1">
      <alignment horizontal="center" vertical="top" wrapText="1"/>
    </xf>
    <xf numFmtId="0" fontId="38" fillId="0" borderId="48" xfId="0" applyFont="1" applyBorder="1" applyAlignment="1">
      <alignment horizontal="center" vertical="top" wrapText="1"/>
    </xf>
    <xf numFmtId="0" fontId="48" fillId="0" borderId="0" xfId="0" applyFont="1" applyAlignment="1">
      <alignment horizontal="center"/>
    </xf>
    <xf numFmtId="0" fontId="48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49" fontId="49" fillId="0" borderId="41" xfId="0" applyNumberFormat="1" applyFont="1" applyFill="1" applyBorder="1" applyAlignment="1">
      <alignment horizontal="center" vertical="center" wrapText="1"/>
    </xf>
    <xf numFmtId="49" fontId="49" fillId="0" borderId="42" xfId="0" applyNumberFormat="1" applyFont="1" applyFill="1" applyBorder="1" applyAlignment="1">
      <alignment horizontal="center" vertical="center" wrapText="1"/>
    </xf>
    <xf numFmtId="0" fontId="49" fillId="0" borderId="40" xfId="0" applyNumberFormat="1" applyFont="1" applyFill="1" applyBorder="1" applyAlignment="1">
      <alignment horizontal="center" vertical="top" wrapText="1"/>
    </xf>
    <xf numFmtId="0" fontId="49" fillId="0" borderId="47" xfId="0" applyNumberFormat="1" applyFont="1" applyFill="1" applyBorder="1" applyAlignment="1">
      <alignment horizontal="center" vertical="top" wrapText="1"/>
    </xf>
    <xf numFmtId="166" fontId="49" fillId="0" borderId="40" xfId="0" applyNumberFormat="1" applyFont="1" applyFill="1" applyBorder="1" applyAlignment="1">
      <alignment horizontal="center" vertical="top" wrapText="1"/>
    </xf>
    <xf numFmtId="166" fontId="49" fillId="0" borderId="47" xfId="0" applyNumberFormat="1" applyFont="1" applyFill="1" applyBorder="1" applyAlignment="1">
      <alignment horizontal="center" vertical="top" wrapText="1"/>
    </xf>
    <xf numFmtId="166" fontId="49" fillId="0" borderId="41" xfId="0" applyNumberFormat="1" applyFont="1" applyFill="1" applyBorder="1" applyAlignment="1">
      <alignment horizontal="center" vertical="center" wrapText="1"/>
    </xf>
    <xf numFmtId="166" fontId="49" fillId="0" borderId="8" xfId="0" applyNumberFormat="1" applyFont="1" applyFill="1" applyBorder="1" applyAlignment="1">
      <alignment horizontal="center" vertical="center" wrapText="1"/>
    </xf>
    <xf numFmtId="166" fontId="49" fillId="0" borderId="42" xfId="0" applyNumberFormat="1" applyFont="1" applyFill="1" applyBorder="1" applyAlignment="1">
      <alignment horizontal="center" vertical="center" wrapText="1"/>
    </xf>
    <xf numFmtId="49" fontId="38" fillId="2" borderId="5" xfId="0" applyNumberFormat="1" applyFont="1" applyFill="1" applyBorder="1" applyAlignment="1">
      <alignment horizontal="center" vertical="top" wrapText="1"/>
    </xf>
    <xf numFmtId="49" fontId="38" fillId="2" borderId="13" xfId="0" applyNumberFormat="1" applyFont="1" applyFill="1" applyBorder="1" applyAlignment="1">
      <alignment horizontal="center" vertical="top" wrapText="1"/>
    </xf>
    <xf numFmtId="49" fontId="38" fillId="2" borderId="14" xfId="0" applyNumberFormat="1" applyFont="1" applyFill="1" applyBorder="1" applyAlignment="1">
      <alignment horizontal="center" vertical="top" wrapText="1"/>
    </xf>
    <xf numFmtId="49" fontId="38" fillId="2" borderId="0" xfId="0" applyNumberFormat="1" applyFont="1" applyFill="1" applyBorder="1" applyAlignment="1">
      <alignment horizontal="center" vertical="top" wrapText="1"/>
    </xf>
    <xf numFmtId="49" fontId="38" fillId="2" borderId="12" xfId="0" applyNumberFormat="1" applyFont="1" applyFill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top" wrapText="1"/>
    </xf>
    <xf numFmtId="0" fontId="38" fillId="0" borderId="7" xfId="0" applyFont="1" applyBorder="1" applyAlignment="1">
      <alignment horizontal="center" vertical="top" wrapText="1"/>
    </xf>
    <xf numFmtId="0" fontId="38" fillId="0" borderId="8" xfId="0" applyFont="1" applyBorder="1" applyAlignment="1">
      <alignment horizontal="center" vertical="top" wrapText="1"/>
    </xf>
    <xf numFmtId="0" fontId="38" fillId="0" borderId="9" xfId="0" applyFont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top" wrapText="1"/>
    </xf>
    <xf numFmtId="0" fontId="40" fillId="0" borderId="2" xfId="0" applyFont="1" applyBorder="1" applyAlignment="1">
      <alignment horizontal="center" vertical="top" wrapText="1"/>
    </xf>
    <xf numFmtId="0" fontId="40" fillId="0" borderId="3" xfId="0" applyFont="1" applyBorder="1" applyAlignment="1">
      <alignment horizontal="center" vertical="top" wrapText="1"/>
    </xf>
    <xf numFmtId="0" fontId="40" fillId="0" borderId="23" xfId="0" applyFont="1" applyBorder="1" applyAlignment="1">
      <alignment horizontal="center" vertical="top" wrapText="1"/>
    </xf>
    <xf numFmtId="0" fontId="42" fillId="0" borderId="23" xfId="0" applyFont="1" applyBorder="1" applyAlignment="1">
      <alignment horizontal="center" vertical="top" wrapText="1"/>
    </xf>
    <xf numFmtId="0" fontId="42" fillId="0" borderId="2" xfId="0" applyFont="1" applyBorder="1" applyAlignment="1">
      <alignment horizontal="center" vertical="top" wrapText="1"/>
    </xf>
    <xf numFmtId="0" fontId="42" fillId="0" borderId="3" xfId="0" applyFont="1" applyBorder="1" applyAlignment="1">
      <alignment horizontal="center" vertical="top" wrapText="1"/>
    </xf>
    <xf numFmtId="0" fontId="47" fillId="2" borderId="42" xfId="0" applyFont="1" applyFill="1" applyBorder="1" applyAlignment="1">
      <alignment horizontal="center" vertical="top" wrapText="1"/>
    </xf>
    <xf numFmtId="0" fontId="47" fillId="2" borderId="13" xfId="0" applyFont="1" applyFill="1" applyBorder="1" applyAlignment="1">
      <alignment horizontal="center" vertical="top" wrapText="1"/>
    </xf>
    <xf numFmtId="0" fontId="47" fillId="2" borderId="14" xfId="0" applyFont="1" applyFill="1" applyBorder="1" applyAlignment="1">
      <alignment horizontal="center" vertical="top" wrapText="1"/>
    </xf>
    <xf numFmtId="0" fontId="47" fillId="2" borderId="0" xfId="0" applyFont="1" applyFill="1" applyBorder="1" applyAlignment="1">
      <alignment horizontal="center" vertical="top" wrapText="1"/>
    </xf>
    <xf numFmtId="0" fontId="47" fillId="2" borderId="45" xfId="0" applyFont="1" applyFill="1" applyBorder="1" applyAlignment="1">
      <alignment horizontal="center" vertical="top" wrapText="1"/>
    </xf>
    <xf numFmtId="0" fontId="47" fillId="0" borderId="40" xfId="0" applyFont="1" applyBorder="1" applyAlignment="1">
      <alignment horizontal="center" vertical="top" wrapText="1"/>
    </xf>
    <xf numFmtId="0" fontId="47" fillId="0" borderId="2" xfId="0" applyFont="1" applyBorder="1" applyAlignment="1">
      <alignment horizontal="center" vertical="top" wrapText="1"/>
    </xf>
    <xf numFmtId="0" fontId="47" fillId="0" borderId="47" xfId="0" applyFont="1" applyBorder="1" applyAlignment="1">
      <alignment horizontal="center" vertical="top" wrapText="1"/>
    </xf>
    <xf numFmtId="0" fontId="8" fillId="0" borderId="40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47" xfId="0" applyFont="1" applyBorder="1" applyAlignment="1">
      <alignment horizontal="center" vertical="top" wrapText="1"/>
    </xf>
    <xf numFmtId="49" fontId="49" fillId="0" borderId="19" xfId="0" applyNumberFormat="1" applyFont="1" applyFill="1" applyBorder="1" applyAlignment="1">
      <alignment horizontal="center" vertical="center" wrapText="1"/>
    </xf>
    <xf numFmtId="0" fontId="49" fillId="0" borderId="19" xfId="0" applyNumberFormat="1" applyFont="1" applyFill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166" fontId="40" fillId="0" borderId="41" xfId="0" applyNumberFormat="1" applyFont="1" applyBorder="1" applyAlignment="1">
      <alignment horizontal="center" vertical="center" wrapText="1"/>
    </xf>
    <xf numFmtId="166" fontId="40" fillId="0" borderId="8" xfId="0" applyNumberFormat="1" applyFont="1" applyBorder="1" applyAlignment="1">
      <alignment horizontal="center" vertical="center" wrapText="1"/>
    </xf>
    <xf numFmtId="166" fontId="40" fillId="0" borderId="42" xfId="0" applyNumberFormat="1" applyFont="1" applyBorder="1" applyAlignment="1">
      <alignment horizontal="center" vertical="center" wrapText="1"/>
    </xf>
    <xf numFmtId="0" fontId="42" fillId="0" borderId="41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42" xfId="0" applyFont="1" applyBorder="1" applyAlignment="1">
      <alignment horizontal="center" vertical="center" wrapText="1"/>
    </xf>
    <xf numFmtId="165" fontId="44" fillId="0" borderId="41" xfId="9" applyNumberFormat="1" applyFont="1" applyBorder="1" applyAlignment="1">
      <alignment horizontal="center" vertical="top"/>
    </xf>
    <xf numFmtId="165" fontId="44" fillId="0" borderId="8" xfId="9" applyNumberFormat="1" applyFont="1" applyBorder="1" applyAlignment="1">
      <alignment horizontal="center" vertical="top"/>
    </xf>
    <xf numFmtId="165" fontId="44" fillId="0" borderId="42" xfId="9" applyNumberFormat="1" applyFont="1" applyBorder="1" applyAlignment="1">
      <alignment horizontal="center" vertical="top"/>
    </xf>
    <xf numFmtId="166" fontId="8" fillId="0" borderId="41" xfId="0" applyNumberFormat="1" applyFont="1" applyBorder="1" applyAlignment="1">
      <alignment horizontal="center" vertical="center" wrapText="1"/>
    </xf>
    <xf numFmtId="166" fontId="8" fillId="0" borderId="8" xfId="0" applyNumberFormat="1" applyFont="1" applyBorder="1" applyAlignment="1">
      <alignment horizontal="center" vertical="center" wrapText="1"/>
    </xf>
    <xf numFmtId="166" fontId="8" fillId="0" borderId="42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left" vertical="top" wrapText="1"/>
    </xf>
    <xf numFmtId="0" fontId="42" fillId="0" borderId="19" xfId="0" applyFont="1" applyBorder="1" applyAlignment="1">
      <alignment horizontal="center" vertical="top" wrapText="1"/>
    </xf>
    <xf numFmtId="0" fontId="42" fillId="0" borderId="19" xfId="0" applyFont="1" applyBorder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0" fontId="38" fillId="0" borderId="23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39" fillId="2" borderId="51" xfId="0" applyFont="1" applyFill="1" applyBorder="1" applyAlignment="1">
      <alignment horizontal="left" vertical="top" wrapText="1"/>
    </xf>
    <xf numFmtId="0" fontId="39" fillId="2" borderId="42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center"/>
    </xf>
    <xf numFmtId="0" fontId="40" fillId="0" borderId="0" xfId="0" applyFont="1" applyBorder="1" applyAlignment="1">
      <alignment horizontal="left" vertical="top" wrapText="1"/>
    </xf>
    <xf numFmtId="0" fontId="38" fillId="2" borderId="51" xfId="0" applyFont="1" applyFill="1" applyBorder="1" applyAlignment="1">
      <alignment horizontal="left" vertical="top" wrapText="1"/>
    </xf>
    <xf numFmtId="0" fontId="38" fillId="2" borderId="42" xfId="0" applyFont="1" applyFill="1" applyBorder="1" applyAlignment="1">
      <alignment horizontal="left" vertical="top" wrapText="1"/>
    </xf>
    <xf numFmtId="0" fontId="8" fillId="0" borderId="41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42" xfId="0" applyFont="1" applyBorder="1" applyAlignment="1">
      <alignment horizontal="left" vertical="top" wrapText="1"/>
    </xf>
    <xf numFmtId="0" fontId="40" fillId="0" borderId="51" xfId="94" applyFont="1" applyBorder="1" applyAlignment="1" applyProtection="1">
      <alignment vertical="center" wrapText="1"/>
      <protection locked="0"/>
    </xf>
    <xf numFmtId="0" fontId="40" fillId="0" borderId="8" xfId="94" applyFont="1" applyBorder="1" applyAlignment="1" applyProtection="1">
      <alignment vertical="center" wrapText="1"/>
      <protection locked="0"/>
    </xf>
    <xf numFmtId="0" fontId="40" fillId="0" borderId="42" xfId="94" applyFont="1" applyBorder="1" applyAlignment="1" applyProtection="1">
      <alignment vertical="center" wrapText="1"/>
      <protection locked="0"/>
    </xf>
    <xf numFmtId="0" fontId="38" fillId="0" borderId="49" xfId="0" applyFont="1" applyBorder="1" applyAlignment="1">
      <alignment horizontal="left" vertical="top" wrapText="1"/>
    </xf>
    <xf numFmtId="0" fontId="38" fillId="0" borderId="8" xfId="0" applyFont="1" applyBorder="1" applyAlignment="1">
      <alignment horizontal="left" vertical="top" wrapText="1"/>
    </xf>
    <xf numFmtId="0" fontId="38" fillId="0" borderId="42" xfId="0" applyFont="1" applyBorder="1" applyAlignment="1">
      <alignment horizontal="left" vertical="top" wrapText="1"/>
    </xf>
    <xf numFmtId="0" fontId="55" fillId="0" borderId="0" xfId="94" applyFont="1" applyAlignment="1" applyProtection="1">
      <alignment horizontal="right" wrapText="1"/>
      <protection locked="0"/>
    </xf>
    <xf numFmtId="0" fontId="55" fillId="0" borderId="0" xfId="94" applyFont="1" applyAlignment="1" applyProtection="1">
      <alignment horizontal="right"/>
      <protection locked="0"/>
    </xf>
    <xf numFmtId="0" fontId="50" fillId="0" borderId="0" xfId="0" applyFont="1" applyFill="1" applyAlignment="1">
      <alignment horizontal="right"/>
    </xf>
    <xf numFmtId="0" fontId="49" fillId="27" borderId="0" xfId="94" applyFont="1" applyFill="1" applyAlignment="1" applyProtection="1">
      <alignment horizontal="center" vertical="center" wrapText="1"/>
      <protection locked="0"/>
    </xf>
    <xf numFmtId="0" fontId="45" fillId="0" borderId="40" xfId="94" applyFont="1" applyBorder="1" applyAlignment="1">
      <alignment horizontal="center" vertical="center" wrapText="1"/>
    </xf>
    <xf numFmtId="0" fontId="45" fillId="0" borderId="47" xfId="94" applyFont="1" applyBorder="1" applyAlignment="1">
      <alignment horizontal="center" vertical="center" wrapText="1"/>
    </xf>
    <xf numFmtId="0" fontId="42" fillId="0" borderId="40" xfId="94" applyFont="1" applyBorder="1" applyAlignment="1" applyProtection="1">
      <alignment horizontal="center" vertical="center" wrapText="1"/>
      <protection locked="0"/>
    </xf>
    <xf numFmtId="0" fontId="42" fillId="0" borderId="47" xfId="94" applyFont="1" applyBorder="1" applyAlignment="1" applyProtection="1">
      <alignment horizontal="center" vertical="center" wrapText="1"/>
      <protection locked="0"/>
    </xf>
    <xf numFmtId="0" fontId="45" fillId="0" borderId="41" xfId="94" applyFont="1" applyBorder="1" applyAlignment="1" applyProtection="1">
      <alignment horizontal="center" vertical="center" wrapText="1"/>
      <protection locked="0"/>
    </xf>
    <xf numFmtId="0" fontId="45" fillId="0" borderId="42" xfId="94" applyFont="1" applyBorder="1" applyAlignment="1" applyProtection="1">
      <alignment horizontal="center" vertical="center" wrapText="1"/>
      <protection locked="0"/>
    </xf>
    <xf numFmtId="0" fontId="40" fillId="0" borderId="51" xfId="94" applyFont="1" applyFill="1" applyBorder="1" applyAlignment="1" applyProtection="1">
      <alignment horizontal="center" vertical="center" wrapText="1"/>
      <protection locked="0"/>
    </xf>
    <xf numFmtId="0" fontId="40" fillId="0" borderId="8" xfId="94" applyFont="1" applyFill="1" applyBorder="1" applyAlignment="1" applyProtection="1">
      <alignment horizontal="center" vertical="center" wrapText="1"/>
      <protection locked="0"/>
    </xf>
    <xf numFmtId="0" fontId="40" fillId="0" borderId="42" xfId="94" applyFont="1" applyFill="1" applyBorder="1" applyAlignment="1" applyProtection="1">
      <alignment horizontal="center" vertical="center" wrapText="1"/>
      <protection locked="0"/>
    </xf>
    <xf numFmtId="0" fontId="40" fillId="0" borderId="51" xfId="94" applyFont="1" applyBorder="1" applyAlignment="1" applyProtection="1">
      <alignment horizontal="center" vertical="top" wrapText="1"/>
      <protection locked="0"/>
    </xf>
    <xf numFmtId="0" fontId="40" fillId="0" borderId="8" xfId="94" applyFont="1" applyBorder="1" applyAlignment="1" applyProtection="1">
      <alignment horizontal="center" vertical="top" wrapText="1"/>
      <protection locked="0"/>
    </xf>
    <xf numFmtId="0" fontId="40" fillId="0" borderId="42" xfId="94" applyFont="1" applyBorder="1" applyAlignment="1" applyProtection="1">
      <alignment horizontal="center" vertical="top" wrapText="1"/>
      <protection locked="0"/>
    </xf>
    <xf numFmtId="0" fontId="40" fillId="0" borderId="51" xfId="94" applyFont="1" applyBorder="1" applyAlignment="1" applyProtection="1">
      <alignment horizontal="center" vertical="center" wrapText="1"/>
      <protection locked="0"/>
    </xf>
    <xf numFmtId="0" fontId="40" fillId="0" borderId="8" xfId="94" applyFont="1" applyBorder="1" applyAlignment="1" applyProtection="1">
      <alignment horizontal="center" vertical="center" wrapText="1"/>
      <protection locked="0"/>
    </xf>
    <xf numFmtId="0" fontId="40" fillId="0" borderId="42" xfId="94" applyFont="1" applyBorder="1" applyAlignment="1" applyProtection="1">
      <alignment horizontal="center" vertical="center" wrapText="1"/>
      <protection locked="0"/>
    </xf>
    <xf numFmtId="0" fontId="56" fillId="2" borderId="51" xfId="0" applyFont="1" applyFill="1" applyBorder="1" applyAlignment="1">
      <alignment horizontal="center" vertical="center" wrapText="1"/>
    </xf>
    <xf numFmtId="0" fontId="56" fillId="2" borderId="8" xfId="0" applyFont="1" applyFill="1" applyBorder="1" applyAlignment="1">
      <alignment horizontal="center" vertical="center" wrapText="1"/>
    </xf>
    <xf numFmtId="0" fontId="56" fillId="2" borderId="42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left" vertical="top" wrapText="1"/>
    </xf>
  </cellXfs>
  <cellStyles count="95">
    <cellStyle name="20% - Accent1 2" xfId="33"/>
    <cellStyle name="20% - Accent2 2" xfId="34"/>
    <cellStyle name="20% - Accent3 2" xfId="35"/>
    <cellStyle name="20% - Accent4 2" xfId="36"/>
    <cellStyle name="20% - Accent5 2" xfId="37"/>
    <cellStyle name="20% - Accent6 2" xfId="38"/>
    <cellStyle name="40% - Accent1 2" xfId="39"/>
    <cellStyle name="40% - Accent2 2" xfId="40"/>
    <cellStyle name="40% - Accent3 2" xfId="41"/>
    <cellStyle name="40% - Accent4 2" xfId="42"/>
    <cellStyle name="40% - Accent5 2" xfId="43"/>
    <cellStyle name="40% - Accent6 2" xfId="44"/>
    <cellStyle name="60% - Accent1 2" xfId="45"/>
    <cellStyle name="60% - Accent2 2" xfId="46"/>
    <cellStyle name="60% - Accent3 2" xfId="47"/>
    <cellStyle name="60% - Accent4 2" xfId="48"/>
    <cellStyle name="60% - Accent5 2" xfId="49"/>
    <cellStyle name="60% - Accent6 2" xfId="50"/>
    <cellStyle name="Accent1 2" xfId="51"/>
    <cellStyle name="Accent2 2" xfId="52"/>
    <cellStyle name="Accent3 2" xfId="53"/>
    <cellStyle name="Accent4 2" xfId="54"/>
    <cellStyle name="Accent5 2" xfId="55"/>
    <cellStyle name="Accent6 2" xfId="56"/>
    <cellStyle name="Bad 2" xfId="57"/>
    <cellStyle name="Calculation 2" xfId="58"/>
    <cellStyle name="Check Cell 2" xfId="59"/>
    <cellStyle name="Comma" xfId="8" builtinId="3"/>
    <cellStyle name="Comma 2" xfId="14"/>
    <cellStyle name="Comma 2 2" xfId="25"/>
    <cellStyle name="Comma 2 2 2" xfId="60"/>
    <cellStyle name="Comma 2 3" xfId="18"/>
    <cellStyle name="Comma 2 4" xfId="21"/>
    <cellStyle name="Comma 3" xfId="24"/>
    <cellStyle name="Comma 3 2" xfId="61"/>
    <cellStyle name="Comma 3 2 2" xfId="92"/>
    <cellStyle name="Comma 4" xfId="27"/>
    <cellStyle name="Comma 5" xfId="20"/>
    <cellStyle name="Comma 6" xfId="91"/>
    <cellStyle name="Comma 7" xfId="16"/>
    <cellStyle name="Explanatory Text 2" xfId="62"/>
    <cellStyle name="Good 2" xfId="63"/>
    <cellStyle name="Heading 1 2" xfId="64"/>
    <cellStyle name="Heading 2 2" xfId="65"/>
    <cellStyle name="Heading 3 2" xfId="66"/>
    <cellStyle name="Heading 4 2" xfId="67"/>
    <cellStyle name="Input 2" xfId="68"/>
    <cellStyle name="Linked Cell 2" xfId="69"/>
    <cellStyle name="Neutral 2" xfId="30"/>
    <cellStyle name="Neutral 3" xfId="70"/>
    <cellStyle name="Normal" xfId="0" builtinId="0"/>
    <cellStyle name="Normal 10" xfId="4"/>
    <cellStyle name="Normal 10 2" xfId="89"/>
    <cellStyle name="Normal 11" xfId="90"/>
    <cellStyle name="Normal 12" xfId="15"/>
    <cellStyle name="Normal 2" xfId="1"/>
    <cellStyle name="Normal 2 2" xfId="71"/>
    <cellStyle name="Normal 2 3" xfId="72"/>
    <cellStyle name="Normal 2 4" xfId="17"/>
    <cellStyle name="Normal 3" xfId="3"/>
    <cellStyle name="Normal 3 2" xfId="28"/>
    <cellStyle name="Normal 3 2 2" xfId="73"/>
    <cellStyle name="Normal 3 3" xfId="23"/>
    <cellStyle name="Normal 3_HavelvacN2axjusakN3" xfId="31"/>
    <cellStyle name="Normal 4" xfId="5"/>
    <cellStyle name="Normal 4 2" xfId="13"/>
    <cellStyle name="Normal 4 2 2" xfId="29"/>
    <cellStyle name="Normal 4 3" xfId="26"/>
    <cellStyle name="Normal 5" xfId="12"/>
    <cellStyle name="Normal 5 2" xfId="74"/>
    <cellStyle name="Normal 5 2 2" xfId="93"/>
    <cellStyle name="Normal 5 3" xfId="32"/>
    <cellStyle name="Normal 6" xfId="75"/>
    <cellStyle name="Normal 7" xfId="76"/>
    <cellStyle name="Normal 8" xfId="19"/>
    <cellStyle name="Normal 9" xfId="88"/>
    <cellStyle name="Normal_MVD artabyug" xfId="94"/>
    <cellStyle name="Note 2" xfId="77"/>
    <cellStyle name="Output 2" xfId="78"/>
    <cellStyle name="Percent 2" xfId="2"/>
    <cellStyle name="Percent 2 2" xfId="11"/>
    <cellStyle name="Percent 2 3" xfId="22"/>
    <cellStyle name="SN_241" xfId="9"/>
    <cellStyle name="SN_b" xfId="10"/>
    <cellStyle name="Style 1" xfId="79"/>
    <cellStyle name="Style 1 2" xfId="80"/>
    <cellStyle name="Style 1 2 2" xfId="87"/>
    <cellStyle name="Style 1_verchnakan_ax21-25_2018" xfId="81"/>
    <cellStyle name="Title 2" xfId="82"/>
    <cellStyle name="Total 2" xfId="83"/>
    <cellStyle name="Warning Text 2" xfId="84"/>
    <cellStyle name="Обычный 2" xfId="6"/>
    <cellStyle name="Обычный 2 2" xfId="86"/>
    <cellStyle name="Обычный 2 3" xfId="85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10" zoomScaleNormal="100" zoomScaleSheetLayoutView="100" workbookViewId="0">
      <selection activeCell="D10" sqref="D10"/>
    </sheetView>
  </sheetViews>
  <sheetFormatPr defaultColWidth="9.140625" defaultRowHeight="13.5"/>
  <cols>
    <col min="1" max="1" width="10.42578125" style="1" customWidth="1"/>
    <col min="2" max="2" width="11.140625" style="1" customWidth="1"/>
    <col min="3" max="3" width="67.42578125" style="1" customWidth="1"/>
    <col min="4" max="4" width="44.5703125" style="6" customWidth="1"/>
    <col min="5" max="5" width="10.28515625" style="1" customWidth="1"/>
    <col min="6" max="6" width="14" style="1" customWidth="1"/>
    <col min="7" max="16384" width="9.140625" style="1"/>
  </cols>
  <sheetData>
    <row r="1" spans="1:4">
      <c r="A1" s="7"/>
      <c r="B1" s="7"/>
      <c r="C1" s="7"/>
      <c r="D1" s="134" t="s">
        <v>14</v>
      </c>
    </row>
    <row r="2" spans="1:4">
      <c r="A2" s="7"/>
      <c r="B2" s="7"/>
      <c r="C2" s="9"/>
      <c r="D2" s="126" t="s">
        <v>83</v>
      </c>
    </row>
    <row r="3" spans="1:4">
      <c r="A3" s="7"/>
      <c r="B3" s="7"/>
      <c r="C3" s="9"/>
      <c r="D3" s="126" t="s">
        <v>10</v>
      </c>
    </row>
    <row r="4" spans="1:4" s="6" customFormat="1">
      <c r="A4" s="7"/>
      <c r="B4" s="7"/>
      <c r="C4" s="11"/>
      <c r="D4" s="16"/>
    </row>
    <row r="5" spans="1:4" ht="85.5" customHeight="1">
      <c r="A5" s="299" t="s">
        <v>92</v>
      </c>
      <c r="B5" s="299"/>
      <c r="C5" s="299"/>
      <c r="D5" s="299"/>
    </row>
    <row r="6" spans="1:4">
      <c r="A6" s="7"/>
      <c r="B6" s="7"/>
      <c r="C6" s="7"/>
      <c r="D6" s="7"/>
    </row>
    <row r="7" spans="1:4">
      <c r="A7" s="8"/>
      <c r="B7" s="8"/>
      <c r="C7" s="8"/>
      <c r="D7" s="8"/>
    </row>
    <row r="8" spans="1:4" s="2" customFormat="1" ht="77.25" customHeight="1">
      <c r="A8" s="300" t="s">
        <v>17</v>
      </c>
      <c r="B8" s="300"/>
      <c r="C8" s="300" t="s">
        <v>18</v>
      </c>
      <c r="D8" s="133" t="s">
        <v>53</v>
      </c>
    </row>
    <row r="9" spans="1:4" s="2" customFormat="1" ht="41.25" customHeight="1">
      <c r="A9" s="17" t="s">
        <v>20</v>
      </c>
      <c r="B9" s="17" t="s">
        <v>47</v>
      </c>
      <c r="C9" s="301"/>
      <c r="D9" s="38" t="s">
        <v>19</v>
      </c>
    </row>
    <row r="10" spans="1:4" s="2" customFormat="1" ht="30" customHeight="1">
      <c r="A10" s="17"/>
      <c r="B10" s="304" t="s">
        <v>51</v>
      </c>
      <c r="C10" s="305"/>
      <c r="D10" s="25">
        <f>D11+D57</f>
        <v>0</v>
      </c>
    </row>
    <row r="11" spans="1:4" s="2" customFormat="1" ht="30" customHeight="1">
      <c r="A11" s="17"/>
      <c r="B11" s="302" t="s">
        <v>5</v>
      </c>
      <c r="C11" s="303"/>
      <c r="D11" s="123">
        <f>D12+D25+D44</f>
        <v>-307729.3</v>
      </c>
    </row>
    <row r="12" spans="1:4" s="69" customFormat="1" ht="17.25">
      <c r="A12" s="315">
        <v>1057</v>
      </c>
      <c r="B12" s="318"/>
      <c r="C12" s="151" t="s">
        <v>130</v>
      </c>
      <c r="D12" s="276">
        <f>D19</f>
        <v>33000</v>
      </c>
    </row>
    <row r="13" spans="1:4" s="69" customFormat="1" ht="51.75" customHeight="1">
      <c r="A13" s="316"/>
      <c r="B13" s="319"/>
      <c r="C13" s="152" t="s">
        <v>104</v>
      </c>
      <c r="D13" s="153"/>
    </row>
    <row r="14" spans="1:4" s="69" customFormat="1" ht="17.25">
      <c r="A14" s="316"/>
      <c r="B14" s="319"/>
      <c r="C14" s="151" t="s">
        <v>131</v>
      </c>
      <c r="D14" s="154"/>
    </row>
    <row r="15" spans="1:4" s="69" customFormat="1" ht="51.75">
      <c r="A15" s="316"/>
      <c r="B15" s="319"/>
      <c r="C15" s="109" t="s">
        <v>105</v>
      </c>
      <c r="D15" s="154"/>
    </row>
    <row r="16" spans="1:4" s="69" customFormat="1" ht="17.25">
      <c r="A16" s="316"/>
      <c r="B16" s="319"/>
      <c r="C16" s="155" t="s">
        <v>132</v>
      </c>
      <c r="D16" s="154"/>
    </row>
    <row r="17" spans="1:4" s="69" customFormat="1" ht="45" customHeight="1">
      <c r="A17" s="317"/>
      <c r="B17" s="320"/>
      <c r="C17" s="109" t="s">
        <v>133</v>
      </c>
      <c r="D17" s="154"/>
    </row>
    <row r="18" spans="1:4" s="69" customFormat="1" ht="17.25">
      <c r="A18" s="321"/>
      <c r="B18" s="322"/>
      <c r="C18" s="313" t="s">
        <v>22</v>
      </c>
      <c r="D18" s="314"/>
    </row>
    <row r="19" spans="1:4" s="69" customFormat="1" ht="17.25">
      <c r="A19" s="323"/>
      <c r="B19" s="315">
        <v>11001</v>
      </c>
      <c r="C19" s="156" t="s">
        <v>7</v>
      </c>
      <c r="D19" s="65">
        <f>'Հավելված 3'!G20</f>
        <v>33000</v>
      </c>
    </row>
    <row r="20" spans="1:4" s="69" customFormat="1" ht="48.75" customHeight="1">
      <c r="A20" s="324"/>
      <c r="B20" s="316"/>
      <c r="C20" s="157" t="s">
        <v>105</v>
      </c>
      <c r="D20" s="153"/>
    </row>
    <row r="21" spans="1:4" s="69" customFormat="1" ht="14.25" customHeight="1">
      <c r="A21" s="324"/>
      <c r="B21" s="316"/>
      <c r="C21" s="156" t="s">
        <v>134</v>
      </c>
      <c r="D21" s="158"/>
    </row>
    <row r="22" spans="1:4" s="69" customFormat="1" ht="51.75">
      <c r="A22" s="324"/>
      <c r="B22" s="316"/>
      <c r="C22" s="157" t="s">
        <v>135</v>
      </c>
      <c r="D22" s="159"/>
    </row>
    <row r="23" spans="1:4" s="69" customFormat="1" ht="17.25">
      <c r="A23" s="324"/>
      <c r="B23" s="316"/>
      <c r="C23" s="156" t="s">
        <v>43</v>
      </c>
      <c r="D23" s="159"/>
    </row>
    <row r="24" spans="1:4" s="69" customFormat="1" ht="17.25">
      <c r="A24" s="325"/>
      <c r="B24" s="317"/>
      <c r="C24" s="130" t="s">
        <v>44</v>
      </c>
      <c r="D24" s="159"/>
    </row>
    <row r="25" spans="1:4" s="2" customFormat="1" ht="17.25">
      <c r="A25" s="306">
        <v>1120</v>
      </c>
      <c r="B25" s="309"/>
      <c r="C25" s="19" t="s">
        <v>38</v>
      </c>
      <c r="D25" s="31">
        <f>D32+D38</f>
        <v>-340429.3</v>
      </c>
    </row>
    <row r="26" spans="1:4" s="2" customFormat="1" ht="18" customHeight="1">
      <c r="A26" s="307"/>
      <c r="B26" s="309"/>
      <c r="C26" s="20" t="s">
        <v>48</v>
      </c>
      <c r="D26" s="21"/>
    </row>
    <row r="27" spans="1:4" s="2" customFormat="1" ht="17.25">
      <c r="A27" s="307"/>
      <c r="B27" s="309"/>
      <c r="C27" s="19" t="s">
        <v>39</v>
      </c>
      <c r="D27" s="21"/>
    </row>
    <row r="28" spans="1:4" s="2" customFormat="1" ht="34.5">
      <c r="A28" s="307"/>
      <c r="B28" s="309"/>
      <c r="C28" s="22" t="s">
        <v>78</v>
      </c>
      <c r="D28" s="21"/>
    </row>
    <row r="29" spans="1:4" s="2" customFormat="1" ht="17.25">
      <c r="A29" s="307"/>
      <c r="B29" s="309"/>
      <c r="C29" s="19" t="s">
        <v>40</v>
      </c>
      <c r="D29" s="21"/>
    </row>
    <row r="30" spans="1:4" s="2" customFormat="1" ht="19.5" customHeight="1">
      <c r="A30" s="308"/>
      <c r="B30" s="309"/>
      <c r="C30" s="20" t="s">
        <v>79</v>
      </c>
      <c r="D30" s="21"/>
    </row>
    <row r="31" spans="1:4" ht="17.25">
      <c r="A31" s="310"/>
      <c r="B31" s="311"/>
      <c r="C31" s="312" t="s">
        <v>22</v>
      </c>
      <c r="D31" s="298"/>
    </row>
    <row r="32" spans="1:4" s="2" customFormat="1" ht="17.25">
      <c r="A32" s="329"/>
      <c r="B32" s="331">
        <v>11002</v>
      </c>
      <c r="C32" s="23" t="s">
        <v>41</v>
      </c>
      <c r="D32" s="65">
        <f>'Հավելված 3'!G42</f>
        <v>-117000</v>
      </c>
    </row>
    <row r="33" spans="1:5" s="2" customFormat="1" ht="18.75" customHeight="1">
      <c r="A33" s="330"/>
      <c r="B33" s="332"/>
      <c r="C33" s="24" t="s">
        <v>85</v>
      </c>
      <c r="D33" s="125"/>
    </row>
    <row r="34" spans="1:5" s="2" customFormat="1" ht="17.25">
      <c r="A34" s="330"/>
      <c r="B34" s="332"/>
      <c r="C34" s="23" t="s">
        <v>42</v>
      </c>
      <c r="D34" s="19"/>
    </row>
    <row r="35" spans="1:5" s="2" customFormat="1" ht="35.25" customHeight="1">
      <c r="A35" s="330"/>
      <c r="B35" s="332"/>
      <c r="C35" s="24" t="s">
        <v>97</v>
      </c>
      <c r="D35" s="26"/>
    </row>
    <row r="36" spans="1:5" s="2" customFormat="1" ht="18.75" customHeight="1">
      <c r="A36" s="330"/>
      <c r="B36" s="332"/>
      <c r="C36" s="23" t="s">
        <v>43</v>
      </c>
      <c r="D36" s="19"/>
    </row>
    <row r="37" spans="1:5" s="2" customFormat="1" ht="17.25">
      <c r="A37" s="300"/>
      <c r="B37" s="333"/>
      <c r="C37" s="27" t="s">
        <v>44</v>
      </c>
      <c r="D37" s="24"/>
      <c r="E37" s="3"/>
    </row>
    <row r="38" spans="1:5" s="2" customFormat="1" ht="17.25">
      <c r="A38" s="335"/>
      <c r="B38" s="331">
        <v>31002</v>
      </c>
      <c r="C38" s="19" t="s">
        <v>41</v>
      </c>
      <c r="D38" s="277">
        <f>'Հավելված 3'!G58</f>
        <v>-223429.3</v>
      </c>
    </row>
    <row r="39" spans="1:5" s="2" customFormat="1" ht="70.5" customHeight="1">
      <c r="A39" s="330"/>
      <c r="B39" s="332"/>
      <c r="C39" s="24" t="s">
        <v>109</v>
      </c>
      <c r="D39" s="160"/>
    </row>
    <row r="40" spans="1:5" s="2" customFormat="1" ht="19.5" customHeight="1">
      <c r="A40" s="330"/>
      <c r="B40" s="332"/>
      <c r="C40" s="19" t="s">
        <v>42</v>
      </c>
      <c r="D40" s="129"/>
    </row>
    <row r="41" spans="1:5" s="2" customFormat="1" ht="66" customHeight="1">
      <c r="A41" s="330"/>
      <c r="B41" s="332"/>
      <c r="C41" s="24" t="s">
        <v>136</v>
      </c>
      <c r="D41" s="129"/>
    </row>
    <row r="42" spans="1:5" s="2" customFormat="1" ht="17.25">
      <c r="A42" s="330"/>
      <c r="B42" s="332"/>
      <c r="C42" s="19" t="s">
        <v>43</v>
      </c>
      <c r="D42" s="129"/>
    </row>
    <row r="43" spans="1:5" s="2" customFormat="1" ht="54.75" customHeight="1">
      <c r="A43" s="336"/>
      <c r="B43" s="337"/>
      <c r="C43" s="24" t="s">
        <v>137</v>
      </c>
      <c r="D43" s="129"/>
      <c r="E43" s="3"/>
    </row>
    <row r="44" spans="1:5" s="69" customFormat="1" ht="17.25">
      <c r="A44" s="315">
        <v>1123</v>
      </c>
      <c r="B44" s="318"/>
      <c r="C44" s="151" t="s">
        <v>38</v>
      </c>
      <c r="D44" s="276">
        <f>D51</f>
        <v>-300</v>
      </c>
    </row>
    <row r="45" spans="1:5" s="69" customFormat="1" ht="17.25">
      <c r="A45" s="316"/>
      <c r="B45" s="319"/>
      <c r="C45" s="152" t="s">
        <v>127</v>
      </c>
      <c r="D45" s="153"/>
    </row>
    <row r="46" spans="1:5" s="69" customFormat="1" ht="17.25">
      <c r="A46" s="316"/>
      <c r="B46" s="319"/>
      <c r="C46" s="151" t="s">
        <v>39</v>
      </c>
      <c r="D46" s="154"/>
    </row>
    <row r="47" spans="1:5" s="69" customFormat="1" ht="17.25">
      <c r="A47" s="316"/>
      <c r="B47" s="319"/>
      <c r="C47" s="109" t="s">
        <v>138</v>
      </c>
      <c r="D47" s="154"/>
    </row>
    <row r="48" spans="1:5" s="69" customFormat="1" ht="17.25">
      <c r="A48" s="316"/>
      <c r="B48" s="319"/>
      <c r="C48" s="155" t="s">
        <v>40</v>
      </c>
      <c r="D48" s="154"/>
    </row>
    <row r="49" spans="1:4" s="69" customFormat="1" ht="45" customHeight="1">
      <c r="A49" s="317"/>
      <c r="B49" s="320"/>
      <c r="C49" s="109" t="s">
        <v>139</v>
      </c>
      <c r="D49" s="161"/>
    </row>
    <row r="50" spans="1:4" s="69" customFormat="1" ht="17.25">
      <c r="A50" s="321"/>
      <c r="B50" s="322"/>
      <c r="C50" s="313" t="s">
        <v>22</v>
      </c>
      <c r="D50" s="314"/>
    </row>
    <row r="51" spans="1:4" s="69" customFormat="1" ht="17.25">
      <c r="A51" s="323"/>
      <c r="B51" s="315">
        <v>11001</v>
      </c>
      <c r="C51" s="156" t="s">
        <v>41</v>
      </c>
      <c r="D51" s="65">
        <f>'Հավելված 3'!G78</f>
        <v>-300</v>
      </c>
    </row>
    <row r="52" spans="1:4" s="69" customFormat="1" ht="34.5">
      <c r="A52" s="324"/>
      <c r="B52" s="316"/>
      <c r="C52" s="157" t="s">
        <v>128</v>
      </c>
      <c r="D52" s="153"/>
    </row>
    <row r="53" spans="1:4" s="69" customFormat="1" ht="14.25" customHeight="1">
      <c r="A53" s="324"/>
      <c r="B53" s="316"/>
      <c r="C53" s="156" t="s">
        <v>42</v>
      </c>
      <c r="D53" s="158"/>
    </row>
    <row r="54" spans="1:4" s="69" customFormat="1" ht="51.75">
      <c r="A54" s="324"/>
      <c r="B54" s="316"/>
      <c r="C54" s="157" t="s">
        <v>140</v>
      </c>
      <c r="D54" s="159"/>
    </row>
    <row r="55" spans="1:4" s="69" customFormat="1" ht="17.25">
      <c r="A55" s="324"/>
      <c r="B55" s="316"/>
      <c r="C55" s="156" t="s">
        <v>43</v>
      </c>
      <c r="D55" s="159"/>
    </row>
    <row r="56" spans="1:4" s="69" customFormat="1" ht="17.25">
      <c r="A56" s="325"/>
      <c r="B56" s="317"/>
      <c r="C56" s="130" t="s">
        <v>44</v>
      </c>
      <c r="D56" s="159"/>
    </row>
    <row r="57" spans="1:4" s="13" customFormat="1" ht="27" customHeight="1">
      <c r="A57" s="28"/>
      <c r="B57" s="15" t="s">
        <v>75</v>
      </c>
      <c r="C57" s="29"/>
      <c r="D57" s="30">
        <f t="shared" ref="D57" si="0">+D58</f>
        <v>307729.3</v>
      </c>
    </row>
    <row r="58" spans="1:4" s="13" customFormat="1" ht="16.5" customHeight="1">
      <c r="A58" s="326" t="s">
        <v>61</v>
      </c>
      <c r="B58" s="326"/>
      <c r="C58" s="19" t="s">
        <v>38</v>
      </c>
      <c r="D58" s="31">
        <f>+D65</f>
        <v>307729.3</v>
      </c>
    </row>
    <row r="59" spans="1:4" s="13" customFormat="1" ht="16.5" customHeight="1">
      <c r="A59" s="327"/>
      <c r="B59" s="327"/>
      <c r="C59" s="24" t="s">
        <v>55</v>
      </c>
      <c r="D59" s="32"/>
    </row>
    <row r="60" spans="1:4" s="13" customFormat="1" ht="16.5" customHeight="1">
      <c r="A60" s="327"/>
      <c r="B60" s="327"/>
      <c r="C60" s="19" t="s">
        <v>39</v>
      </c>
      <c r="D60" s="33"/>
    </row>
    <row r="61" spans="1:4" s="13" customFormat="1" ht="30" customHeight="1">
      <c r="A61" s="327"/>
      <c r="B61" s="327"/>
      <c r="C61" s="24" t="s">
        <v>76</v>
      </c>
      <c r="D61" s="32"/>
    </row>
    <row r="62" spans="1:4" s="13" customFormat="1" ht="18.75" customHeight="1">
      <c r="A62" s="327"/>
      <c r="B62" s="327"/>
      <c r="C62" s="19" t="s">
        <v>40</v>
      </c>
      <c r="D62" s="33"/>
    </row>
    <row r="63" spans="1:4" s="13" customFormat="1" ht="28.5" customHeight="1">
      <c r="A63" s="328"/>
      <c r="B63" s="328"/>
      <c r="C63" s="24" t="s">
        <v>87</v>
      </c>
      <c r="D63" s="34"/>
    </row>
    <row r="64" spans="1:4" s="6" customFormat="1" ht="15.75" customHeight="1">
      <c r="A64" s="297"/>
      <c r="B64" s="334"/>
      <c r="C64" s="297" t="s">
        <v>22</v>
      </c>
      <c r="D64" s="298"/>
    </row>
    <row r="65" spans="1:6" s="13" customFormat="1" ht="16.5" customHeight="1">
      <c r="A65" s="35"/>
      <c r="B65" s="326" t="s">
        <v>28</v>
      </c>
      <c r="C65" s="19" t="s">
        <v>41</v>
      </c>
      <c r="D65" s="31">
        <f>'Հավելված 3'!G97</f>
        <v>307729.3</v>
      </c>
    </row>
    <row r="66" spans="1:6" s="13" customFormat="1" ht="16.5" customHeight="1">
      <c r="A66" s="36"/>
      <c r="B66" s="327"/>
      <c r="C66" s="24" t="s">
        <v>55</v>
      </c>
      <c r="D66" s="124"/>
    </row>
    <row r="67" spans="1:6" s="13" customFormat="1" ht="16.5" customHeight="1">
      <c r="A67" s="36"/>
      <c r="B67" s="327"/>
      <c r="C67" s="19" t="s">
        <v>42</v>
      </c>
      <c r="D67" s="33"/>
    </row>
    <row r="68" spans="1:6" s="13" customFormat="1" ht="74.25" customHeight="1">
      <c r="A68" s="36"/>
      <c r="B68" s="327"/>
      <c r="C68" s="24" t="s">
        <v>77</v>
      </c>
      <c r="D68" s="32"/>
      <c r="F68" s="14"/>
    </row>
    <row r="69" spans="1:6" s="13" customFormat="1" ht="16.5" customHeight="1">
      <c r="A69" s="36"/>
      <c r="B69" s="327"/>
      <c r="C69" s="19" t="s">
        <v>43</v>
      </c>
      <c r="D69" s="33"/>
    </row>
    <row r="70" spans="1:6" s="13" customFormat="1" ht="17.25" customHeight="1">
      <c r="A70" s="37"/>
      <c r="B70" s="328"/>
      <c r="C70" s="24" t="s">
        <v>44</v>
      </c>
      <c r="D70" s="34"/>
    </row>
  </sheetData>
  <mergeCells count="30">
    <mergeCell ref="B19:B24"/>
    <mergeCell ref="B65:B70"/>
    <mergeCell ref="A32:A37"/>
    <mergeCell ref="B32:B37"/>
    <mergeCell ref="A58:A63"/>
    <mergeCell ref="B58:B63"/>
    <mergeCell ref="A64:B64"/>
    <mergeCell ref="A38:A43"/>
    <mergeCell ref="B38:B43"/>
    <mergeCell ref="A44:A49"/>
    <mergeCell ref="B44:B49"/>
    <mergeCell ref="A50:B50"/>
    <mergeCell ref="A51:A56"/>
    <mergeCell ref="B51:B56"/>
    <mergeCell ref="C64:D64"/>
    <mergeCell ref="A5:D5"/>
    <mergeCell ref="A8:B8"/>
    <mergeCell ref="C8:C9"/>
    <mergeCell ref="B11:C11"/>
    <mergeCell ref="B10:C10"/>
    <mergeCell ref="A25:A30"/>
    <mergeCell ref="B25:B30"/>
    <mergeCell ref="A31:B31"/>
    <mergeCell ref="C31:D31"/>
    <mergeCell ref="C50:D50"/>
    <mergeCell ref="A12:A17"/>
    <mergeCell ref="B12:B17"/>
    <mergeCell ref="A18:B18"/>
    <mergeCell ref="C18:D18"/>
    <mergeCell ref="A19:A24"/>
  </mergeCells>
  <printOptions horizontalCentered="1"/>
  <pageMargins left="0" right="0" top="0" bottom="0" header="0" footer="0"/>
  <pageSetup paperSize="9" fitToHeight="0" orientation="landscape" errors="blank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E11" sqref="E11:H11"/>
    </sheetView>
  </sheetViews>
  <sheetFormatPr defaultRowHeight="15"/>
  <cols>
    <col min="2" max="2" width="19.7109375" customWidth="1"/>
    <col min="3" max="3" width="64" customWidth="1"/>
    <col min="4" max="4" width="17.140625" customWidth="1"/>
    <col min="5" max="5" width="16" customWidth="1"/>
    <col min="6" max="6" width="24" customWidth="1"/>
    <col min="7" max="7" width="27.7109375" customWidth="1"/>
    <col min="8" max="8" width="19.7109375" customWidth="1"/>
  </cols>
  <sheetData>
    <row r="1" spans="1:9" s="6" customFormat="1" ht="13.5">
      <c r="A1" s="7"/>
      <c r="B1" s="7"/>
      <c r="C1" s="7"/>
      <c r="D1" s="134"/>
      <c r="H1" s="134" t="s">
        <v>15</v>
      </c>
    </row>
    <row r="2" spans="1:9" s="6" customFormat="1" ht="13.5">
      <c r="A2" s="7"/>
      <c r="B2" s="7"/>
      <c r="C2" s="9"/>
      <c r="D2" s="126"/>
      <c r="H2" s="126" t="s">
        <v>83</v>
      </c>
    </row>
    <row r="3" spans="1:9" s="6" customFormat="1" ht="13.5">
      <c r="A3" s="7"/>
      <c r="B3" s="7"/>
      <c r="C3" s="9"/>
      <c r="D3" s="126"/>
      <c r="H3" s="126" t="s">
        <v>10</v>
      </c>
    </row>
    <row r="4" spans="1:9" s="6" customFormat="1" ht="15" customHeight="1">
      <c r="F4" s="162"/>
      <c r="G4" s="338"/>
      <c r="H4" s="338"/>
    </row>
    <row r="5" spans="1:9" s="6" customFormat="1" ht="18" customHeight="1">
      <c r="F5" s="339"/>
      <c r="G5" s="339"/>
      <c r="H5" s="339"/>
    </row>
    <row r="6" spans="1:9" s="6" customFormat="1" ht="14.25">
      <c r="F6" s="162"/>
      <c r="G6" s="162"/>
      <c r="H6" s="162"/>
    </row>
    <row r="7" spans="1:9" s="6" customFormat="1" ht="13.5"/>
    <row r="8" spans="1:9" s="6" customFormat="1" ht="41.25" customHeight="1">
      <c r="A8" s="340" t="s">
        <v>258</v>
      </c>
      <c r="B8" s="340"/>
      <c r="C8" s="340"/>
      <c r="D8" s="340"/>
      <c r="E8" s="340"/>
      <c r="F8" s="340"/>
      <c r="G8" s="340"/>
      <c r="H8" s="340"/>
      <c r="I8" s="163"/>
    </row>
    <row r="10" spans="1:9">
      <c r="G10" s="6" t="s">
        <v>24</v>
      </c>
    </row>
    <row r="11" spans="1:9" s="164" customFormat="1" ht="53.25" customHeight="1">
      <c r="A11" s="341" t="s">
        <v>141</v>
      </c>
      <c r="B11" s="342"/>
      <c r="C11" s="343" t="s">
        <v>142</v>
      </c>
      <c r="D11" s="345" t="s">
        <v>143</v>
      </c>
      <c r="E11" s="347" t="s">
        <v>99</v>
      </c>
      <c r="F11" s="348"/>
      <c r="G11" s="348"/>
      <c r="H11" s="349"/>
    </row>
    <row r="12" spans="1:9" s="167" customFormat="1" ht="107.25" customHeight="1">
      <c r="A12" s="165" t="s">
        <v>144</v>
      </c>
      <c r="B12" s="165" t="s">
        <v>47</v>
      </c>
      <c r="C12" s="344"/>
      <c r="D12" s="346"/>
      <c r="E12" s="166" t="s">
        <v>145</v>
      </c>
      <c r="F12" s="166" t="s">
        <v>146</v>
      </c>
      <c r="G12" s="166" t="s">
        <v>147</v>
      </c>
      <c r="H12" s="166" t="s">
        <v>148</v>
      </c>
    </row>
    <row r="13" spans="1:9" s="171" customFormat="1" ht="29.25" customHeight="1">
      <c r="A13" s="168"/>
      <c r="B13" s="168"/>
      <c r="C13" s="169" t="s">
        <v>149</v>
      </c>
      <c r="D13" s="170">
        <f>+D15</f>
        <v>-223429.3</v>
      </c>
      <c r="E13" s="170">
        <f t="shared" ref="E13:H13" si="0">+E15</f>
        <v>0</v>
      </c>
      <c r="F13" s="170">
        <f t="shared" si="0"/>
        <v>0</v>
      </c>
      <c r="G13" s="170">
        <f t="shared" si="0"/>
        <v>0</v>
      </c>
      <c r="H13" s="170">
        <f t="shared" si="0"/>
        <v>-223429.3</v>
      </c>
    </row>
    <row r="14" spans="1:9" s="172" customFormat="1" ht="17.25">
      <c r="A14" s="168"/>
      <c r="B14" s="168"/>
      <c r="C14" s="169" t="s">
        <v>150</v>
      </c>
      <c r="D14" s="170"/>
      <c r="E14" s="170"/>
      <c r="F14" s="170"/>
      <c r="G14" s="170"/>
      <c r="H14" s="170"/>
    </row>
    <row r="15" spans="1:9" s="171" customFormat="1" ht="42.75" customHeight="1">
      <c r="A15" s="173"/>
      <c r="B15" s="174"/>
      <c r="C15" s="174" t="s">
        <v>151</v>
      </c>
      <c r="D15" s="170">
        <f>+D19</f>
        <v>-223429.3</v>
      </c>
      <c r="E15" s="170">
        <f t="shared" ref="E15:H15" si="1">+E19</f>
        <v>0</v>
      </c>
      <c r="F15" s="170">
        <f t="shared" si="1"/>
        <v>0</v>
      </c>
      <c r="G15" s="170">
        <f t="shared" si="1"/>
        <v>0</v>
      </c>
      <c r="H15" s="170">
        <f t="shared" si="1"/>
        <v>-223429.3</v>
      </c>
    </row>
    <row r="16" spans="1:9" s="171" customFormat="1" ht="16.5" customHeight="1">
      <c r="A16" s="173"/>
      <c r="B16" s="173"/>
      <c r="C16" s="173" t="s">
        <v>152</v>
      </c>
      <c r="D16" s="170"/>
      <c r="E16" s="175"/>
      <c r="F16" s="175"/>
      <c r="G16" s="175"/>
      <c r="H16" s="175"/>
    </row>
    <row r="17" spans="1:8" s="180" customFormat="1" ht="54" hidden="1" customHeight="1">
      <c r="A17" s="176">
        <v>1120</v>
      </c>
      <c r="B17" s="177">
        <v>31002</v>
      </c>
      <c r="C17" s="178" t="s">
        <v>153</v>
      </c>
      <c r="D17" s="170">
        <f>SUM(D18:D18)</f>
        <v>0</v>
      </c>
      <c r="E17" s="179">
        <v>0</v>
      </c>
      <c r="F17" s="179">
        <f>SUM(F18:F18)</f>
        <v>0</v>
      </c>
      <c r="G17" s="179">
        <v>0</v>
      </c>
      <c r="H17" s="179">
        <v>0</v>
      </c>
    </row>
    <row r="18" spans="1:8" ht="57" hidden="1" customHeight="1">
      <c r="A18" s="181"/>
      <c r="B18" s="154"/>
      <c r="C18" s="182" t="s">
        <v>154</v>
      </c>
      <c r="D18" s="170">
        <f>F18</f>
        <v>0</v>
      </c>
      <c r="E18" s="183">
        <v>0</v>
      </c>
      <c r="F18" s="184"/>
      <c r="G18" s="183">
        <v>0</v>
      </c>
      <c r="H18" s="183">
        <v>0</v>
      </c>
    </row>
    <row r="19" spans="1:8" ht="76.5" customHeight="1">
      <c r="A19" s="185">
        <v>1120</v>
      </c>
      <c r="B19" s="186">
        <v>31002</v>
      </c>
      <c r="C19" s="187" t="s">
        <v>155</v>
      </c>
      <c r="D19" s="170">
        <f>E19+F19+G19+H19</f>
        <v>-223429.3</v>
      </c>
      <c r="E19" s="183">
        <v>0</v>
      </c>
      <c r="F19" s="183"/>
      <c r="G19" s="188"/>
      <c r="H19" s="170">
        <f>+'Հավելված 3'!G58</f>
        <v>-223429.3</v>
      </c>
    </row>
  </sheetData>
  <mergeCells count="7">
    <mergeCell ref="G4:H4"/>
    <mergeCell ref="F5:H5"/>
    <mergeCell ref="A8:H8"/>
    <mergeCell ref="A11:B11"/>
    <mergeCell ref="C11:C12"/>
    <mergeCell ref="D11:D12"/>
    <mergeCell ref="E11: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37" zoomScaleNormal="100" zoomScaleSheetLayoutView="80" workbookViewId="0">
      <selection activeCell="F58" sqref="F58"/>
    </sheetView>
  </sheetViews>
  <sheetFormatPr defaultColWidth="9.140625" defaultRowHeight="13.5"/>
  <cols>
    <col min="1" max="1" width="5" style="1" customWidth="1"/>
    <col min="2" max="2" width="5.85546875" style="1" customWidth="1"/>
    <col min="3" max="3" width="5.5703125" style="1" customWidth="1"/>
    <col min="4" max="4" width="5.7109375" style="1" customWidth="1"/>
    <col min="5" max="5" width="8.42578125" style="1" customWidth="1"/>
    <col min="6" max="6" width="62.7109375" style="1" customWidth="1"/>
    <col min="7" max="7" width="39.5703125" style="6" customWidth="1"/>
    <col min="8" max="8" width="49.85546875" style="1" customWidth="1"/>
    <col min="9" max="16384" width="9.140625" style="1"/>
  </cols>
  <sheetData>
    <row r="1" spans="1:7" s="6" customFormat="1">
      <c r="A1" s="7"/>
      <c r="B1" s="7"/>
      <c r="C1" s="7"/>
      <c r="D1" s="134"/>
      <c r="G1" s="134" t="s">
        <v>93</v>
      </c>
    </row>
    <row r="2" spans="1:7" s="6" customFormat="1">
      <c r="A2" s="7"/>
      <c r="B2" s="7"/>
      <c r="C2" s="9"/>
      <c r="D2" s="126"/>
      <c r="G2" s="126" t="s">
        <v>83</v>
      </c>
    </row>
    <row r="3" spans="1:7" s="6" customFormat="1">
      <c r="A3" s="7"/>
      <c r="B3" s="7"/>
      <c r="C3" s="9"/>
      <c r="D3" s="126"/>
      <c r="G3" s="126" t="s">
        <v>10</v>
      </c>
    </row>
    <row r="4" spans="1:7" ht="70.5" customHeight="1">
      <c r="A4" s="340" t="s">
        <v>98</v>
      </c>
      <c r="B4" s="340"/>
      <c r="C4" s="340"/>
      <c r="D4" s="340"/>
      <c r="E4" s="340"/>
      <c r="F4" s="340"/>
      <c r="G4" s="340"/>
    </row>
    <row r="7" spans="1:7" s="5" customFormat="1" ht="72.75" customHeight="1">
      <c r="A7" s="356" t="s">
        <v>33</v>
      </c>
      <c r="B7" s="357"/>
      <c r="C7" s="358"/>
      <c r="D7" s="359" t="s">
        <v>17</v>
      </c>
      <c r="E7" s="359"/>
      <c r="F7" s="359" t="s">
        <v>25</v>
      </c>
      <c r="G7" s="133" t="s">
        <v>53</v>
      </c>
    </row>
    <row r="8" spans="1:7" s="5" customFormat="1" ht="44.25" customHeight="1">
      <c r="A8" s="39" t="s">
        <v>34</v>
      </c>
      <c r="B8" s="39" t="s">
        <v>35</v>
      </c>
      <c r="C8" s="39" t="s">
        <v>36</v>
      </c>
      <c r="D8" s="40" t="s">
        <v>20</v>
      </c>
      <c r="E8" s="40" t="s">
        <v>21</v>
      </c>
      <c r="F8" s="359"/>
      <c r="G8" s="38" t="s">
        <v>121</v>
      </c>
    </row>
    <row r="9" spans="1:7" s="5" customFormat="1" ht="17.25">
      <c r="A9" s="41"/>
      <c r="B9" s="41"/>
      <c r="C9" s="41"/>
      <c r="D9" s="40"/>
      <c r="E9" s="40"/>
      <c r="F9" s="42" t="s">
        <v>26</v>
      </c>
      <c r="G9" s="25">
        <f>+G11+G33+G68+G87</f>
        <v>0</v>
      </c>
    </row>
    <row r="10" spans="1:7" s="141" customFormat="1" ht="17.25">
      <c r="A10" s="135"/>
      <c r="B10" s="136"/>
      <c r="C10" s="137"/>
      <c r="D10" s="136"/>
      <c r="E10" s="138"/>
      <c r="F10" s="139" t="s">
        <v>27</v>
      </c>
      <c r="G10" s="140"/>
    </row>
    <row r="11" spans="1:7" s="5" customFormat="1" ht="34.5">
      <c r="A11" s="43" t="s">
        <v>82</v>
      </c>
      <c r="B11" s="350"/>
      <c r="C11" s="351"/>
      <c r="D11" s="355"/>
      <c r="E11" s="331"/>
      <c r="F11" s="42" t="s">
        <v>101</v>
      </c>
      <c r="G11" s="25">
        <f t="shared" ref="G11" si="0">G13</f>
        <v>33000</v>
      </c>
    </row>
    <row r="12" spans="1:7" s="5" customFormat="1" ht="17.25">
      <c r="A12" s="44"/>
      <c r="B12" s="350"/>
      <c r="C12" s="352"/>
      <c r="D12" s="355"/>
      <c r="E12" s="332"/>
      <c r="F12" s="27" t="s">
        <v>27</v>
      </c>
      <c r="G12" s="24"/>
    </row>
    <row r="13" spans="1:7" s="5" customFormat="1" ht="51.75">
      <c r="A13" s="44"/>
      <c r="B13" s="43" t="s">
        <v>82</v>
      </c>
      <c r="C13" s="353"/>
      <c r="D13" s="355"/>
      <c r="E13" s="332"/>
      <c r="F13" s="42" t="s">
        <v>102</v>
      </c>
      <c r="G13" s="25">
        <f t="shared" ref="G13" si="1">G15</f>
        <v>33000</v>
      </c>
    </row>
    <row r="14" spans="1:7" s="5" customFormat="1" ht="17.25">
      <c r="A14" s="44"/>
      <c r="B14" s="44"/>
      <c r="C14" s="354"/>
      <c r="D14" s="355"/>
      <c r="E14" s="332"/>
      <c r="F14" s="27" t="s">
        <v>27</v>
      </c>
      <c r="G14" s="24"/>
    </row>
    <row r="15" spans="1:7" s="5" customFormat="1" ht="34.5">
      <c r="A15" s="44"/>
      <c r="B15" s="44"/>
      <c r="C15" s="43" t="s">
        <v>82</v>
      </c>
      <c r="D15" s="355"/>
      <c r="E15" s="332"/>
      <c r="F15" s="42" t="s">
        <v>103</v>
      </c>
      <c r="G15" s="25">
        <f t="shared" ref="G15" si="2">G18</f>
        <v>33000</v>
      </c>
    </row>
    <row r="16" spans="1:7" s="5" customFormat="1" ht="17.25">
      <c r="A16" s="44"/>
      <c r="B16" s="44"/>
      <c r="C16" s="44"/>
      <c r="D16" s="355"/>
      <c r="E16" s="333"/>
      <c r="F16" s="27" t="s">
        <v>27</v>
      </c>
      <c r="G16" s="24"/>
    </row>
    <row r="17" spans="1:7" s="5" customFormat="1" ht="17.25">
      <c r="A17" s="45"/>
      <c r="B17" s="45"/>
      <c r="C17" s="45"/>
      <c r="D17" s="127"/>
      <c r="E17" s="46"/>
      <c r="F17" s="47" t="s">
        <v>52</v>
      </c>
      <c r="G17" s="25">
        <f t="shared" ref="G17" si="3">G18</f>
        <v>33000</v>
      </c>
    </row>
    <row r="18" spans="1:7" s="5" customFormat="1" ht="17.25">
      <c r="A18" s="45"/>
      <c r="B18" s="45"/>
      <c r="C18" s="45"/>
      <c r="D18" s="48">
        <v>1057</v>
      </c>
      <c r="E18" s="48"/>
      <c r="F18" s="49" t="s">
        <v>27</v>
      </c>
      <c r="G18" s="25">
        <f>G20</f>
        <v>33000</v>
      </c>
    </row>
    <row r="19" spans="1:7" s="5" customFormat="1" ht="51.75">
      <c r="A19" s="45"/>
      <c r="B19" s="45"/>
      <c r="C19" s="45"/>
      <c r="D19" s="50"/>
      <c r="E19" s="50"/>
      <c r="F19" s="41" t="s">
        <v>104</v>
      </c>
      <c r="G19" s="24"/>
    </row>
    <row r="20" spans="1:7" s="5" customFormat="1" ht="17.25">
      <c r="A20" s="45"/>
      <c r="B20" s="45"/>
      <c r="C20" s="45"/>
      <c r="D20" s="48"/>
      <c r="E20" s="48">
        <v>11001</v>
      </c>
      <c r="F20" s="24" t="s">
        <v>27</v>
      </c>
      <c r="G20" s="25">
        <f>G22</f>
        <v>33000</v>
      </c>
    </row>
    <row r="21" spans="1:7" s="5" customFormat="1" ht="51.75">
      <c r="A21" s="45"/>
      <c r="B21" s="45"/>
      <c r="C21" s="45"/>
      <c r="D21" s="50"/>
      <c r="E21" s="50"/>
      <c r="F21" s="41" t="s">
        <v>105</v>
      </c>
      <c r="G21" s="24"/>
    </row>
    <row r="22" spans="1:7" s="5" customFormat="1" ht="17.25">
      <c r="A22" s="45"/>
      <c r="B22" s="45"/>
      <c r="C22" s="45"/>
      <c r="D22" s="50"/>
      <c r="E22" s="50"/>
      <c r="F22" s="23" t="s">
        <v>29</v>
      </c>
      <c r="G22" s="25">
        <f t="shared" ref="G22" si="4">G24</f>
        <v>33000</v>
      </c>
    </row>
    <row r="23" spans="1:7" s="5" customFormat="1" ht="17.25">
      <c r="A23" s="45"/>
      <c r="B23" s="45"/>
      <c r="C23" s="45"/>
      <c r="D23" s="50"/>
      <c r="E23" s="50"/>
      <c r="F23" s="41" t="s">
        <v>54</v>
      </c>
      <c r="G23" s="24"/>
    </row>
    <row r="24" spans="1:7" s="5" customFormat="1" ht="34.5">
      <c r="A24" s="45"/>
      <c r="B24" s="45"/>
      <c r="C24" s="45"/>
      <c r="D24" s="50"/>
      <c r="E24" s="50"/>
      <c r="F24" s="41" t="s">
        <v>30</v>
      </c>
      <c r="G24" s="25">
        <f t="shared" ref="G24:G25" si="5">G25</f>
        <v>33000</v>
      </c>
    </row>
    <row r="25" spans="1:7" s="5" customFormat="1" ht="17.25">
      <c r="A25" s="45"/>
      <c r="B25" s="45"/>
      <c r="C25" s="45"/>
      <c r="D25" s="50"/>
      <c r="E25" s="50"/>
      <c r="F25" s="41" t="s">
        <v>31</v>
      </c>
      <c r="G25" s="25">
        <f t="shared" si="5"/>
        <v>33000</v>
      </c>
    </row>
    <row r="26" spans="1:7" s="6" customFormat="1" ht="17.25">
      <c r="A26" s="45"/>
      <c r="B26" s="45"/>
      <c r="C26" s="45"/>
      <c r="D26" s="50"/>
      <c r="E26" s="50"/>
      <c r="F26" s="41" t="s">
        <v>32</v>
      </c>
      <c r="G26" s="25">
        <f>G28+G30</f>
        <v>33000</v>
      </c>
    </row>
    <row r="27" spans="1:7" s="6" customFormat="1" ht="17.25">
      <c r="A27" s="45"/>
      <c r="B27" s="45"/>
      <c r="C27" s="45"/>
      <c r="D27" s="50"/>
      <c r="E27" s="50"/>
      <c r="F27" s="41" t="s">
        <v>88</v>
      </c>
      <c r="G27" s="25">
        <f>G28</f>
        <v>35000</v>
      </c>
    </row>
    <row r="28" spans="1:7" s="6" customFormat="1" ht="17.25">
      <c r="A28" s="45"/>
      <c r="B28" s="45"/>
      <c r="C28" s="45"/>
      <c r="D28" s="50"/>
      <c r="E28" s="50"/>
      <c r="F28" s="24" t="s">
        <v>89</v>
      </c>
      <c r="G28" s="25">
        <f>G29</f>
        <v>35000</v>
      </c>
    </row>
    <row r="29" spans="1:7" s="6" customFormat="1" ht="45" customHeight="1">
      <c r="A29" s="45"/>
      <c r="B29" s="45"/>
      <c r="C29" s="45"/>
      <c r="D29" s="50"/>
      <c r="E29" s="50"/>
      <c r="F29" s="24" t="s">
        <v>91</v>
      </c>
      <c r="G29" s="25">
        <v>35000</v>
      </c>
    </row>
    <row r="30" spans="1:7" s="6" customFormat="1" ht="34.5">
      <c r="A30" s="45"/>
      <c r="B30" s="45"/>
      <c r="C30" s="45"/>
      <c r="D30" s="50"/>
      <c r="E30" s="50"/>
      <c r="F30" s="24" t="s">
        <v>106</v>
      </c>
      <c r="G30" s="25">
        <f>G32</f>
        <v>-2000</v>
      </c>
    </row>
    <row r="31" spans="1:7" s="6" customFormat="1" ht="17.25">
      <c r="A31" s="45"/>
      <c r="B31" s="45"/>
      <c r="C31" s="45"/>
      <c r="D31" s="50"/>
      <c r="E31" s="50"/>
      <c r="F31" s="24" t="s">
        <v>107</v>
      </c>
      <c r="G31" s="65"/>
    </row>
    <row r="32" spans="1:7" s="6" customFormat="1" ht="17.25">
      <c r="A32" s="45"/>
      <c r="B32" s="45"/>
      <c r="C32" s="45"/>
      <c r="D32" s="50"/>
      <c r="E32" s="50"/>
      <c r="F32" s="24" t="s">
        <v>108</v>
      </c>
      <c r="G32" s="25">
        <v>-2000</v>
      </c>
    </row>
    <row r="33" spans="1:7" s="5" customFormat="1" ht="34.5">
      <c r="A33" s="43" t="s">
        <v>81</v>
      </c>
      <c r="B33" s="350"/>
      <c r="C33" s="351"/>
      <c r="D33" s="355"/>
      <c r="E33" s="331"/>
      <c r="F33" s="42" t="s">
        <v>45</v>
      </c>
      <c r="G33" s="25">
        <f t="shared" ref="G33" si="6">G35</f>
        <v>-340429.3</v>
      </c>
    </row>
    <row r="34" spans="1:7" s="5" customFormat="1" ht="17.25">
      <c r="A34" s="44"/>
      <c r="B34" s="350"/>
      <c r="C34" s="352"/>
      <c r="D34" s="355"/>
      <c r="E34" s="332"/>
      <c r="F34" s="27" t="s">
        <v>27</v>
      </c>
      <c r="G34" s="24"/>
    </row>
    <row r="35" spans="1:7" s="5" customFormat="1" ht="17.25">
      <c r="A35" s="44"/>
      <c r="B35" s="43" t="s">
        <v>80</v>
      </c>
      <c r="C35" s="353"/>
      <c r="D35" s="355"/>
      <c r="E35" s="332"/>
      <c r="F35" s="42" t="s">
        <v>49</v>
      </c>
      <c r="G35" s="25">
        <f t="shared" ref="G35" si="7">G37</f>
        <v>-340429.3</v>
      </c>
    </row>
    <row r="36" spans="1:7" s="5" customFormat="1" ht="17.25">
      <c r="A36" s="44"/>
      <c r="B36" s="44"/>
      <c r="C36" s="354"/>
      <c r="D36" s="355"/>
      <c r="E36" s="332"/>
      <c r="F36" s="27" t="s">
        <v>27</v>
      </c>
      <c r="G36" s="24"/>
    </row>
    <row r="37" spans="1:7" s="5" customFormat="1" ht="17.25">
      <c r="A37" s="44"/>
      <c r="B37" s="44"/>
      <c r="C37" s="43" t="s">
        <v>82</v>
      </c>
      <c r="D37" s="355"/>
      <c r="E37" s="332"/>
      <c r="F37" s="42" t="s">
        <v>49</v>
      </c>
      <c r="G37" s="25">
        <f t="shared" ref="G37" si="8">G40</f>
        <v>-340429.3</v>
      </c>
    </row>
    <row r="38" spans="1:7" s="5" customFormat="1" ht="17.25">
      <c r="A38" s="44"/>
      <c r="B38" s="44"/>
      <c r="C38" s="44"/>
      <c r="D38" s="355"/>
      <c r="E38" s="333"/>
      <c r="F38" s="27" t="s">
        <v>27</v>
      </c>
      <c r="G38" s="24"/>
    </row>
    <row r="39" spans="1:7" s="5" customFormat="1" ht="17.25">
      <c r="A39" s="45"/>
      <c r="B39" s="45"/>
      <c r="C39" s="45"/>
      <c r="D39" s="17"/>
      <c r="E39" s="46"/>
      <c r="F39" s="47" t="s">
        <v>52</v>
      </c>
      <c r="G39" s="25">
        <f t="shared" ref="G39" si="9">G40</f>
        <v>-340429.3</v>
      </c>
    </row>
    <row r="40" spans="1:7" s="5" customFormat="1" ht="17.25">
      <c r="A40" s="45"/>
      <c r="B40" s="45"/>
      <c r="C40" s="45"/>
      <c r="D40" s="335">
        <v>1120</v>
      </c>
      <c r="E40" s="48"/>
      <c r="F40" s="49" t="s">
        <v>48</v>
      </c>
      <c r="G40" s="25">
        <f>G42+G58</f>
        <v>-340429.3</v>
      </c>
    </row>
    <row r="41" spans="1:7" s="5" customFormat="1" ht="17.25">
      <c r="A41" s="45"/>
      <c r="B41" s="45"/>
      <c r="C41" s="45"/>
      <c r="D41" s="330"/>
      <c r="E41" s="50"/>
      <c r="F41" s="41" t="s">
        <v>27</v>
      </c>
      <c r="G41" s="24"/>
    </row>
    <row r="42" spans="1:7" s="5" customFormat="1" ht="17.25">
      <c r="A42" s="45"/>
      <c r="B42" s="45"/>
      <c r="C42" s="45"/>
      <c r="D42" s="330"/>
      <c r="E42" s="335">
        <v>11002</v>
      </c>
      <c r="F42" s="24" t="s">
        <v>85</v>
      </c>
      <c r="G42" s="25">
        <f>G44</f>
        <v>-117000</v>
      </c>
    </row>
    <row r="43" spans="1:7" s="5" customFormat="1" ht="17.25">
      <c r="A43" s="45"/>
      <c r="B43" s="45"/>
      <c r="C43" s="45"/>
      <c r="D43" s="330"/>
      <c r="E43" s="330"/>
      <c r="F43" s="41" t="s">
        <v>29</v>
      </c>
      <c r="G43" s="24"/>
    </row>
    <row r="44" spans="1:7" s="5" customFormat="1" ht="17.25">
      <c r="A44" s="45"/>
      <c r="B44" s="45"/>
      <c r="C44" s="45"/>
      <c r="D44" s="330"/>
      <c r="E44" s="330"/>
      <c r="F44" s="23" t="s">
        <v>54</v>
      </c>
      <c r="G44" s="25">
        <f t="shared" ref="G44" si="10">G46</f>
        <v>-117000</v>
      </c>
    </row>
    <row r="45" spans="1:7" s="5" customFormat="1" ht="34.5">
      <c r="A45" s="45"/>
      <c r="B45" s="45"/>
      <c r="C45" s="45"/>
      <c r="D45" s="330"/>
      <c r="E45" s="330"/>
      <c r="F45" s="41" t="s">
        <v>30</v>
      </c>
      <c r="G45" s="24"/>
    </row>
    <row r="46" spans="1:7" s="5" customFormat="1" ht="17.25">
      <c r="A46" s="45"/>
      <c r="B46" s="45"/>
      <c r="C46" s="45"/>
      <c r="D46" s="330"/>
      <c r="E46" s="330"/>
      <c r="F46" s="41" t="s">
        <v>31</v>
      </c>
      <c r="G46" s="25">
        <f t="shared" ref="G46" si="11">G47</f>
        <v>-117000</v>
      </c>
    </row>
    <row r="47" spans="1:7" s="5" customFormat="1" ht="17.25">
      <c r="A47" s="45"/>
      <c r="B47" s="45"/>
      <c r="C47" s="45"/>
      <c r="D47" s="330"/>
      <c r="E47" s="330"/>
      <c r="F47" s="41" t="s">
        <v>32</v>
      </c>
      <c r="G47" s="25">
        <f>G48+G52</f>
        <v>-117000</v>
      </c>
    </row>
    <row r="48" spans="1:7" s="6" customFormat="1" ht="17.25">
      <c r="A48" s="45"/>
      <c r="B48" s="45"/>
      <c r="C48" s="45"/>
      <c r="D48" s="330"/>
      <c r="E48" s="330"/>
      <c r="F48" s="41" t="s">
        <v>88</v>
      </c>
      <c r="G48" s="25">
        <f>G49</f>
        <v>-96000</v>
      </c>
    </row>
    <row r="49" spans="1:7" s="6" customFormat="1" ht="17.25">
      <c r="A49" s="45"/>
      <c r="B49" s="45"/>
      <c r="C49" s="45"/>
      <c r="D49" s="330"/>
      <c r="E49" s="330"/>
      <c r="F49" s="24" t="s">
        <v>89</v>
      </c>
      <c r="G49" s="25">
        <f>G51+G50</f>
        <v>-96000</v>
      </c>
    </row>
    <row r="50" spans="1:7" s="6" customFormat="1" ht="17.25">
      <c r="A50" s="45"/>
      <c r="B50" s="45"/>
      <c r="C50" s="45"/>
      <c r="D50" s="330"/>
      <c r="E50" s="330"/>
      <c r="F50" s="24" t="s">
        <v>90</v>
      </c>
      <c r="G50" s="25">
        <v>-81000</v>
      </c>
    </row>
    <row r="51" spans="1:7" s="6" customFormat="1" ht="36.75" customHeight="1">
      <c r="A51" s="45"/>
      <c r="B51" s="45"/>
      <c r="C51" s="45"/>
      <c r="D51" s="330"/>
      <c r="E51" s="330"/>
      <c r="F51" s="24" t="s">
        <v>91</v>
      </c>
      <c r="G51" s="25">
        <v>-15000</v>
      </c>
    </row>
    <row r="52" spans="1:7" s="6" customFormat="1" ht="34.5">
      <c r="A52" s="45"/>
      <c r="B52" s="45"/>
      <c r="C52" s="45"/>
      <c r="D52" s="330"/>
      <c r="E52" s="330"/>
      <c r="F52" s="24" t="s">
        <v>106</v>
      </c>
      <c r="G52" s="25">
        <f>G53+G55</f>
        <v>-21000</v>
      </c>
    </row>
    <row r="53" spans="1:7" s="6" customFormat="1" ht="17.25">
      <c r="A53" s="45"/>
      <c r="B53" s="45"/>
      <c r="C53" s="45"/>
      <c r="D53" s="330"/>
      <c r="E53" s="330"/>
      <c r="F53" s="24" t="s">
        <v>119</v>
      </c>
      <c r="G53" s="65">
        <f>G54</f>
        <v>-17000</v>
      </c>
    </row>
    <row r="54" spans="1:7" s="6" customFormat="1" ht="17.25">
      <c r="A54" s="45"/>
      <c r="B54" s="45"/>
      <c r="C54" s="45"/>
      <c r="D54" s="330"/>
      <c r="E54" s="330"/>
      <c r="F54" s="24" t="s">
        <v>120</v>
      </c>
      <c r="G54" s="65">
        <v>-17000</v>
      </c>
    </row>
    <row r="55" spans="1:7" s="6" customFormat="1" ht="17.25">
      <c r="A55" s="45"/>
      <c r="B55" s="45"/>
      <c r="C55" s="45"/>
      <c r="D55" s="330"/>
      <c r="E55" s="330"/>
      <c r="F55" s="24" t="s">
        <v>116</v>
      </c>
      <c r="G55" s="65">
        <f>G56+G57</f>
        <v>-4000</v>
      </c>
    </row>
    <row r="56" spans="1:7" s="6" customFormat="1" ht="17.25">
      <c r="A56" s="45"/>
      <c r="B56" s="45"/>
      <c r="C56" s="45"/>
      <c r="D56" s="330"/>
      <c r="E56" s="330"/>
      <c r="F56" s="24" t="s">
        <v>117</v>
      </c>
      <c r="G56" s="65">
        <v>-1000</v>
      </c>
    </row>
    <row r="57" spans="1:7" s="6" customFormat="1" ht="17.25">
      <c r="A57" s="45"/>
      <c r="B57" s="45"/>
      <c r="C57" s="45"/>
      <c r="D57" s="330"/>
      <c r="E57" s="336"/>
      <c r="F57" s="24" t="s">
        <v>118</v>
      </c>
      <c r="G57" s="25">
        <v>-3000</v>
      </c>
    </row>
    <row r="58" spans="1:7" s="5" customFormat="1" ht="69">
      <c r="A58" s="45"/>
      <c r="B58" s="45"/>
      <c r="C58" s="45"/>
      <c r="D58" s="330"/>
      <c r="E58" s="335">
        <v>31002</v>
      </c>
      <c r="F58" s="24" t="s">
        <v>109</v>
      </c>
      <c r="G58" s="25">
        <f>G60</f>
        <v>-223429.3</v>
      </c>
    </row>
    <row r="59" spans="1:7" s="5" customFormat="1" ht="17.25">
      <c r="A59" s="45"/>
      <c r="B59" s="45"/>
      <c r="C59" s="45"/>
      <c r="D59" s="330"/>
      <c r="E59" s="330"/>
      <c r="F59" s="41" t="s">
        <v>29</v>
      </c>
      <c r="G59" s="24"/>
    </row>
    <row r="60" spans="1:7" s="5" customFormat="1" ht="34.5">
      <c r="A60" s="45"/>
      <c r="B60" s="45"/>
      <c r="C60" s="45"/>
      <c r="D60" s="330"/>
      <c r="E60" s="330"/>
      <c r="F60" s="23" t="s">
        <v>110</v>
      </c>
      <c r="G60" s="25">
        <f t="shared" ref="G60" si="12">G62</f>
        <v>-223429.3</v>
      </c>
    </row>
    <row r="61" spans="1:7" s="5" customFormat="1" ht="34.5">
      <c r="A61" s="45"/>
      <c r="B61" s="45"/>
      <c r="C61" s="45"/>
      <c r="D61" s="330"/>
      <c r="E61" s="330"/>
      <c r="F61" s="41" t="s">
        <v>30</v>
      </c>
      <c r="G61" s="24"/>
    </row>
    <row r="62" spans="1:7" s="5" customFormat="1" ht="17.25">
      <c r="A62" s="45"/>
      <c r="B62" s="45"/>
      <c r="C62" s="45"/>
      <c r="D62" s="330"/>
      <c r="E62" s="330"/>
      <c r="F62" s="41" t="s">
        <v>31</v>
      </c>
      <c r="G62" s="25">
        <f t="shared" ref="G62:G63" si="13">G63</f>
        <v>-223429.3</v>
      </c>
    </row>
    <row r="63" spans="1:7" s="5" customFormat="1" ht="17.25">
      <c r="A63" s="45"/>
      <c r="B63" s="45"/>
      <c r="C63" s="45"/>
      <c r="D63" s="330"/>
      <c r="E63" s="330"/>
      <c r="F63" s="41" t="s">
        <v>111</v>
      </c>
      <c r="G63" s="25">
        <f t="shared" si="13"/>
        <v>-223429.3</v>
      </c>
    </row>
    <row r="64" spans="1:7" s="6" customFormat="1" ht="17.25">
      <c r="A64" s="45"/>
      <c r="B64" s="45"/>
      <c r="C64" s="45"/>
      <c r="D64" s="330"/>
      <c r="E64" s="330"/>
      <c r="F64" s="41" t="s">
        <v>112</v>
      </c>
      <c r="G64" s="25">
        <f>G65</f>
        <v>-223429.3</v>
      </c>
    </row>
    <row r="65" spans="1:7" s="6" customFormat="1" ht="17.25">
      <c r="A65" s="45"/>
      <c r="B65" s="45"/>
      <c r="C65" s="45"/>
      <c r="D65" s="330"/>
      <c r="E65" s="330"/>
      <c r="F65" s="24" t="s">
        <v>113</v>
      </c>
      <c r="G65" s="25">
        <f>G67+G66</f>
        <v>-223429.3</v>
      </c>
    </row>
    <row r="66" spans="1:7" s="6" customFormat="1" ht="17.25">
      <c r="A66" s="45"/>
      <c r="B66" s="45"/>
      <c r="C66" s="45"/>
      <c r="D66" s="330"/>
      <c r="E66" s="330"/>
      <c r="F66" s="24" t="s">
        <v>114</v>
      </c>
      <c r="G66" s="25">
        <v>-72383</v>
      </c>
    </row>
    <row r="67" spans="1:7" s="6" customFormat="1" ht="18" customHeight="1">
      <c r="A67" s="45"/>
      <c r="B67" s="45"/>
      <c r="C67" s="45"/>
      <c r="D67" s="300"/>
      <c r="E67" s="336"/>
      <c r="F67" s="24" t="s">
        <v>115</v>
      </c>
      <c r="G67" s="25">
        <v>-151046.29999999999</v>
      </c>
    </row>
    <row r="68" spans="1:7" s="2" customFormat="1" ht="17.25">
      <c r="A68" s="142" t="s">
        <v>122</v>
      </c>
      <c r="B68" s="367"/>
      <c r="C68" s="368"/>
      <c r="D68" s="372"/>
      <c r="E68" s="372"/>
      <c r="F68" s="143" t="s">
        <v>123</v>
      </c>
      <c r="G68" s="65">
        <f>G70</f>
        <v>-300</v>
      </c>
    </row>
    <row r="69" spans="1:7" s="2" customFormat="1" ht="17.25">
      <c r="A69" s="144"/>
      <c r="B69" s="367"/>
      <c r="C69" s="369"/>
      <c r="D69" s="373"/>
      <c r="E69" s="373"/>
      <c r="F69" s="24" t="s">
        <v>27</v>
      </c>
      <c r="G69" s="272"/>
    </row>
    <row r="70" spans="1:7" s="2" customFormat="1" ht="31.5" customHeight="1">
      <c r="A70" s="144"/>
      <c r="B70" s="142" t="s">
        <v>81</v>
      </c>
      <c r="C70" s="370"/>
      <c r="D70" s="373"/>
      <c r="E70" s="373"/>
      <c r="F70" s="143" t="s">
        <v>124</v>
      </c>
      <c r="G70" s="65">
        <f t="shared" ref="G70" si="14">G72</f>
        <v>-300</v>
      </c>
    </row>
    <row r="71" spans="1:7" s="2" customFormat="1" ht="17.25">
      <c r="A71" s="144"/>
      <c r="B71" s="144"/>
      <c r="C71" s="371"/>
      <c r="D71" s="373"/>
      <c r="E71" s="373"/>
      <c r="F71" s="24" t="s">
        <v>27</v>
      </c>
      <c r="G71" s="272"/>
    </row>
    <row r="72" spans="1:7" s="2" customFormat="1" ht="17.25">
      <c r="A72" s="144"/>
      <c r="B72" s="144"/>
      <c r="C72" s="142" t="s">
        <v>125</v>
      </c>
      <c r="D72" s="373"/>
      <c r="E72" s="373"/>
      <c r="F72" s="145" t="s">
        <v>126</v>
      </c>
      <c r="G72" s="65">
        <f t="shared" ref="G72" si="15">G76</f>
        <v>-300</v>
      </c>
    </row>
    <row r="73" spans="1:7" s="2" customFormat="1" ht="17.25">
      <c r="A73" s="144"/>
      <c r="B73" s="144"/>
      <c r="C73" s="146"/>
      <c r="D73" s="373"/>
      <c r="E73" s="373"/>
      <c r="F73" s="24" t="s">
        <v>27</v>
      </c>
      <c r="G73" s="272"/>
    </row>
    <row r="74" spans="1:7" s="2" customFormat="1" ht="17.25">
      <c r="A74" s="144"/>
      <c r="B74" s="144"/>
      <c r="C74" s="144"/>
      <c r="D74" s="373"/>
      <c r="E74" s="373"/>
      <c r="F74" s="145" t="s">
        <v>52</v>
      </c>
      <c r="G74" s="273"/>
    </row>
    <row r="75" spans="1:7" s="2" customFormat="1" ht="17.25">
      <c r="A75" s="144"/>
      <c r="B75" s="144"/>
      <c r="C75" s="146"/>
      <c r="D75" s="374"/>
      <c r="E75" s="374"/>
      <c r="F75" s="24" t="s">
        <v>27</v>
      </c>
      <c r="G75" s="272"/>
    </row>
    <row r="76" spans="1:7" s="2" customFormat="1" ht="34.5">
      <c r="A76" s="144"/>
      <c r="B76" s="144"/>
      <c r="C76" s="144"/>
      <c r="D76" s="375">
        <v>1123</v>
      </c>
      <c r="E76" s="147"/>
      <c r="F76" s="24" t="s">
        <v>127</v>
      </c>
      <c r="G76" s="65">
        <f>G78</f>
        <v>-300</v>
      </c>
    </row>
    <row r="77" spans="1:7" s="2" customFormat="1" ht="17.25">
      <c r="A77" s="144"/>
      <c r="B77" s="144"/>
      <c r="C77" s="144"/>
      <c r="D77" s="376"/>
      <c r="E77" s="148"/>
      <c r="F77" s="24" t="s">
        <v>27</v>
      </c>
      <c r="G77" s="272"/>
    </row>
    <row r="78" spans="1:7" s="2" customFormat="1" ht="34.5">
      <c r="A78" s="144"/>
      <c r="B78" s="144"/>
      <c r="C78" s="144"/>
      <c r="D78" s="376"/>
      <c r="E78" s="375">
        <v>11001</v>
      </c>
      <c r="F78" s="24" t="s">
        <v>128</v>
      </c>
      <c r="G78" s="274">
        <f>G80</f>
        <v>-300</v>
      </c>
    </row>
    <row r="79" spans="1:7" s="2" customFormat="1" ht="17.25">
      <c r="A79" s="144"/>
      <c r="B79" s="144"/>
      <c r="C79" s="144"/>
      <c r="D79" s="376"/>
      <c r="E79" s="376"/>
      <c r="F79" s="24" t="s">
        <v>29</v>
      </c>
      <c r="G79" s="272"/>
    </row>
    <row r="80" spans="1:7" s="2" customFormat="1" ht="17.25">
      <c r="A80" s="144"/>
      <c r="B80" s="144"/>
      <c r="C80" s="144"/>
      <c r="D80" s="376"/>
      <c r="E80" s="376"/>
      <c r="F80" s="19" t="s">
        <v>54</v>
      </c>
      <c r="G80" s="65">
        <f t="shared" ref="G80" si="16">G82</f>
        <v>-300</v>
      </c>
    </row>
    <row r="81" spans="1:7" s="2" customFormat="1" ht="33" customHeight="1">
      <c r="A81" s="144"/>
      <c r="B81" s="144"/>
      <c r="C81" s="144"/>
      <c r="D81" s="376"/>
      <c r="E81" s="376"/>
      <c r="F81" s="24" t="s">
        <v>30</v>
      </c>
      <c r="G81" s="149"/>
    </row>
    <row r="82" spans="1:7" s="2" customFormat="1" ht="17.25">
      <c r="A82" s="144"/>
      <c r="B82" s="144"/>
      <c r="C82" s="144"/>
      <c r="D82" s="376"/>
      <c r="E82" s="376"/>
      <c r="F82" s="24" t="s">
        <v>31</v>
      </c>
      <c r="G82" s="65">
        <f t="shared" ref="G82:G83" si="17">G83</f>
        <v>-300</v>
      </c>
    </row>
    <row r="83" spans="1:7" s="2" customFormat="1" ht="17.25">
      <c r="A83" s="144"/>
      <c r="B83" s="144"/>
      <c r="C83" s="144"/>
      <c r="D83" s="376"/>
      <c r="E83" s="376"/>
      <c r="F83" s="24" t="s">
        <v>32</v>
      </c>
      <c r="G83" s="65">
        <f t="shared" si="17"/>
        <v>-300</v>
      </c>
    </row>
    <row r="84" spans="1:7" s="6" customFormat="1" ht="34.5">
      <c r="A84" s="144"/>
      <c r="B84" s="144"/>
      <c r="C84" s="144"/>
      <c r="D84" s="376"/>
      <c r="E84" s="376"/>
      <c r="F84" s="24" t="s">
        <v>106</v>
      </c>
      <c r="G84" s="65">
        <f>+G85</f>
        <v>-300</v>
      </c>
    </row>
    <row r="85" spans="1:7" s="6" customFormat="1" ht="17.25">
      <c r="A85" s="144"/>
      <c r="B85" s="144"/>
      <c r="C85" s="144"/>
      <c r="D85" s="376"/>
      <c r="E85" s="376"/>
      <c r="F85" s="24" t="s">
        <v>107</v>
      </c>
      <c r="G85" s="65">
        <f>G86</f>
        <v>-300</v>
      </c>
    </row>
    <row r="86" spans="1:7" s="6" customFormat="1" ht="17.25">
      <c r="A86" s="150"/>
      <c r="B86" s="150"/>
      <c r="C86" s="150"/>
      <c r="D86" s="377"/>
      <c r="E86" s="377"/>
      <c r="F86" s="24" t="s">
        <v>129</v>
      </c>
      <c r="G86" s="65">
        <v>-300</v>
      </c>
    </row>
    <row r="87" spans="1:7" s="6" customFormat="1" ht="34.5">
      <c r="A87" s="360" t="s">
        <v>57</v>
      </c>
      <c r="B87" s="51"/>
      <c r="C87" s="52"/>
      <c r="D87" s="52"/>
      <c r="E87" s="52"/>
      <c r="F87" s="53" t="s">
        <v>58</v>
      </c>
      <c r="G87" s="283">
        <f>G89</f>
        <v>307729.3</v>
      </c>
    </row>
    <row r="88" spans="1:7" s="6" customFormat="1" ht="17.25">
      <c r="A88" s="361"/>
      <c r="B88" s="54"/>
      <c r="C88" s="55"/>
      <c r="D88" s="56"/>
      <c r="E88" s="56"/>
      <c r="F88" s="57" t="s">
        <v>27</v>
      </c>
      <c r="G88" s="284"/>
    </row>
    <row r="89" spans="1:7" s="6" customFormat="1" ht="34.5">
      <c r="A89" s="361"/>
      <c r="B89" s="363" t="s">
        <v>37</v>
      </c>
      <c r="C89" s="58"/>
      <c r="D89" s="59"/>
      <c r="E89" s="56"/>
      <c r="F89" s="60" t="s">
        <v>59</v>
      </c>
      <c r="G89" s="283">
        <f>G91</f>
        <v>307729.3</v>
      </c>
    </row>
    <row r="90" spans="1:7" s="6" customFormat="1" ht="17.25">
      <c r="A90" s="361"/>
      <c r="B90" s="361"/>
      <c r="C90" s="58"/>
      <c r="D90" s="59"/>
      <c r="E90" s="56"/>
      <c r="F90" s="57" t="s">
        <v>27</v>
      </c>
      <c r="G90" s="284"/>
    </row>
    <row r="91" spans="1:7" s="6" customFormat="1" ht="17.25">
      <c r="A91" s="361"/>
      <c r="B91" s="361"/>
      <c r="C91" s="360" t="s">
        <v>37</v>
      </c>
      <c r="D91" s="59"/>
      <c r="E91" s="56"/>
      <c r="F91" s="60" t="s">
        <v>55</v>
      </c>
      <c r="G91" s="283">
        <f>G93</f>
        <v>307729.3</v>
      </c>
    </row>
    <row r="92" spans="1:7" s="6" customFormat="1" ht="13.5" customHeight="1">
      <c r="A92" s="361"/>
      <c r="B92" s="361"/>
      <c r="C92" s="361"/>
      <c r="D92" s="59"/>
      <c r="E92" s="56"/>
      <c r="F92" s="57" t="s">
        <v>27</v>
      </c>
      <c r="G92" s="284"/>
    </row>
    <row r="93" spans="1:7" s="6" customFormat="1" ht="17.25">
      <c r="A93" s="361"/>
      <c r="B93" s="361"/>
      <c r="C93" s="361"/>
      <c r="D93" s="61"/>
      <c r="E93" s="62"/>
      <c r="F93" s="63" t="s">
        <v>60</v>
      </c>
      <c r="G93" s="285">
        <f>G95</f>
        <v>307729.3</v>
      </c>
    </row>
    <row r="94" spans="1:7" s="6" customFormat="1" ht="13.5" customHeight="1">
      <c r="A94" s="361"/>
      <c r="B94" s="361"/>
      <c r="C94" s="361"/>
      <c r="D94" s="61"/>
      <c r="E94" s="62"/>
      <c r="F94" s="64" t="s">
        <v>27</v>
      </c>
      <c r="G94" s="284"/>
    </row>
    <row r="95" spans="1:7" s="6" customFormat="1" ht="20.25" customHeight="1">
      <c r="A95" s="361"/>
      <c r="B95" s="361"/>
      <c r="C95" s="361"/>
      <c r="D95" s="364" t="s">
        <v>61</v>
      </c>
      <c r="E95" s="58"/>
      <c r="F95" s="64" t="s">
        <v>55</v>
      </c>
      <c r="G95" s="286">
        <f>G97</f>
        <v>307729.3</v>
      </c>
    </row>
    <row r="96" spans="1:7" s="6" customFormat="1" ht="18" customHeight="1">
      <c r="A96" s="361"/>
      <c r="B96" s="361"/>
      <c r="C96" s="361"/>
      <c r="D96" s="365"/>
      <c r="E96" s="58"/>
      <c r="F96" s="64" t="s">
        <v>27</v>
      </c>
      <c r="G96" s="284"/>
    </row>
    <row r="97" spans="1:7" s="6" customFormat="1" ht="18" customHeight="1">
      <c r="A97" s="361"/>
      <c r="B97" s="361"/>
      <c r="C97" s="361"/>
      <c r="D97" s="365"/>
      <c r="E97" s="364" t="s">
        <v>28</v>
      </c>
      <c r="F97" s="64" t="s">
        <v>55</v>
      </c>
      <c r="G97" s="286">
        <f>G99</f>
        <v>307729.3</v>
      </c>
    </row>
    <row r="98" spans="1:7" s="6" customFormat="1" ht="18" customHeight="1">
      <c r="A98" s="361"/>
      <c r="B98" s="361"/>
      <c r="C98" s="361"/>
      <c r="D98" s="365"/>
      <c r="E98" s="365"/>
      <c r="F98" s="64" t="s">
        <v>29</v>
      </c>
      <c r="G98" s="284"/>
    </row>
    <row r="99" spans="1:7" s="6" customFormat="1" ht="18" customHeight="1">
      <c r="A99" s="361"/>
      <c r="B99" s="361"/>
      <c r="C99" s="361"/>
      <c r="D99" s="365"/>
      <c r="E99" s="365"/>
      <c r="F99" s="66" t="s">
        <v>60</v>
      </c>
      <c r="G99" s="286">
        <f>G101</f>
        <v>307729.3</v>
      </c>
    </row>
    <row r="100" spans="1:7" s="6" customFormat="1" ht="18" customHeight="1">
      <c r="A100" s="361"/>
      <c r="B100" s="361"/>
      <c r="C100" s="361"/>
      <c r="D100" s="365"/>
      <c r="E100" s="365"/>
      <c r="F100" s="64" t="s">
        <v>30</v>
      </c>
      <c r="G100" s="284"/>
    </row>
    <row r="101" spans="1:7" s="6" customFormat="1" ht="18" customHeight="1">
      <c r="A101" s="361"/>
      <c r="B101" s="361"/>
      <c r="C101" s="361"/>
      <c r="D101" s="365"/>
      <c r="E101" s="365"/>
      <c r="F101" s="64" t="s">
        <v>31</v>
      </c>
      <c r="G101" s="286">
        <f t="shared" ref="G101:G103" si="18">G102</f>
        <v>307729.3</v>
      </c>
    </row>
    <row r="102" spans="1:7" s="6" customFormat="1" ht="18" customHeight="1">
      <c r="A102" s="361"/>
      <c r="B102" s="361"/>
      <c r="C102" s="361"/>
      <c r="D102" s="365"/>
      <c r="E102" s="365"/>
      <c r="F102" s="64" t="s">
        <v>32</v>
      </c>
      <c r="G102" s="286">
        <f t="shared" si="18"/>
        <v>307729.3</v>
      </c>
    </row>
    <row r="103" spans="1:7" s="6" customFormat="1" ht="18" customHeight="1">
      <c r="A103" s="361"/>
      <c r="B103" s="361"/>
      <c r="C103" s="361"/>
      <c r="D103" s="365"/>
      <c r="E103" s="365"/>
      <c r="F103" s="64" t="s">
        <v>62</v>
      </c>
      <c r="G103" s="286">
        <f t="shared" si="18"/>
        <v>307729.3</v>
      </c>
    </row>
    <row r="104" spans="1:7" s="6" customFormat="1" ht="18" customHeight="1">
      <c r="A104" s="362"/>
      <c r="B104" s="362"/>
      <c r="C104" s="362"/>
      <c r="D104" s="366"/>
      <c r="E104" s="366"/>
      <c r="F104" s="64" t="s">
        <v>63</v>
      </c>
      <c r="G104" s="286">
        <v>307729.3</v>
      </c>
    </row>
  </sheetData>
  <sheetProtection selectLockedCells="1" selectUnlockedCells="1"/>
  <mergeCells count="26">
    <mergeCell ref="D40:D67"/>
    <mergeCell ref="E58:E67"/>
    <mergeCell ref="E42:E57"/>
    <mergeCell ref="A87:A104"/>
    <mergeCell ref="B89:B104"/>
    <mergeCell ref="C91:C104"/>
    <mergeCell ref="D95:D104"/>
    <mergeCell ref="E97:E104"/>
    <mergeCell ref="B68:B69"/>
    <mergeCell ref="C68:C71"/>
    <mergeCell ref="D68:D75"/>
    <mergeCell ref="E68:E75"/>
    <mergeCell ref="D76:D86"/>
    <mergeCell ref="E78:E86"/>
    <mergeCell ref="B33:B34"/>
    <mergeCell ref="C33:C36"/>
    <mergeCell ref="D33:D38"/>
    <mergeCell ref="E33:E38"/>
    <mergeCell ref="A4:G4"/>
    <mergeCell ref="A7:C7"/>
    <mergeCell ref="F7:F8"/>
    <mergeCell ref="D7:E7"/>
    <mergeCell ref="B11:B12"/>
    <mergeCell ref="C11:C14"/>
    <mergeCell ref="D11:D16"/>
    <mergeCell ref="E11:E16"/>
  </mergeCells>
  <pageMargins left="0" right="0" top="0" bottom="0" header="0" footer="0"/>
  <pageSetup paperSize="9" scale="98" fitToWidth="0" fitToHeight="0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I13" sqref="I13"/>
    </sheetView>
  </sheetViews>
  <sheetFormatPr defaultRowHeight="16.5"/>
  <cols>
    <col min="1" max="2" width="9.140625" style="191"/>
    <col min="3" max="3" width="78.140625" style="191" customWidth="1"/>
    <col min="4" max="4" width="13" style="191" customWidth="1"/>
    <col min="5" max="5" width="12.85546875" style="191" customWidth="1"/>
    <col min="6" max="6" width="15.28515625" style="191" customWidth="1"/>
    <col min="7" max="7" width="9.140625" style="191"/>
    <col min="8" max="8" width="17" style="191" customWidth="1"/>
    <col min="9" max="16384" width="9.140625" style="191"/>
  </cols>
  <sheetData>
    <row r="1" spans="1:11" s="6" customFormat="1" ht="14.25">
      <c r="C1" s="190"/>
      <c r="D1" s="190"/>
      <c r="E1" s="190"/>
      <c r="F1" s="134" t="s">
        <v>23</v>
      </c>
    </row>
    <row r="2" spans="1:11" s="6" customFormat="1" ht="15" customHeight="1">
      <c r="C2" s="275"/>
      <c r="D2" s="275"/>
      <c r="E2" s="275"/>
      <c r="F2" s="126" t="s">
        <v>83</v>
      </c>
    </row>
    <row r="3" spans="1:11" s="6" customFormat="1" ht="15" customHeight="1">
      <c r="C3" s="275"/>
      <c r="D3" s="275"/>
      <c r="E3" s="275"/>
      <c r="F3" s="126" t="s">
        <v>10</v>
      </c>
    </row>
    <row r="4" spans="1:11" s="6" customFormat="1" ht="13.5"/>
    <row r="5" spans="1:11" s="6" customFormat="1" ht="52.5" customHeight="1">
      <c r="A5" s="340" t="s">
        <v>156</v>
      </c>
      <c r="B5" s="340"/>
      <c r="C5" s="340"/>
      <c r="D5" s="340"/>
      <c r="E5" s="340"/>
      <c r="F5" s="340"/>
      <c r="G5" s="163"/>
      <c r="H5" s="163"/>
    </row>
    <row r="7" spans="1:11">
      <c r="F7" s="6" t="s">
        <v>24</v>
      </c>
    </row>
    <row r="8" spans="1:11" s="164" customFormat="1" ht="78" customHeight="1">
      <c r="A8" s="378" t="s">
        <v>141</v>
      </c>
      <c r="B8" s="378"/>
      <c r="C8" s="379" t="s">
        <v>157</v>
      </c>
      <c r="D8" s="347" t="s">
        <v>99</v>
      </c>
      <c r="E8" s="348"/>
      <c r="F8" s="349"/>
      <c r="H8" s="192"/>
      <c r="I8" s="192"/>
      <c r="J8" s="192"/>
      <c r="K8" s="192"/>
    </row>
    <row r="9" spans="1:11" s="164" customFormat="1" ht="75" customHeight="1">
      <c r="A9" s="168" t="s">
        <v>144</v>
      </c>
      <c r="B9" s="168" t="s">
        <v>47</v>
      </c>
      <c r="C9" s="379"/>
      <c r="D9" s="380" t="s">
        <v>158</v>
      </c>
      <c r="E9" s="381"/>
      <c r="F9" s="382"/>
      <c r="H9" s="192"/>
      <c r="I9" s="192"/>
      <c r="J9" s="192"/>
      <c r="K9" s="192"/>
    </row>
    <row r="10" spans="1:11" s="171" customFormat="1" ht="30.75" customHeight="1">
      <c r="A10" s="168"/>
      <c r="B10" s="168"/>
      <c r="C10" s="169" t="s">
        <v>149</v>
      </c>
      <c r="D10" s="347">
        <f>D11</f>
        <v>-223429.3</v>
      </c>
      <c r="E10" s="348"/>
      <c r="F10" s="349"/>
      <c r="H10" s="193"/>
      <c r="I10" s="193"/>
      <c r="J10" s="193"/>
      <c r="K10" s="193"/>
    </row>
    <row r="11" spans="1:11" s="171" customFormat="1" ht="28.5" customHeight="1">
      <c r="A11" s="173"/>
      <c r="B11" s="174"/>
      <c r="C11" s="174" t="s">
        <v>151</v>
      </c>
      <c r="D11" s="392">
        <f>+D13</f>
        <v>-223429.3</v>
      </c>
      <c r="E11" s="393"/>
      <c r="F11" s="394"/>
      <c r="H11" s="193"/>
      <c r="I11" s="193"/>
      <c r="J11" s="193"/>
      <c r="K11" s="193"/>
    </row>
    <row r="12" spans="1:11" s="171" customFormat="1" ht="35.25" customHeight="1">
      <c r="A12" s="173"/>
      <c r="B12" s="173"/>
      <c r="C12" s="173" t="s">
        <v>152</v>
      </c>
      <c r="D12" s="386"/>
      <c r="E12" s="387"/>
      <c r="F12" s="388"/>
      <c r="H12" s="193"/>
      <c r="I12" s="193"/>
      <c r="J12" s="193"/>
      <c r="K12" s="193"/>
    </row>
    <row r="13" spans="1:11" s="180" customFormat="1" ht="51.75" customHeight="1">
      <c r="A13" s="189">
        <v>1120</v>
      </c>
      <c r="B13" s="189">
        <v>31002</v>
      </c>
      <c r="C13" s="187" t="s">
        <v>155</v>
      </c>
      <c r="D13" s="383">
        <f>D15</f>
        <v>-223429.3</v>
      </c>
      <c r="E13" s="384"/>
      <c r="F13" s="385"/>
      <c r="H13" s="194"/>
      <c r="I13" s="194"/>
      <c r="J13" s="194"/>
      <c r="K13" s="194"/>
    </row>
    <row r="14" spans="1:11" s="180" customFormat="1" ht="16.5" customHeight="1">
      <c r="A14" s="195"/>
      <c r="B14" s="181"/>
      <c r="C14" s="196" t="s">
        <v>159</v>
      </c>
      <c r="D14" s="386"/>
      <c r="E14" s="387"/>
      <c r="F14" s="388"/>
      <c r="H14" s="194"/>
      <c r="I14" s="194"/>
      <c r="J14" s="194"/>
      <c r="K14" s="194"/>
    </row>
    <row r="15" spans="1:11" ht="63.75" customHeight="1">
      <c r="A15" s="93"/>
      <c r="B15" s="93"/>
      <c r="C15" s="197" t="s">
        <v>110</v>
      </c>
      <c r="D15" s="389">
        <f>+'Հավելված 3'!G58</f>
        <v>-223429.3</v>
      </c>
      <c r="E15" s="390"/>
      <c r="F15" s="391"/>
    </row>
  </sheetData>
  <mergeCells count="11">
    <mergeCell ref="D13:F13"/>
    <mergeCell ref="D14:F14"/>
    <mergeCell ref="D15:F15"/>
    <mergeCell ref="D10:F10"/>
    <mergeCell ref="D11:F11"/>
    <mergeCell ref="D12:F12"/>
    <mergeCell ref="A5:F5"/>
    <mergeCell ref="A8:B8"/>
    <mergeCell ref="C8:C9"/>
    <mergeCell ref="D8:F8"/>
    <mergeCell ref="D9:F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9"/>
  <sheetViews>
    <sheetView topLeftCell="A7" zoomScaleNormal="100" zoomScaleSheetLayoutView="80" workbookViewId="0">
      <selection activeCell="D16" sqref="D16"/>
    </sheetView>
  </sheetViews>
  <sheetFormatPr defaultColWidth="9.140625" defaultRowHeight="13.5"/>
  <cols>
    <col min="1" max="1" width="1.5703125" style="1" customWidth="1"/>
    <col min="2" max="2" width="38" style="1" customWidth="1"/>
    <col min="3" max="3" width="60.85546875" style="1" customWidth="1"/>
    <col min="4" max="4" width="31.85546875" style="6" customWidth="1"/>
    <col min="5" max="5" width="9.140625" style="1"/>
    <col min="6" max="6" width="49.85546875" style="1" customWidth="1"/>
    <col min="7" max="16384" width="9.140625" style="1"/>
  </cols>
  <sheetData>
    <row r="1" spans="2:6">
      <c r="C1" s="126"/>
      <c r="D1" s="134" t="s">
        <v>255</v>
      </c>
    </row>
    <row r="2" spans="2:6" ht="14.25" customHeight="1">
      <c r="C2" s="9"/>
      <c r="D2" s="126" t="s">
        <v>83</v>
      </c>
    </row>
    <row r="3" spans="2:6">
      <c r="C3" s="9"/>
      <c r="D3" s="126" t="s">
        <v>10</v>
      </c>
    </row>
    <row r="4" spans="2:6" s="6" customFormat="1" ht="45" customHeight="1">
      <c r="B4" s="398" t="s">
        <v>94</v>
      </c>
      <c r="C4" s="398"/>
      <c r="D4" s="398"/>
      <c r="E4" s="398"/>
    </row>
    <row r="5" spans="2:6" s="6" customFormat="1" ht="45" customHeight="1">
      <c r="B5" s="131"/>
      <c r="C5" s="131"/>
      <c r="D5" s="131"/>
      <c r="E5" s="131"/>
    </row>
    <row r="6" spans="2:6" s="6" customFormat="1" ht="17.25">
      <c r="B6" s="400" t="s">
        <v>5</v>
      </c>
      <c r="C6" s="400"/>
      <c r="D6" s="400"/>
    </row>
    <row r="7" spans="2:6" s="6" customFormat="1" ht="17.25">
      <c r="B7" s="69"/>
      <c r="C7" s="69"/>
      <c r="D7" s="69"/>
      <c r="F7" s="198"/>
    </row>
    <row r="8" spans="2:6" s="6" customFormat="1" ht="17.25">
      <c r="B8" s="199" t="s">
        <v>12</v>
      </c>
      <c r="C8" s="69"/>
      <c r="D8" s="69"/>
    </row>
    <row r="9" spans="2:6" s="6" customFormat="1" ht="17.25">
      <c r="B9" s="69"/>
      <c r="C9" s="69"/>
      <c r="D9" s="69"/>
    </row>
    <row r="10" spans="2:6" s="6" customFormat="1" ht="17.25">
      <c r="B10" s="69"/>
      <c r="C10" s="69"/>
      <c r="D10" s="69"/>
    </row>
    <row r="11" spans="2:6" s="6" customFormat="1" ht="17.25">
      <c r="B11" s="159" t="s">
        <v>1</v>
      </c>
      <c r="C11" s="159" t="s">
        <v>2</v>
      </c>
      <c r="D11" s="69"/>
    </row>
    <row r="12" spans="2:6" s="6" customFormat="1" ht="51.75">
      <c r="B12" s="19">
        <v>1057</v>
      </c>
      <c r="C12" s="200" t="s">
        <v>162</v>
      </c>
      <c r="D12" s="69"/>
    </row>
    <row r="13" spans="2:6" s="6" customFormat="1" ht="17.25">
      <c r="B13" s="76"/>
      <c r="C13" s="69"/>
      <c r="D13" s="69"/>
    </row>
    <row r="14" spans="2:6" s="6" customFormat="1" ht="17.25">
      <c r="B14" s="77" t="s">
        <v>3</v>
      </c>
      <c r="C14" s="69"/>
      <c r="D14" s="69"/>
    </row>
    <row r="15" spans="2:6" s="6" customFormat="1" ht="17.25">
      <c r="B15" s="76"/>
      <c r="C15" s="69"/>
      <c r="D15" s="69"/>
    </row>
    <row r="16" spans="2:6" s="6" customFormat="1" ht="63.75" customHeight="1">
      <c r="B16" s="201" t="s">
        <v>4</v>
      </c>
      <c r="C16" s="19">
        <v>1057</v>
      </c>
      <c r="D16" s="133" t="s">
        <v>100</v>
      </c>
    </row>
    <row r="17" spans="2:5" s="6" customFormat="1" ht="17.25">
      <c r="B17" s="201" t="s">
        <v>6</v>
      </c>
      <c r="C17" s="19" t="s">
        <v>46</v>
      </c>
      <c r="D17" s="202" t="s">
        <v>164</v>
      </c>
    </row>
    <row r="18" spans="2:5" s="6" customFormat="1" ht="51.75">
      <c r="B18" s="203" t="s">
        <v>69</v>
      </c>
      <c r="C18" s="204" t="s">
        <v>165</v>
      </c>
      <c r="D18" s="81"/>
    </row>
    <row r="19" spans="2:5" s="6" customFormat="1" ht="51.75">
      <c r="B19" s="203" t="s">
        <v>70</v>
      </c>
      <c r="C19" s="204" t="s">
        <v>166</v>
      </c>
      <c r="D19" s="81"/>
    </row>
    <row r="20" spans="2:5" s="6" customFormat="1" ht="17.25">
      <c r="B20" s="203" t="s">
        <v>71</v>
      </c>
      <c r="C20" s="19" t="s">
        <v>16</v>
      </c>
      <c r="D20" s="81"/>
    </row>
    <row r="21" spans="2:5" s="6" customFormat="1" ht="51.75">
      <c r="B21" s="205" t="s">
        <v>167</v>
      </c>
      <c r="C21" s="204" t="s">
        <v>160</v>
      </c>
      <c r="D21" s="81"/>
    </row>
    <row r="22" spans="2:5" s="6" customFormat="1" ht="17.25">
      <c r="B22" s="206"/>
      <c r="C22" s="207" t="s">
        <v>0</v>
      </c>
      <c r="D22" s="208"/>
    </row>
    <row r="23" spans="2:5" s="6" customFormat="1" ht="23.25" customHeight="1">
      <c r="B23" s="209" t="s">
        <v>9</v>
      </c>
      <c r="C23" s="210"/>
      <c r="D23" s="153">
        <f>+'Հավելված 3'!G20</f>
        <v>33000</v>
      </c>
    </row>
    <row r="24" spans="2:5" ht="17.25">
      <c r="B24" s="69"/>
      <c r="C24" s="69"/>
      <c r="D24" s="69"/>
      <c r="E24" s="69"/>
    </row>
    <row r="25" spans="2:5" ht="17.25">
      <c r="B25" s="70" t="s">
        <v>1</v>
      </c>
      <c r="C25" s="71" t="s">
        <v>2</v>
      </c>
      <c r="D25" s="72"/>
      <c r="E25" s="69"/>
    </row>
    <row r="26" spans="2:5" ht="17.25">
      <c r="B26" s="73">
        <v>1120</v>
      </c>
      <c r="C26" s="74" t="s">
        <v>48</v>
      </c>
      <c r="D26" s="75"/>
      <c r="E26" s="69"/>
    </row>
    <row r="27" spans="2:5" ht="17.25">
      <c r="B27" s="76"/>
      <c r="C27" s="69"/>
      <c r="D27" s="69"/>
      <c r="E27" s="69"/>
    </row>
    <row r="28" spans="2:5" ht="17.25">
      <c r="B28" s="77" t="s">
        <v>3</v>
      </c>
      <c r="C28" s="78"/>
      <c r="D28" s="78"/>
      <c r="E28" s="69"/>
    </row>
    <row r="29" spans="2:5" ht="17.25">
      <c r="B29" s="76"/>
      <c r="C29" s="69"/>
      <c r="D29" s="69"/>
      <c r="E29" s="69"/>
    </row>
    <row r="30" spans="2:5" ht="86.25" customHeight="1">
      <c r="B30" s="79" t="s">
        <v>4</v>
      </c>
      <c r="C30" s="73">
        <v>1120</v>
      </c>
      <c r="D30" s="133" t="s">
        <v>99</v>
      </c>
      <c r="E30" s="69"/>
    </row>
    <row r="31" spans="2:5" ht="45" customHeight="1">
      <c r="B31" s="79" t="s">
        <v>6</v>
      </c>
      <c r="C31" s="73">
        <v>11002</v>
      </c>
      <c r="D31" s="38" t="s">
        <v>121</v>
      </c>
      <c r="E31" s="69"/>
    </row>
    <row r="32" spans="2:5" ht="17.25">
      <c r="B32" s="80" t="s">
        <v>7</v>
      </c>
      <c r="C32" s="24" t="s">
        <v>85</v>
      </c>
      <c r="D32" s="399"/>
      <c r="E32" s="69"/>
    </row>
    <row r="33" spans="2:5" ht="63.75" customHeight="1">
      <c r="B33" s="80" t="s">
        <v>11</v>
      </c>
      <c r="C33" s="24" t="s">
        <v>97</v>
      </c>
      <c r="D33" s="330"/>
      <c r="E33" s="69"/>
    </row>
    <row r="34" spans="2:5" ht="17.25">
      <c r="B34" s="82" t="s">
        <v>8</v>
      </c>
      <c r="C34" s="73" t="s">
        <v>16</v>
      </c>
      <c r="D34" s="330"/>
      <c r="E34" s="69"/>
    </row>
    <row r="35" spans="2:5" ht="46.5" customHeight="1">
      <c r="B35" s="41" t="s">
        <v>13</v>
      </c>
      <c r="C35" s="83" t="s">
        <v>96</v>
      </c>
      <c r="D35" s="330"/>
      <c r="E35" s="69"/>
    </row>
    <row r="36" spans="2:5" ht="17.25">
      <c r="B36" s="84"/>
      <c r="C36" s="85" t="s">
        <v>0</v>
      </c>
      <c r="D36" s="300"/>
      <c r="E36" s="69"/>
    </row>
    <row r="37" spans="2:5" ht="23.25" customHeight="1">
      <c r="B37" s="86" t="s">
        <v>9</v>
      </c>
      <c r="C37" s="87"/>
      <c r="D37" s="25">
        <f>+'Հավելված 3'!G42</f>
        <v>-117000</v>
      </c>
      <c r="E37" s="69"/>
    </row>
    <row r="38" spans="2:5" ht="17.25">
      <c r="B38" s="69"/>
      <c r="C38" s="69"/>
      <c r="D38" s="69"/>
      <c r="E38" s="69"/>
    </row>
    <row r="39" spans="2:5" s="6" customFormat="1" ht="63.75" customHeight="1">
      <c r="B39" s="159" t="s">
        <v>4</v>
      </c>
      <c r="C39" s="197" t="s">
        <v>168</v>
      </c>
      <c r="D39" s="133" t="s">
        <v>163</v>
      </c>
    </row>
    <row r="40" spans="2:5" s="6" customFormat="1" ht="17.25">
      <c r="B40" s="201" t="s">
        <v>6</v>
      </c>
      <c r="C40" s="19">
        <v>31002</v>
      </c>
      <c r="D40" s="202" t="s">
        <v>164</v>
      </c>
    </row>
    <row r="41" spans="2:5" s="6" customFormat="1" ht="69">
      <c r="B41" s="203" t="s">
        <v>69</v>
      </c>
      <c r="C41" s="155" t="s">
        <v>109</v>
      </c>
      <c r="D41" s="81"/>
    </row>
    <row r="42" spans="2:5" s="6" customFormat="1" ht="69">
      <c r="B42" s="203" t="s">
        <v>70</v>
      </c>
      <c r="C42" s="155" t="s">
        <v>136</v>
      </c>
      <c r="D42" s="81"/>
    </row>
    <row r="43" spans="2:5" s="6" customFormat="1" ht="34.5">
      <c r="B43" s="203" t="s">
        <v>71</v>
      </c>
      <c r="C43" s="155" t="s">
        <v>137</v>
      </c>
      <c r="D43" s="81"/>
    </row>
    <row r="44" spans="2:5" s="6" customFormat="1" ht="51.75">
      <c r="B44" s="24" t="s">
        <v>169</v>
      </c>
      <c r="C44" s="204" t="s">
        <v>170</v>
      </c>
      <c r="D44" s="81"/>
    </row>
    <row r="45" spans="2:5" s="6" customFormat="1" ht="17.25">
      <c r="B45" s="206"/>
      <c r="C45" s="207" t="s">
        <v>0</v>
      </c>
      <c r="D45" s="278"/>
    </row>
    <row r="46" spans="2:5" s="279" customFormat="1" ht="17.25">
      <c r="B46" s="401" t="s">
        <v>259</v>
      </c>
      <c r="C46" s="402"/>
      <c r="D46" s="277">
        <v>-652</v>
      </c>
    </row>
    <row r="47" spans="2:5" s="279" customFormat="1" ht="17.25">
      <c r="B47" s="401" t="s">
        <v>260</v>
      </c>
      <c r="C47" s="402"/>
      <c r="D47" s="277">
        <v>-214</v>
      </c>
    </row>
    <row r="48" spans="2:5" s="279" customFormat="1" ht="17.25">
      <c r="B48" s="401" t="s">
        <v>261</v>
      </c>
      <c r="C48" s="402"/>
      <c r="D48" s="277">
        <v>-1</v>
      </c>
    </row>
    <row r="49" spans="2:4" s="6" customFormat="1" ht="23.25" customHeight="1">
      <c r="B49" s="209" t="s">
        <v>9</v>
      </c>
      <c r="C49" s="210"/>
      <c r="D49" s="160">
        <f>+'Հավելված 3'!G58</f>
        <v>-223429.3</v>
      </c>
    </row>
    <row r="50" spans="2:4" s="6" customFormat="1" ht="17.25">
      <c r="B50" s="76"/>
      <c r="C50" s="69"/>
      <c r="D50" s="69"/>
    </row>
    <row r="51" spans="2:4" s="6" customFormat="1" ht="17.25">
      <c r="B51" s="159" t="s">
        <v>1</v>
      </c>
      <c r="C51" s="159" t="s">
        <v>2</v>
      </c>
      <c r="D51" s="69"/>
    </row>
    <row r="52" spans="2:4" s="6" customFormat="1" ht="34.5">
      <c r="B52" s="19">
        <v>1123</v>
      </c>
      <c r="C52" s="200" t="s">
        <v>171</v>
      </c>
      <c r="D52" s="69"/>
    </row>
    <row r="53" spans="2:4" s="6" customFormat="1" ht="17.25">
      <c r="B53" s="76"/>
      <c r="C53" s="69"/>
      <c r="D53" s="69"/>
    </row>
    <row r="54" spans="2:4" s="6" customFormat="1" ht="17.25">
      <c r="B54" s="212" t="s">
        <v>3</v>
      </c>
      <c r="C54" s="69"/>
      <c r="D54" s="69"/>
    </row>
    <row r="55" spans="2:4" s="6" customFormat="1" ht="17.25">
      <c r="B55" s="76"/>
      <c r="C55" s="69"/>
      <c r="D55" s="69"/>
    </row>
    <row r="56" spans="2:4" s="6" customFormat="1" ht="63.75" customHeight="1">
      <c r="B56" s="159" t="s">
        <v>67</v>
      </c>
      <c r="C56" s="197" t="s">
        <v>172</v>
      </c>
      <c r="D56" s="133" t="s">
        <v>163</v>
      </c>
    </row>
    <row r="57" spans="2:4" s="6" customFormat="1" ht="17.25">
      <c r="B57" s="201" t="s">
        <v>68</v>
      </c>
      <c r="C57" s="19" t="s">
        <v>46</v>
      </c>
      <c r="D57" s="202" t="s">
        <v>164</v>
      </c>
    </row>
    <row r="58" spans="2:4" s="6" customFormat="1" ht="34.5">
      <c r="B58" s="203" t="s">
        <v>69</v>
      </c>
      <c r="C58" s="204" t="s">
        <v>173</v>
      </c>
      <c r="D58" s="81"/>
    </row>
    <row r="59" spans="2:4" s="6" customFormat="1" ht="50.25" customHeight="1">
      <c r="B59" s="203" t="s">
        <v>70</v>
      </c>
      <c r="C59" s="204" t="s">
        <v>174</v>
      </c>
      <c r="D59" s="81"/>
    </row>
    <row r="60" spans="2:4" s="6" customFormat="1" ht="17.25">
      <c r="B60" s="203" t="s">
        <v>71</v>
      </c>
      <c r="C60" s="19" t="s">
        <v>16</v>
      </c>
      <c r="D60" s="81"/>
    </row>
    <row r="61" spans="2:4" s="6" customFormat="1" ht="34.5">
      <c r="B61" s="24" t="s">
        <v>175</v>
      </c>
      <c r="C61" s="204" t="s">
        <v>176</v>
      </c>
      <c r="D61" s="81"/>
    </row>
    <row r="62" spans="2:4" s="6" customFormat="1" ht="17.25">
      <c r="B62" s="206"/>
      <c r="C62" s="207" t="s">
        <v>0</v>
      </c>
      <c r="D62" s="208"/>
    </row>
    <row r="63" spans="2:4" s="6" customFormat="1" ht="23.25" customHeight="1">
      <c r="B63" s="209" t="s">
        <v>9</v>
      </c>
      <c r="C63" s="210"/>
      <c r="D63" s="160">
        <f>+'Հավելված 3'!G76</f>
        <v>-300</v>
      </c>
    </row>
    <row r="64" spans="2:4" s="6" customFormat="1" ht="23.25" customHeight="1">
      <c r="B64" s="98"/>
      <c r="C64" s="98"/>
      <c r="D64" s="211"/>
    </row>
    <row r="65" spans="2:5" s="6" customFormat="1" ht="17.25">
      <c r="B65" s="69"/>
      <c r="C65" s="12" t="s">
        <v>60</v>
      </c>
      <c r="D65" s="12"/>
      <c r="E65" s="69"/>
    </row>
    <row r="66" spans="2:5" s="6" customFormat="1" ht="14.25" customHeight="1">
      <c r="B66" s="395" t="s">
        <v>74</v>
      </c>
      <c r="C66" s="395"/>
      <c r="D66" s="88"/>
      <c r="E66" s="69"/>
    </row>
    <row r="67" spans="2:5" s="6" customFormat="1" ht="17.25">
      <c r="B67" s="69"/>
      <c r="C67" s="69"/>
      <c r="D67" s="69"/>
      <c r="E67" s="69"/>
    </row>
    <row r="68" spans="2:5" s="6" customFormat="1" ht="17.25">
      <c r="B68" s="89" t="s">
        <v>64</v>
      </c>
      <c r="C68" s="90" t="s">
        <v>65</v>
      </c>
      <c r="D68" s="91"/>
      <c r="E68" s="69"/>
    </row>
    <row r="69" spans="2:5" s="6" customFormat="1" ht="17.25">
      <c r="B69" s="92">
        <v>1139</v>
      </c>
      <c r="C69" s="93" t="s">
        <v>66</v>
      </c>
      <c r="D69" s="94"/>
      <c r="E69" s="69"/>
    </row>
    <row r="70" spans="2:5" s="6" customFormat="1" ht="17.25">
      <c r="B70" s="69"/>
      <c r="C70" s="69"/>
      <c r="D70" s="69"/>
      <c r="E70" s="69"/>
    </row>
    <row r="71" spans="2:5" s="6" customFormat="1" ht="17.25">
      <c r="B71" s="77" t="s">
        <v>3</v>
      </c>
      <c r="C71" s="78"/>
      <c r="D71" s="78"/>
      <c r="E71" s="69"/>
    </row>
    <row r="72" spans="2:5" s="6" customFormat="1" ht="17.25">
      <c r="B72" s="95"/>
      <c r="C72" s="69"/>
      <c r="D72" s="69"/>
      <c r="E72" s="69"/>
    </row>
    <row r="73" spans="2:5" s="6" customFormat="1" ht="147.75" customHeight="1">
      <c r="B73" s="58" t="s">
        <v>67</v>
      </c>
      <c r="C73" s="19">
        <v>1139</v>
      </c>
      <c r="D73" s="133" t="s">
        <v>100</v>
      </c>
      <c r="E73" s="69"/>
    </row>
    <row r="74" spans="2:5" s="6" customFormat="1" ht="55.5" customHeight="1">
      <c r="B74" s="58" t="s">
        <v>68</v>
      </c>
      <c r="C74" s="19" t="s">
        <v>46</v>
      </c>
      <c r="D74" s="38" t="s">
        <v>121</v>
      </c>
      <c r="E74" s="69"/>
    </row>
    <row r="75" spans="2:5" s="6" customFormat="1" ht="17.25">
      <c r="B75" s="58" t="s">
        <v>69</v>
      </c>
      <c r="C75" s="58" t="s">
        <v>66</v>
      </c>
      <c r="D75" s="58"/>
      <c r="E75" s="69"/>
    </row>
    <row r="76" spans="2:5" s="6" customFormat="1" ht="86.25">
      <c r="B76" s="58" t="s">
        <v>70</v>
      </c>
      <c r="C76" s="58" t="s">
        <v>56</v>
      </c>
      <c r="D76" s="58"/>
      <c r="E76" s="69"/>
    </row>
    <row r="77" spans="2:5" s="6" customFormat="1" ht="19.5" customHeight="1">
      <c r="B77" s="58" t="s">
        <v>71</v>
      </c>
      <c r="C77" s="58" t="s">
        <v>16</v>
      </c>
      <c r="D77" s="58"/>
      <c r="E77" s="69"/>
    </row>
    <row r="78" spans="2:5" s="6" customFormat="1" ht="17.25">
      <c r="B78" s="396" t="s">
        <v>72</v>
      </c>
      <c r="C78" s="396"/>
      <c r="D78" s="96"/>
      <c r="E78" s="69"/>
    </row>
    <row r="79" spans="2:5" s="6" customFormat="1" ht="21.75" customHeight="1">
      <c r="B79" s="397" t="s">
        <v>73</v>
      </c>
      <c r="C79" s="397"/>
      <c r="D79" s="287">
        <f>+'Հավելված 3'!G97</f>
        <v>307729.3</v>
      </c>
      <c r="E79" s="69"/>
    </row>
  </sheetData>
  <mergeCells count="9">
    <mergeCell ref="B66:C66"/>
    <mergeCell ref="B78:C78"/>
    <mergeCell ref="B79:C79"/>
    <mergeCell ref="B4:E4"/>
    <mergeCell ref="D32:D36"/>
    <mergeCell ref="B6:D6"/>
    <mergeCell ref="B46:C46"/>
    <mergeCell ref="B47:C47"/>
    <mergeCell ref="B48:C48"/>
  </mergeCells>
  <pageMargins left="0" right="0" top="0" bottom="0" header="0.3" footer="0.3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opLeftCell="A10" zoomScaleNormal="100" zoomScaleSheetLayoutView="80" workbookViewId="0">
      <selection activeCell="D17" sqref="D17"/>
    </sheetView>
  </sheetViews>
  <sheetFormatPr defaultColWidth="9.140625" defaultRowHeight="13.5"/>
  <cols>
    <col min="1" max="1" width="6.140625" style="1" customWidth="1"/>
    <col min="2" max="2" width="40" style="1" customWidth="1"/>
    <col min="3" max="3" width="61.5703125" style="1" customWidth="1"/>
    <col min="4" max="4" width="41.7109375" style="6" customWidth="1"/>
    <col min="5" max="5" width="49.85546875" style="1" customWidth="1"/>
    <col min="6" max="16384" width="9.140625" style="1"/>
  </cols>
  <sheetData>
    <row r="1" spans="1:5" s="6" customFormat="1">
      <c r="C1" s="10"/>
      <c r="D1" s="134" t="s">
        <v>256</v>
      </c>
    </row>
    <row r="2" spans="1:5" s="6" customFormat="1" ht="14.25" customHeight="1">
      <c r="C2" s="9"/>
      <c r="D2" s="126" t="s">
        <v>83</v>
      </c>
    </row>
    <row r="3" spans="1:5" s="6" customFormat="1">
      <c r="C3" s="9"/>
      <c r="D3" s="126" t="s">
        <v>10</v>
      </c>
    </row>
    <row r="4" spans="1:5" s="6" customFormat="1" ht="65.25" customHeight="1">
      <c r="A4" s="69"/>
      <c r="B4" s="398" t="s">
        <v>177</v>
      </c>
      <c r="C4" s="398"/>
      <c r="D4" s="398"/>
    </row>
    <row r="5" spans="1:5" s="6" customFormat="1" ht="65.25" customHeight="1">
      <c r="A5" s="69"/>
      <c r="B5" s="131"/>
      <c r="C5" s="131"/>
      <c r="D5" s="131"/>
      <c r="E5" s="6" t="s">
        <v>181</v>
      </c>
    </row>
    <row r="6" spans="1:5" s="6" customFormat="1" ht="17.25">
      <c r="A6" s="403" t="s">
        <v>5</v>
      </c>
      <c r="B6" s="403"/>
      <c r="C6" s="403"/>
      <c r="D6" s="403"/>
    </row>
    <row r="7" spans="1:5" s="6" customFormat="1" ht="17.25">
      <c r="A7" s="69"/>
      <c r="B7" s="67"/>
      <c r="C7" s="67"/>
      <c r="D7" s="67"/>
      <c r="E7" s="4"/>
    </row>
    <row r="8" spans="1:5" s="6" customFormat="1" ht="17.25">
      <c r="A8" s="69"/>
      <c r="B8" s="395" t="s">
        <v>50</v>
      </c>
      <c r="C8" s="395"/>
      <c r="D8" s="395"/>
      <c r="E8" s="4"/>
    </row>
    <row r="9" spans="1:5" s="6" customFormat="1" ht="17.25">
      <c r="A9" s="69"/>
      <c r="B9" s="69"/>
      <c r="C9" s="69"/>
      <c r="D9" s="69"/>
    </row>
    <row r="10" spans="1:5" s="6" customFormat="1" ht="17.25">
      <c r="A10" s="69"/>
      <c r="B10" s="98"/>
      <c r="C10" s="98"/>
      <c r="D10" s="98"/>
    </row>
    <row r="11" spans="1:5" s="6" customFormat="1" ht="17.25">
      <c r="A11" s="69"/>
      <c r="B11" s="98"/>
      <c r="C11" s="98"/>
      <c r="D11" s="98"/>
    </row>
    <row r="12" spans="1:5" s="6" customFormat="1" ht="17.25">
      <c r="B12" s="159" t="s">
        <v>1</v>
      </c>
      <c r="C12" s="159" t="s">
        <v>2</v>
      </c>
      <c r="D12" s="69"/>
    </row>
    <row r="13" spans="1:5" s="6" customFormat="1" ht="51.75">
      <c r="B13" s="19">
        <v>1057</v>
      </c>
      <c r="C13" s="200" t="s">
        <v>162</v>
      </c>
      <c r="D13" s="69"/>
    </row>
    <row r="14" spans="1:5" s="6" customFormat="1" ht="17.25">
      <c r="B14" s="76"/>
      <c r="C14" s="69"/>
      <c r="D14" s="69"/>
    </row>
    <row r="15" spans="1:5" s="6" customFormat="1" ht="17.25">
      <c r="B15" s="77" t="s">
        <v>3</v>
      </c>
      <c r="C15" s="69"/>
      <c r="D15" s="69"/>
    </row>
    <row r="16" spans="1:5" s="6" customFormat="1" ht="17.25">
      <c r="B16" s="76"/>
      <c r="C16" s="69"/>
      <c r="D16" s="69"/>
    </row>
    <row r="17" spans="1:4" s="6" customFormat="1" ht="63.75" customHeight="1">
      <c r="B17" s="201" t="s">
        <v>4</v>
      </c>
      <c r="C17" s="19">
        <v>1057</v>
      </c>
      <c r="D17" s="133" t="s">
        <v>100</v>
      </c>
    </row>
    <row r="18" spans="1:4" s="6" customFormat="1" ht="17.25">
      <c r="B18" s="201" t="s">
        <v>6</v>
      </c>
      <c r="C18" s="19" t="s">
        <v>46</v>
      </c>
      <c r="D18" s="202" t="s">
        <v>164</v>
      </c>
    </row>
    <row r="19" spans="1:4" s="6" customFormat="1" ht="51.75">
      <c r="B19" s="203" t="s">
        <v>69</v>
      </c>
      <c r="C19" s="204" t="s">
        <v>165</v>
      </c>
      <c r="D19" s="81"/>
    </row>
    <row r="20" spans="1:4" s="6" customFormat="1" ht="51.75">
      <c r="B20" s="203" t="s">
        <v>70</v>
      </c>
      <c r="C20" s="204" t="s">
        <v>166</v>
      </c>
      <c r="D20" s="81"/>
    </row>
    <row r="21" spans="1:4" s="6" customFormat="1" ht="17.25">
      <c r="B21" s="203" t="s">
        <v>71</v>
      </c>
      <c r="C21" s="19" t="s">
        <v>16</v>
      </c>
      <c r="D21" s="81"/>
    </row>
    <row r="22" spans="1:4" s="6" customFormat="1" ht="51.75">
      <c r="B22" s="205" t="s">
        <v>167</v>
      </c>
      <c r="C22" s="204" t="s">
        <v>160</v>
      </c>
      <c r="D22" s="81"/>
    </row>
    <row r="23" spans="1:4" s="6" customFormat="1" ht="17.25">
      <c r="B23" s="206"/>
      <c r="C23" s="207" t="s">
        <v>0</v>
      </c>
      <c r="D23" s="208"/>
    </row>
    <row r="24" spans="1:4" s="6" customFormat="1" ht="23.25" customHeight="1">
      <c r="B24" s="209" t="s">
        <v>9</v>
      </c>
      <c r="C24" s="210"/>
      <c r="D24" s="153">
        <f>+'Հավելված 3'!G20</f>
        <v>33000</v>
      </c>
    </row>
    <row r="25" spans="1:4" s="6" customFormat="1" ht="17.25">
      <c r="B25" s="76"/>
      <c r="C25" s="69"/>
      <c r="D25" s="69"/>
    </row>
    <row r="26" spans="1:4" s="6" customFormat="1" ht="21" customHeight="1">
      <c r="A26" s="99"/>
      <c r="B26" s="100" t="s">
        <v>1</v>
      </c>
      <c r="C26" s="100" t="s">
        <v>2</v>
      </c>
      <c r="D26" s="101"/>
    </row>
    <row r="27" spans="1:4" s="6" customFormat="1" ht="23.25" customHeight="1">
      <c r="A27" s="99"/>
      <c r="B27" s="103">
        <v>1120</v>
      </c>
      <c r="C27" s="83" t="s">
        <v>48</v>
      </c>
      <c r="D27" s="104"/>
    </row>
    <row r="28" spans="1:4" s="6" customFormat="1" ht="18" customHeight="1">
      <c r="A28" s="99"/>
      <c r="B28" s="105"/>
      <c r="C28" s="104"/>
      <c r="D28" s="104"/>
    </row>
    <row r="29" spans="1:4" s="6" customFormat="1" ht="17.25">
      <c r="A29" s="99"/>
      <c r="B29" s="77" t="s">
        <v>3</v>
      </c>
      <c r="C29" s="102"/>
      <c r="D29" s="102"/>
    </row>
    <row r="30" spans="1:4" s="6" customFormat="1" ht="17.25">
      <c r="A30" s="99"/>
      <c r="B30" s="106"/>
      <c r="C30" s="106"/>
      <c r="D30" s="106"/>
    </row>
    <row r="31" spans="1:4" s="6" customFormat="1" ht="51.75" customHeight="1">
      <c r="A31" s="99"/>
      <c r="B31" s="107" t="s">
        <v>4</v>
      </c>
      <c r="C31" s="103">
        <v>1120</v>
      </c>
      <c r="D31" s="132" t="s">
        <v>99</v>
      </c>
    </row>
    <row r="32" spans="1:4" s="6" customFormat="1" ht="39.75" customHeight="1">
      <c r="A32" s="99"/>
      <c r="B32" s="107" t="s">
        <v>6</v>
      </c>
      <c r="C32" s="108" t="s">
        <v>95</v>
      </c>
      <c r="D32" s="38" t="s">
        <v>84</v>
      </c>
    </row>
    <row r="33" spans="1:4" s="6" customFormat="1" ht="17.25">
      <c r="A33" s="99"/>
      <c r="B33" s="110" t="s">
        <v>7</v>
      </c>
      <c r="C33" s="24" t="s">
        <v>85</v>
      </c>
      <c r="D33" s="24"/>
    </row>
    <row r="34" spans="1:4" s="6" customFormat="1" ht="36" customHeight="1">
      <c r="A34" s="99"/>
      <c r="B34" s="111" t="s">
        <v>11</v>
      </c>
      <c r="C34" s="24" t="s">
        <v>86</v>
      </c>
      <c r="D34" s="24"/>
    </row>
    <row r="35" spans="1:4" s="6" customFormat="1" ht="17.25">
      <c r="A35" s="99"/>
      <c r="B35" s="110" t="s">
        <v>8</v>
      </c>
      <c r="C35" s="112" t="s">
        <v>16</v>
      </c>
      <c r="D35" s="113"/>
    </row>
    <row r="36" spans="1:4" s="6" customFormat="1" ht="34.5">
      <c r="A36" s="99"/>
      <c r="B36" s="83" t="s">
        <v>13</v>
      </c>
      <c r="C36" s="83" t="s">
        <v>96</v>
      </c>
      <c r="D36" s="114"/>
    </row>
    <row r="37" spans="1:4" s="6" customFormat="1" ht="18.75" customHeight="1">
      <c r="A37" s="99"/>
      <c r="B37" s="115"/>
      <c r="C37" s="116" t="s">
        <v>0</v>
      </c>
      <c r="D37" s="117"/>
    </row>
    <row r="38" spans="1:4" s="6" customFormat="1" ht="17.25">
      <c r="A38" s="99"/>
      <c r="B38" s="118" t="s">
        <v>9</v>
      </c>
      <c r="C38" s="119"/>
      <c r="D38" s="120">
        <f>+'Հավելված 3'!G42</f>
        <v>-117000</v>
      </c>
    </row>
    <row r="39" spans="1:4" ht="17.25">
      <c r="A39" s="69"/>
      <c r="B39" s="69"/>
      <c r="C39" s="69"/>
      <c r="D39" s="69"/>
    </row>
    <row r="40" spans="1:4" s="6" customFormat="1" ht="17.25">
      <c r="B40" s="159" t="s">
        <v>1</v>
      </c>
      <c r="C40" s="159" t="s">
        <v>2</v>
      </c>
      <c r="D40" s="69"/>
    </row>
    <row r="41" spans="1:4" s="6" customFormat="1" ht="34.5">
      <c r="B41" s="19">
        <v>1123</v>
      </c>
      <c r="C41" s="200" t="s">
        <v>171</v>
      </c>
      <c r="D41" s="69"/>
    </row>
    <row r="42" spans="1:4" s="6" customFormat="1" ht="17.25">
      <c r="B42" s="76"/>
      <c r="C42" s="69"/>
      <c r="D42" s="69"/>
    </row>
    <row r="43" spans="1:4" s="6" customFormat="1" ht="17.25">
      <c r="B43" s="212" t="s">
        <v>3</v>
      </c>
      <c r="C43" s="69"/>
      <c r="D43" s="69"/>
    </row>
    <row r="44" spans="1:4" s="6" customFormat="1" ht="17.25">
      <c r="B44" s="76"/>
      <c r="C44" s="69"/>
      <c r="D44" s="69"/>
    </row>
    <row r="45" spans="1:4" s="6" customFormat="1" ht="63.75" customHeight="1">
      <c r="B45" s="159" t="s">
        <v>67</v>
      </c>
      <c r="C45" s="19" t="s">
        <v>172</v>
      </c>
      <c r="D45" s="133" t="s">
        <v>163</v>
      </c>
    </row>
    <row r="46" spans="1:4" s="6" customFormat="1" ht="17.25">
      <c r="B46" s="201" t="s">
        <v>68</v>
      </c>
      <c r="C46" s="19" t="s">
        <v>46</v>
      </c>
      <c r="D46" s="202" t="s">
        <v>164</v>
      </c>
    </row>
    <row r="47" spans="1:4" s="6" customFormat="1" ht="34.5">
      <c r="B47" s="203" t="s">
        <v>69</v>
      </c>
      <c r="C47" s="204" t="s">
        <v>173</v>
      </c>
      <c r="D47" s="81"/>
    </row>
    <row r="48" spans="1:4" s="6" customFormat="1" ht="50.25" customHeight="1">
      <c r="B48" s="203" t="s">
        <v>70</v>
      </c>
      <c r="C48" s="204" t="s">
        <v>174</v>
      </c>
      <c r="D48" s="81"/>
    </row>
    <row r="49" spans="1:7" s="6" customFormat="1" ht="17.25">
      <c r="B49" s="203" t="s">
        <v>71</v>
      </c>
      <c r="C49" s="19" t="s">
        <v>16</v>
      </c>
      <c r="D49" s="81"/>
    </row>
    <row r="50" spans="1:7" s="6" customFormat="1" ht="34.5">
      <c r="B50" s="24" t="s">
        <v>175</v>
      </c>
      <c r="C50" s="204" t="s">
        <v>176</v>
      </c>
      <c r="D50" s="81"/>
    </row>
    <row r="51" spans="1:7" s="6" customFormat="1" ht="17.25">
      <c r="B51" s="206"/>
      <c r="C51" s="207" t="s">
        <v>0</v>
      </c>
      <c r="D51" s="208"/>
    </row>
    <row r="52" spans="1:7" s="6" customFormat="1" ht="23.25" customHeight="1">
      <c r="B52" s="209" t="s">
        <v>9</v>
      </c>
      <c r="C52" s="210"/>
      <c r="D52" s="160">
        <f>+'Հավելված 3'!G76</f>
        <v>-300</v>
      </c>
    </row>
    <row r="53" spans="1:7" s="6" customFormat="1" ht="23.25" customHeight="1">
      <c r="B53" s="98"/>
      <c r="C53" s="98"/>
      <c r="D53" s="211"/>
    </row>
    <row r="54" spans="1:7" s="6" customFormat="1" ht="23.25" customHeight="1">
      <c r="B54" s="98"/>
      <c r="C54" s="98"/>
      <c r="D54" s="211"/>
      <c r="E54" s="6" t="s">
        <v>178</v>
      </c>
    </row>
    <row r="55" spans="1:7" s="6" customFormat="1" ht="17.25">
      <c r="A55" s="400" t="s">
        <v>161</v>
      </c>
      <c r="B55" s="400"/>
      <c r="C55" s="400"/>
      <c r="D55" s="400"/>
      <c r="E55" s="214"/>
      <c r="F55" s="214"/>
      <c r="G55" s="214"/>
    </row>
    <row r="56" spans="1:7" s="6" customFormat="1" ht="17.25">
      <c r="A56" s="69"/>
      <c r="B56" s="69"/>
      <c r="C56" s="69"/>
      <c r="D56" s="69"/>
      <c r="E56" s="69"/>
      <c r="F56" s="69"/>
      <c r="G56" s="69"/>
    </row>
    <row r="57" spans="1:7" s="6" customFormat="1" ht="17.25">
      <c r="A57" s="69"/>
      <c r="B57" s="68" t="s">
        <v>179</v>
      </c>
      <c r="C57" s="69"/>
      <c r="D57" s="69"/>
      <c r="F57" s="69"/>
      <c r="G57" s="69"/>
    </row>
    <row r="58" spans="1:7" s="6" customFormat="1" ht="17.25">
      <c r="A58" s="69"/>
      <c r="B58" s="69"/>
      <c r="C58" s="69"/>
      <c r="D58" s="69"/>
      <c r="E58" s="69"/>
      <c r="F58" s="69"/>
      <c r="G58" s="69"/>
    </row>
    <row r="59" spans="1:7" s="69" customFormat="1" ht="23.25" customHeight="1">
      <c r="B59" s="215"/>
      <c r="C59" s="215"/>
      <c r="D59" s="213"/>
    </row>
    <row r="60" spans="1:7" s="6" customFormat="1" ht="17.25">
      <c r="A60" s="69"/>
      <c r="B60" s="159" t="s">
        <v>1</v>
      </c>
      <c r="C60" s="159" t="s">
        <v>2</v>
      </c>
      <c r="D60" s="69"/>
      <c r="E60" s="69"/>
      <c r="F60" s="69"/>
      <c r="G60" s="69"/>
    </row>
    <row r="61" spans="1:7" s="6" customFormat="1" ht="17.25">
      <c r="A61" s="69"/>
      <c r="B61" s="19">
        <v>1120</v>
      </c>
      <c r="C61" s="200" t="s">
        <v>180</v>
      </c>
      <c r="D61" s="69"/>
      <c r="E61" s="69"/>
      <c r="F61" s="69"/>
      <c r="G61" s="69"/>
    </row>
    <row r="62" spans="1:7" s="6" customFormat="1" ht="17.25">
      <c r="A62" s="69"/>
      <c r="B62" s="216"/>
      <c r="C62" s="216"/>
      <c r="D62" s="69"/>
      <c r="E62" s="69"/>
      <c r="F62" s="69"/>
      <c r="G62" s="69"/>
    </row>
    <row r="63" spans="1:7" s="6" customFormat="1" ht="34.5" customHeight="1">
      <c r="A63" s="69"/>
      <c r="B63" s="404" t="s">
        <v>3</v>
      </c>
      <c r="C63" s="404"/>
      <c r="D63" s="69"/>
      <c r="E63" s="69"/>
      <c r="F63" s="69"/>
      <c r="G63" s="69"/>
    </row>
    <row r="64" spans="1:7" s="6" customFormat="1" ht="63.75" customHeight="1">
      <c r="B64" s="159" t="s">
        <v>4</v>
      </c>
      <c r="C64" s="19" t="s">
        <v>168</v>
      </c>
      <c r="D64" s="133" t="s">
        <v>163</v>
      </c>
    </row>
    <row r="65" spans="1:7" s="6" customFormat="1" ht="17.25">
      <c r="B65" s="201" t="s">
        <v>6</v>
      </c>
      <c r="C65" s="19">
        <v>31002</v>
      </c>
      <c r="D65" s="202" t="s">
        <v>164</v>
      </c>
    </row>
    <row r="66" spans="1:7" s="6" customFormat="1" ht="69">
      <c r="B66" s="203" t="s">
        <v>69</v>
      </c>
      <c r="C66" s="155" t="s">
        <v>109</v>
      </c>
      <c r="D66" s="81"/>
    </row>
    <row r="67" spans="1:7" s="6" customFormat="1" ht="69">
      <c r="B67" s="203" t="s">
        <v>70</v>
      </c>
      <c r="C67" s="155" t="s">
        <v>136</v>
      </c>
      <c r="D67" s="81"/>
    </row>
    <row r="68" spans="1:7" s="6" customFormat="1" ht="34.5">
      <c r="B68" s="203" t="s">
        <v>71</v>
      </c>
      <c r="C68" s="155" t="s">
        <v>137</v>
      </c>
      <c r="D68" s="81"/>
    </row>
    <row r="69" spans="1:7" s="6" customFormat="1" ht="51.75">
      <c r="B69" s="24" t="s">
        <v>169</v>
      </c>
      <c r="C69" s="204" t="s">
        <v>170</v>
      </c>
      <c r="D69" s="81"/>
    </row>
    <row r="70" spans="1:7" s="6" customFormat="1" ht="17.25">
      <c r="A70" s="69"/>
      <c r="B70" s="206"/>
      <c r="C70" s="207" t="s">
        <v>0</v>
      </c>
      <c r="D70" s="208"/>
      <c r="E70" s="69"/>
      <c r="F70" s="69"/>
      <c r="G70" s="69"/>
    </row>
    <row r="71" spans="1:7" s="6" customFormat="1" ht="17.25">
      <c r="B71" s="405" t="s">
        <v>259</v>
      </c>
      <c r="C71" s="406"/>
      <c r="D71" s="277">
        <v>-652</v>
      </c>
    </row>
    <row r="72" spans="1:7" s="6" customFormat="1" ht="17.25">
      <c r="B72" s="405" t="s">
        <v>260</v>
      </c>
      <c r="C72" s="406"/>
      <c r="D72" s="277">
        <v>-214</v>
      </c>
    </row>
    <row r="73" spans="1:7" s="6" customFormat="1" ht="17.25">
      <c r="B73" s="405" t="s">
        <v>261</v>
      </c>
      <c r="C73" s="406"/>
      <c r="D73" s="277">
        <v>-1</v>
      </c>
    </row>
    <row r="74" spans="1:7" s="6" customFormat="1" ht="23.25" customHeight="1">
      <c r="A74" s="69"/>
      <c r="B74" s="209" t="s">
        <v>9</v>
      </c>
      <c r="C74" s="210"/>
      <c r="D74" s="160">
        <f>+'Հավելված 3'!G58</f>
        <v>-223429.3</v>
      </c>
      <c r="E74" s="69"/>
      <c r="F74" s="69"/>
      <c r="G74" s="69"/>
    </row>
    <row r="75" spans="1:7" s="6" customFormat="1" ht="23.25" customHeight="1">
      <c r="A75" s="69"/>
      <c r="B75" s="98"/>
      <c r="C75" s="98"/>
      <c r="D75" s="211"/>
      <c r="E75" s="69"/>
      <c r="F75" s="69"/>
      <c r="G75" s="69"/>
    </row>
    <row r="76" spans="1:7" s="6" customFormat="1" ht="23.25" customHeight="1">
      <c r="A76" s="69"/>
      <c r="B76" s="98"/>
      <c r="C76" s="98"/>
      <c r="D76" s="211"/>
      <c r="E76" s="6" t="s">
        <v>182</v>
      </c>
      <c r="F76" s="69"/>
      <c r="G76" s="69"/>
    </row>
    <row r="77" spans="1:7" s="6" customFormat="1" ht="17.25">
      <c r="A77" s="69"/>
      <c r="B77" s="69"/>
      <c r="C77" s="12" t="s">
        <v>60</v>
      </c>
      <c r="D77" s="12"/>
    </row>
    <row r="78" spans="1:7" s="6" customFormat="1" ht="17.25">
      <c r="A78" s="69"/>
      <c r="B78" s="395" t="s">
        <v>50</v>
      </c>
      <c r="C78" s="395"/>
      <c r="D78" s="395"/>
    </row>
    <row r="79" spans="1:7" s="6" customFormat="1" ht="17.25">
      <c r="A79" s="69"/>
      <c r="B79" s="69"/>
      <c r="C79" s="69"/>
      <c r="D79" s="69"/>
    </row>
    <row r="80" spans="1:7" s="6" customFormat="1" ht="17.25">
      <c r="A80" s="69"/>
      <c r="B80" s="89" t="s">
        <v>64</v>
      </c>
      <c r="C80" s="90" t="s">
        <v>65</v>
      </c>
      <c r="D80" s="91"/>
    </row>
    <row r="81" spans="1:4" s="6" customFormat="1" ht="17.25">
      <c r="A81" s="69"/>
      <c r="B81" s="97">
        <v>1139</v>
      </c>
      <c r="C81" s="121" t="s">
        <v>66</v>
      </c>
      <c r="D81" s="122"/>
    </row>
    <row r="82" spans="1:4" s="6" customFormat="1" ht="17.25">
      <c r="A82" s="69"/>
      <c r="B82" s="69"/>
      <c r="C82" s="69"/>
      <c r="D82" s="69"/>
    </row>
    <row r="83" spans="1:4" s="6" customFormat="1" ht="17.25">
      <c r="A83" s="99"/>
      <c r="B83" s="77" t="s">
        <v>3</v>
      </c>
      <c r="C83" s="102"/>
      <c r="D83" s="102"/>
    </row>
    <row r="84" spans="1:4" s="6" customFormat="1" ht="17.25">
      <c r="A84" s="69"/>
      <c r="B84" s="95"/>
      <c r="C84" s="69"/>
      <c r="D84" s="69"/>
    </row>
    <row r="85" spans="1:4" s="6" customFormat="1" ht="60.75" customHeight="1">
      <c r="A85" s="69"/>
      <c r="B85" s="97" t="s">
        <v>67</v>
      </c>
      <c r="C85" s="19">
        <v>1139</v>
      </c>
      <c r="D85" s="128" t="s">
        <v>100</v>
      </c>
    </row>
    <row r="86" spans="1:4" s="6" customFormat="1" ht="35.25" customHeight="1">
      <c r="A86" s="69"/>
      <c r="B86" s="97" t="s">
        <v>68</v>
      </c>
      <c r="C86" s="19" t="s">
        <v>46</v>
      </c>
      <c r="D86" s="18" t="s">
        <v>84</v>
      </c>
    </row>
    <row r="87" spans="1:4" s="6" customFormat="1" ht="17.25">
      <c r="A87" s="69"/>
      <c r="B87" s="97" t="s">
        <v>69</v>
      </c>
      <c r="C87" s="97" t="s">
        <v>66</v>
      </c>
      <c r="D87" s="97"/>
    </row>
    <row r="88" spans="1:4" s="6" customFormat="1" ht="86.25">
      <c r="A88" s="69"/>
      <c r="B88" s="97" t="s">
        <v>70</v>
      </c>
      <c r="C88" s="97" t="s">
        <v>56</v>
      </c>
      <c r="D88" s="97"/>
    </row>
    <row r="89" spans="1:4" s="6" customFormat="1" ht="19.5" customHeight="1">
      <c r="A89" s="69"/>
      <c r="B89" s="97" t="s">
        <v>71</v>
      </c>
      <c r="C89" s="97" t="s">
        <v>16</v>
      </c>
      <c r="D89" s="97"/>
    </row>
    <row r="90" spans="1:4" s="6" customFormat="1" ht="17.25">
      <c r="A90" s="69"/>
      <c r="B90" s="396" t="s">
        <v>72</v>
      </c>
      <c r="C90" s="396"/>
      <c r="D90" s="96"/>
    </row>
    <row r="91" spans="1:4" s="6" customFormat="1" ht="21.75" customHeight="1">
      <c r="A91" s="69"/>
      <c r="B91" s="397" t="s">
        <v>73</v>
      </c>
      <c r="C91" s="397"/>
      <c r="D91" s="160">
        <f>+'Հավելված 3'!G97</f>
        <v>307729.3</v>
      </c>
    </row>
    <row r="92" spans="1:4" s="6" customFormat="1" ht="17.25">
      <c r="A92" s="69"/>
      <c r="B92" s="69"/>
      <c r="C92" s="69"/>
      <c r="D92" s="69"/>
    </row>
    <row r="93" spans="1:4" ht="17.25">
      <c r="A93" s="69"/>
      <c r="B93" s="69"/>
      <c r="C93" s="69"/>
      <c r="D93" s="69"/>
    </row>
  </sheetData>
  <mergeCells count="11">
    <mergeCell ref="B91:C91"/>
    <mergeCell ref="B63:C63"/>
    <mergeCell ref="A55:D55"/>
    <mergeCell ref="B71:C71"/>
    <mergeCell ref="B72:C72"/>
    <mergeCell ref="B73:C73"/>
    <mergeCell ref="A6:D6"/>
    <mergeCell ref="B4:D4"/>
    <mergeCell ref="B8:D8"/>
    <mergeCell ref="B78:D78"/>
    <mergeCell ref="B90:C90"/>
  </mergeCells>
  <printOptions horizontalCentered="1"/>
  <pageMargins left="0" right="0" top="0" bottom="0" header="0" footer="0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workbookViewId="0">
      <selection activeCell="G10" sqref="G10"/>
    </sheetView>
  </sheetViews>
  <sheetFormatPr defaultRowHeight="13.5"/>
  <cols>
    <col min="1" max="1" width="18.28515625" style="217" customWidth="1"/>
    <col min="2" max="2" width="36.7109375" style="218" customWidth="1"/>
    <col min="3" max="3" width="14" style="220" customWidth="1"/>
    <col min="4" max="4" width="18" style="221" customWidth="1"/>
    <col min="5" max="5" width="17.140625" style="221" customWidth="1"/>
    <col min="6" max="6" width="10.7109375" style="220" customWidth="1"/>
    <col min="7" max="7" width="31.7109375" style="220" customWidth="1"/>
    <col min="8" max="8" width="21.28515625" style="217" customWidth="1"/>
    <col min="9" max="9" width="17.42578125" style="217" customWidth="1"/>
    <col min="10" max="10" width="13.85546875" style="217" customWidth="1"/>
    <col min="11" max="11" width="8.5703125" style="217" customWidth="1"/>
    <col min="12" max="12" width="18.85546875" style="217" customWidth="1"/>
    <col min="13" max="13" width="19.42578125" style="217" customWidth="1"/>
    <col min="14" max="16384" width="9.140625" style="217"/>
  </cols>
  <sheetData>
    <row r="1" spans="1:10">
      <c r="G1" s="134" t="s">
        <v>257</v>
      </c>
    </row>
    <row r="2" spans="1:10">
      <c r="G2" s="126" t="s">
        <v>83</v>
      </c>
    </row>
    <row r="3" spans="1:10">
      <c r="G3" s="126" t="s">
        <v>10</v>
      </c>
    </row>
    <row r="4" spans="1:10" ht="45" customHeight="1">
      <c r="C4" s="219"/>
      <c r="D4" s="219"/>
      <c r="E4" s="416"/>
      <c r="F4" s="417"/>
      <c r="G4" s="417"/>
    </row>
    <row r="5" spans="1:10" ht="15.75" customHeight="1">
      <c r="E5" s="418"/>
      <c r="F5" s="418"/>
      <c r="G5" s="418"/>
    </row>
    <row r="6" spans="1:10" ht="45" customHeight="1">
      <c r="A6" s="419" t="s">
        <v>183</v>
      </c>
      <c r="B6" s="419"/>
      <c r="C6" s="419"/>
      <c r="D6" s="419"/>
      <c r="E6" s="419"/>
      <c r="F6" s="419"/>
      <c r="G6" s="419"/>
    </row>
    <row r="7" spans="1:10" ht="14.25" customHeight="1">
      <c r="A7" s="222"/>
      <c r="B7" s="223"/>
      <c r="C7" s="224"/>
      <c r="D7" s="224"/>
      <c r="E7" s="224"/>
      <c r="F7" s="224"/>
      <c r="G7" s="225"/>
    </row>
    <row r="8" spans="1:10" ht="85.5" customHeight="1">
      <c r="A8" s="420" t="s">
        <v>184</v>
      </c>
      <c r="B8" s="422" t="s">
        <v>185</v>
      </c>
      <c r="C8" s="422" t="s">
        <v>186</v>
      </c>
      <c r="D8" s="422" t="s">
        <v>187</v>
      </c>
      <c r="E8" s="422" t="s">
        <v>188</v>
      </c>
      <c r="F8" s="424" t="s">
        <v>53</v>
      </c>
      <c r="G8" s="425"/>
    </row>
    <row r="9" spans="1:10" ht="55.5" customHeight="1">
      <c r="A9" s="421"/>
      <c r="B9" s="423"/>
      <c r="C9" s="423"/>
      <c r="D9" s="423"/>
      <c r="E9" s="423"/>
      <c r="F9" s="226" t="s">
        <v>189</v>
      </c>
      <c r="G9" s="226" t="s">
        <v>190</v>
      </c>
    </row>
    <row r="10" spans="1:10" ht="18" customHeight="1">
      <c r="A10" s="227">
        <v>1</v>
      </c>
      <c r="B10" s="226">
        <v>2</v>
      </c>
      <c r="C10" s="226">
        <v>3</v>
      </c>
      <c r="D10" s="226">
        <v>4</v>
      </c>
      <c r="E10" s="226">
        <v>5</v>
      </c>
      <c r="F10" s="226">
        <v>6</v>
      </c>
      <c r="G10" s="226">
        <v>7</v>
      </c>
      <c r="H10" s="228"/>
    </row>
    <row r="11" spans="1:10" ht="18" customHeight="1">
      <c r="A11" s="407" t="s">
        <v>54</v>
      </c>
      <c r="B11" s="408"/>
      <c r="C11" s="408"/>
      <c r="D11" s="408"/>
      <c r="E11" s="409"/>
      <c r="F11" s="229"/>
      <c r="G11" s="230">
        <f>+G12+G16+G22+G39</f>
        <v>-229729.3</v>
      </c>
    </row>
    <row r="12" spans="1:10" ht="46.5" customHeight="1">
      <c r="A12" s="271" t="s">
        <v>275</v>
      </c>
      <c r="B12" s="271" t="s">
        <v>246</v>
      </c>
      <c r="C12" s="271" t="s">
        <v>199</v>
      </c>
      <c r="D12" s="429" t="s">
        <v>103</v>
      </c>
      <c r="E12" s="430"/>
      <c r="F12" s="431"/>
      <c r="G12" s="270">
        <f>+G13</f>
        <v>-2000</v>
      </c>
    </row>
    <row r="13" spans="1:10" ht="31.5" customHeight="1">
      <c r="A13" s="247" t="s">
        <v>191</v>
      </c>
      <c r="B13" s="413" t="s">
        <v>105</v>
      </c>
      <c r="C13" s="414"/>
      <c r="D13" s="414"/>
      <c r="E13" s="415"/>
      <c r="F13" s="231"/>
      <c r="G13" s="232">
        <f>G14</f>
        <v>-2000</v>
      </c>
    </row>
    <row r="14" spans="1:10" ht="17.25">
      <c r="A14" s="233"/>
      <c r="B14" s="234" t="s">
        <v>247</v>
      </c>
      <c r="C14" s="235"/>
      <c r="D14" s="235"/>
      <c r="E14" s="236"/>
      <c r="F14" s="231"/>
      <c r="G14" s="232">
        <f>SUM(G15:G15)</f>
        <v>-2000</v>
      </c>
      <c r="J14" s="237"/>
    </row>
    <row r="15" spans="1:10" s="238" customFormat="1" ht="34.5">
      <c r="A15" s="288" t="s">
        <v>248</v>
      </c>
      <c r="B15" s="289" t="s">
        <v>249</v>
      </c>
      <c r="C15" s="290" t="s">
        <v>250</v>
      </c>
      <c r="D15" s="291" t="s">
        <v>195</v>
      </c>
      <c r="E15" s="292"/>
      <c r="F15" s="293"/>
      <c r="G15" s="294">
        <v>-2000</v>
      </c>
    </row>
    <row r="16" spans="1:10" ht="28.5" customHeight="1">
      <c r="A16" s="252" t="s">
        <v>197</v>
      </c>
      <c r="B16" s="252" t="s">
        <v>198</v>
      </c>
      <c r="C16" s="252" t="s">
        <v>199</v>
      </c>
      <c r="D16" s="410" t="s">
        <v>200</v>
      </c>
      <c r="E16" s="411"/>
      <c r="F16" s="412"/>
      <c r="G16" s="253">
        <f>+G17</f>
        <v>-4000</v>
      </c>
      <c r="H16" s="254"/>
    </row>
    <row r="17" spans="1:8" ht="17.25">
      <c r="A17" s="255" t="s">
        <v>201</v>
      </c>
      <c r="B17" s="413" t="s">
        <v>85</v>
      </c>
      <c r="C17" s="414"/>
      <c r="D17" s="414"/>
      <c r="E17" s="415"/>
      <c r="F17" s="256"/>
      <c r="G17" s="232">
        <f>+G18</f>
        <v>-4000</v>
      </c>
    </row>
    <row r="18" spans="1:8" ht="24" customHeight="1">
      <c r="A18" s="241"/>
      <c r="B18" s="242" t="s">
        <v>196</v>
      </c>
      <c r="C18" s="243"/>
      <c r="D18" s="244"/>
      <c r="E18" s="245"/>
      <c r="F18" s="246"/>
      <c r="G18" s="232">
        <f>SUM(G19:G21)</f>
        <v>-4000</v>
      </c>
    </row>
    <row r="19" spans="1:8" ht="51.75">
      <c r="A19" s="280" t="s">
        <v>262</v>
      </c>
      <c r="B19" s="280" t="s">
        <v>263</v>
      </c>
      <c r="C19" s="235" t="s">
        <v>212</v>
      </c>
      <c r="D19" s="280" t="s">
        <v>195</v>
      </c>
      <c r="E19" s="281">
        <v>1999000</v>
      </c>
      <c r="F19" s="282">
        <v>-1</v>
      </c>
      <c r="G19" s="240">
        <f t="shared" ref="G19:G21" si="0">E19*F19/1000</f>
        <v>-1999</v>
      </c>
    </row>
    <row r="20" spans="1:8" ht="34.5">
      <c r="A20" s="280" t="s">
        <v>264</v>
      </c>
      <c r="B20" s="280" t="s">
        <v>265</v>
      </c>
      <c r="C20" s="235" t="s">
        <v>212</v>
      </c>
      <c r="D20" s="280" t="s">
        <v>195</v>
      </c>
      <c r="E20" s="281">
        <v>1001000</v>
      </c>
      <c r="F20" s="282">
        <v>-1</v>
      </c>
      <c r="G20" s="240">
        <f t="shared" si="0"/>
        <v>-1001</v>
      </c>
    </row>
    <row r="21" spans="1:8" ht="17.25">
      <c r="A21" s="280" t="s">
        <v>266</v>
      </c>
      <c r="B21" s="280" t="s">
        <v>267</v>
      </c>
      <c r="C21" s="235" t="s">
        <v>212</v>
      </c>
      <c r="D21" s="280" t="s">
        <v>195</v>
      </c>
      <c r="E21" s="281">
        <v>1000000</v>
      </c>
      <c r="F21" s="282">
        <v>-1</v>
      </c>
      <c r="G21" s="240">
        <f t="shared" si="0"/>
        <v>-1000</v>
      </c>
    </row>
    <row r="22" spans="1:8" ht="75.75" customHeight="1">
      <c r="A22" s="252" t="s">
        <v>251</v>
      </c>
      <c r="B22" s="252" t="s">
        <v>252</v>
      </c>
      <c r="C22" s="252" t="s">
        <v>253</v>
      </c>
      <c r="D22" s="432" t="s">
        <v>254</v>
      </c>
      <c r="E22" s="433"/>
      <c r="F22" s="434"/>
      <c r="G22" s="253">
        <v>-300</v>
      </c>
      <c r="H22" s="254"/>
    </row>
    <row r="23" spans="1:8" ht="48.75" customHeight="1">
      <c r="A23" s="257" t="s">
        <v>202</v>
      </c>
      <c r="B23" s="435" t="s">
        <v>203</v>
      </c>
      <c r="C23" s="436"/>
      <c r="D23" s="436"/>
      <c r="E23" s="437"/>
      <c r="F23" s="258"/>
      <c r="G23" s="259">
        <v>-300</v>
      </c>
    </row>
    <row r="24" spans="1:8" ht="17.25">
      <c r="A24" s="233"/>
      <c r="B24" s="234" t="s">
        <v>192</v>
      </c>
      <c r="C24" s="235"/>
      <c r="D24" s="235"/>
      <c r="E24" s="236"/>
      <c r="F24" s="231"/>
      <c r="G24" s="232">
        <v>-300</v>
      </c>
    </row>
    <row r="25" spans="1:8" ht="17.25">
      <c r="A25" s="296" t="s">
        <v>268</v>
      </c>
      <c r="B25" s="295" t="s">
        <v>205</v>
      </c>
      <c r="C25" s="235" t="s">
        <v>193</v>
      </c>
      <c r="D25" s="235" t="s">
        <v>194</v>
      </c>
      <c r="E25" s="236">
        <v>210</v>
      </c>
      <c r="F25" s="240">
        <v>-50</v>
      </c>
      <c r="G25" s="240">
        <v>-10.5</v>
      </c>
    </row>
    <row r="26" spans="1:8" ht="17.25">
      <c r="A26" s="296" t="s">
        <v>269</v>
      </c>
      <c r="B26" s="295" t="s">
        <v>205</v>
      </c>
      <c r="C26" s="235" t="s">
        <v>193</v>
      </c>
      <c r="D26" s="235" t="s">
        <v>194</v>
      </c>
      <c r="E26" s="236">
        <v>110</v>
      </c>
      <c r="F26" s="240">
        <v>-150</v>
      </c>
      <c r="G26" s="240">
        <v>-16.5</v>
      </c>
    </row>
    <row r="27" spans="1:8" ht="17.25">
      <c r="A27" s="296" t="s">
        <v>270</v>
      </c>
      <c r="B27" s="295" t="s">
        <v>205</v>
      </c>
      <c r="C27" s="235" t="s">
        <v>193</v>
      </c>
      <c r="D27" s="235" t="s">
        <v>194</v>
      </c>
      <c r="E27" s="236">
        <v>160</v>
      </c>
      <c r="F27" s="240">
        <v>-270</v>
      </c>
      <c r="G27" s="240">
        <v>-43.2</v>
      </c>
    </row>
    <row r="28" spans="1:8" ht="17.25">
      <c r="A28" s="296" t="s">
        <v>271</v>
      </c>
      <c r="B28" s="295" t="s">
        <v>205</v>
      </c>
      <c r="C28" s="235" t="s">
        <v>193</v>
      </c>
      <c r="D28" s="235" t="s">
        <v>194</v>
      </c>
      <c r="E28" s="236">
        <v>350</v>
      </c>
      <c r="F28" s="240">
        <v>-99</v>
      </c>
      <c r="G28" s="240">
        <v>-34.700000000000003</v>
      </c>
    </row>
    <row r="29" spans="1:8" ht="17.25">
      <c r="A29" s="296" t="s">
        <v>272</v>
      </c>
      <c r="B29" s="295" t="s">
        <v>205</v>
      </c>
      <c r="C29" s="235" t="s">
        <v>193</v>
      </c>
      <c r="D29" s="235" t="s">
        <v>194</v>
      </c>
      <c r="E29" s="236">
        <v>4500</v>
      </c>
      <c r="F29" s="240">
        <v>-14</v>
      </c>
      <c r="G29" s="240">
        <v>-63</v>
      </c>
    </row>
    <row r="30" spans="1:8" ht="17.25">
      <c r="A30" s="296" t="s">
        <v>204</v>
      </c>
      <c r="B30" s="295" t="s">
        <v>205</v>
      </c>
      <c r="C30" s="235" t="s">
        <v>193</v>
      </c>
      <c r="D30" s="235" t="s">
        <v>194</v>
      </c>
      <c r="E30" s="236"/>
      <c r="F30" s="231"/>
      <c r="G30" s="240">
        <v>-18.2</v>
      </c>
    </row>
    <row r="31" spans="1:8" ht="17.25">
      <c r="A31" s="296" t="s">
        <v>206</v>
      </c>
      <c r="B31" s="295" t="s">
        <v>205</v>
      </c>
      <c r="C31" s="235" t="s">
        <v>193</v>
      </c>
      <c r="D31" s="235" t="s">
        <v>194</v>
      </c>
      <c r="E31" s="236"/>
      <c r="F31" s="231"/>
      <c r="G31" s="240">
        <v>-12</v>
      </c>
    </row>
    <row r="32" spans="1:8" ht="17.25">
      <c r="A32" s="296" t="s">
        <v>273</v>
      </c>
      <c r="B32" s="295" t="s">
        <v>205</v>
      </c>
      <c r="C32" s="235" t="s">
        <v>193</v>
      </c>
      <c r="D32" s="235" t="s">
        <v>194</v>
      </c>
      <c r="E32" s="236"/>
      <c r="F32" s="231"/>
      <c r="G32" s="240">
        <v>-4</v>
      </c>
    </row>
    <row r="33" spans="1:9" ht="17.25">
      <c r="A33" s="296" t="s">
        <v>207</v>
      </c>
      <c r="B33" s="295" t="s">
        <v>205</v>
      </c>
      <c r="C33" s="235" t="s">
        <v>193</v>
      </c>
      <c r="D33" s="235" t="s">
        <v>194</v>
      </c>
      <c r="E33" s="236"/>
      <c r="F33" s="231"/>
      <c r="G33" s="240">
        <v>-11.5</v>
      </c>
    </row>
    <row r="34" spans="1:9" ht="17.25">
      <c r="A34" s="296" t="s">
        <v>208</v>
      </c>
      <c r="B34" s="295" t="s">
        <v>205</v>
      </c>
      <c r="C34" s="235" t="s">
        <v>193</v>
      </c>
      <c r="D34" s="235" t="s">
        <v>194</v>
      </c>
      <c r="E34" s="236"/>
      <c r="F34" s="231"/>
      <c r="G34" s="240">
        <v>-13</v>
      </c>
    </row>
    <row r="35" spans="1:9" ht="17.25">
      <c r="A35" s="296" t="s">
        <v>209</v>
      </c>
      <c r="B35" s="295" t="s">
        <v>205</v>
      </c>
      <c r="C35" s="235" t="s">
        <v>193</v>
      </c>
      <c r="D35" s="235" t="s">
        <v>194</v>
      </c>
      <c r="E35" s="236"/>
      <c r="F35" s="231"/>
      <c r="G35" s="240">
        <v>-31.5</v>
      </c>
    </row>
    <row r="36" spans="1:9" ht="17.25">
      <c r="A36" s="296" t="s">
        <v>210</v>
      </c>
      <c r="B36" s="295" t="s">
        <v>205</v>
      </c>
      <c r="C36" s="235" t="s">
        <v>193</v>
      </c>
      <c r="D36" s="235" t="s">
        <v>194</v>
      </c>
      <c r="E36" s="236"/>
      <c r="F36" s="231"/>
      <c r="G36" s="240">
        <v>-38</v>
      </c>
    </row>
    <row r="37" spans="1:9" ht="17.25">
      <c r="A37" s="248" t="s">
        <v>274</v>
      </c>
      <c r="B37" s="249" t="s">
        <v>205</v>
      </c>
      <c r="C37" s="235" t="s">
        <v>193</v>
      </c>
      <c r="D37" s="250" t="s">
        <v>194</v>
      </c>
      <c r="E37" s="251">
        <v>3898</v>
      </c>
      <c r="F37" s="239">
        <v>-1</v>
      </c>
      <c r="G37" s="240">
        <v>-3.9</v>
      </c>
    </row>
    <row r="38" spans="1:9" ht="21.75" customHeight="1">
      <c r="A38" s="438" t="s">
        <v>211</v>
      </c>
      <c r="B38" s="408"/>
      <c r="C38" s="408"/>
      <c r="D38" s="408"/>
      <c r="E38" s="408"/>
      <c r="F38" s="408"/>
      <c r="G38" s="409"/>
    </row>
    <row r="39" spans="1:9" ht="28.5" customHeight="1">
      <c r="A39" s="252" t="s">
        <v>197</v>
      </c>
      <c r="B39" s="252" t="s">
        <v>198</v>
      </c>
      <c r="C39" s="252" t="s">
        <v>199</v>
      </c>
      <c r="D39" s="410" t="s">
        <v>200</v>
      </c>
      <c r="E39" s="411"/>
      <c r="F39" s="412"/>
      <c r="G39" s="253">
        <f>+G41</f>
        <v>-223429.3</v>
      </c>
      <c r="H39" s="254"/>
    </row>
    <row r="40" spans="1:9" ht="17.25">
      <c r="A40" s="222"/>
      <c r="B40" s="222"/>
      <c r="C40" s="222"/>
      <c r="D40" s="222"/>
      <c r="E40" s="222"/>
      <c r="F40" s="222"/>
      <c r="G40" s="222"/>
    </row>
    <row r="41" spans="1:9" ht="66.75" customHeight="1">
      <c r="A41" s="247">
        <v>1120</v>
      </c>
      <c r="B41" s="260">
        <v>31002</v>
      </c>
      <c r="C41" s="426" t="s">
        <v>155</v>
      </c>
      <c r="D41" s="427"/>
      <c r="E41" s="427"/>
      <c r="F41" s="428"/>
      <c r="G41" s="253">
        <f>+G42</f>
        <v>-223429.3</v>
      </c>
      <c r="H41" s="266"/>
    </row>
    <row r="42" spans="1:9" s="222" customFormat="1" ht="27.75" customHeight="1">
      <c r="A42" s="261"/>
      <c r="B42" s="262" t="s">
        <v>192</v>
      </c>
      <c r="C42" s="235"/>
      <c r="D42" s="235"/>
      <c r="E42" s="236"/>
      <c r="F42" s="231"/>
      <c r="G42" s="253">
        <f>SUM(G43:G58)</f>
        <v>-223429.3</v>
      </c>
      <c r="I42" s="267"/>
    </row>
    <row r="43" spans="1:9" s="222" customFormat="1" ht="17.25">
      <c r="A43" s="265" t="s">
        <v>213</v>
      </c>
      <c r="B43" s="268" t="s">
        <v>214</v>
      </c>
      <c r="C43" s="235" t="s">
        <v>215</v>
      </c>
      <c r="D43" s="263" t="s">
        <v>216</v>
      </c>
      <c r="E43" s="264">
        <v>150000</v>
      </c>
      <c r="F43" s="240">
        <v>-40</v>
      </c>
      <c r="G43" s="240">
        <f t="shared" ref="G43:G57" si="1">SUM(E43*F43)/1000</f>
        <v>-6000</v>
      </c>
      <c r="H43" s="269"/>
    </row>
    <row r="44" spans="1:9" s="222" customFormat="1" ht="17.25">
      <c r="A44" s="265" t="s">
        <v>217</v>
      </c>
      <c r="B44" s="268" t="s">
        <v>218</v>
      </c>
      <c r="C44" s="235" t="s">
        <v>215</v>
      </c>
      <c r="D44" s="263" t="s">
        <v>216</v>
      </c>
      <c r="E44" s="264">
        <v>151046250</v>
      </c>
      <c r="F44" s="240">
        <v>-1</v>
      </c>
      <c r="G44" s="240">
        <v>-151046.29999999999</v>
      </c>
      <c r="H44" s="269"/>
    </row>
    <row r="45" spans="1:9" s="222" customFormat="1" ht="17.25">
      <c r="A45" s="265" t="s">
        <v>219</v>
      </c>
      <c r="B45" s="268" t="s">
        <v>220</v>
      </c>
      <c r="C45" s="235" t="s">
        <v>215</v>
      </c>
      <c r="D45" s="263" t="s">
        <v>216</v>
      </c>
      <c r="E45" s="264">
        <v>14000</v>
      </c>
      <c r="F45" s="240">
        <v>-190</v>
      </c>
      <c r="G45" s="240">
        <f>SUM(E45*F45)/1000</f>
        <v>-2660</v>
      </c>
      <c r="H45" s="269"/>
    </row>
    <row r="46" spans="1:9" s="222" customFormat="1" ht="17.25">
      <c r="A46" s="265" t="s">
        <v>221</v>
      </c>
      <c r="B46" s="268" t="s">
        <v>222</v>
      </c>
      <c r="C46" s="235" t="s">
        <v>215</v>
      </c>
      <c r="D46" s="263" t="s">
        <v>216</v>
      </c>
      <c r="E46" s="264">
        <v>50000</v>
      </c>
      <c r="F46" s="240">
        <v>-40</v>
      </c>
      <c r="G46" s="240">
        <f t="shared" si="1"/>
        <v>-2000</v>
      </c>
      <c r="H46" s="269"/>
    </row>
    <row r="47" spans="1:9" s="222" customFormat="1" ht="17.25">
      <c r="A47" s="265" t="s">
        <v>223</v>
      </c>
      <c r="B47" s="268" t="s">
        <v>224</v>
      </c>
      <c r="C47" s="235" t="s">
        <v>215</v>
      </c>
      <c r="D47" s="263" t="s">
        <v>216</v>
      </c>
      <c r="E47" s="264">
        <v>60000</v>
      </c>
      <c r="F47" s="240">
        <v>-60</v>
      </c>
      <c r="G47" s="240">
        <f t="shared" si="1"/>
        <v>-3600</v>
      </c>
      <c r="H47" s="269"/>
    </row>
    <row r="48" spans="1:9" s="222" customFormat="1" ht="17.25">
      <c r="A48" s="265" t="s">
        <v>225</v>
      </c>
      <c r="B48" s="268" t="s">
        <v>226</v>
      </c>
      <c r="C48" s="235" t="s">
        <v>215</v>
      </c>
      <c r="D48" s="263" t="s">
        <v>216</v>
      </c>
      <c r="E48" s="264">
        <v>20000</v>
      </c>
      <c r="F48" s="240">
        <v>-40</v>
      </c>
      <c r="G48" s="240">
        <f t="shared" si="1"/>
        <v>-800</v>
      </c>
      <c r="H48" s="269"/>
    </row>
    <row r="49" spans="1:8" s="222" customFormat="1" ht="17.25" customHeight="1">
      <c r="A49" s="265" t="s">
        <v>227</v>
      </c>
      <c r="B49" s="268" t="s">
        <v>228</v>
      </c>
      <c r="C49" s="235" t="s">
        <v>215</v>
      </c>
      <c r="D49" s="263" t="s">
        <v>216</v>
      </c>
      <c r="E49" s="264">
        <v>180000</v>
      </c>
      <c r="F49" s="240">
        <v>-40</v>
      </c>
      <c r="G49" s="240">
        <f t="shared" si="1"/>
        <v>-7200</v>
      </c>
      <c r="H49" s="269"/>
    </row>
    <row r="50" spans="1:8" s="222" customFormat="1" ht="17.25">
      <c r="A50" s="265" t="s">
        <v>229</v>
      </c>
      <c r="B50" s="268" t="s">
        <v>230</v>
      </c>
      <c r="C50" s="235" t="s">
        <v>215</v>
      </c>
      <c r="D50" s="263" t="s">
        <v>216</v>
      </c>
      <c r="E50" s="264">
        <v>80000</v>
      </c>
      <c r="F50" s="240">
        <v>-20</v>
      </c>
      <c r="G50" s="240">
        <f t="shared" si="1"/>
        <v>-1600</v>
      </c>
      <c r="H50" s="269"/>
    </row>
    <row r="51" spans="1:8" s="222" customFormat="1" ht="17.25">
      <c r="A51" s="265" t="s">
        <v>231</v>
      </c>
      <c r="B51" s="268" t="s">
        <v>232</v>
      </c>
      <c r="C51" s="235" t="s">
        <v>215</v>
      </c>
      <c r="D51" s="263" t="s">
        <v>216</v>
      </c>
      <c r="E51" s="264">
        <v>280000</v>
      </c>
      <c r="F51" s="240">
        <v>-40</v>
      </c>
      <c r="G51" s="240">
        <f t="shared" si="1"/>
        <v>-11200</v>
      </c>
      <c r="H51" s="269"/>
    </row>
    <row r="52" spans="1:8" s="222" customFormat="1" ht="17.25">
      <c r="A52" s="265" t="s">
        <v>233</v>
      </c>
      <c r="B52" s="268" t="s">
        <v>234</v>
      </c>
      <c r="C52" s="235" t="s">
        <v>215</v>
      </c>
      <c r="D52" s="263" t="s">
        <v>216</v>
      </c>
      <c r="E52" s="264">
        <v>80000</v>
      </c>
      <c r="F52" s="240">
        <v>-20</v>
      </c>
      <c r="G52" s="240">
        <f t="shared" si="1"/>
        <v>-1600</v>
      </c>
      <c r="H52" s="269"/>
    </row>
    <row r="53" spans="1:8" s="222" customFormat="1" ht="17.25" customHeight="1">
      <c r="A53" s="265" t="s">
        <v>235</v>
      </c>
      <c r="B53" s="268" t="s">
        <v>236</v>
      </c>
      <c r="C53" s="235" t="s">
        <v>215</v>
      </c>
      <c r="D53" s="263" t="s">
        <v>216</v>
      </c>
      <c r="E53" s="264">
        <v>150000</v>
      </c>
      <c r="F53" s="240">
        <v>-40</v>
      </c>
      <c r="G53" s="240">
        <f t="shared" si="1"/>
        <v>-6000</v>
      </c>
      <c r="H53" s="269"/>
    </row>
    <row r="54" spans="1:8" s="222" customFormat="1" ht="17.25">
      <c r="A54" s="265" t="s">
        <v>237</v>
      </c>
      <c r="B54" s="268" t="s">
        <v>238</v>
      </c>
      <c r="C54" s="235" t="s">
        <v>215</v>
      </c>
      <c r="D54" s="263" t="s">
        <v>216</v>
      </c>
      <c r="E54" s="264">
        <v>250000</v>
      </c>
      <c r="F54" s="240">
        <v>-40</v>
      </c>
      <c r="G54" s="240">
        <f t="shared" si="1"/>
        <v>-10000</v>
      </c>
      <c r="H54" s="269"/>
    </row>
    <row r="55" spans="1:8" s="222" customFormat="1" ht="17.25">
      <c r="A55" s="265" t="s">
        <v>239</v>
      </c>
      <c r="B55" s="268" t="s">
        <v>240</v>
      </c>
      <c r="C55" s="235" t="s">
        <v>215</v>
      </c>
      <c r="D55" s="263" t="s">
        <v>216</v>
      </c>
      <c r="E55" s="264">
        <v>225000</v>
      </c>
      <c r="F55" s="240">
        <v>-50</v>
      </c>
      <c r="G55" s="240">
        <f t="shared" si="1"/>
        <v>-11250</v>
      </c>
      <c r="H55" s="269"/>
    </row>
    <row r="56" spans="1:8" s="222" customFormat="1" ht="17.25">
      <c r="A56" s="265" t="s">
        <v>241</v>
      </c>
      <c r="B56" s="268" t="s">
        <v>242</v>
      </c>
      <c r="C56" s="235" t="s">
        <v>215</v>
      </c>
      <c r="D56" s="263" t="s">
        <v>216</v>
      </c>
      <c r="E56" s="264">
        <v>120000</v>
      </c>
      <c r="F56" s="240">
        <v>-20</v>
      </c>
      <c r="G56" s="240">
        <f t="shared" si="1"/>
        <v>-2400</v>
      </c>
      <c r="H56" s="269"/>
    </row>
    <row r="57" spans="1:8" s="222" customFormat="1" ht="17.25">
      <c r="A57" s="265" t="s">
        <v>243</v>
      </c>
      <c r="B57" s="268" t="s">
        <v>244</v>
      </c>
      <c r="C57" s="235" t="s">
        <v>215</v>
      </c>
      <c r="D57" s="263" t="s">
        <v>216</v>
      </c>
      <c r="E57" s="264">
        <v>24500</v>
      </c>
      <c r="F57" s="240">
        <v>-194</v>
      </c>
      <c r="G57" s="240">
        <f t="shared" si="1"/>
        <v>-4753</v>
      </c>
      <c r="H57" s="269"/>
    </row>
    <row r="58" spans="1:8" s="222" customFormat="1" ht="17.25">
      <c r="A58" s="265" t="s">
        <v>245</v>
      </c>
      <c r="B58" s="268" t="s">
        <v>244</v>
      </c>
      <c r="C58" s="235" t="s">
        <v>215</v>
      </c>
      <c r="D58" s="263" t="s">
        <v>216</v>
      </c>
      <c r="E58" s="264">
        <v>66000</v>
      </c>
      <c r="F58" s="240">
        <v>-20</v>
      </c>
      <c r="G58" s="240">
        <f>SUM(E58*F58)/1000</f>
        <v>-1320</v>
      </c>
      <c r="H58" s="269"/>
    </row>
  </sheetData>
  <mergeCells count="19">
    <mergeCell ref="C41:F41"/>
    <mergeCell ref="D12:F12"/>
    <mergeCell ref="B13:E13"/>
    <mergeCell ref="D22:F22"/>
    <mergeCell ref="B23:E23"/>
    <mergeCell ref="A38:G38"/>
    <mergeCell ref="D39:F39"/>
    <mergeCell ref="A11:E11"/>
    <mergeCell ref="D16:F16"/>
    <mergeCell ref="B17:E17"/>
    <mergeCell ref="E4:G4"/>
    <mergeCell ref="E5:G5"/>
    <mergeCell ref="A6:G6"/>
    <mergeCell ref="A8:A9"/>
    <mergeCell ref="B8:B9"/>
    <mergeCell ref="C8:C9"/>
    <mergeCell ref="D8:D9"/>
    <mergeCell ref="E8:E9"/>
    <mergeCell ref="F8:G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https:/mul2.gov.am/tasks/130041/oneclick/havelvacnor.xlsx?token=9d3b13d529679c9af8a882b55af77eb4</cp:keywords>
  <cp:lastModifiedBy>Zara Margaryan</cp:lastModifiedBy>
  <cp:lastPrinted>2020-09-03T07:08:31Z</cp:lastPrinted>
  <dcterms:created xsi:type="dcterms:W3CDTF">2017-12-06T07:28:20Z</dcterms:created>
  <dcterms:modified xsi:type="dcterms:W3CDTF">2022-11-10T05:58:38Z</dcterms:modified>
</cp:coreProperties>
</file>