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Որոշման նախագծեր\2022\Վերաբաշխում\"/>
    </mc:Choice>
  </mc:AlternateContent>
  <bookViews>
    <workbookView xWindow="0" yWindow="0" windowWidth="14610" windowHeight="7650" activeTab="4"/>
  </bookViews>
  <sheets>
    <sheet name="հավելված 1" sheetId="27" r:id="rId1"/>
    <sheet name="հավելված 2" sheetId="32" r:id="rId2"/>
    <sheet name="հավելված 3" sheetId="34" r:id="rId3"/>
    <sheet name="հավելված 4" sheetId="29" r:id="rId4"/>
    <sheet name="հավելված 5" sheetId="35" r:id="rId5"/>
  </sheets>
  <definedNames>
    <definedName name="AgencyCode" localSheetId="1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1">'հավելված 2'!$A$1:$H$341</definedName>
    <definedName name="Հավելված">#REF!</definedName>
    <definedName name="Մաս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D103" i="29" l="1"/>
  <c r="D104" i="29"/>
  <c r="D105" i="29"/>
  <c r="D91" i="29"/>
  <c r="D92" i="29"/>
  <c r="D93" i="29"/>
  <c r="D75" i="29"/>
  <c r="D76" i="29"/>
  <c r="D77" i="29"/>
  <c r="D78" i="29"/>
  <c r="D79" i="29"/>
  <c r="D80" i="29"/>
  <c r="D81" i="29"/>
  <c r="D62" i="29"/>
  <c r="D63" i="29"/>
  <c r="D64" i="29"/>
  <c r="D49" i="29"/>
  <c r="D50" i="29"/>
  <c r="D51" i="29"/>
  <c r="D37" i="29"/>
  <c r="D38" i="29"/>
  <c r="D39" i="29"/>
  <c r="D26" i="29"/>
  <c r="D27" i="29"/>
  <c r="D28" i="29"/>
  <c r="D25" i="29" l="1"/>
  <c r="D14" i="27" l="1"/>
  <c r="D40" i="29" l="1"/>
  <c r="G21" i="34" l="1"/>
  <c r="G20" i="34" s="1"/>
  <c r="G309" i="32"/>
  <c r="G302" i="32"/>
  <c r="G301" i="32" s="1"/>
  <c r="G300" i="32" s="1"/>
  <c r="G299" i="32" s="1"/>
  <c r="G298" i="32" s="1"/>
  <c r="G296" i="32" s="1"/>
  <c r="D82" i="29"/>
  <c r="D52" i="29" l="1"/>
  <c r="D106" i="29" l="1"/>
  <c r="G134" i="32" l="1"/>
  <c r="G133" i="32" s="1"/>
  <c r="G132" i="32" s="1"/>
  <c r="G131" i="32" s="1"/>
  <c r="G130" i="32" s="1"/>
  <c r="G128" i="32" s="1"/>
  <c r="G281" i="32"/>
  <c r="G280" i="32" s="1"/>
  <c r="G279" i="32" s="1"/>
  <c r="G278" i="32" s="1"/>
  <c r="G277" i="32" s="1"/>
  <c r="G275" i="32" s="1"/>
  <c r="G288" i="32" l="1"/>
  <c r="G264" i="32" l="1"/>
  <c r="G263" i="32" s="1"/>
  <c r="G262" i="32" s="1"/>
  <c r="G261" i="32" s="1"/>
  <c r="G260" i="32" s="1"/>
  <c r="G258" i="32" s="1"/>
  <c r="G256" i="32" s="1"/>
  <c r="G254" i="32" s="1"/>
  <c r="D64" i="27" s="1"/>
  <c r="D57" i="27" s="1"/>
  <c r="G341" i="32" l="1"/>
  <c r="G334" i="32"/>
  <c r="G327" i="32"/>
  <c r="G318" i="32"/>
  <c r="G295" i="32"/>
  <c r="G247" i="32"/>
  <c r="G246" i="32" s="1"/>
  <c r="G245" i="32" s="1"/>
  <c r="G244" i="32" s="1"/>
  <c r="G243" i="32" s="1"/>
  <c r="G241" i="32" s="1"/>
  <c r="G240" i="32"/>
  <c r="G233" i="32"/>
  <c r="G226" i="32"/>
  <c r="G219" i="32"/>
  <c r="G212" i="32"/>
  <c r="G205" i="32"/>
  <c r="G190" i="32"/>
  <c r="G189" i="32" s="1"/>
  <c r="G188" i="32" s="1"/>
  <c r="G187" i="32" s="1"/>
  <c r="G186" i="32" s="1"/>
  <c r="G184" i="32" s="1"/>
  <c r="G183" i="32"/>
  <c r="G176" i="32"/>
  <c r="G169" i="32"/>
  <c r="G162" i="32"/>
  <c r="G155" i="32"/>
  <c r="G148" i="32"/>
  <c r="G141" i="32"/>
  <c r="G117" i="32"/>
  <c r="G110" i="32"/>
  <c r="G103" i="32"/>
  <c r="G81" i="32"/>
  <c r="G80" i="32" s="1"/>
  <c r="G79" i="32" s="1"/>
  <c r="G78" i="32" s="1"/>
  <c r="G77" i="32" s="1"/>
  <c r="G75" i="32" s="1"/>
  <c r="G88" i="32"/>
  <c r="G74" i="32"/>
  <c r="G67" i="32"/>
  <c r="G60" i="32"/>
  <c r="G53" i="32"/>
  <c r="G46" i="32"/>
  <c r="G32" i="32"/>
  <c r="G39" i="32"/>
  <c r="D667" i="35" l="1"/>
  <c r="D654" i="35"/>
  <c r="D642" i="35"/>
  <c r="G308" i="32" l="1"/>
  <c r="G294" i="32"/>
  <c r="G19" i="34"/>
  <c r="G17" i="34"/>
  <c r="G15" i="34"/>
  <c r="G13" i="34"/>
  <c r="D94" i="29" l="1"/>
  <c r="G317" i="32" l="1"/>
  <c r="G316" i="32" s="1"/>
  <c r="G315" i="32" s="1"/>
  <c r="G314" i="32" s="1"/>
  <c r="G312" i="32" s="1"/>
  <c r="G310" i="32" s="1"/>
  <c r="D45" i="27" s="1"/>
  <c r="D65" i="29"/>
  <c r="G18" i="34"/>
  <c r="G16" i="34"/>
  <c r="G14" i="34"/>
  <c r="G287" i="32" l="1"/>
  <c r="G102" i="32" l="1"/>
  <c r="G101" i="32" s="1"/>
  <c r="G100" i="32" s="1"/>
  <c r="G99" i="32" s="1"/>
  <c r="G97" i="32" s="1"/>
  <c r="G140" i="32"/>
  <c r="G139" i="32" s="1"/>
  <c r="G138" i="32" s="1"/>
  <c r="G137" i="32" s="1"/>
  <c r="G135" i="32" s="1"/>
  <c r="G182" i="32"/>
  <c r="G181" i="32" s="1"/>
  <c r="G180" i="32" s="1"/>
  <c r="G179" i="32" s="1"/>
  <c r="G177" i="32" s="1"/>
  <c r="G175" i="32"/>
  <c r="G174" i="32" s="1"/>
  <c r="G173" i="32" s="1"/>
  <c r="G172" i="32" s="1"/>
  <c r="G170" i="32" s="1"/>
  <c r="G211" i="32"/>
  <c r="G210" i="32" s="1"/>
  <c r="G209" i="32" s="1"/>
  <c r="G208" i="32" s="1"/>
  <c r="G206" i="32" s="1"/>
  <c r="G326" i="32" l="1"/>
  <c r="G325" i="32" s="1"/>
  <c r="G323" i="32" s="1"/>
  <c r="G321" i="32" s="1"/>
  <c r="G307" i="32" l="1"/>
  <c r="G306" i="32" s="1"/>
  <c r="G305" i="32" s="1"/>
  <c r="G303" i="32" s="1"/>
  <c r="G293" i="32"/>
  <c r="G292" i="32" s="1"/>
  <c r="G291" i="32" s="1"/>
  <c r="G289" i="32" s="1"/>
  <c r="G286" i="32"/>
  <c r="G285" i="32" s="1"/>
  <c r="G284" i="32" s="1"/>
  <c r="G282" i="32" l="1"/>
  <c r="G273" i="32" s="1"/>
  <c r="D39" i="27" l="1"/>
  <c r="G12" i="34"/>
  <c r="G11" i="34" s="1"/>
  <c r="G10" i="34" l="1"/>
  <c r="G38" i="32"/>
  <c r="G37" i="32" s="1"/>
  <c r="G36" i="32" s="1"/>
  <c r="G35" i="32" s="1"/>
  <c r="G33" i="32" s="1"/>
  <c r="G239" i="32" l="1"/>
  <c r="G238" i="32" s="1"/>
  <c r="G237" i="32" s="1"/>
  <c r="G236" i="32" s="1"/>
  <c r="G234" i="32" s="1"/>
  <c r="G168" i="32" l="1"/>
  <c r="G167" i="32" s="1"/>
  <c r="G166" i="32" l="1"/>
  <c r="G165" i="32" s="1"/>
  <c r="G163" i="32" s="1"/>
  <c r="G333" i="32" l="1"/>
  <c r="G332" i="32" s="1"/>
  <c r="G330" i="32" s="1"/>
  <c r="G328" i="32" s="1"/>
  <c r="G225" i="32"/>
  <c r="G224" i="32" s="1"/>
  <c r="G223" i="32" s="1"/>
  <c r="G222" i="32" s="1"/>
  <c r="G220" i="32" s="1"/>
  <c r="G116" i="32"/>
  <c r="G115" i="32" s="1"/>
  <c r="G114" i="32" s="1"/>
  <c r="G113" i="32" s="1"/>
  <c r="G111" i="32" s="1"/>
  <c r="G66" i="32" l="1"/>
  <c r="G65" i="32" s="1"/>
  <c r="G64" i="32" s="1"/>
  <c r="G63" i="32" s="1"/>
  <c r="G61" i="32" s="1"/>
  <c r="G232" i="32"/>
  <c r="G231" i="32" s="1"/>
  <c r="G230" i="32" s="1"/>
  <c r="G229" i="32" s="1"/>
  <c r="G227" i="32" s="1"/>
  <c r="G161" i="32"/>
  <c r="G160" i="32" s="1"/>
  <c r="G159" i="32" s="1"/>
  <c r="G158" i="32" s="1"/>
  <c r="G156" i="32" s="1"/>
  <c r="G218" i="32" l="1"/>
  <c r="G217" i="32" s="1"/>
  <c r="G216" i="32" s="1"/>
  <c r="G215" i="32" s="1"/>
  <c r="G213" i="32" s="1"/>
  <c r="G154" i="32"/>
  <c r="G153" i="32" s="1"/>
  <c r="G152" i="32" s="1"/>
  <c r="G151" i="32" s="1"/>
  <c r="G149" i="32" s="1"/>
  <c r="G109" i="32"/>
  <c r="G108" i="32" s="1"/>
  <c r="G107" i="32" s="1"/>
  <c r="G106" i="32" s="1"/>
  <c r="G104" i="32" s="1"/>
  <c r="G95" i="32" s="1"/>
  <c r="G93" i="32" s="1"/>
  <c r="G52" i="32" l="1"/>
  <c r="G51" i="32" s="1"/>
  <c r="G50" i="32" s="1"/>
  <c r="G49" i="32" s="1"/>
  <c r="G47" i="32" s="1"/>
  <c r="D21" i="27" l="1"/>
  <c r="G91" i="32"/>
  <c r="G89" i="32" s="1"/>
  <c r="G45" i="32"/>
  <c r="G44" i="32" s="1"/>
  <c r="G43" i="32" s="1"/>
  <c r="G42" i="32" s="1"/>
  <c r="G40" i="32" s="1"/>
  <c r="G147" i="32"/>
  <c r="G146" i="32" s="1"/>
  <c r="G145" i="32" s="1"/>
  <c r="G144" i="32" s="1"/>
  <c r="G142" i="32" s="1"/>
  <c r="G126" i="32" s="1"/>
  <c r="G124" i="32" s="1"/>
  <c r="G204" i="32"/>
  <c r="G203" i="32" s="1"/>
  <c r="G202" i="32" s="1"/>
  <c r="G31" i="32"/>
  <c r="G30" i="32" s="1"/>
  <c r="G29" i="32" l="1"/>
  <c r="G28" i="32" s="1"/>
  <c r="G26" i="32" s="1"/>
  <c r="G201" i="32"/>
  <c r="G199" i="32" s="1"/>
  <c r="G197" i="32" s="1"/>
  <c r="G73" i="32"/>
  <c r="G72" i="32" s="1"/>
  <c r="G71" i="32" s="1"/>
  <c r="G70" i="32" s="1"/>
  <c r="G68" i="32" s="1"/>
  <c r="G195" i="32" l="1"/>
  <c r="G193" i="32" s="1"/>
  <c r="G191" i="32" s="1"/>
  <c r="G59" i="32"/>
  <c r="G58" i="32" s="1"/>
  <c r="G57" i="32" s="1"/>
  <c r="G56" i="32" s="1"/>
  <c r="G54" i="32" s="1"/>
  <c r="H21" i="32" l="1"/>
  <c r="D27" i="27"/>
  <c r="G340" i="32"/>
  <c r="G339" i="32" s="1"/>
  <c r="G337" i="32" s="1"/>
  <c r="G335" i="32" s="1"/>
  <c r="G319" i="32" s="1"/>
  <c r="G87" i="32"/>
  <c r="G86" i="32" s="1"/>
  <c r="G85" i="32" s="1"/>
  <c r="G84" i="32" s="1"/>
  <c r="G82" i="32" s="1"/>
  <c r="G24" i="32" l="1"/>
  <c r="G22" i="32" s="1"/>
  <c r="H23" i="32"/>
  <c r="G271" i="32" l="1"/>
  <c r="G269" i="32" s="1"/>
  <c r="D51" i="27"/>
  <c r="G122" i="32"/>
  <c r="G120" i="32" s="1"/>
  <c r="G118" i="32" s="1"/>
  <c r="G20" i="32"/>
  <c r="D33" i="27"/>
  <c r="D12" i="27" s="1"/>
  <c r="D11" i="27" s="1"/>
  <c r="G18" i="32" l="1"/>
  <c r="G16" i="32" s="1"/>
  <c r="G267" i="32"/>
  <c r="G265" i="32" s="1"/>
  <c r="G252" i="32" s="1"/>
  <c r="G250" i="32" s="1"/>
  <c r="G248" i="32" s="1"/>
  <c r="G14" i="32" l="1"/>
  <c r="G13" i="32" s="1"/>
  <c r="G11" i="32" s="1"/>
</calcChain>
</file>

<file path=xl/sharedStrings.xml><?xml version="1.0" encoding="utf-8"?>
<sst xmlns="http://schemas.openxmlformats.org/spreadsheetml/2006/main" count="1704" uniqueCount="206">
  <si>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</si>
  <si>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</si>
  <si>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</si>
  <si>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</si>
  <si>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</si>
  <si>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</si>
  <si>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</si>
  <si>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</si>
  <si>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</si>
  <si>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</si>
  <si>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</si>
  <si>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</si>
  <si>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</si>
  <si>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</si>
  <si>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</si>
  <si>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</si>
  <si>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</si>
  <si>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</si>
  <si>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</si>
  <si>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</si>
  <si>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</si>
  <si>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</si>
  <si>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</si>
  <si>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</si>
  <si>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</si>
  <si>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</si>
  <si>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</si>
  <si>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</si>
  <si>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</si>
  <si>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</si>
  <si>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</si>
  <si>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</si>
  <si>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</si>
  <si>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</si>
  <si>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</si>
  <si>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</si>
  <si>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</si>
  <si>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 xml:space="preserve"> ԿՐԹՈՒԹՅՈՒՆ</t>
  </si>
  <si>
    <t>Միջոցառումները կատարող պետական մարմինների և դրամաշնորհ ստացող տնտեսվարող սուբյեկտների անվանումները</t>
  </si>
  <si>
    <t>Հավելված 4</t>
  </si>
  <si>
    <t>09</t>
  </si>
  <si>
    <t>06</t>
  </si>
  <si>
    <t xml:space="preserve">
11010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</si>
  <si>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</si>
  <si>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</si>
  <si>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</si>
  <si>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5</t>
  </si>
  <si>
    <t>Հանրակրթության ծրագիր</t>
  </si>
  <si>
    <t>Տրանսֆերտների տրամադրում</t>
  </si>
  <si>
    <t>Շահառուների ընտրության չափորոշիչները՝</t>
  </si>
  <si>
    <t>ՀՀ Արարատի մարզպետարան</t>
  </si>
  <si>
    <t>ՀՀ Արմավիրի մարզպետարան</t>
  </si>
  <si>
    <t>ՀՀ Գեղարքունիքի մարզպետարան</t>
  </si>
  <si>
    <t>ՀՀ Լոռու մարզպետարան</t>
  </si>
  <si>
    <t>ՀՀ Կոտայքի մարզպետարան</t>
  </si>
  <si>
    <t>ՀՀ Շիրակի մարզպետարան</t>
  </si>
  <si>
    <t>ՀՀ Սյունիքի մարզպետարան</t>
  </si>
  <si>
    <t>ՀՀ Վայոց ձորի մարզպետարան</t>
  </si>
  <si>
    <t>ՀՀ Տավուշի մարզպետարան</t>
  </si>
  <si>
    <t>Ապահովել անվճար և որակյալ հանրակրթություն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</si>
  <si>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դաստիարակված, պատշաճ վարքով և վարվելակերպով անձի ձևավորում</t>
  </si>
  <si>
    <t xml:space="preserve">Ցուցանիշների փոփոխությունը (նվազեցումները նշված են փակագծերում, ավելացումները նշված են դրական նշանով)  </t>
  </si>
  <si>
    <t>այդ թվում՝</t>
  </si>
  <si>
    <t xml:space="preserve"> Ատեստավորման միջոցով որակավորում ստացած ուսուցիչներին հավելավճարների տրամադրում</t>
  </si>
  <si>
    <t xml:space="preserve"> Ատեստավորման միջոցով որակավորում ստացած ուսուցիչներին հավելավճարների տրամադրում </t>
  </si>
  <si>
    <t xml:space="preserve"> Ատեստավորման միջոցով տարակարգի որակավորում ստացած ուսուցիչներին համաապատասխան հավելավճարի տրամադրման ապահովում </t>
  </si>
  <si>
    <t xml:space="preserve"> Ատեստավորման արդյունքում որակավորում ստացած ուսուցիչներ </t>
  </si>
  <si>
    <t xml:space="preserve"> Որակավորման տարակարգ ստացած ուսուցիչների թիվը, մարդ </t>
  </si>
  <si>
    <t xml:space="preserve"> Տարրական ընդհանուր հանրակրթություն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</si>
  <si>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</t>
  </si>
  <si>
    <t xml:space="preserve"> Ծառայությունների մատուցում</t>
  </si>
  <si>
    <t xml:space="preserve"> Հիմնական ընդհանուր հանրակրթություն</t>
  </si>
  <si>
    <t xml:space="preserve"> Միջնակարգ ընդհանուր հանրակրթություն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</si>
  <si>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</t>
  </si>
  <si>
    <t xml:space="preserve"> Նախադպրոցական կրթություն</t>
  </si>
  <si>
    <t xml:space="preserve"> Նախադպրոցական կրթություն մակարդակում սաների ընդգրկվածության, զարգացման բարձր մակարդակի ապահովում, 5-6 տարեկան երեխաների նախապատրաստում տարրական դպրոցին</t>
  </si>
  <si>
    <t xml:space="preserve"> ՀՀ տարածքային կառավարման և ենթակառուցվածքների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</si>
  <si>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</si>
  <si>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</si>
  <si>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</si>
  <si>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</si>
  <si>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</si>
  <si>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</si>
  <si>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 ՀՀ  կրթության , գիտության, մշակույթի և սպորտի նախարարություն</t>
  </si>
  <si>
    <t xml:space="preserve"> ՀՀ Արագածոտնի  մարզպետարան</t>
  </si>
  <si>
    <t xml:space="preserve"> ՀՀ  Արարատի  մարզպետարան</t>
  </si>
  <si>
    <t xml:space="preserve"> ՀՀ  Արմավիրի մարզպետարան</t>
  </si>
  <si>
    <t xml:space="preserve"> ՀՀ Լոռու մարզպետարան</t>
  </si>
  <si>
    <t xml:space="preserve"> ՀՀ Կոտայքի մարզպետարան</t>
  </si>
  <si>
    <t xml:space="preserve"> ՀՀ Շիրակի մարզպետարան</t>
  </si>
  <si>
    <t xml:space="preserve"> ՀՀ Սյունիքի մարզպետարան</t>
  </si>
  <si>
    <t xml:space="preserve"> ՀՀ Վայոց ձորի մարզպետարան</t>
  </si>
  <si>
    <t xml:space="preserve"> ՀՀ Տավուշի մարզպետարան</t>
  </si>
  <si>
    <t>Հավելված 2</t>
  </si>
  <si>
    <t>01</t>
  </si>
  <si>
    <t xml:space="preserve"> Նախադպրոցական և տարրական ընդհանուր կրթություն</t>
  </si>
  <si>
    <t>02</t>
  </si>
  <si>
    <t xml:space="preserve"> Տարրական ընդհանուր կրթություն</t>
  </si>
  <si>
    <t xml:space="preserve"> Միջնակարգ ընդհանուր կրթություն</t>
  </si>
  <si>
    <t xml:space="preserve"> Հիմնական ընդհանուր կրթություն</t>
  </si>
  <si>
    <t xml:space="preserve"> Միջնակարգ (լրիվ)  ընդհանուր կրթություն</t>
  </si>
  <si>
    <t xml:space="preserve"> Կրթությանը տրամադրվող օժանդակ ծառայություններ</t>
  </si>
  <si>
    <t>ՀՀ տարածքային կառավարման և ենթակառուցվածքների նախարարություն</t>
  </si>
  <si>
    <t xml:space="preserve"> Տարրական ընդհանուր հանրակրթություն </t>
  </si>
  <si>
    <t xml:space="preserve"> Պարտադիր կրթության առաջին մակարդակում սովորողների ընդգրկվածության, գրագիտության և համակողմանի զարգացման բարձր մակարդակի ապահովում </t>
  </si>
  <si>
    <t xml:space="preserve"> Ծառայությունների մատուցում </t>
  </si>
  <si>
    <t xml:space="preserve"> ՀՀ կրթության, գիտության,մշակույթի և սպորտի նախարարության, ՀՀ մարզպետարանների, Երևանի քաղաքապետարանի ենթակայության ուսումնական հաստատություններ </t>
  </si>
  <si>
    <t xml:space="preserve"> Տարրական ընդհանուր կրթության դասարանների սովորողների թիվը, մարդ </t>
  </si>
  <si>
    <t xml:space="preserve"> Հիմնական ընդհանուր հանրակրթություն </t>
  </si>
  <si>
    <t xml:space="preserve"> Պարտադիր կրթության երկրորդ մակարդակում սովորողների ընդգրկվածության, գրագիտության և համակողմանի զարգացման բարձր մակարդակի ապահովում </t>
  </si>
  <si>
    <t xml:space="preserve"> Հիմնական ընդհանուր կրթության դասարանների սովորողների միջին տարեկան թիվը, մարդ </t>
  </si>
  <si>
    <t xml:space="preserve"> Միջնակարգ ընդհանուր հանրակրթություն </t>
  </si>
  <si>
    <t xml:space="preserve"> Պարտադիր կրթության երրորդ մակարդակում սովորողների ընդգրկվածության, գրագիտության և համակողմանի զարգացման բարձր մակարդակի ապահովում </t>
  </si>
  <si>
    <t xml:space="preserve"> Միջնակարգ ընդհանուր կրթության դասարանների սովորողների միջին տարեկան թիվը, մարդ </t>
  </si>
  <si>
    <t xml:space="preserve"> Երևանի քաղաքապետարանի ենթակայության հանրակրթական դպրոցներ </t>
  </si>
  <si>
    <t xml:space="preserve"> Տարրական ընդհանուր կրթության դասարանների սովորողների միջին տարեկան թիվը, մարդ </t>
  </si>
  <si>
    <t xml:space="preserve"> Մարզպետարանի ենթակայության հանրակրթական ուսումնական հաստատություններ </t>
  </si>
  <si>
    <t>ՀՀ Արագածոտնի մարզպետարան</t>
  </si>
  <si>
    <t xml:space="preserve"> 11013 </t>
  </si>
  <si>
    <t xml:space="preserve"> Նախադպրոցական կրթություն </t>
  </si>
  <si>
    <t xml:space="preserve"> Նախադպրոցական կրթություն մակարդակում սաների ընդգրկվածության, զարգացման բարձր մակարդակի ապահովում, 5-6 տարեկան երեխաների նախապատրաստում տարրական դպրոցին </t>
  </si>
  <si>
    <t xml:space="preserve"> Ծառայությունը ստացող երեխաների միջին տարեկան թիվը, մարդ </t>
  </si>
  <si>
    <t xml:space="preserve"> ՀՀ կրթության, գիտության, մշակույթի և սպորտի նախարարության, Երևանի քաղաքապետարանի, ՀՀ մարզպետարանների ենթակայության նախադպրոցական կրթություն իրականացնող ուսումնական հաստատություններ </t>
  </si>
  <si>
    <t xml:space="preserve">Ցուցանիշների փոփոխությունը (նվազեցումները նշված են փակագծերում)  </t>
  </si>
  <si>
    <t xml:space="preserve">Ցուցանիշների փոփոխությունը (ավելացումները նշված են դրական նշանով)  </t>
  </si>
  <si>
    <t>Հավելված 3</t>
  </si>
  <si>
    <t>_____________-ի  ___-Ն որոշում</t>
  </si>
  <si>
    <t xml:space="preserve"> Հանրակրթական դպրոցների մանկավարժներին և դպրոցահասակ երեխաներին տրնասպորտային ծախսերի փոխհատուցում</t>
  </si>
  <si>
    <t xml:space="preserve"> Հանրակրթական դպրոցների մանկավարժներին և դպրոցահասակ երեխաներին տրնասպորտային ծախսերի փոխհատուցման ապահովում</t>
  </si>
  <si>
    <t xml:space="preserve"> Տրանսֆերտների տրամադրում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</si>
  <si>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</si>
  <si>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</si>
  <si>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</si>
  <si>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</si>
  <si>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>հազար դրամներով</t>
  </si>
  <si>
    <t>ընդամենը, որից՝</t>
  </si>
  <si>
    <t>Հանրակրթական դպրոցների մանկավարժներին և դպրոցահասակ երեխաներին տրանսպորտային ծախսերի փոխհատուցում</t>
  </si>
  <si>
    <t xml:space="preserve">ՀՀ կրթության, գիտության, մշակույթի և սպորտի նախարարություն </t>
  </si>
  <si>
    <t>Հանրակրթական դպրոցների մանկավարժներ և դպրոցահասակ երեխաներ</t>
  </si>
  <si>
    <t xml:space="preserve"> 1146 </t>
  </si>
  <si>
    <t xml:space="preserve"> 12002 </t>
  </si>
  <si>
    <t xml:space="preserve"> Հանրակրթական դպրոցների մանկավարժներին և դպրոցահասակ երեխաներին տրնասպորտային ծախսերի փոխհատուցում </t>
  </si>
  <si>
    <t xml:space="preserve"> Հանրակրթական դպրոցների մանկավարժներին և դպրոցահասակ երեխաներին տրնասպորտային ծախսերի փոխհատուցման ապահովում </t>
  </si>
  <si>
    <t xml:space="preserve"> Տրանսֆերտների տրամադրում </t>
  </si>
  <si>
    <t xml:space="preserve"> Շահառուների ընտրության չափորոշիչները սահմանված են ԿԳՄՍ նախարարի հրամանով </t>
  </si>
  <si>
    <t xml:space="preserve">Երևանի քաղաքապետարանի ենթակայության նախադպրոցական կրթություն իրականացնող ուսումնական հաստատություններ </t>
  </si>
  <si>
    <t xml:space="preserve"> ՀՀ ԿԳՄՍՆ ենթակայության հանրակրթական դպրոցներ </t>
  </si>
  <si>
    <t xml:space="preserve"> Մարզպետարանի ենթակայության նախադպրոցական կրթություն իրականացնող ուսումնական հաստատություններ </t>
  </si>
  <si>
    <t xml:space="preserve"> ՀՀ կրթության, գիտության, մշակույթի և սպորտի նախարարության ենթակայության նախադպրոցական կրթություն իրականացնող ուսումնական հաստատություններ </t>
  </si>
  <si>
    <t xml:space="preserve">Մարզպետարանի ենթակայության նախադպրոցական կրթություն իրականացնող ուսումնական հաստատություններ </t>
  </si>
  <si>
    <t xml:space="preserve"> ՀՀ  Արագածոտնի մարզպետարան</t>
  </si>
  <si>
    <t xml:space="preserve"> ՀՀ  Արարատի մարզպետարան</t>
  </si>
  <si>
    <t>տղա</t>
  </si>
  <si>
    <t>աղջիկ</t>
  </si>
  <si>
    <t xml:space="preserve"> Հանրակրթական դպրոցների թիվը, հատ </t>
  </si>
  <si>
    <t xml:space="preserve"> Տրանսպորտային ծախսերի փոխհատուցում  ստացող դպրոցահասակ երեխաների թիվը /մարդ/, որից՛ </t>
  </si>
  <si>
    <t xml:space="preserve"> տղա </t>
  </si>
  <si>
    <t xml:space="preserve"> աղջիկ </t>
  </si>
  <si>
    <t xml:space="preserve"> Տրանսպորտային ծախսերի փոխհատուցում  ստացող մանկավարժների թիվը /մարդ/, որից՛ </t>
  </si>
  <si>
    <t xml:space="preserve"> տղամարդ </t>
  </si>
  <si>
    <t xml:space="preserve"> կին </t>
  </si>
  <si>
    <t xml:space="preserve"> Տարրական ընդհանուր կրթության դասարանների սովորողների միջին տարեկան թիվը, մարդ՝ որից</t>
  </si>
  <si>
    <t>տղամարդ</t>
  </si>
  <si>
    <t>կին</t>
  </si>
  <si>
    <t xml:space="preserve">Տրանսպորտային ծախսերի փոխհատուցում  ստացող դպրոցահասակ երեխաների թիվը /մարդ/, որից՛ </t>
  </si>
  <si>
    <t xml:space="preserve"> Տարրական ընդհանուր կրթության դասարանների սովորողների միջին տարեկան թիվը, մարդ, որից՝</t>
  </si>
  <si>
    <t xml:space="preserve"> Հիմնական ընդհանուր կրթության դասարանների սովորողների միջին տարեկան թիվը, մարդ, որից՝</t>
  </si>
  <si>
    <t xml:space="preserve"> Սոցիալական աջակցություն ստացող ՀՀ սահմանամերձ համայնքների երեխաների դասագրքերի վարձավճարների փոխհատուցում</t>
  </si>
  <si>
    <t xml:space="preserve"> Հանրակրթական դպրոցի սոցիալական աջակցություն ստացող ՀՀ սահմանամերձ համայնքների դպրոցների երեխաների դասագրքերի վարձավճարների փոխհատուցում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</si>
  <si>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</si>
  <si>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</si>
  <si>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</si>
  <si>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Սոցիալական աջակցություն ստացող ՀՀ սահմանամերձ համայնքների երեխաների դասագրքերի վարձավճարների փոխհատուցում </t>
  </si>
  <si>
    <t xml:space="preserve"> Հանրակրթական դպրոցի սոցիալական աջակցություն ստացող ՀՀ սահմանամերձ համայնքների դպրոցների երեխաների դասագրքերի վարձավճարների փոխհատուցում </t>
  </si>
  <si>
    <t xml:space="preserve"> Սոցիալական աջակցություն ստացող սահմանամերձ համայնքներ </t>
  </si>
  <si>
    <t xml:space="preserve"> Սահմանամերձ համայնքների դպրոցների 5-12-րդ դասարանների սովորողների թիվը, մարդ </t>
  </si>
  <si>
    <t xml:space="preserve"> Սահմանամերձ համայնքների դպրոցների թիվը, հատ </t>
  </si>
  <si>
    <t xml:space="preserve"> Սոցիալական աջակցություն ստացող սահմանամերձ համայնքների  թիվը, հատ </t>
  </si>
  <si>
    <t xml:space="preserve">Տրանսպորտային ծախսերի փոխհատուցում  ստացող մանկավարժների թիվը /մարդ/, որից՛ </t>
  </si>
  <si>
    <t>ՀՀ ԿՐԹՈՒԹՅԱՆ, ԳԻՏՈՒԹՅԱՆ, ՄՇԱԿՈՒՅԹԻ ԵՎ ՍՊՈՐՏԻ ՆԱԽԱՐԱՐՈՒԹՅՈՒՆ</t>
  </si>
  <si>
    <t xml:space="preserve">ՀՀ կառավարության  2022 թվականի </t>
  </si>
  <si>
    <t>ՀՀ կառավարության 2022 թվականի</t>
  </si>
  <si>
    <t>Արտադպրոցական դաստիարակոթյան ծրագիր</t>
  </si>
  <si>
    <t>05</t>
  </si>
  <si>
    <t xml:space="preserve"> Արտադպրոցական դաստիարակություն</t>
  </si>
  <si>
    <t xml:space="preserve"> 11001 </t>
  </si>
  <si>
    <t xml:space="preserve"> Արտադպրոցական դաստիարակություն </t>
  </si>
  <si>
    <t xml:space="preserve"> Արվեստի, երաժշտության, սպորտի դասընթացներ մարզադպրոցներում , ստեղծագործական և արտադպրոցական դաստիարակության այլ կենտրոններում </t>
  </si>
  <si>
    <t xml:space="preserve"> Մասնագիտացված կազմակերպություններ </t>
  </si>
  <si>
    <t xml:space="preserve"> Արտադպրոցական դաստիարակության ծրագիր</t>
  </si>
  <si>
    <t xml:space="preserve"> Ըստ մակարդակների չդասակարգվող կրթություն</t>
  </si>
  <si>
    <t xml:space="preserve"> ՀՀ Գեղարքունիքի  մարզպետարան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</si>
  <si>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</si>
  <si>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</si>
  <si>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</si>
  <si>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</si>
  <si>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Արվեստի, երաժշտության, սպորտի դասընթացներ մարզադպրոցներում , ստեղծագործական և արտադպրոցական դաստիարակության այլ կենտրոններում</t>
  </si>
  <si>
    <t xml:space="preserve">ՀԱՅԱՍՏԱՆԻ ՀԱՆՐԱՊԵՏՈՒԹՅԱՆ ԿԱՌԱՎԱՐՈՒԹՅԱՆ 2021 ԹՎԱԿԱՆԻ ԴԵԿՏԵՄԲԵՐԻ 23-Ի N 2121-Ն ՈՐՈՇՄԱՆ N 9 ՀԱՎԵԼՎԱԾԻ  N 9.13 ԵՎ 9.47  ԱՂՅՈՒՍԱԿՈՒՄ ԿԱՏԱՐՎՈՂ ՓՈՓՈԽՈՒԹՅՈՒՆՆԵՐԸ </t>
  </si>
  <si>
    <t xml:space="preserve"> Հանրակրթական դպրոցների մանկավարժներին և դպրոցահասակ երեխաներին տրանսպորտային ծախսերի փոխհատուցում </t>
  </si>
  <si>
    <t xml:space="preserve"> Հանրակրթական դպրոցների մանկավարժներին և դպրոցահասակ երեխաներին տրանսպորտային ծախսերի փոխհատուցման ապահովում </t>
  </si>
  <si>
    <t>ՀԱՅԱՍՏԱՆԻ ՀԱՆՐԱՊԵՏՈՒԹՅԱՆ ԿԱՌԱՎԱՐՈՒԹՅԱՆ 2021 ԹՎԱԿԱՆԻ ԴԵԿՏԵՄԲԵՐԻ 23-Ի N 2121-Ն ՈՐՈՇՄԱՆ NN 3 ԵՎ 4 ՀԱՎԵԼՎԱԾՆԵՐՈՒՄ ԿԱՏԱՐՎՈՂ  ՓՈՓՈԽՈՒԹՅՈՒՆՆԵՐԸ</t>
  </si>
  <si>
    <t>«ՀԱՅԱUՏԱՆԻ ՀԱՆՐԱՊԵՏՈՒԹՅԱՆ 2022 ԹՎԱԿԱՆԻ ՊԵՏԱԿԱՆ ԲՅՈՒՋԵԻ ՄԱUԻՆ»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</t>
  </si>
  <si>
    <t>ՀԱՅԱՍՏԱՆԻ ՀԱՆՐԱՊԵՏՈՒԹՅԱՆ ԿԱՌԱՎԱՐՈՒԹՅԱՆ 2021 ԹՎԱԿԱՆԻ ԴԵԿՏԵՄԲԵՐԻ 23-Ի N 2121-Ն ՈՐՈՇՄԱՆ N 5 ՀԱՎԵԼՎԱԾԻ N 7 ԱՂՅՈՒՍԱԿՈՒՄ  ԿԱՏԱՐՎՈՂ   ՓՈՓՈԽՈՒԹՅՈՒՆՆԵՐԸ</t>
  </si>
  <si>
    <t>ՀԱՅԱՍՏԱՆԻ ՀԱՆՐԱՊԵՏՈՒԹՅԱՆ ԿԱՌԱՎԱՐՈՒԹՅԱՆ 2021 ԹՎԱԿԱՆԻ ԴԵԿՏԵՄԲԵՐԻ 23-Ի N 2121-Ն ՈՐՈՇՄԱՆ N 9.1 ՀԱՎԵԼՎԱԾԻ  N 9.1.8, 9.1.14,  9.1.49, 9.1.50, 9.1.51, 9.1.52, 9.1.53, 9.1.54, 9.1.55, 9.1.56, 9.1.57 ԵՎ 9․1․58 ԱՂՅՈՒՍԱԿՆԵՐՈՒՄ ԿԱՏԱՐՎՈՂ ՓՈՓՈԽՈՒԹՅՈՒՆՆԵՐԸ</t>
  </si>
  <si>
    <t>նվազեցում</t>
  </si>
  <si>
    <t>ավելացում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</si>
</sst>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0.0"/>
    <numFmt numFmtId="167" formatCode="#,##0.0_);\(#,##0.0\)"/>
    <numFmt numFmtId="168" formatCode="_-* #,##0.0\ _₽_-;\-* #,##0.0\ _₽_-;_-* &quot;-&quot;?\ _₽_-;_-@_-"/>
    <numFmt numFmtId="169" formatCode="_-* #,##0.000000000\ _₽_-;\-* #,##0.000000000\ _₽_-;_-* &quot;-&quot;?\ _₽_-;_-@_-"/>
    <numFmt numFmtId="170" formatCode="##,##0;\(##,##0\);\-"/>
    <numFmt numFmtId="171" formatCode="_-* #,##0.00\ _₽_-;\-* #,##0.00\ _₽_-;_-* &quot;-&quot;?\ _₽_-;_-@_-"/>
    <numFmt numFmtId="172" formatCode="0_);\(0\)"/>
    <numFmt numFmtId="173" formatCode="General_)"/>
    <numFmt numFmtId="174" formatCode="_-* #,##0.00\ _₽_-;\-* #,##0.00\ _₽_-;_-* &quot;-&quot;??\ _₽_-;_-@_-"/>
    <numFmt numFmtId="175" formatCode="_-* #,##0.00_р_._-;\-* #,##0.00_р_._-;_-* &quot;-&quot;??_р_._-;_-@_-"/>
    <numFmt numFmtId="176" formatCode="#,##0.00000000000_);\(#,##0.00000000000\)"/>
    <numFmt numFmtId="177" formatCode="0.0_);\(0.0\)"/>
    <numFmt numFmtId="178" formatCode="#,##0.000000000000000000_);\(#,##0.000000000000000000\)"/>
  </numFmts>
  <fonts count="9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Calibri"/>
      <family val="2"/>
      <charset val="1"/>
      <scheme val="minor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sz val="12"/>
      <color theme="1"/>
      <name val="Calibri"/>
      <family val="2"/>
      <scheme val="minor"/>
    </font>
    <font>
      <sz val="8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12"/>
      <color theme="0"/>
      <name val="GHEA Grapalat"/>
      <family val="3"/>
    </font>
    <font>
      <b/>
      <sz val="12"/>
      <color theme="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27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54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4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8" fillId="0" borderId="14" applyNumberFormat="0" applyFill="0" applyAlignment="0" applyProtection="0"/>
    <xf numFmtId="0" fontId="29" fillId="8" borderId="15" applyNumberFormat="0" applyAlignment="0" applyProtection="0"/>
    <xf numFmtId="0" fontId="30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7" applyNumberFormat="0" applyFill="0" applyAlignment="0" applyProtection="0"/>
    <xf numFmtId="0" fontId="33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7" fillId="9" borderId="16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9" applyNumberFormat="0" applyFill="0" applyAlignment="0" applyProtection="0"/>
    <xf numFmtId="0" fontId="35" fillId="25" borderId="0" applyNumberFormat="0" applyBorder="0" applyAlignment="0" applyProtection="0"/>
    <xf numFmtId="0" fontId="43" fillId="0" borderId="11" applyNumberFormat="0" applyFill="0" applyAlignment="0" applyProtection="0"/>
    <xf numFmtId="0" fontId="50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5" fillId="0" borderId="14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7" fillId="7" borderId="12" applyNumberFormat="0" applyAlignment="0" applyProtection="0"/>
    <xf numFmtId="0" fontId="40" fillId="3" borderId="0" applyNumberFormat="0" applyBorder="0" applyAlignment="0" applyProtection="0"/>
    <xf numFmtId="0" fontId="47" fillId="7" borderId="13" applyNumberFormat="0" applyAlignment="0" applyProtection="0"/>
    <xf numFmtId="0" fontId="44" fillId="6" borderId="12" applyNumberFormat="0" applyAlignment="0" applyProtection="0"/>
    <xf numFmtId="0" fontId="42" fillId="0" borderId="10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5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9" fillId="0" borderId="17" applyNumberFormat="0" applyFill="0" applyAlignment="0" applyProtection="0"/>
    <xf numFmtId="0" fontId="35" fillId="18" borderId="0" applyNumberFormat="0" applyBorder="0" applyAlignment="0" applyProtection="0"/>
    <xf numFmtId="0" fontId="12" fillId="27" borderId="0" applyNumberFormat="0" applyBorder="0" applyAlignment="0" applyProtection="0"/>
    <xf numFmtId="0" fontId="36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0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6" applyNumberFormat="0" applyAlignment="0" applyProtection="0"/>
    <xf numFmtId="0" fontId="57" fillId="53" borderId="27" applyNumberFormat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8" applyNumberFormat="0" applyFill="0" applyAlignment="0" applyProtection="0"/>
    <xf numFmtId="0" fontId="61" fillId="0" borderId="29" applyNumberFormat="0" applyFill="0" applyAlignment="0" applyProtection="0"/>
    <xf numFmtId="0" fontId="62" fillId="0" borderId="30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6" applyNumberFormat="0" applyAlignment="0" applyProtection="0"/>
    <xf numFmtId="0" fontId="64" fillId="0" borderId="31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6" fillId="0" borderId="0"/>
    <xf numFmtId="0" fontId="10" fillId="0" borderId="0"/>
    <xf numFmtId="0" fontId="10" fillId="0" borderId="0"/>
    <xf numFmtId="0" fontId="16" fillId="55" borderId="32" applyNumberFormat="0" applyFont="0" applyAlignment="0" applyProtection="0"/>
    <xf numFmtId="0" fontId="66" fillId="52" borderId="33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34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6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0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6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6" applyNumberFormat="0" applyFont="0" applyAlignment="0" applyProtection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2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0" fontId="56" fillId="52" borderId="38" applyNumberFormat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0" fontId="63" fillId="42" borderId="38" applyNumberFormat="0" applyAlignment="0" applyProtection="0"/>
    <xf numFmtId="38" fontId="79" fillId="0" borderId="0"/>
    <xf numFmtId="38" fontId="80" fillId="0" borderId="0"/>
    <xf numFmtId="38" fontId="81" fillId="0" borderId="0"/>
    <xf numFmtId="38" fontId="82" fillId="0" borderId="0"/>
    <xf numFmtId="0" fontId="83" fillId="0" borderId="0"/>
    <xf numFmtId="0" fontId="83" fillId="0" borderId="0"/>
    <xf numFmtId="0" fontId="84" fillId="0" borderId="0"/>
    <xf numFmtId="0" fontId="52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52" fillId="0" borderId="0"/>
    <xf numFmtId="0" fontId="16" fillId="0" borderId="0"/>
    <xf numFmtId="0" fontId="85" fillId="0" borderId="0"/>
    <xf numFmtId="0" fontId="8" fillId="0" borderId="0"/>
    <xf numFmtId="0" fontId="16" fillId="0" borderId="0"/>
    <xf numFmtId="0" fontId="16" fillId="0" borderId="0"/>
    <xf numFmtId="0" fontId="86" fillId="0" borderId="0"/>
    <xf numFmtId="0" fontId="12" fillId="0" borderId="0"/>
    <xf numFmtId="0" fontId="10" fillId="0" borderId="0"/>
    <xf numFmtId="0" fontId="16" fillId="0" borderId="0"/>
    <xf numFmtId="0" fontId="10" fillId="0" borderId="0"/>
    <xf numFmtId="0" fontId="18" fillId="0" borderId="0"/>
    <xf numFmtId="0" fontId="18" fillId="0" borderId="0"/>
    <xf numFmtId="0" fontId="52" fillId="0" borderId="0"/>
    <xf numFmtId="0" fontId="86" fillId="0" borderId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16" fillId="55" borderId="39" applyNumberFormat="0" applyFon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0" fontId="66" fillId="52" borderId="40" applyNumberFormat="0" applyAlignment="0" applyProtection="0"/>
    <xf numFmtId="9" fontId="5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68" fillId="0" borderId="41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173" fontId="87" fillId="0" borderId="42">
      <protection locked="0"/>
    </xf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5" fillId="6" borderId="12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6" fillId="7" borderId="13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27" fillId="7" borderId="12" applyNumberFormat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11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73" fontId="88" fillId="57" borderId="42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9" fillId="8" borderId="15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0" fillId="0" borderId="0"/>
    <xf numFmtId="0" fontId="10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0" fillId="0" borderId="0"/>
    <xf numFmtId="0" fontId="10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5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51" fillId="0" borderId="0"/>
    <xf numFmtId="0" fontId="5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12" fillId="9" borderId="16" applyNumberFormat="0" applyFont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28" fillId="0" borderId="14" applyNumberFormat="0" applyFill="0" applyAlignment="0" applyProtection="0"/>
    <xf numFmtId="0" fontId="70" fillId="0" borderId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43" fontId="12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5" fontId="16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4" fontId="18" fillId="0" borderId="0" applyFont="0" applyFill="0" applyBorder="0" applyAlignment="0" applyProtection="0"/>
    <xf numFmtId="175" fontId="52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</cellStyleXfs>
  <cellXfs count="340">
    <xf numFmtId="0" fontId="0" fillId="0" borderId="0" xfId="0"/>
    <xf numFmtId="0" fontId="15" fillId="0" borderId="0" xfId="0" applyFont="1"/>
    <xf numFmtId="0" fontId="13" fillId="0" borderId="0" xfId="0" applyFont="1" applyAlignment="1">
      <alignment wrapText="1"/>
    </xf>
    <xf numFmtId="0" fontId="13" fillId="2" borderId="0" xfId="0" applyFont="1" applyFill="1" applyAlignment="1"/>
    <xf numFmtId="0" fontId="13" fillId="0" borderId="0" xfId="0" applyFont="1" applyFill="1" applyAlignment="1">
      <alignment horizontal="center" wrapText="1"/>
    </xf>
    <xf numFmtId="0" fontId="15" fillId="0" borderId="0" xfId="0" applyFont="1" applyAlignment="1"/>
    <xf numFmtId="0" fontId="15" fillId="0" borderId="0" xfId="0" applyFont="1" applyAlignment="1">
      <alignment vertical="center" wrapText="1"/>
    </xf>
    <xf numFmtId="0" fontId="73" fillId="0" borderId="0" xfId="0" applyFont="1" applyAlignment="1">
      <alignment vertical="center" wrapText="1"/>
    </xf>
    <xf numFmtId="0" fontId="15" fillId="0" borderId="0" xfId="0" applyFont="1" applyFill="1"/>
    <xf numFmtId="0" fontId="15" fillId="0" borderId="0" xfId="0" applyFont="1" applyFill="1" applyAlignment="1"/>
    <xf numFmtId="0" fontId="15" fillId="0" borderId="0" xfId="0" applyFont="1" applyBorder="1"/>
    <xf numFmtId="0" fontId="74" fillId="0" borderId="1" xfId="8" applyFont="1" applyBorder="1" applyAlignment="1">
      <alignment horizontal="center" vertical="center" wrapText="1"/>
    </xf>
    <xf numFmtId="0" fontId="74" fillId="0" borderId="0" xfId="8" applyFont="1">
      <alignment horizontal="left" vertical="top" wrapText="1"/>
    </xf>
    <xf numFmtId="0" fontId="17" fillId="0" borderId="1" xfId="0" applyFont="1" applyBorder="1" applyAlignment="1">
      <alignment horizontal="center" vertical="center"/>
    </xf>
    <xf numFmtId="0" fontId="74" fillId="2" borderId="0" xfId="8" applyFont="1" applyFill="1">
      <alignment horizontal="left" vertical="top" wrapText="1"/>
    </xf>
    <xf numFmtId="0" fontId="17" fillId="2" borderId="1" xfId="8" applyFont="1" applyFill="1" applyBorder="1" applyAlignment="1">
      <alignment horizontal="center" vertical="top" wrapText="1"/>
    </xf>
    <xf numFmtId="0" fontId="17" fillId="2" borderId="1" xfId="8" applyFont="1" applyFill="1" applyBorder="1" applyAlignment="1">
      <alignment horizontal="left" vertical="top" wrapText="1"/>
    </xf>
    <xf numFmtId="0" fontId="74" fillId="2" borderId="1" xfId="8" applyFont="1" applyFill="1" applyBorder="1">
      <alignment horizontal="left" vertical="top" wrapText="1"/>
    </xf>
    <xf numFmtId="4" fontId="17" fillId="2" borderId="1" xfId="8" applyNumberFormat="1" applyFont="1" applyFill="1" applyBorder="1" applyAlignment="1">
      <alignment horizontal="center" vertical="top"/>
    </xf>
    <xf numFmtId="0" fontId="73" fillId="0" borderId="1" xfId="0" applyFont="1" applyBorder="1" applyAlignment="1"/>
    <xf numFmtId="0" fontId="17" fillId="0" borderId="5" xfId="164" applyFont="1" applyFill="1" applyBorder="1" applyAlignment="1">
      <alignment horizontal="left" vertical="center" wrapText="1"/>
    </xf>
    <xf numFmtId="0" fontId="74" fillId="2" borderId="5" xfId="8" applyFont="1" applyFill="1" applyBorder="1" applyAlignment="1">
      <alignment horizontal="left" vertical="top" wrapText="1"/>
    </xf>
    <xf numFmtId="0" fontId="74" fillId="0" borderId="0" xfId="8" applyFont="1" applyAlignment="1">
      <alignment horizontal="left" vertical="top" wrapText="1"/>
    </xf>
    <xf numFmtId="0" fontId="15" fillId="0" borderId="0" xfId="0" applyFont="1" applyAlignment="1">
      <alignment horizontal="right" vertical="center" wrapText="1"/>
    </xf>
    <xf numFmtId="0" fontId="15" fillId="0" borderId="0" xfId="0" applyFont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74" fillId="0" borderId="1" xfId="0" applyFont="1" applyBorder="1" applyAlignment="1">
      <alignment horizontal="left" vertical="top" wrapText="1"/>
    </xf>
    <xf numFmtId="164" fontId="17" fillId="0" borderId="1" xfId="6" applyNumberFormat="1" applyFont="1" applyBorder="1" applyAlignment="1">
      <alignment horizontal="right" vertical="top"/>
    </xf>
    <xf numFmtId="0" fontId="75" fillId="0" borderId="1" xfId="0" applyFont="1" applyBorder="1" applyAlignment="1">
      <alignment horizontal="left" vertical="top" wrapText="1"/>
    </xf>
    <xf numFmtId="164" fontId="17" fillId="0" borderId="1" xfId="0" applyNumberFormat="1" applyFont="1" applyBorder="1" applyAlignment="1">
      <alignment horizontal="left" vertical="top" wrapText="1"/>
    </xf>
    <xf numFmtId="0" fontId="75" fillId="0" borderId="1" xfId="165" applyFont="1" applyBorder="1">
      <alignment horizontal="left" vertical="top" wrapText="1"/>
    </xf>
    <xf numFmtId="0" fontId="74" fillId="0" borderId="1" xfId="165" applyFont="1" applyBorder="1" applyAlignment="1">
      <alignment horizontal="left" vertical="top" wrapText="1"/>
    </xf>
    <xf numFmtId="0" fontId="15" fillId="0" borderId="1" xfId="0" applyFont="1" applyBorder="1" applyAlignment="1"/>
    <xf numFmtId="0" fontId="15" fillId="0" borderId="1" xfId="0" applyFont="1" applyBorder="1" applyAlignment="1">
      <alignment vertical="top" wrapText="1"/>
    </xf>
    <xf numFmtId="0" fontId="74" fillId="0" borderId="7" xfId="165" applyFont="1" applyBorder="1" applyAlignment="1">
      <alignment horizontal="center" vertical="top"/>
    </xf>
    <xf numFmtId="0" fontId="17" fillId="0" borderId="1" xfId="8" applyFont="1" applyBorder="1" applyAlignment="1">
      <alignment horizontal="left" vertical="top" wrapText="1"/>
    </xf>
    <xf numFmtId="0" fontId="74" fillId="0" borderId="1" xfId="8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7" fillId="2" borderId="5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center" wrapText="1"/>
    </xf>
    <xf numFmtId="0" fontId="74" fillId="0" borderId="5" xfId="0" applyFont="1" applyFill="1" applyBorder="1" applyAlignment="1">
      <alignment horizontal="left" vertical="center" wrapText="1"/>
    </xf>
    <xf numFmtId="0" fontId="74" fillId="0" borderId="1" xfId="0" applyFont="1" applyFill="1" applyBorder="1" applyAlignment="1">
      <alignment horizontal="left" vertical="center" wrapText="1"/>
    </xf>
    <xf numFmtId="0" fontId="75" fillId="56" borderId="5" xfId="0" applyFont="1" applyFill="1" applyBorder="1" applyAlignment="1">
      <alignment horizontal="left" vertical="top" wrapText="1"/>
    </xf>
    <xf numFmtId="49" fontId="17" fillId="2" borderId="2" xfId="0" applyNumberFormat="1" applyFont="1" applyFill="1" applyBorder="1" applyAlignment="1">
      <alignment vertical="top" wrapText="1"/>
    </xf>
    <xf numFmtId="0" fontId="75" fillId="56" borderId="1" xfId="0" applyFont="1" applyFill="1" applyBorder="1" applyAlignment="1">
      <alignment horizontal="left" vertical="top" wrapText="1"/>
    </xf>
    <xf numFmtId="0" fontId="17" fillId="2" borderId="2" xfId="0" applyFont="1" applyFill="1" applyBorder="1" applyAlignment="1">
      <alignment vertical="top" wrapText="1"/>
    </xf>
    <xf numFmtId="165" fontId="74" fillId="0" borderId="1" xfId="7" applyNumberFormat="1" applyFont="1" applyFill="1" applyBorder="1" applyAlignment="1">
      <alignment horizontal="right" vertical="center" wrapText="1"/>
    </xf>
    <xf numFmtId="0" fontId="74" fillId="0" borderId="0" xfId="0" applyFont="1" applyAlignment="1">
      <alignment horizontal="left" vertical="top" wrapText="1"/>
    </xf>
    <xf numFmtId="165" fontId="74" fillId="0" borderId="37" xfId="7" applyNumberFormat="1" applyFont="1" applyFill="1" applyBorder="1" applyAlignment="1">
      <alignment horizontal="right" vertical="center" wrapText="1"/>
    </xf>
    <xf numFmtId="0" fontId="74" fillId="56" borderId="1" xfId="0" applyFont="1" applyFill="1" applyBorder="1" applyAlignment="1">
      <alignment horizontal="left" vertical="top" wrapText="1"/>
    </xf>
    <xf numFmtId="0" fontId="75" fillId="0" borderId="5" xfId="165" applyFont="1" applyBorder="1" applyAlignment="1">
      <alignment horizontal="left" vertical="top" wrapText="1"/>
    </xf>
    <xf numFmtId="0" fontId="17" fillId="2" borderId="36" xfId="0" applyFont="1" applyFill="1" applyBorder="1" applyAlignment="1">
      <alignment horizontal="left" vertical="top" wrapText="1"/>
    </xf>
    <xf numFmtId="0" fontId="74" fillId="0" borderId="5" xfId="0" applyFont="1" applyBorder="1" applyAlignment="1">
      <alignment horizontal="left" vertical="top" wrapText="1"/>
    </xf>
    <xf numFmtId="49" fontId="74" fillId="0" borderId="1" xfId="0" applyNumberFormat="1" applyFont="1" applyBorder="1" applyAlignment="1">
      <alignment horizontal="left" vertical="top" wrapText="1"/>
    </xf>
    <xf numFmtId="0" fontId="15" fillId="2" borderId="0" xfId="0" applyFont="1" applyFill="1"/>
    <xf numFmtId="0" fontId="17" fillId="2" borderId="4" xfId="0" applyFont="1" applyFill="1" applyBorder="1" applyAlignment="1"/>
    <xf numFmtId="0" fontId="17" fillId="2" borderId="6" xfId="0" applyFont="1" applyFill="1" applyBorder="1" applyAlignment="1"/>
    <xf numFmtId="0" fontId="17" fillId="2" borderId="5" xfId="0" applyFont="1" applyFill="1" applyBorder="1" applyAlignment="1"/>
    <xf numFmtId="0" fontId="15" fillId="2" borderId="0" xfId="0" applyFont="1" applyFill="1" applyBorder="1" applyAlignment="1">
      <alignment horizontal="left" vertical="top"/>
    </xf>
    <xf numFmtId="164" fontId="74" fillId="0" borderId="0" xfId="6" applyNumberFormat="1" applyFont="1" applyBorder="1" applyAlignment="1">
      <alignment horizontal="right" vertical="top"/>
    </xf>
    <xf numFmtId="0" fontId="17" fillId="2" borderId="1" xfId="0" applyFont="1" applyFill="1" applyBorder="1" applyAlignment="1">
      <alignment vertical="top" wrapText="1"/>
    </xf>
    <xf numFmtId="0" fontId="15" fillId="0" borderId="1" xfId="0" applyFont="1" applyBorder="1"/>
    <xf numFmtId="0" fontId="17" fillId="0" borderId="1" xfId="0" applyFont="1" applyFill="1" applyBorder="1" applyAlignment="1">
      <alignment vertical="top" wrapText="1"/>
    </xf>
    <xf numFmtId="0" fontId="74" fillId="0" borderId="1" xfId="0" applyFont="1" applyBorder="1"/>
    <xf numFmtId="0" fontId="74" fillId="2" borderId="1" xfId="0" applyFont="1" applyFill="1" applyBorder="1" applyAlignment="1">
      <alignment vertical="top" wrapText="1"/>
    </xf>
    <xf numFmtId="0" fontId="15" fillId="0" borderId="5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wrapText="1"/>
    </xf>
    <xf numFmtId="0" fontId="15" fillId="2" borderId="1" xfId="0" applyFont="1" applyFill="1" applyBorder="1" applyAlignment="1">
      <alignment vertical="top" wrapText="1"/>
    </xf>
    <xf numFmtId="0" fontId="76" fillId="0" borderId="1" xfId="0" applyFont="1" applyBorder="1" applyAlignment="1">
      <alignment horizontal="left" vertical="top" wrapText="1"/>
    </xf>
    <xf numFmtId="170" fontId="75" fillId="0" borderId="1" xfId="6" applyNumberFormat="1" applyFont="1" applyBorder="1" applyAlignment="1">
      <alignment horizontal="right" vertical="top"/>
    </xf>
    <xf numFmtId="0" fontId="15" fillId="2" borderId="1" xfId="0" applyFont="1" applyFill="1" applyBorder="1" applyAlignment="1">
      <alignment horizontal="left" vertical="top"/>
    </xf>
    <xf numFmtId="164" fontId="74" fillId="0" borderId="1" xfId="6" applyNumberFormat="1" applyFont="1" applyBorder="1" applyAlignment="1">
      <alignment horizontal="right" vertical="top"/>
    </xf>
    <xf numFmtId="0" fontId="15" fillId="2" borderId="0" xfId="0" applyFont="1" applyFill="1" applyBorder="1" applyAlignment="1">
      <alignment vertical="top" wrapText="1"/>
    </xf>
    <xf numFmtId="0" fontId="77" fillId="0" borderId="0" xfId="0" applyFont="1" applyBorder="1" applyAlignment="1">
      <alignment vertical="top" wrapText="1"/>
    </xf>
    <xf numFmtId="166" fontId="13" fillId="0" borderId="0" xfId="0" applyNumberFormat="1" applyFont="1" applyBorder="1"/>
    <xf numFmtId="170" fontId="75" fillId="0" borderId="1" xfId="6" applyNumberFormat="1" applyFont="1" applyFill="1" applyBorder="1" applyAlignment="1">
      <alignment horizontal="right" vertical="top"/>
    </xf>
    <xf numFmtId="164" fontId="74" fillId="0" borderId="1" xfId="6" applyNumberFormat="1" applyFont="1" applyFill="1" applyBorder="1" applyAlignment="1">
      <alignment horizontal="right" vertical="top"/>
    </xf>
    <xf numFmtId="164" fontId="15" fillId="0" borderId="0" xfId="0" applyNumberFormat="1" applyFont="1"/>
    <xf numFmtId="0" fontId="15" fillId="0" borderId="8" xfId="0" applyFont="1" applyBorder="1" applyAlignment="1"/>
    <xf numFmtId="0" fontId="74" fillId="0" borderId="1" xfId="0" applyFont="1" applyFill="1" applyBorder="1" applyAlignment="1">
      <alignment horizontal="left" vertical="top" wrapText="1"/>
    </xf>
    <xf numFmtId="0" fontId="74" fillId="0" borderId="5" xfId="0" applyFont="1" applyFill="1" applyBorder="1" applyAlignment="1">
      <alignment horizontal="left" vertical="top" wrapText="1"/>
    </xf>
    <xf numFmtId="49" fontId="74" fillId="0" borderId="1" xfId="0" applyNumberFormat="1" applyFont="1" applyFill="1" applyBorder="1" applyAlignment="1">
      <alignment horizontal="left" vertical="top" wrapText="1"/>
    </xf>
    <xf numFmtId="0" fontId="74" fillId="56" borderId="5" xfId="0" applyFont="1" applyFill="1" applyBorder="1" applyAlignment="1">
      <alignment horizontal="left" vertical="top" wrapText="1"/>
    </xf>
    <xf numFmtId="0" fontId="78" fillId="0" borderId="0" xfId="0" applyFont="1" applyFill="1" applyAlignment="1">
      <alignment horizontal="center" wrapText="1"/>
    </xf>
    <xf numFmtId="0" fontId="74" fillId="2" borderId="0" xfId="8" applyFont="1" applyFill="1" applyAlignment="1">
      <alignment horizontal="left" vertical="top" wrapText="1"/>
    </xf>
    <xf numFmtId="0" fontId="17" fillId="0" borderId="4" xfId="0" applyFont="1" applyBorder="1" applyAlignment="1">
      <alignment horizontal="center" vertical="center"/>
    </xf>
    <xf numFmtId="0" fontId="75" fillId="2" borderId="1" xfId="0" applyFont="1" applyFill="1" applyBorder="1" applyAlignment="1">
      <alignment horizontal="left" vertical="top" wrapText="1"/>
    </xf>
    <xf numFmtId="165" fontId="17" fillId="0" borderId="1" xfId="7" applyNumberFormat="1" applyFont="1" applyFill="1" applyBorder="1" applyAlignment="1">
      <alignment horizontal="right" vertical="center" wrapText="1"/>
    </xf>
    <xf numFmtId="0" fontId="15" fillId="2" borderId="4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wrapText="1"/>
    </xf>
    <xf numFmtId="0" fontId="15" fillId="0" borderId="5" xfId="0" applyFont="1" applyBorder="1" applyAlignment="1">
      <alignment horizontal="left" vertical="top" wrapText="1"/>
    </xf>
    <xf numFmtId="0" fontId="74" fillId="2" borderId="4" xfId="0" applyFont="1" applyFill="1" applyBorder="1" applyAlignment="1">
      <alignment horizontal="left" vertical="top" wrapText="1"/>
    </xf>
    <xf numFmtId="0" fontId="74" fillId="2" borderId="5" xfId="0" applyFont="1" applyFill="1" applyBorder="1" applyAlignment="1">
      <alignment horizontal="left" vertical="top" wrapText="1"/>
    </xf>
    <xf numFmtId="164" fontId="75" fillId="0" borderId="1" xfId="6" applyNumberFormat="1" applyFont="1" applyFill="1" applyBorder="1" applyAlignment="1">
      <alignment horizontal="right" vertical="top"/>
    </xf>
    <xf numFmtId="0" fontId="74" fillId="0" borderId="5" xfId="0" applyFont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wrapText="1"/>
    </xf>
    <xf numFmtId="0" fontId="74" fillId="2" borderId="1" xfId="0" applyFont="1" applyFill="1" applyBorder="1" applyAlignment="1">
      <alignment horizontal="left" vertical="top"/>
    </xf>
    <xf numFmtId="0" fontId="74" fillId="2" borderId="5" xfId="0" applyFont="1" applyFill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15" fillId="2" borderId="4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15" fillId="2" borderId="4" xfId="0" applyFont="1" applyFill="1" applyBorder="1" applyAlignment="1">
      <alignment horizontal="left" wrapText="1"/>
    </xf>
    <xf numFmtId="0" fontId="15" fillId="2" borderId="5" xfId="0" applyFont="1" applyFill="1" applyBorder="1" applyAlignment="1">
      <alignment horizontal="left" wrapText="1"/>
    </xf>
    <xf numFmtId="0" fontId="15" fillId="0" borderId="4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74" fillId="2" borderId="4" xfId="0" applyFont="1" applyFill="1" applyBorder="1" applyAlignment="1">
      <alignment horizontal="left" vertical="top" wrapText="1"/>
    </xf>
    <xf numFmtId="0" fontId="74" fillId="2" borderId="5" xfId="0" applyFont="1" applyFill="1" applyBorder="1" applyAlignment="1">
      <alignment horizontal="left" vertical="top" wrapText="1"/>
    </xf>
    <xf numFmtId="0" fontId="74" fillId="2" borderId="5" xfId="0" applyFont="1" applyFill="1" applyBorder="1" applyAlignment="1">
      <alignment horizontal="center" vertical="top" wrapText="1"/>
    </xf>
    <xf numFmtId="164" fontId="75" fillId="0" borderId="1" xfId="6" applyNumberFormat="1" applyFont="1" applyBorder="1" applyAlignment="1">
      <alignment horizontal="right" vertical="top"/>
    </xf>
    <xf numFmtId="170" fontId="15" fillId="0" borderId="0" xfId="0" applyNumberFormat="1" applyFont="1"/>
    <xf numFmtId="0" fontId="74" fillId="0" borderId="0" xfId="0" applyFont="1" applyFill="1" applyAlignment="1">
      <alignment horizontal="left" vertical="top" wrapText="1"/>
    </xf>
    <xf numFmtId="0" fontId="15" fillId="2" borderId="5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top" wrapText="1"/>
    </xf>
    <xf numFmtId="0" fontId="76" fillId="2" borderId="1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vertical="top" wrapText="1"/>
    </xf>
    <xf numFmtId="0" fontId="76" fillId="0" borderId="1" xfId="165" applyFont="1" applyBorder="1">
      <alignment horizontal="left" vertical="top" wrapText="1"/>
    </xf>
    <xf numFmtId="0" fontId="13" fillId="0" borderId="1" xfId="8" applyFont="1" applyBorder="1" applyAlignment="1">
      <alignment horizontal="left" vertical="top" wrapText="1"/>
    </xf>
    <xf numFmtId="164" fontId="13" fillId="0" borderId="1" xfId="6" applyNumberFormat="1" applyFont="1" applyBorder="1" applyAlignment="1">
      <alignment horizontal="right" vertical="top"/>
    </xf>
    <xf numFmtId="0" fontId="15" fillId="0" borderId="1" xfId="165" applyFont="1" applyBorder="1" applyAlignment="1">
      <alignment horizontal="left" vertical="top" wrapText="1"/>
    </xf>
    <xf numFmtId="167" fontId="74" fillId="0" borderId="1" xfId="7" applyNumberFormat="1" applyFont="1" applyFill="1" applyBorder="1" applyAlignment="1">
      <alignment horizontal="right" vertical="center" wrapText="1"/>
    </xf>
    <xf numFmtId="167" fontId="17" fillId="0" borderId="1" xfId="7" applyNumberFormat="1" applyFont="1" applyFill="1" applyBorder="1" applyAlignment="1">
      <alignment horizontal="right" vertical="center" wrapText="1"/>
    </xf>
    <xf numFmtId="167" fontId="13" fillId="0" borderId="1" xfId="7" applyNumberFormat="1" applyFont="1" applyFill="1" applyBorder="1" applyAlignment="1">
      <alignment horizontal="center" wrapText="1"/>
    </xf>
    <xf numFmtId="165" fontId="17" fillId="2" borderId="1" xfId="7" applyNumberFormat="1" applyFont="1" applyFill="1" applyBorder="1" applyAlignment="1">
      <alignment horizontal="center" wrapText="1"/>
    </xf>
    <xf numFmtId="165" fontId="74" fillId="2" borderId="1" xfId="7" applyNumberFormat="1" applyFont="1" applyFill="1" applyBorder="1" applyAlignment="1">
      <alignment horizontal="center" wrapText="1"/>
    </xf>
    <xf numFmtId="0" fontId="17" fillId="0" borderId="1" xfId="0" applyFont="1" applyBorder="1" applyAlignment="1">
      <alignment horizontal="left" vertical="top" wrapText="1"/>
    </xf>
    <xf numFmtId="0" fontId="74" fillId="0" borderId="1" xfId="0" applyFont="1" applyBorder="1" applyAlignment="1">
      <alignment horizontal="center" vertical="center" wrapText="1"/>
    </xf>
    <xf numFmtId="0" fontId="74" fillId="2" borderId="5" xfId="0" applyFont="1" applyFill="1" applyBorder="1" applyAlignment="1">
      <alignment horizontal="left" vertical="top" wrapText="1"/>
    </xf>
    <xf numFmtId="0" fontId="74" fillId="0" borderId="0" xfId="0" applyFont="1"/>
    <xf numFmtId="0" fontId="74" fillId="0" borderId="0" xfId="0" applyFont="1" applyFill="1" applyAlignment="1">
      <alignment horizontal="right"/>
    </xf>
    <xf numFmtId="0" fontId="74" fillId="0" borderId="0" xfId="0" applyFont="1" applyFill="1"/>
    <xf numFmtId="0" fontId="74" fillId="0" borderId="1" xfId="0" applyFont="1" applyFill="1" applyBorder="1" applyAlignment="1">
      <alignment horizontal="center" vertical="center" wrapText="1"/>
    </xf>
    <xf numFmtId="0" fontId="74" fillId="0" borderId="22" xfId="0" applyFont="1" applyBorder="1" applyAlignment="1">
      <alignment horizontal="center" vertical="top" wrapText="1"/>
    </xf>
    <xf numFmtId="0" fontId="74" fillId="0" borderId="7" xfId="0" applyFont="1" applyBorder="1" applyAlignment="1">
      <alignment horizontal="center" vertical="top" wrapText="1"/>
    </xf>
    <xf numFmtId="0" fontId="74" fillId="0" borderId="7" xfId="0" applyFont="1" applyBorder="1" applyAlignment="1">
      <alignment horizontal="left" vertical="center" wrapText="1"/>
    </xf>
    <xf numFmtId="0" fontId="74" fillId="0" borderId="23" xfId="0" applyFont="1" applyFill="1" applyBorder="1" applyAlignment="1">
      <alignment horizontal="center" vertical="center" wrapText="1"/>
    </xf>
    <xf numFmtId="168" fontId="74" fillId="0" borderId="0" xfId="0" applyNumberFormat="1" applyFont="1" applyFill="1" applyBorder="1" applyAlignment="1">
      <alignment horizontal="left" vertical="top" wrapText="1"/>
    </xf>
    <xf numFmtId="0" fontId="74" fillId="0" borderId="24" xfId="0" applyFont="1" applyBorder="1" applyAlignment="1">
      <alignment horizontal="left" vertical="top" wrapText="1"/>
    </xf>
    <xf numFmtId="0" fontId="74" fillId="0" borderId="7" xfId="0" applyFont="1" applyBorder="1" applyAlignment="1">
      <alignment horizontal="center" vertical="center" wrapText="1"/>
    </xf>
    <xf numFmtId="0" fontId="74" fillId="0" borderId="8" xfId="0" applyFont="1" applyBorder="1" applyAlignment="1">
      <alignment horizontal="left" vertical="top" wrapText="1"/>
    </xf>
    <xf numFmtId="0" fontId="74" fillId="0" borderId="7" xfId="0" applyFont="1" applyBorder="1" applyAlignment="1">
      <alignment horizontal="left" vertical="top" wrapText="1"/>
    </xf>
    <xf numFmtId="0" fontId="74" fillId="2" borderId="2" xfId="0" applyFont="1" applyFill="1" applyBorder="1" applyAlignment="1">
      <alignment vertical="top" wrapText="1"/>
    </xf>
    <xf numFmtId="0" fontId="74" fillId="2" borderId="3" xfId="0" applyFont="1" applyFill="1" applyBorder="1" applyAlignment="1">
      <alignment vertical="top" wrapText="1"/>
    </xf>
    <xf numFmtId="0" fontId="74" fillId="0" borderId="8" xfId="0" applyFont="1" applyFill="1" applyBorder="1" applyAlignment="1">
      <alignment horizontal="left" vertical="top" wrapText="1"/>
    </xf>
    <xf numFmtId="43" fontId="74" fillId="0" borderId="1" xfId="7" applyNumberFormat="1" applyFont="1" applyFill="1" applyBorder="1" applyAlignment="1">
      <alignment horizontal="right" vertical="center" wrapText="1"/>
    </xf>
    <xf numFmtId="0" fontId="74" fillId="0" borderId="0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top" wrapText="1"/>
    </xf>
    <xf numFmtId="43" fontId="17" fillId="0" borderId="1" xfId="7" applyNumberFormat="1" applyFont="1" applyFill="1" applyBorder="1" applyAlignment="1">
      <alignment horizontal="right" vertical="center" wrapText="1"/>
    </xf>
    <xf numFmtId="0" fontId="17" fillId="2" borderId="2" xfId="0" applyFont="1" applyFill="1" applyBorder="1" applyAlignment="1">
      <alignment vertical="top"/>
    </xf>
    <xf numFmtId="0" fontId="74" fillId="2" borderId="1" xfId="0" applyFont="1" applyFill="1" applyBorder="1" applyAlignment="1">
      <alignment horizontal="left" vertical="top" wrapText="1"/>
    </xf>
    <xf numFmtId="165" fontId="74" fillId="0" borderId="25" xfId="7" applyNumberFormat="1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horizontal="left" vertical="top" wrapText="1"/>
    </xf>
    <xf numFmtId="165" fontId="17" fillId="0" borderId="37" xfId="7" applyNumberFormat="1" applyFont="1" applyFill="1" applyBorder="1" applyAlignment="1">
      <alignment horizontal="right" vertical="center" wrapText="1"/>
    </xf>
    <xf numFmtId="0" fontId="17" fillId="0" borderId="36" xfId="0" applyFont="1" applyBorder="1" applyAlignment="1">
      <alignment horizontal="left" vertical="top" wrapText="1"/>
    </xf>
    <xf numFmtId="167" fontId="17" fillId="0" borderId="1" xfId="7" applyNumberFormat="1" applyFont="1" applyFill="1" applyBorder="1" applyAlignment="1">
      <alignment horizontal="center" vertical="center" wrapText="1"/>
    </xf>
    <xf numFmtId="164" fontId="17" fillId="0" borderId="1" xfId="6" applyNumberFormat="1" applyFont="1" applyBorder="1" applyAlignment="1">
      <alignment horizontal="center" vertical="top"/>
    </xf>
    <xf numFmtId="0" fontId="75" fillId="0" borderId="43" xfId="0" applyFont="1" applyBorder="1" applyAlignment="1">
      <alignment horizontal="left" vertical="top" wrapText="1"/>
    </xf>
    <xf numFmtId="0" fontId="15" fillId="0" borderId="43" xfId="0" applyFont="1" applyBorder="1" applyAlignment="1">
      <alignment horizontal="left" vertical="top" wrapText="1"/>
    </xf>
    <xf numFmtId="0" fontId="17" fillId="2" borderId="43" xfId="0" applyFont="1" applyFill="1" applyBorder="1" applyAlignment="1">
      <alignment vertical="top" wrapText="1"/>
    </xf>
    <xf numFmtId="0" fontId="15" fillId="0" borderId="43" xfId="0" applyFont="1" applyBorder="1"/>
    <xf numFmtId="0" fontId="17" fillId="0" borderId="43" xfId="0" applyFont="1" applyFill="1" applyBorder="1" applyAlignment="1">
      <alignment vertical="top" wrapText="1"/>
    </xf>
    <xf numFmtId="0" fontId="74" fillId="0" borderId="43" xfId="0" applyFont="1" applyBorder="1"/>
    <xf numFmtId="0" fontId="74" fillId="2" borderId="43" xfId="0" applyFont="1" applyFill="1" applyBorder="1" applyAlignment="1">
      <alignment vertical="top" wrapText="1"/>
    </xf>
    <xf numFmtId="0" fontId="15" fillId="2" borderId="43" xfId="0" applyFont="1" applyFill="1" applyBorder="1" applyAlignment="1">
      <alignment wrapText="1"/>
    </xf>
    <xf numFmtId="0" fontId="15" fillId="2" borderId="43" xfId="0" applyFont="1" applyFill="1" applyBorder="1" applyAlignment="1">
      <alignment vertical="top" wrapText="1"/>
    </xf>
    <xf numFmtId="170" fontId="75" fillId="0" borderId="43" xfId="6" applyNumberFormat="1" applyFont="1" applyFill="1" applyBorder="1" applyAlignment="1">
      <alignment horizontal="right" vertical="top"/>
    </xf>
    <xf numFmtId="0" fontId="74" fillId="2" borderId="45" xfId="0" applyFont="1" applyFill="1" applyBorder="1" applyAlignment="1">
      <alignment horizontal="left" vertical="top" wrapText="1"/>
    </xf>
    <xf numFmtId="0" fontId="74" fillId="2" borderId="44" xfId="0" applyFont="1" applyFill="1" applyBorder="1" applyAlignment="1">
      <alignment horizontal="left" vertical="top" wrapText="1"/>
    </xf>
    <xf numFmtId="0" fontId="15" fillId="2" borderId="43" xfId="0" applyFont="1" applyFill="1" applyBorder="1" applyAlignment="1">
      <alignment horizontal="left" vertical="top"/>
    </xf>
    <xf numFmtId="164" fontId="74" fillId="0" borderId="43" xfId="6" applyNumberFormat="1" applyFont="1" applyBorder="1" applyAlignment="1">
      <alignment horizontal="right" vertical="top"/>
    </xf>
    <xf numFmtId="0" fontId="75" fillId="2" borderId="43" xfId="0" applyFont="1" applyFill="1" applyBorder="1" applyAlignment="1">
      <alignment horizontal="left" vertical="top" wrapText="1"/>
    </xf>
    <xf numFmtId="170" fontId="75" fillId="0" borderId="43" xfId="6" applyNumberFormat="1" applyFont="1" applyBorder="1" applyAlignment="1">
      <alignment horizontal="right" vertical="top"/>
    </xf>
    <xf numFmtId="0" fontId="76" fillId="0" borderId="43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164" fontId="74" fillId="0" borderId="0" xfId="6" applyNumberFormat="1" applyFont="1" applyFill="1" applyBorder="1" applyAlignment="1">
      <alignment horizontal="right" vertical="top"/>
    </xf>
    <xf numFmtId="0" fontId="75" fillId="0" borderId="44" xfId="165" applyFont="1" applyBorder="1" applyAlignment="1">
      <alignment horizontal="left" vertical="top" wrapText="1"/>
    </xf>
    <xf numFmtId="167" fontId="17" fillId="0" borderId="47" xfId="7" applyNumberFormat="1" applyFont="1" applyFill="1" applyBorder="1" applyAlignment="1">
      <alignment horizontal="right" vertical="center" wrapText="1"/>
    </xf>
    <xf numFmtId="0" fontId="7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top" wrapText="1"/>
    </xf>
    <xf numFmtId="0" fontId="17" fillId="2" borderId="0" xfId="0" applyFont="1" applyFill="1" applyAlignment="1"/>
    <xf numFmtId="166" fontId="17" fillId="0" borderId="0" xfId="0" applyNumberFormat="1" applyFont="1" applyBorder="1"/>
    <xf numFmtId="0" fontId="75" fillId="2" borderId="1" xfId="0" applyFont="1" applyFill="1" applyBorder="1" applyAlignment="1">
      <alignment vertical="top" wrapText="1"/>
    </xf>
    <xf numFmtId="172" fontId="74" fillId="2" borderId="1" xfId="0" applyNumberFormat="1" applyFont="1" applyFill="1" applyBorder="1" applyAlignment="1">
      <alignment vertical="top" wrapText="1"/>
    </xf>
    <xf numFmtId="0" fontId="74" fillId="0" borderId="44" xfId="0" applyFont="1" applyBorder="1" applyAlignment="1">
      <alignment horizontal="center" vertical="center" wrapText="1"/>
    </xf>
    <xf numFmtId="0" fontId="74" fillId="2" borderId="43" xfId="0" applyFont="1" applyFill="1" applyBorder="1" applyAlignment="1">
      <alignment horizontal="center" vertical="top" wrapText="1"/>
    </xf>
    <xf numFmtId="0" fontId="75" fillId="0" borderId="45" xfId="0" applyFont="1" applyBorder="1" applyAlignment="1">
      <alignment horizontal="left" vertical="top" wrapText="1"/>
    </xf>
    <xf numFmtId="0" fontId="15" fillId="2" borderId="3" xfId="0" applyFont="1" applyFill="1" applyBorder="1" applyAlignment="1">
      <alignment horizontal="center" vertical="top" wrapText="1"/>
    </xf>
    <xf numFmtId="0" fontId="15" fillId="0" borderId="0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170" fontId="74" fillId="0" borderId="1" xfId="6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74" fillId="0" borderId="1" xfId="0" applyFont="1" applyBorder="1" applyAlignment="1">
      <alignment horizontal="center" vertical="center" wrapText="1"/>
    </xf>
    <xf numFmtId="0" fontId="74" fillId="2" borderId="4" xfId="0" applyFont="1" applyFill="1" applyBorder="1" applyAlignment="1">
      <alignment horizontal="left" vertical="top" wrapText="1"/>
    </xf>
    <xf numFmtId="0" fontId="74" fillId="2" borderId="5" xfId="0" applyFont="1" applyFill="1" applyBorder="1" applyAlignment="1">
      <alignment horizontal="left" vertical="top" wrapText="1"/>
    </xf>
    <xf numFmtId="176" fontId="15" fillId="0" borderId="0" xfId="0" applyNumberFormat="1" applyFont="1"/>
    <xf numFmtId="43" fontId="15" fillId="0" borderId="0" xfId="0" applyNumberFormat="1" applyFont="1"/>
    <xf numFmtId="167" fontId="15" fillId="0" borderId="0" xfId="0" applyNumberFormat="1" applyFont="1"/>
    <xf numFmtId="0" fontId="89" fillId="0" borderId="0" xfId="0" applyFont="1" applyFill="1"/>
    <xf numFmtId="0" fontId="89" fillId="0" borderId="0" xfId="0" applyFont="1" applyFill="1" applyAlignment="1">
      <alignment horizontal="left" vertical="top" wrapText="1"/>
    </xf>
    <xf numFmtId="0" fontId="90" fillId="0" borderId="0" xfId="0" applyFont="1" applyFill="1" applyAlignment="1">
      <alignment horizontal="center" vertical="center" wrapText="1"/>
    </xf>
    <xf numFmtId="168" fontId="89" fillId="0" borderId="0" xfId="0" applyNumberFormat="1" applyFont="1" applyFill="1" applyAlignment="1">
      <alignment horizontal="left" vertical="top" wrapText="1"/>
    </xf>
    <xf numFmtId="168" fontId="89" fillId="0" borderId="0" xfId="0" applyNumberFormat="1" applyFont="1" applyFill="1" applyBorder="1" applyAlignment="1">
      <alignment horizontal="left" vertical="top" wrapText="1"/>
    </xf>
    <xf numFmtId="43" fontId="89" fillId="0" borderId="0" xfId="0" applyNumberFormat="1" applyFont="1" applyFill="1" applyAlignment="1">
      <alignment horizontal="left" vertical="top" wrapText="1"/>
    </xf>
    <xf numFmtId="0" fontId="89" fillId="0" borderId="0" xfId="0" applyFont="1" applyFill="1" applyBorder="1" applyAlignment="1">
      <alignment horizontal="left" vertical="top" wrapText="1"/>
    </xf>
    <xf numFmtId="171" fontId="89" fillId="0" borderId="0" xfId="0" applyNumberFormat="1" applyFont="1" applyFill="1" applyAlignment="1">
      <alignment horizontal="left" vertical="top" wrapText="1"/>
    </xf>
    <xf numFmtId="169" fontId="89" fillId="0" borderId="0" xfId="0" applyNumberFormat="1" applyFont="1" applyFill="1" applyAlignment="1">
      <alignment horizontal="left" vertical="top" wrapText="1"/>
    </xf>
    <xf numFmtId="0" fontId="15" fillId="2" borderId="5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left" vertical="top" wrapText="1"/>
    </xf>
    <xf numFmtId="172" fontId="15" fillId="0" borderId="0" xfId="0" applyNumberFormat="1" applyFont="1"/>
    <xf numFmtId="177" fontId="15" fillId="0" borderId="0" xfId="0" applyNumberFormat="1" applyFont="1"/>
    <xf numFmtId="0" fontId="90" fillId="0" borderId="0" xfId="0" applyFont="1" applyFill="1"/>
    <xf numFmtId="0" fontId="90" fillId="0" borderId="0" xfId="0" applyFont="1" applyFill="1" applyAlignment="1">
      <alignment horizontal="left" vertical="top" wrapText="1"/>
    </xf>
    <xf numFmtId="168" fontId="90" fillId="0" borderId="0" xfId="0" applyNumberFormat="1" applyFont="1" applyFill="1" applyAlignment="1">
      <alignment horizontal="left" vertical="top" wrapText="1"/>
    </xf>
    <xf numFmtId="43" fontId="90" fillId="0" borderId="0" xfId="0" applyNumberFormat="1" applyFont="1" applyFill="1" applyAlignment="1">
      <alignment horizontal="left" vertical="top" wrapText="1"/>
    </xf>
    <xf numFmtId="43" fontId="90" fillId="0" borderId="0" xfId="0" applyNumberFormat="1" applyFont="1" applyFill="1" applyBorder="1" applyAlignment="1">
      <alignment horizontal="left" vertical="top" wrapText="1"/>
    </xf>
    <xf numFmtId="0" fontId="90" fillId="0" borderId="0" xfId="0" applyFont="1" applyFill="1" applyBorder="1" applyAlignment="1">
      <alignment horizontal="left" vertical="top" wrapText="1"/>
    </xf>
    <xf numFmtId="171" fontId="90" fillId="0" borderId="0" xfId="0" applyNumberFormat="1" applyFont="1" applyFill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7" fillId="2" borderId="46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/>
    </xf>
    <xf numFmtId="0" fontId="74" fillId="2" borderId="46" xfId="0" applyFont="1" applyFill="1" applyBorder="1" applyAlignment="1">
      <alignment vertical="top" wrapText="1"/>
    </xf>
    <xf numFmtId="0" fontId="17" fillId="2" borderId="43" xfId="0" applyFont="1" applyFill="1" applyBorder="1" applyAlignment="1">
      <alignment horizontal="center" vertical="center"/>
    </xf>
    <xf numFmtId="49" fontId="17" fillId="2" borderId="46" xfId="0" applyNumberFormat="1" applyFont="1" applyFill="1" applyBorder="1" applyAlignment="1">
      <alignment vertical="top" wrapText="1"/>
    </xf>
    <xf numFmtId="0" fontId="17" fillId="2" borderId="46" xfId="0" applyFont="1" applyFill="1" applyBorder="1" applyAlignment="1">
      <alignment vertical="top"/>
    </xf>
    <xf numFmtId="178" fontId="15" fillId="0" borderId="0" xfId="0" applyNumberFormat="1" applyFont="1"/>
    <xf numFmtId="177" fontId="74" fillId="0" borderId="43" xfId="0" applyNumberFormat="1" applyFont="1" applyBorder="1"/>
    <xf numFmtId="166" fontId="74" fillId="0" borderId="43" xfId="0" applyNumberFormat="1" applyFont="1" applyBorder="1"/>
    <xf numFmtId="0" fontId="74" fillId="0" borderId="1" xfId="6" applyNumberFormat="1" applyFont="1" applyBorder="1" applyAlignment="1">
      <alignment horizontal="right" vertical="top"/>
    </xf>
    <xf numFmtId="177" fontId="74" fillId="0" borderId="1" xfId="6" applyNumberFormat="1" applyFont="1" applyBorder="1" applyAlignment="1">
      <alignment horizontal="right" vertical="top"/>
    </xf>
    <xf numFmtId="0" fontId="91" fillId="0" borderId="0" xfId="0" applyFont="1" applyFill="1" applyAlignment="1">
      <alignment horizontal="right"/>
    </xf>
    <xf numFmtId="0" fontId="91" fillId="0" borderId="0" xfId="0" applyFont="1" applyAlignment="1">
      <alignment horizontal="right"/>
    </xf>
    <xf numFmtId="0" fontId="92" fillId="0" borderId="0" xfId="0" applyFont="1" applyAlignment="1">
      <alignment horizontal="center" wrapText="1"/>
    </xf>
    <xf numFmtId="0" fontId="91" fillId="0" borderId="0" xfId="0" applyFont="1" applyFill="1"/>
    <xf numFmtId="0" fontId="91" fillId="0" borderId="0" xfId="0" applyFont="1" applyFill="1" applyBorder="1" applyAlignment="1">
      <alignment horizontal="center" vertical="center" wrapText="1"/>
    </xf>
    <xf numFmtId="167" fontId="92" fillId="0" borderId="0" xfId="7" applyNumberFormat="1" applyFont="1" applyFill="1" applyBorder="1" applyAlignment="1">
      <alignment horizontal="center" vertical="center" wrapText="1"/>
    </xf>
    <xf numFmtId="167" fontId="92" fillId="0" borderId="0" xfId="7" applyNumberFormat="1" applyFont="1" applyFill="1" applyBorder="1" applyAlignment="1">
      <alignment horizontal="right" vertical="center" wrapText="1"/>
    </xf>
    <xf numFmtId="165" fontId="92" fillId="0" borderId="0" xfId="7" applyNumberFormat="1" applyFont="1" applyFill="1" applyBorder="1" applyAlignment="1">
      <alignment horizontal="right" vertical="center" wrapText="1"/>
    </xf>
    <xf numFmtId="43" fontId="91" fillId="0" borderId="0" xfId="7" applyNumberFormat="1" applyFont="1" applyFill="1" applyBorder="1" applyAlignment="1">
      <alignment horizontal="right" vertical="center" wrapText="1"/>
    </xf>
    <xf numFmtId="165" fontId="91" fillId="0" borderId="0" xfId="7" applyNumberFormat="1" applyFont="1" applyFill="1" applyBorder="1" applyAlignment="1">
      <alignment horizontal="right" vertical="center" wrapText="1"/>
    </xf>
    <xf numFmtId="167" fontId="91" fillId="0" borderId="0" xfId="7" applyNumberFormat="1" applyFont="1" applyFill="1" applyBorder="1" applyAlignment="1">
      <alignment horizontal="right" vertical="center" wrapText="1"/>
    </xf>
    <xf numFmtId="43" fontId="92" fillId="0" borderId="0" xfId="7" applyNumberFormat="1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13" fillId="0" borderId="3" xfId="0" applyFont="1" applyBorder="1" applyAlignment="1">
      <alignment horizontal="center" vertical="top"/>
    </xf>
    <xf numFmtId="0" fontId="17" fillId="0" borderId="8" xfId="0" applyFont="1" applyBorder="1" applyAlignment="1">
      <alignment horizontal="left" vertical="top" wrapText="1"/>
    </xf>
    <xf numFmtId="0" fontId="15" fillId="0" borderId="36" xfId="0" applyFont="1" applyBorder="1" applyAlignment="1">
      <alignment wrapText="1"/>
    </xf>
    <xf numFmtId="0" fontId="15" fillId="0" borderId="35" xfId="0" applyFont="1" applyBorder="1" applyAlignment="1">
      <alignment wrapText="1"/>
    </xf>
    <xf numFmtId="0" fontId="13" fillId="0" borderId="43" xfId="0" applyFont="1" applyBorder="1" applyAlignment="1">
      <alignment horizontal="center" vertical="top"/>
    </xf>
    <xf numFmtId="0" fontId="15" fillId="0" borderId="0" xfId="0" applyFont="1" applyAlignment="1">
      <alignment horizontal="right"/>
    </xf>
    <xf numFmtId="0" fontId="17" fillId="0" borderId="0" xfId="0" applyFont="1" applyAlignment="1">
      <alignment horizont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17" fillId="2" borderId="46" xfId="0" applyFont="1" applyFill="1" applyBorder="1" applyAlignment="1">
      <alignment horizontal="center" vertical="top"/>
    </xf>
    <xf numFmtId="0" fontId="17" fillId="2" borderId="2" xfId="0" applyFont="1" applyFill="1" applyBorder="1" applyAlignment="1">
      <alignment horizontal="center" vertical="top"/>
    </xf>
    <xf numFmtId="0" fontId="17" fillId="0" borderId="46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top"/>
    </xf>
    <xf numFmtId="0" fontId="17" fillId="0" borderId="3" xfId="0" applyFont="1" applyBorder="1" applyAlignment="1">
      <alignment horizontal="center" vertical="center" wrapText="1"/>
    </xf>
    <xf numFmtId="0" fontId="74" fillId="0" borderId="46" xfId="0" applyFont="1" applyBorder="1" applyAlignment="1">
      <alignment horizontal="center" wrapText="1"/>
    </xf>
    <xf numFmtId="0" fontId="74" fillId="0" borderId="3" xfId="0" applyFont="1" applyBorder="1" applyAlignment="1">
      <alignment horizontal="center" wrapText="1"/>
    </xf>
    <xf numFmtId="0" fontId="74" fillId="0" borderId="0" xfId="0" applyFont="1" applyAlignment="1">
      <alignment horizontal="right"/>
    </xf>
    <xf numFmtId="0" fontId="74" fillId="0" borderId="18" xfId="0" applyFont="1" applyBorder="1" applyAlignment="1">
      <alignment horizontal="center" vertical="top" wrapText="1"/>
    </xf>
    <xf numFmtId="0" fontId="74" fillId="0" borderId="19" xfId="0" applyFont="1" applyBorder="1" applyAlignment="1">
      <alignment horizontal="center" vertical="top" wrapText="1"/>
    </xf>
    <xf numFmtId="0" fontId="74" fillId="0" borderId="20" xfId="0" applyFont="1" applyBorder="1" applyAlignment="1">
      <alignment horizontal="center" vertical="top" wrapText="1"/>
    </xf>
    <xf numFmtId="0" fontId="74" fillId="0" borderId="21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center" vertical="center" wrapText="1"/>
    </xf>
    <xf numFmtId="49" fontId="17" fillId="2" borderId="46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49" fontId="17" fillId="2" borderId="48" xfId="0" applyNumberFormat="1" applyFont="1" applyFill="1" applyBorder="1" applyAlignment="1">
      <alignment horizontal="center" vertical="top" wrapText="1"/>
    </xf>
    <xf numFmtId="49" fontId="17" fillId="2" borderId="36" xfId="0" applyNumberFormat="1" applyFont="1" applyFill="1" applyBorder="1" applyAlignment="1">
      <alignment horizontal="center" vertical="top" wrapText="1"/>
    </xf>
    <xf numFmtId="49" fontId="17" fillId="2" borderId="35" xfId="0" applyNumberFormat="1" applyFont="1" applyFill="1" applyBorder="1" applyAlignment="1">
      <alignment horizontal="center" vertical="top" wrapText="1"/>
    </xf>
    <xf numFmtId="0" fontId="74" fillId="2" borderId="46" xfId="0" applyFont="1" applyFill="1" applyBorder="1" applyAlignment="1">
      <alignment horizontal="center" vertical="top" wrapText="1"/>
    </xf>
    <xf numFmtId="0" fontId="74" fillId="2" borderId="2" xfId="0" applyFont="1" applyFill="1" applyBorder="1" applyAlignment="1">
      <alignment horizontal="center" vertical="top" wrapText="1"/>
    </xf>
    <xf numFmtId="0" fontId="74" fillId="2" borderId="3" xfId="0" applyFont="1" applyFill="1" applyBorder="1" applyAlignment="1">
      <alignment horizontal="center" vertical="top" wrapText="1"/>
    </xf>
    <xf numFmtId="0" fontId="17" fillId="2" borderId="46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top"/>
    </xf>
    <xf numFmtId="0" fontId="74" fillId="2" borderId="46" xfId="0" applyNumberFormat="1" applyFont="1" applyFill="1" applyBorder="1" applyAlignment="1">
      <alignment horizontal="center" vertical="top" wrapText="1"/>
    </xf>
    <xf numFmtId="0" fontId="74" fillId="2" borderId="3" xfId="0" applyNumberFormat="1" applyFont="1" applyFill="1" applyBorder="1" applyAlignment="1">
      <alignment horizontal="center" vertical="top" wrapText="1"/>
    </xf>
    <xf numFmtId="0" fontId="17" fillId="2" borderId="46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15" fillId="0" borderId="0" xfId="0" applyFont="1" applyFill="1" applyAlignment="1">
      <alignment horizontal="right"/>
    </xf>
    <xf numFmtId="0" fontId="13" fillId="0" borderId="0" xfId="0" applyFont="1" applyFill="1" applyAlignment="1">
      <alignment horizont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73" fillId="0" borderId="6" xfId="0" applyFont="1" applyBorder="1" applyAlignment="1">
      <alignment horizontal="center" vertical="center" wrapText="1"/>
    </xf>
    <xf numFmtId="0" fontId="73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 wrapText="1"/>
    </xf>
    <xf numFmtId="0" fontId="74" fillId="0" borderId="1" xfId="8" applyFont="1" applyBorder="1" applyAlignment="1">
      <alignment horizontal="center" vertical="center" wrapText="1"/>
    </xf>
    <xf numFmtId="0" fontId="74" fillId="0" borderId="7" xfId="8" applyFont="1" applyBorder="1" applyAlignment="1">
      <alignment horizontal="center" vertical="center" wrapText="1"/>
    </xf>
    <xf numFmtId="0" fontId="74" fillId="0" borderId="3" xfId="8" applyFont="1" applyBorder="1" applyAlignment="1">
      <alignment horizontal="center" vertical="center" wrapText="1"/>
    </xf>
    <xf numFmtId="0" fontId="13" fillId="56" borderId="0" xfId="0" applyFont="1" applyFill="1" applyAlignment="1">
      <alignment wrapText="1"/>
    </xf>
    <xf numFmtId="0" fontId="73" fillId="56" borderId="0" xfId="0" applyFont="1" applyFill="1" applyAlignment="1">
      <alignment wrapText="1"/>
    </xf>
    <xf numFmtId="0" fontId="13" fillId="0" borderId="0" xfId="0" applyFont="1" applyAlignment="1">
      <alignment horizontal="center" wrapText="1"/>
    </xf>
    <xf numFmtId="0" fontId="15" fillId="2" borderId="4" xfId="0" applyFont="1" applyFill="1" applyBorder="1" applyAlignment="1">
      <alignment horizontal="center" vertical="top" wrapText="1"/>
    </xf>
    <xf numFmtId="0" fontId="15" fillId="2" borderId="5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left" wrapText="1"/>
    </xf>
    <xf numFmtId="0" fontId="15" fillId="2" borderId="5" xfId="0" applyFont="1" applyFill="1" applyBorder="1" applyAlignment="1">
      <alignment horizontal="left" wrapText="1"/>
    </xf>
    <xf numFmtId="0" fontId="15" fillId="0" borderId="4" xfId="0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74" fillId="2" borderId="4" xfId="0" applyFont="1" applyFill="1" applyBorder="1" applyAlignment="1">
      <alignment horizontal="left" vertical="top" wrapText="1"/>
    </xf>
    <xf numFmtId="0" fontId="74" fillId="2" borderId="5" xfId="0" applyFont="1" applyFill="1" applyBorder="1" applyAlignment="1">
      <alignment horizontal="left" vertical="top" wrapText="1"/>
    </xf>
    <xf numFmtId="0" fontId="74" fillId="2" borderId="4" xfId="0" applyFont="1" applyFill="1" applyBorder="1" applyAlignment="1">
      <alignment horizontal="center" vertical="top" wrapText="1"/>
    </xf>
    <xf numFmtId="0" fontId="74" fillId="2" borderId="5" xfId="0" applyFont="1" applyFill="1" applyBorder="1" applyAlignment="1">
      <alignment horizontal="center" vertical="top" wrapText="1"/>
    </xf>
    <xf numFmtId="0" fontId="15" fillId="2" borderId="4" xfId="0" applyFont="1" applyFill="1" applyBorder="1" applyAlignment="1">
      <alignment horizontal="left" vertical="top" wrapText="1"/>
    </xf>
    <xf numFmtId="0" fontId="15" fillId="2" borderId="5" xfId="0" applyFont="1" applyFill="1" applyBorder="1" applyAlignment="1">
      <alignment horizontal="left" vertical="top" wrapText="1"/>
    </xf>
    <xf numFmtId="0" fontId="75" fillId="0" borderId="4" xfId="0" applyFont="1" applyBorder="1" applyAlignment="1">
      <alignment horizontal="left" vertical="top" wrapText="1"/>
    </xf>
    <xf numFmtId="0" fontId="75" fillId="0" borderId="5" xfId="0" applyFont="1" applyBorder="1" applyAlignment="1">
      <alignment horizontal="left" vertical="top" wrapText="1"/>
    </xf>
    <xf numFmtId="0" fontId="75" fillId="2" borderId="4" xfId="0" applyFont="1" applyFill="1" applyBorder="1" applyAlignment="1">
      <alignment horizontal="left" vertical="top" wrapText="1"/>
    </xf>
    <xf numFmtId="0" fontId="75" fillId="2" borderId="5" xfId="0" applyFont="1" applyFill="1" applyBorder="1" applyAlignment="1">
      <alignment horizontal="left" vertical="top" wrapText="1"/>
    </xf>
    <xf numFmtId="0" fontId="74" fillId="2" borderId="4" xfId="0" applyFont="1" applyFill="1" applyBorder="1" applyAlignment="1">
      <alignment horizontal="left" wrapText="1"/>
    </xf>
    <xf numFmtId="0" fontId="74" fillId="2" borderId="5" xfId="0" applyFont="1" applyFill="1" applyBorder="1" applyAlignment="1">
      <alignment horizontal="left" wrapText="1"/>
    </xf>
    <xf numFmtId="0" fontId="15" fillId="2" borderId="45" xfId="0" applyFont="1" applyFill="1" applyBorder="1" applyAlignment="1">
      <alignment horizontal="left" wrapText="1"/>
    </xf>
    <xf numFmtId="0" fontId="15" fillId="2" borderId="44" xfId="0" applyFont="1" applyFill="1" applyBorder="1" applyAlignment="1">
      <alignment horizontal="left" wrapText="1"/>
    </xf>
    <xf numFmtId="0" fontId="15" fillId="2" borderId="45" xfId="0" applyFont="1" applyFill="1" applyBorder="1" applyAlignment="1">
      <alignment horizontal="center" vertical="top" wrapText="1"/>
    </xf>
    <xf numFmtId="0" fontId="15" fillId="2" borderId="44" xfId="0" applyFont="1" applyFill="1" applyBorder="1" applyAlignment="1">
      <alignment horizontal="center" vertical="top" wrapText="1"/>
    </xf>
    <xf numFmtId="0" fontId="15" fillId="0" borderId="45" xfId="0" applyFont="1" applyBorder="1" applyAlignment="1">
      <alignment horizontal="left" vertical="top" wrapText="1"/>
    </xf>
    <xf numFmtId="0" fontId="15" fillId="0" borderId="44" xfId="0" applyFont="1" applyBorder="1" applyAlignment="1">
      <alignment horizontal="left" vertical="top" wrapText="1"/>
    </xf>
    <xf numFmtId="0" fontId="74" fillId="2" borderId="45" xfId="0" applyFont="1" applyFill="1" applyBorder="1" applyAlignment="1">
      <alignment horizontal="left" vertical="top" wrapText="1"/>
    </xf>
    <xf numFmtId="0" fontId="74" fillId="2" borderId="44" xfId="0" applyFont="1" applyFill="1" applyBorder="1" applyAlignment="1">
      <alignment horizontal="left" vertical="top" wrapText="1"/>
    </xf>
  </cellXfs>
  <cellStyles count="2054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28"/>
    <cellStyle name="20% - Accent1 4" xfId="191"/>
    <cellStyle name="20% - Accent1 4 2" xfId="248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30"/>
    <cellStyle name="20% - Accent2 4" xfId="193"/>
    <cellStyle name="20% - Accent2 4 2" xfId="250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32"/>
    <cellStyle name="20% - Accent3 4" xfId="195"/>
    <cellStyle name="20% - Accent3 4 2" xfId="252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34"/>
    <cellStyle name="20% - Accent4 4" xfId="197"/>
    <cellStyle name="20% - Accent4 4 2" xfId="254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36"/>
    <cellStyle name="20% - Accent5 4" xfId="199"/>
    <cellStyle name="20% - Accent5 4 2" xfId="256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38"/>
    <cellStyle name="20% - Accent6 4" xfId="201"/>
    <cellStyle name="20% - Accent6 4 2" xfId="258"/>
    <cellStyle name="20% - Акцент1 10" xfId="261"/>
    <cellStyle name="20% - Акцент1 11" xfId="262"/>
    <cellStyle name="20% - Акцент1 12" xfId="263"/>
    <cellStyle name="20% - Акцент1 13" xfId="264"/>
    <cellStyle name="20% - Акцент1 14" xfId="265"/>
    <cellStyle name="20% - Акцент1 15" xfId="266"/>
    <cellStyle name="20% - Акцент1 16" xfId="267"/>
    <cellStyle name="20% - Акцент1 17" xfId="268"/>
    <cellStyle name="20% - Акцент1 18" xfId="269"/>
    <cellStyle name="20% - Акцент1 19" xfId="270"/>
    <cellStyle name="20% - Акцент1 2" xfId="214"/>
    <cellStyle name="20% - Акцент1 20" xfId="271"/>
    <cellStyle name="20% - Акцент1 21" xfId="272"/>
    <cellStyle name="20% - Акцент1 22" xfId="273"/>
    <cellStyle name="20% - Акцент1 23" xfId="274"/>
    <cellStyle name="20% - Акцент1 24" xfId="275"/>
    <cellStyle name="20% - Акцент1 25" xfId="276"/>
    <cellStyle name="20% - Акцент1 26" xfId="277"/>
    <cellStyle name="20% - Акцент1 27" xfId="278"/>
    <cellStyle name="20% - Акцент1 28" xfId="279"/>
    <cellStyle name="20% - Акцент1 29" xfId="280"/>
    <cellStyle name="20% - Акцент1 3" xfId="281"/>
    <cellStyle name="20% - Акцент1 30" xfId="282"/>
    <cellStyle name="20% - Акцент1 31" xfId="283"/>
    <cellStyle name="20% - Акцент1 32" xfId="284"/>
    <cellStyle name="20% - Акцент1 33" xfId="285"/>
    <cellStyle name="20% - Акцент1 34" xfId="286"/>
    <cellStyle name="20% - Акцент1 35" xfId="287"/>
    <cellStyle name="20% - Акцент1 36" xfId="288"/>
    <cellStyle name="20% - Акцент1 4" xfId="289"/>
    <cellStyle name="20% - Акцент1 5" xfId="290"/>
    <cellStyle name="20% - Акцент1 6" xfId="291"/>
    <cellStyle name="20% - Акцент1 7" xfId="292"/>
    <cellStyle name="20% - Акцент1 8" xfId="293"/>
    <cellStyle name="20% - Акцент1 9" xfId="294"/>
    <cellStyle name="20% - Акцент2 10" xfId="295"/>
    <cellStyle name="20% - Акцент2 11" xfId="296"/>
    <cellStyle name="20% - Акцент2 12" xfId="297"/>
    <cellStyle name="20% - Акцент2 13" xfId="298"/>
    <cellStyle name="20% - Акцент2 14" xfId="299"/>
    <cellStyle name="20% - Акцент2 15" xfId="300"/>
    <cellStyle name="20% - Акцент2 16" xfId="301"/>
    <cellStyle name="20% - Акцент2 17" xfId="302"/>
    <cellStyle name="20% - Акцент2 18" xfId="303"/>
    <cellStyle name="20% - Акцент2 19" xfId="304"/>
    <cellStyle name="20% - Акцент2 2" xfId="216"/>
    <cellStyle name="20% - Акцент2 20" xfId="305"/>
    <cellStyle name="20% - Акцент2 21" xfId="306"/>
    <cellStyle name="20% - Акцент2 22" xfId="307"/>
    <cellStyle name="20% - Акцент2 23" xfId="308"/>
    <cellStyle name="20% - Акцент2 24" xfId="309"/>
    <cellStyle name="20% - Акцент2 25" xfId="310"/>
    <cellStyle name="20% - Акцент2 26" xfId="311"/>
    <cellStyle name="20% - Акцент2 27" xfId="312"/>
    <cellStyle name="20% - Акцент2 28" xfId="313"/>
    <cellStyle name="20% - Акцент2 29" xfId="314"/>
    <cellStyle name="20% - Акцент2 3" xfId="315"/>
    <cellStyle name="20% - Акцент2 30" xfId="316"/>
    <cellStyle name="20% - Акцент2 31" xfId="317"/>
    <cellStyle name="20% - Акцент2 32" xfId="318"/>
    <cellStyle name="20% - Акцент2 33" xfId="319"/>
    <cellStyle name="20% - Акцент2 34" xfId="320"/>
    <cellStyle name="20% - Акцент2 35" xfId="321"/>
    <cellStyle name="20% - Акцент2 36" xfId="322"/>
    <cellStyle name="20% - Акцент2 4" xfId="323"/>
    <cellStyle name="20% - Акцент2 5" xfId="324"/>
    <cellStyle name="20% - Акцент2 6" xfId="325"/>
    <cellStyle name="20% - Акцент2 7" xfId="326"/>
    <cellStyle name="20% - Акцент2 8" xfId="327"/>
    <cellStyle name="20% - Акцент2 9" xfId="328"/>
    <cellStyle name="20% - Акцент3 10" xfId="329"/>
    <cellStyle name="20% - Акцент3 11" xfId="330"/>
    <cellStyle name="20% - Акцент3 12" xfId="331"/>
    <cellStyle name="20% - Акцент3 13" xfId="332"/>
    <cellStyle name="20% - Акцент3 14" xfId="333"/>
    <cellStyle name="20% - Акцент3 15" xfId="334"/>
    <cellStyle name="20% - Акцент3 16" xfId="335"/>
    <cellStyle name="20% - Акцент3 17" xfId="336"/>
    <cellStyle name="20% - Акцент3 18" xfId="337"/>
    <cellStyle name="20% - Акцент3 19" xfId="338"/>
    <cellStyle name="20% - Акцент3 2" xfId="218"/>
    <cellStyle name="20% - Акцент3 20" xfId="339"/>
    <cellStyle name="20% - Акцент3 21" xfId="340"/>
    <cellStyle name="20% - Акцент3 22" xfId="341"/>
    <cellStyle name="20% - Акцент3 23" xfId="342"/>
    <cellStyle name="20% - Акцент3 24" xfId="343"/>
    <cellStyle name="20% - Акцент3 25" xfId="344"/>
    <cellStyle name="20% - Акцент3 26" xfId="345"/>
    <cellStyle name="20% - Акцент3 27" xfId="346"/>
    <cellStyle name="20% - Акцент3 28" xfId="347"/>
    <cellStyle name="20% - Акцент3 29" xfId="348"/>
    <cellStyle name="20% - Акцент3 3" xfId="349"/>
    <cellStyle name="20% - Акцент3 30" xfId="350"/>
    <cellStyle name="20% - Акцент3 31" xfId="351"/>
    <cellStyle name="20% - Акцент3 32" xfId="352"/>
    <cellStyle name="20% - Акцент3 33" xfId="353"/>
    <cellStyle name="20% - Акцент3 34" xfId="354"/>
    <cellStyle name="20% - Акцент3 35" xfId="355"/>
    <cellStyle name="20% - Акцент3 36" xfId="356"/>
    <cellStyle name="20% - Акцент3 4" xfId="357"/>
    <cellStyle name="20% - Акцент3 5" xfId="358"/>
    <cellStyle name="20% - Акцент3 6" xfId="359"/>
    <cellStyle name="20% - Акцент3 7" xfId="360"/>
    <cellStyle name="20% - Акцент3 8" xfId="361"/>
    <cellStyle name="20% - Акцент3 9" xfId="362"/>
    <cellStyle name="20% - Акцент4 10" xfId="363"/>
    <cellStyle name="20% - Акцент4 11" xfId="364"/>
    <cellStyle name="20% - Акцент4 12" xfId="365"/>
    <cellStyle name="20% - Акцент4 13" xfId="366"/>
    <cellStyle name="20% - Акцент4 14" xfId="367"/>
    <cellStyle name="20% - Акцент4 15" xfId="368"/>
    <cellStyle name="20% - Акцент4 16" xfId="369"/>
    <cellStyle name="20% - Акцент4 17" xfId="370"/>
    <cellStyle name="20% - Акцент4 18" xfId="371"/>
    <cellStyle name="20% - Акцент4 19" xfId="372"/>
    <cellStyle name="20% - Акцент4 2" xfId="220"/>
    <cellStyle name="20% - Акцент4 20" xfId="373"/>
    <cellStyle name="20% - Акцент4 21" xfId="374"/>
    <cellStyle name="20% - Акцент4 22" xfId="375"/>
    <cellStyle name="20% - Акцент4 23" xfId="376"/>
    <cellStyle name="20% - Акцент4 24" xfId="377"/>
    <cellStyle name="20% - Акцент4 25" xfId="378"/>
    <cellStyle name="20% - Акцент4 26" xfId="379"/>
    <cellStyle name="20% - Акцент4 27" xfId="380"/>
    <cellStyle name="20% - Акцент4 28" xfId="381"/>
    <cellStyle name="20% - Акцент4 29" xfId="382"/>
    <cellStyle name="20% - Акцент4 3" xfId="383"/>
    <cellStyle name="20% - Акцент4 30" xfId="384"/>
    <cellStyle name="20% - Акцент4 31" xfId="385"/>
    <cellStyle name="20% - Акцент4 32" xfId="386"/>
    <cellStyle name="20% - Акцент4 33" xfId="387"/>
    <cellStyle name="20% - Акцент4 34" xfId="388"/>
    <cellStyle name="20% - Акцент4 35" xfId="389"/>
    <cellStyle name="20% - Акцент4 36" xfId="390"/>
    <cellStyle name="20% - Акцент4 4" xfId="391"/>
    <cellStyle name="20% - Акцент4 5" xfId="392"/>
    <cellStyle name="20% - Акцент4 6" xfId="393"/>
    <cellStyle name="20% - Акцент4 7" xfId="394"/>
    <cellStyle name="20% - Акцент4 8" xfId="395"/>
    <cellStyle name="20% - Акцент4 9" xfId="396"/>
    <cellStyle name="20% - Акцент5 10" xfId="397"/>
    <cellStyle name="20% - Акцент5 11" xfId="398"/>
    <cellStyle name="20% - Акцент5 12" xfId="399"/>
    <cellStyle name="20% - Акцент5 13" xfId="400"/>
    <cellStyle name="20% - Акцент5 14" xfId="401"/>
    <cellStyle name="20% - Акцент5 15" xfId="402"/>
    <cellStyle name="20% - Акцент5 16" xfId="403"/>
    <cellStyle name="20% - Акцент5 17" xfId="404"/>
    <cellStyle name="20% - Акцент5 18" xfId="405"/>
    <cellStyle name="20% - Акцент5 19" xfId="406"/>
    <cellStyle name="20% - Акцент5 2" xfId="222"/>
    <cellStyle name="20% - Акцент5 20" xfId="407"/>
    <cellStyle name="20% - Акцент5 21" xfId="408"/>
    <cellStyle name="20% - Акцент5 22" xfId="409"/>
    <cellStyle name="20% - Акцент5 23" xfId="410"/>
    <cellStyle name="20% - Акцент5 24" xfId="411"/>
    <cellStyle name="20% - Акцент5 25" xfId="412"/>
    <cellStyle name="20% - Акцент5 26" xfId="413"/>
    <cellStyle name="20% - Акцент5 27" xfId="414"/>
    <cellStyle name="20% - Акцент5 28" xfId="415"/>
    <cellStyle name="20% - Акцент5 29" xfId="416"/>
    <cellStyle name="20% - Акцент5 3" xfId="417"/>
    <cellStyle name="20% - Акцент5 30" xfId="418"/>
    <cellStyle name="20% - Акцент5 31" xfId="419"/>
    <cellStyle name="20% - Акцент5 32" xfId="420"/>
    <cellStyle name="20% - Акцент5 33" xfId="421"/>
    <cellStyle name="20% - Акцент5 34" xfId="422"/>
    <cellStyle name="20% - Акцент5 35" xfId="423"/>
    <cellStyle name="20% - Акцент5 36" xfId="424"/>
    <cellStyle name="20% - Акцент5 4" xfId="425"/>
    <cellStyle name="20% - Акцент5 5" xfId="426"/>
    <cellStyle name="20% - Акцент5 6" xfId="427"/>
    <cellStyle name="20% - Акцент5 7" xfId="428"/>
    <cellStyle name="20% - Акцент5 8" xfId="429"/>
    <cellStyle name="20% - Акцент5 9" xfId="430"/>
    <cellStyle name="20% - Акцент6 10" xfId="431"/>
    <cellStyle name="20% - Акцент6 11" xfId="432"/>
    <cellStyle name="20% - Акцент6 12" xfId="433"/>
    <cellStyle name="20% - Акцент6 13" xfId="434"/>
    <cellStyle name="20% - Акцент6 14" xfId="435"/>
    <cellStyle name="20% - Акцент6 15" xfId="436"/>
    <cellStyle name="20% - Акцент6 16" xfId="437"/>
    <cellStyle name="20% - Акцент6 17" xfId="438"/>
    <cellStyle name="20% - Акцент6 18" xfId="439"/>
    <cellStyle name="20% - Акцент6 19" xfId="440"/>
    <cellStyle name="20% - Акцент6 2" xfId="224"/>
    <cellStyle name="20% - Акцент6 20" xfId="441"/>
    <cellStyle name="20% - Акцент6 21" xfId="442"/>
    <cellStyle name="20% - Акцент6 22" xfId="443"/>
    <cellStyle name="20% - Акцент6 23" xfId="444"/>
    <cellStyle name="20% - Акцент6 24" xfId="445"/>
    <cellStyle name="20% - Акцент6 25" xfId="446"/>
    <cellStyle name="20% - Акцент6 26" xfId="447"/>
    <cellStyle name="20% - Акцент6 27" xfId="448"/>
    <cellStyle name="20% - Акцент6 28" xfId="449"/>
    <cellStyle name="20% - Акцент6 29" xfId="450"/>
    <cellStyle name="20% - Акцент6 3" xfId="451"/>
    <cellStyle name="20% - Акцент6 30" xfId="452"/>
    <cellStyle name="20% - Акцент6 31" xfId="453"/>
    <cellStyle name="20% - Акцент6 32" xfId="454"/>
    <cellStyle name="20% - Акцент6 33" xfId="455"/>
    <cellStyle name="20% - Акцент6 34" xfId="456"/>
    <cellStyle name="20% - Акцент6 35" xfId="457"/>
    <cellStyle name="20% - Акцент6 36" xfId="458"/>
    <cellStyle name="20% - Акцент6 4" xfId="459"/>
    <cellStyle name="20% - Акцент6 5" xfId="460"/>
    <cellStyle name="20% - Акцент6 6" xfId="461"/>
    <cellStyle name="20% - Акцент6 7" xfId="462"/>
    <cellStyle name="20% - Акцент6 8" xfId="463"/>
    <cellStyle name="20% - Акцент6 9" xfId="464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29"/>
    <cellStyle name="40% - Accent1 4" xfId="192"/>
    <cellStyle name="40% - Accent1 4 2" xfId="249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31"/>
    <cellStyle name="40% - Accent2 4" xfId="194"/>
    <cellStyle name="40% - Accent2 4 2" xfId="251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33"/>
    <cellStyle name="40% - Accent3 4" xfId="196"/>
    <cellStyle name="40% - Accent3 4 2" xfId="253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35"/>
    <cellStyle name="40% - Accent4 4" xfId="198"/>
    <cellStyle name="40% - Accent4 4 2" xfId="255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37"/>
    <cellStyle name="40% - Accent5 4" xfId="200"/>
    <cellStyle name="40% - Accent5 4 2" xfId="257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39"/>
    <cellStyle name="40% - Accent6 4" xfId="202"/>
    <cellStyle name="40% - Accent6 4 2" xfId="259"/>
    <cellStyle name="40% - Акцент1 10" xfId="465"/>
    <cellStyle name="40% - Акцент1 11" xfId="466"/>
    <cellStyle name="40% - Акцент1 12" xfId="467"/>
    <cellStyle name="40% - Акцент1 13" xfId="468"/>
    <cellStyle name="40% - Акцент1 14" xfId="469"/>
    <cellStyle name="40% - Акцент1 15" xfId="470"/>
    <cellStyle name="40% - Акцент1 16" xfId="471"/>
    <cellStyle name="40% - Акцент1 17" xfId="472"/>
    <cellStyle name="40% - Акцент1 18" xfId="473"/>
    <cellStyle name="40% - Акцент1 19" xfId="474"/>
    <cellStyle name="40% - Акцент1 2" xfId="215"/>
    <cellStyle name="40% - Акцент1 20" xfId="475"/>
    <cellStyle name="40% - Акцент1 21" xfId="476"/>
    <cellStyle name="40% - Акцент1 22" xfId="477"/>
    <cellStyle name="40% - Акцент1 23" xfId="478"/>
    <cellStyle name="40% - Акцент1 24" xfId="479"/>
    <cellStyle name="40% - Акцент1 25" xfId="480"/>
    <cellStyle name="40% - Акцент1 26" xfId="481"/>
    <cellStyle name="40% - Акцент1 27" xfId="482"/>
    <cellStyle name="40% - Акцент1 28" xfId="483"/>
    <cellStyle name="40% - Акцент1 29" xfId="484"/>
    <cellStyle name="40% - Акцент1 3" xfId="485"/>
    <cellStyle name="40% - Акцент1 30" xfId="486"/>
    <cellStyle name="40% - Акцент1 31" xfId="487"/>
    <cellStyle name="40% - Акцент1 32" xfId="488"/>
    <cellStyle name="40% - Акцент1 33" xfId="489"/>
    <cellStyle name="40% - Акцент1 34" xfId="490"/>
    <cellStyle name="40% - Акцент1 35" xfId="491"/>
    <cellStyle name="40% - Акцент1 36" xfId="492"/>
    <cellStyle name="40% - Акцент1 4" xfId="493"/>
    <cellStyle name="40% - Акцент1 5" xfId="494"/>
    <cellStyle name="40% - Акцент1 6" xfId="495"/>
    <cellStyle name="40% - Акцент1 7" xfId="496"/>
    <cellStyle name="40% - Акцент1 8" xfId="497"/>
    <cellStyle name="40% - Акцент1 9" xfId="498"/>
    <cellStyle name="40% - Акцент2 10" xfId="499"/>
    <cellStyle name="40% - Акцент2 11" xfId="500"/>
    <cellStyle name="40% - Акцент2 12" xfId="501"/>
    <cellStyle name="40% - Акцент2 13" xfId="502"/>
    <cellStyle name="40% - Акцент2 14" xfId="503"/>
    <cellStyle name="40% - Акцент2 15" xfId="504"/>
    <cellStyle name="40% - Акцент2 16" xfId="505"/>
    <cellStyle name="40% - Акцент2 17" xfId="506"/>
    <cellStyle name="40% - Акцент2 18" xfId="507"/>
    <cellStyle name="40% - Акцент2 19" xfId="508"/>
    <cellStyle name="40% - Акцент2 2" xfId="217"/>
    <cellStyle name="40% - Акцент2 20" xfId="509"/>
    <cellStyle name="40% - Акцент2 21" xfId="510"/>
    <cellStyle name="40% - Акцент2 22" xfId="511"/>
    <cellStyle name="40% - Акцент2 23" xfId="512"/>
    <cellStyle name="40% - Акцент2 24" xfId="513"/>
    <cellStyle name="40% - Акцент2 25" xfId="514"/>
    <cellStyle name="40% - Акцент2 26" xfId="515"/>
    <cellStyle name="40% - Акцент2 27" xfId="516"/>
    <cellStyle name="40% - Акцент2 28" xfId="517"/>
    <cellStyle name="40% - Акцент2 29" xfId="518"/>
    <cellStyle name="40% - Акцент2 3" xfId="519"/>
    <cellStyle name="40% - Акцент2 30" xfId="520"/>
    <cellStyle name="40% - Акцент2 31" xfId="521"/>
    <cellStyle name="40% - Акцент2 32" xfId="522"/>
    <cellStyle name="40% - Акцент2 33" xfId="523"/>
    <cellStyle name="40% - Акцент2 34" xfId="524"/>
    <cellStyle name="40% - Акцент2 35" xfId="525"/>
    <cellStyle name="40% - Акцент2 36" xfId="526"/>
    <cellStyle name="40% - Акцент2 4" xfId="527"/>
    <cellStyle name="40% - Акцент2 5" xfId="528"/>
    <cellStyle name="40% - Акцент2 6" xfId="529"/>
    <cellStyle name="40% - Акцент2 7" xfId="530"/>
    <cellStyle name="40% - Акцент2 8" xfId="531"/>
    <cellStyle name="40% - Акцент2 9" xfId="532"/>
    <cellStyle name="40% - Акцент3 10" xfId="533"/>
    <cellStyle name="40% - Акцент3 11" xfId="534"/>
    <cellStyle name="40% - Акцент3 12" xfId="535"/>
    <cellStyle name="40% - Акцент3 13" xfId="536"/>
    <cellStyle name="40% - Акцент3 14" xfId="537"/>
    <cellStyle name="40% - Акцент3 15" xfId="538"/>
    <cellStyle name="40% - Акцент3 16" xfId="539"/>
    <cellStyle name="40% - Акцент3 17" xfId="540"/>
    <cellStyle name="40% - Акцент3 18" xfId="541"/>
    <cellStyle name="40% - Акцент3 19" xfId="542"/>
    <cellStyle name="40% - Акцент3 2" xfId="219"/>
    <cellStyle name="40% - Акцент3 20" xfId="543"/>
    <cellStyle name="40% - Акцент3 21" xfId="544"/>
    <cellStyle name="40% - Акцент3 22" xfId="545"/>
    <cellStyle name="40% - Акцент3 23" xfId="546"/>
    <cellStyle name="40% - Акцент3 24" xfId="547"/>
    <cellStyle name="40% - Акцент3 25" xfId="548"/>
    <cellStyle name="40% - Акцент3 26" xfId="549"/>
    <cellStyle name="40% - Акцент3 27" xfId="550"/>
    <cellStyle name="40% - Акцент3 28" xfId="551"/>
    <cellStyle name="40% - Акцент3 29" xfId="552"/>
    <cellStyle name="40% - Акцент3 3" xfId="553"/>
    <cellStyle name="40% - Акцент3 30" xfId="554"/>
    <cellStyle name="40% - Акцент3 31" xfId="555"/>
    <cellStyle name="40% - Акцент3 32" xfId="556"/>
    <cellStyle name="40% - Акцент3 33" xfId="557"/>
    <cellStyle name="40% - Акцент3 34" xfId="558"/>
    <cellStyle name="40% - Акцент3 35" xfId="559"/>
    <cellStyle name="40% - Акцент3 36" xfId="560"/>
    <cellStyle name="40% - Акцент3 4" xfId="561"/>
    <cellStyle name="40% - Акцент3 5" xfId="562"/>
    <cellStyle name="40% - Акцент3 6" xfId="563"/>
    <cellStyle name="40% - Акцент3 7" xfId="564"/>
    <cellStyle name="40% - Акцент3 8" xfId="565"/>
    <cellStyle name="40% - Акцент3 9" xfId="566"/>
    <cellStyle name="40% - Акцент4 10" xfId="567"/>
    <cellStyle name="40% - Акцент4 11" xfId="568"/>
    <cellStyle name="40% - Акцент4 12" xfId="569"/>
    <cellStyle name="40% - Акцент4 13" xfId="570"/>
    <cellStyle name="40% - Акцент4 14" xfId="571"/>
    <cellStyle name="40% - Акцент4 15" xfId="572"/>
    <cellStyle name="40% - Акцент4 16" xfId="573"/>
    <cellStyle name="40% - Акцент4 17" xfId="574"/>
    <cellStyle name="40% - Акцент4 18" xfId="575"/>
    <cellStyle name="40% - Акцент4 19" xfId="576"/>
    <cellStyle name="40% - Акцент4 2" xfId="221"/>
    <cellStyle name="40% - Акцент4 20" xfId="577"/>
    <cellStyle name="40% - Акцент4 21" xfId="578"/>
    <cellStyle name="40% - Акцент4 22" xfId="579"/>
    <cellStyle name="40% - Акцент4 23" xfId="580"/>
    <cellStyle name="40% - Акцент4 24" xfId="581"/>
    <cellStyle name="40% - Акцент4 25" xfId="582"/>
    <cellStyle name="40% - Акцент4 26" xfId="583"/>
    <cellStyle name="40% - Акцент4 27" xfId="584"/>
    <cellStyle name="40% - Акцент4 28" xfId="585"/>
    <cellStyle name="40% - Акцент4 29" xfId="586"/>
    <cellStyle name="40% - Акцент4 3" xfId="587"/>
    <cellStyle name="40% - Акцент4 30" xfId="588"/>
    <cellStyle name="40% - Акцент4 31" xfId="589"/>
    <cellStyle name="40% - Акцент4 32" xfId="590"/>
    <cellStyle name="40% - Акцент4 33" xfId="591"/>
    <cellStyle name="40% - Акцент4 34" xfId="592"/>
    <cellStyle name="40% - Акцент4 35" xfId="593"/>
    <cellStyle name="40% - Акцент4 36" xfId="594"/>
    <cellStyle name="40% - Акцент4 4" xfId="595"/>
    <cellStyle name="40% - Акцент4 5" xfId="596"/>
    <cellStyle name="40% - Акцент4 6" xfId="597"/>
    <cellStyle name="40% - Акцент4 7" xfId="598"/>
    <cellStyle name="40% - Акцент4 8" xfId="599"/>
    <cellStyle name="40% - Акцент4 9" xfId="600"/>
    <cellStyle name="40% - Акцент5 10" xfId="601"/>
    <cellStyle name="40% - Акцент5 11" xfId="602"/>
    <cellStyle name="40% - Акцент5 12" xfId="603"/>
    <cellStyle name="40% - Акцент5 13" xfId="604"/>
    <cellStyle name="40% - Акцент5 14" xfId="605"/>
    <cellStyle name="40% - Акцент5 15" xfId="606"/>
    <cellStyle name="40% - Акцент5 16" xfId="607"/>
    <cellStyle name="40% - Акцент5 17" xfId="608"/>
    <cellStyle name="40% - Акцент5 18" xfId="609"/>
    <cellStyle name="40% - Акцент5 19" xfId="610"/>
    <cellStyle name="40% - Акцент5 2" xfId="223"/>
    <cellStyle name="40% - Акцент5 20" xfId="611"/>
    <cellStyle name="40% - Акцент5 21" xfId="612"/>
    <cellStyle name="40% - Акцент5 22" xfId="613"/>
    <cellStyle name="40% - Акцент5 23" xfId="614"/>
    <cellStyle name="40% - Акцент5 24" xfId="615"/>
    <cellStyle name="40% - Акцент5 25" xfId="616"/>
    <cellStyle name="40% - Акцент5 26" xfId="617"/>
    <cellStyle name="40% - Акцент5 27" xfId="618"/>
    <cellStyle name="40% - Акцент5 28" xfId="619"/>
    <cellStyle name="40% - Акцент5 29" xfId="620"/>
    <cellStyle name="40% - Акцент5 3" xfId="621"/>
    <cellStyle name="40% - Акцент5 30" xfId="622"/>
    <cellStyle name="40% - Акцент5 31" xfId="623"/>
    <cellStyle name="40% - Акцент5 32" xfId="624"/>
    <cellStyle name="40% - Акцент5 33" xfId="625"/>
    <cellStyle name="40% - Акцент5 34" xfId="626"/>
    <cellStyle name="40% - Акцент5 35" xfId="627"/>
    <cellStyle name="40% - Акцент5 36" xfId="628"/>
    <cellStyle name="40% - Акцент5 4" xfId="629"/>
    <cellStyle name="40% - Акцент5 5" xfId="630"/>
    <cellStyle name="40% - Акцент5 6" xfId="631"/>
    <cellStyle name="40% - Акцент5 7" xfId="632"/>
    <cellStyle name="40% - Акцент5 8" xfId="633"/>
    <cellStyle name="40% - Акцент5 9" xfId="634"/>
    <cellStyle name="40% - Акцент6 10" xfId="635"/>
    <cellStyle name="40% - Акцент6 11" xfId="636"/>
    <cellStyle name="40% - Акцент6 12" xfId="637"/>
    <cellStyle name="40% - Акцент6 13" xfId="638"/>
    <cellStyle name="40% - Акцент6 14" xfId="639"/>
    <cellStyle name="40% - Акцент6 15" xfId="640"/>
    <cellStyle name="40% - Акцент6 16" xfId="641"/>
    <cellStyle name="40% - Акцент6 17" xfId="642"/>
    <cellStyle name="40% - Акцент6 18" xfId="643"/>
    <cellStyle name="40% - Акцент6 19" xfId="644"/>
    <cellStyle name="40% - Акцент6 2" xfId="225"/>
    <cellStyle name="40% - Акцент6 20" xfId="645"/>
    <cellStyle name="40% - Акцент6 21" xfId="646"/>
    <cellStyle name="40% - Акцент6 22" xfId="647"/>
    <cellStyle name="40% - Акцент6 23" xfId="648"/>
    <cellStyle name="40% - Акцент6 24" xfId="649"/>
    <cellStyle name="40% - Акцент6 25" xfId="650"/>
    <cellStyle name="40% - Акцент6 26" xfId="651"/>
    <cellStyle name="40% - Акцент6 27" xfId="652"/>
    <cellStyle name="40% - Акцент6 28" xfId="653"/>
    <cellStyle name="40% - Акцент6 29" xfId="654"/>
    <cellStyle name="40% - Акцент6 3" xfId="655"/>
    <cellStyle name="40% - Акцент6 30" xfId="656"/>
    <cellStyle name="40% - Акцент6 31" xfId="657"/>
    <cellStyle name="40% - Акцент6 32" xfId="658"/>
    <cellStyle name="40% - Акцент6 33" xfId="659"/>
    <cellStyle name="40% - Акцент6 34" xfId="660"/>
    <cellStyle name="40% - Акцент6 35" xfId="661"/>
    <cellStyle name="40% - Акцент6 36" xfId="662"/>
    <cellStyle name="40% - Акцент6 4" xfId="663"/>
    <cellStyle name="40% - Акцент6 5" xfId="664"/>
    <cellStyle name="40% - Акцент6 6" xfId="665"/>
    <cellStyle name="40% - Акцент6 7" xfId="666"/>
    <cellStyle name="40% - Акцент6 8" xfId="667"/>
    <cellStyle name="40% - Акцент6 9" xfId="668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669"/>
    <cellStyle name="60% - Акцент1 11" xfId="670"/>
    <cellStyle name="60% - Акцент1 12" xfId="671"/>
    <cellStyle name="60% - Акцент1 13" xfId="672"/>
    <cellStyle name="60% - Акцент1 14" xfId="673"/>
    <cellStyle name="60% - Акцент1 15" xfId="674"/>
    <cellStyle name="60% - Акцент1 16" xfId="675"/>
    <cellStyle name="60% - Акцент1 17" xfId="676"/>
    <cellStyle name="60% - Акцент1 18" xfId="677"/>
    <cellStyle name="60% - Акцент1 19" xfId="678"/>
    <cellStyle name="60% - Акцент1 2" xfId="679"/>
    <cellStyle name="60% - Акцент1 20" xfId="680"/>
    <cellStyle name="60% - Акцент1 21" xfId="681"/>
    <cellStyle name="60% - Акцент1 22" xfId="682"/>
    <cellStyle name="60% - Акцент1 23" xfId="683"/>
    <cellStyle name="60% - Акцент1 24" xfId="684"/>
    <cellStyle name="60% - Акцент1 25" xfId="685"/>
    <cellStyle name="60% - Акцент1 26" xfId="686"/>
    <cellStyle name="60% - Акцент1 27" xfId="687"/>
    <cellStyle name="60% - Акцент1 28" xfId="688"/>
    <cellStyle name="60% - Акцент1 29" xfId="689"/>
    <cellStyle name="60% - Акцент1 3" xfId="690"/>
    <cellStyle name="60% - Акцент1 30" xfId="691"/>
    <cellStyle name="60% - Акцент1 31" xfId="692"/>
    <cellStyle name="60% - Акцент1 32" xfId="693"/>
    <cellStyle name="60% - Акцент1 33" xfId="694"/>
    <cellStyle name="60% - Акцент1 34" xfId="695"/>
    <cellStyle name="60% - Акцент1 35" xfId="696"/>
    <cellStyle name="60% - Акцент1 36" xfId="697"/>
    <cellStyle name="60% - Акцент1 4" xfId="698"/>
    <cellStyle name="60% - Акцент1 5" xfId="699"/>
    <cellStyle name="60% - Акцент1 6" xfId="700"/>
    <cellStyle name="60% - Акцент1 7" xfId="701"/>
    <cellStyle name="60% - Акцент1 8" xfId="702"/>
    <cellStyle name="60% - Акцент1 9" xfId="703"/>
    <cellStyle name="60% - Акцент2 10" xfId="704"/>
    <cellStyle name="60% - Акцент2 11" xfId="705"/>
    <cellStyle name="60% - Акцент2 12" xfId="706"/>
    <cellStyle name="60% - Акцент2 13" xfId="707"/>
    <cellStyle name="60% - Акцент2 14" xfId="708"/>
    <cellStyle name="60% - Акцент2 15" xfId="709"/>
    <cellStyle name="60% - Акцент2 16" xfId="710"/>
    <cellStyle name="60% - Акцент2 17" xfId="711"/>
    <cellStyle name="60% - Акцент2 18" xfId="712"/>
    <cellStyle name="60% - Акцент2 19" xfId="713"/>
    <cellStyle name="60% - Акцент2 2" xfId="714"/>
    <cellStyle name="60% - Акцент2 20" xfId="715"/>
    <cellStyle name="60% - Акцент2 21" xfId="716"/>
    <cellStyle name="60% - Акцент2 22" xfId="717"/>
    <cellStyle name="60% - Акцент2 23" xfId="718"/>
    <cellStyle name="60% - Акцент2 24" xfId="719"/>
    <cellStyle name="60% - Акцент2 25" xfId="720"/>
    <cellStyle name="60% - Акцент2 26" xfId="721"/>
    <cellStyle name="60% - Акцент2 27" xfId="722"/>
    <cellStyle name="60% - Акцент2 28" xfId="723"/>
    <cellStyle name="60% - Акцент2 29" xfId="724"/>
    <cellStyle name="60% - Акцент2 3" xfId="725"/>
    <cellStyle name="60% - Акцент2 30" xfId="726"/>
    <cellStyle name="60% - Акцент2 31" xfId="727"/>
    <cellStyle name="60% - Акцент2 32" xfId="728"/>
    <cellStyle name="60% - Акцент2 33" xfId="729"/>
    <cellStyle name="60% - Акцент2 34" xfId="730"/>
    <cellStyle name="60% - Акцент2 35" xfId="731"/>
    <cellStyle name="60% - Акцент2 36" xfId="732"/>
    <cellStyle name="60% - Акцент2 4" xfId="733"/>
    <cellStyle name="60% - Акцент2 5" xfId="734"/>
    <cellStyle name="60% - Акцент2 6" xfId="735"/>
    <cellStyle name="60% - Акцент2 7" xfId="736"/>
    <cellStyle name="60% - Акцент2 8" xfId="737"/>
    <cellStyle name="60% - Акцент2 9" xfId="738"/>
    <cellStyle name="60% - Акцент3 10" xfId="739"/>
    <cellStyle name="60% - Акцент3 11" xfId="740"/>
    <cellStyle name="60% - Акцент3 12" xfId="741"/>
    <cellStyle name="60% - Акцент3 13" xfId="742"/>
    <cellStyle name="60% - Акцент3 14" xfId="743"/>
    <cellStyle name="60% - Акцент3 15" xfId="744"/>
    <cellStyle name="60% - Акцент3 16" xfId="745"/>
    <cellStyle name="60% - Акцент3 17" xfId="746"/>
    <cellStyle name="60% - Акцент3 18" xfId="747"/>
    <cellStyle name="60% - Акцент3 19" xfId="748"/>
    <cellStyle name="60% - Акцент3 2" xfId="749"/>
    <cellStyle name="60% - Акцент3 20" xfId="750"/>
    <cellStyle name="60% - Акцент3 21" xfId="751"/>
    <cellStyle name="60% - Акцент3 22" xfId="752"/>
    <cellStyle name="60% - Акцент3 23" xfId="753"/>
    <cellStyle name="60% - Акцент3 24" xfId="754"/>
    <cellStyle name="60% - Акцент3 25" xfId="755"/>
    <cellStyle name="60% - Акцент3 26" xfId="756"/>
    <cellStyle name="60% - Акцент3 27" xfId="757"/>
    <cellStyle name="60% - Акцент3 28" xfId="758"/>
    <cellStyle name="60% - Акцент3 29" xfId="759"/>
    <cellStyle name="60% - Акцент3 3" xfId="760"/>
    <cellStyle name="60% - Акцент3 30" xfId="761"/>
    <cellStyle name="60% - Акцент3 31" xfId="762"/>
    <cellStyle name="60% - Акцент3 32" xfId="763"/>
    <cellStyle name="60% - Акцент3 33" xfId="764"/>
    <cellStyle name="60% - Акцент3 34" xfId="765"/>
    <cellStyle name="60% - Акцент3 35" xfId="766"/>
    <cellStyle name="60% - Акцент3 36" xfId="767"/>
    <cellStyle name="60% - Акцент3 4" xfId="768"/>
    <cellStyle name="60% - Акцент3 5" xfId="769"/>
    <cellStyle name="60% - Акцент3 6" xfId="770"/>
    <cellStyle name="60% - Акцент3 7" xfId="771"/>
    <cellStyle name="60% - Акцент3 8" xfId="772"/>
    <cellStyle name="60% - Акцент3 9" xfId="773"/>
    <cellStyle name="60% - Акцент4 10" xfId="774"/>
    <cellStyle name="60% - Акцент4 11" xfId="775"/>
    <cellStyle name="60% - Акцент4 12" xfId="776"/>
    <cellStyle name="60% - Акцент4 13" xfId="777"/>
    <cellStyle name="60% - Акцент4 14" xfId="778"/>
    <cellStyle name="60% - Акцент4 15" xfId="779"/>
    <cellStyle name="60% - Акцент4 16" xfId="780"/>
    <cellStyle name="60% - Акцент4 17" xfId="781"/>
    <cellStyle name="60% - Акцент4 18" xfId="782"/>
    <cellStyle name="60% - Акцент4 19" xfId="783"/>
    <cellStyle name="60% - Акцент4 2" xfId="784"/>
    <cellStyle name="60% - Акцент4 20" xfId="785"/>
    <cellStyle name="60% - Акцент4 21" xfId="786"/>
    <cellStyle name="60% - Акцент4 22" xfId="787"/>
    <cellStyle name="60% - Акцент4 23" xfId="788"/>
    <cellStyle name="60% - Акцент4 24" xfId="789"/>
    <cellStyle name="60% - Акцент4 25" xfId="790"/>
    <cellStyle name="60% - Акцент4 26" xfId="791"/>
    <cellStyle name="60% - Акцент4 27" xfId="792"/>
    <cellStyle name="60% - Акцент4 28" xfId="793"/>
    <cellStyle name="60% - Акцент4 29" xfId="794"/>
    <cellStyle name="60% - Акцент4 3" xfId="795"/>
    <cellStyle name="60% - Акцент4 30" xfId="796"/>
    <cellStyle name="60% - Акцент4 31" xfId="797"/>
    <cellStyle name="60% - Акцент4 32" xfId="798"/>
    <cellStyle name="60% - Акцент4 33" xfId="799"/>
    <cellStyle name="60% - Акцент4 34" xfId="800"/>
    <cellStyle name="60% - Акцент4 35" xfId="801"/>
    <cellStyle name="60% - Акцент4 36" xfId="802"/>
    <cellStyle name="60% - Акцент4 4" xfId="803"/>
    <cellStyle name="60% - Акцент4 5" xfId="804"/>
    <cellStyle name="60% - Акцент4 6" xfId="805"/>
    <cellStyle name="60% - Акцент4 7" xfId="806"/>
    <cellStyle name="60% - Акцент4 8" xfId="807"/>
    <cellStyle name="60% - Акцент4 9" xfId="808"/>
    <cellStyle name="60% - Акцент5 10" xfId="809"/>
    <cellStyle name="60% - Акцент5 11" xfId="810"/>
    <cellStyle name="60% - Акцент5 12" xfId="811"/>
    <cellStyle name="60% - Акцент5 13" xfId="812"/>
    <cellStyle name="60% - Акцент5 14" xfId="813"/>
    <cellStyle name="60% - Акцент5 15" xfId="814"/>
    <cellStyle name="60% - Акцент5 16" xfId="815"/>
    <cellStyle name="60% - Акцент5 17" xfId="816"/>
    <cellStyle name="60% - Акцент5 18" xfId="817"/>
    <cellStyle name="60% - Акцент5 19" xfId="818"/>
    <cellStyle name="60% - Акцент5 2" xfId="819"/>
    <cellStyle name="60% - Акцент5 20" xfId="820"/>
    <cellStyle name="60% - Акцент5 21" xfId="821"/>
    <cellStyle name="60% - Акцент5 22" xfId="822"/>
    <cellStyle name="60% - Акцент5 23" xfId="823"/>
    <cellStyle name="60% - Акцент5 24" xfId="824"/>
    <cellStyle name="60% - Акцент5 25" xfId="825"/>
    <cellStyle name="60% - Акцент5 26" xfId="826"/>
    <cellStyle name="60% - Акцент5 27" xfId="827"/>
    <cellStyle name="60% - Акцент5 28" xfId="828"/>
    <cellStyle name="60% - Акцент5 29" xfId="829"/>
    <cellStyle name="60% - Акцент5 3" xfId="830"/>
    <cellStyle name="60% - Акцент5 30" xfId="831"/>
    <cellStyle name="60% - Акцент5 31" xfId="832"/>
    <cellStyle name="60% - Акцент5 32" xfId="833"/>
    <cellStyle name="60% - Акцент5 33" xfId="834"/>
    <cellStyle name="60% - Акцент5 34" xfId="835"/>
    <cellStyle name="60% - Акцент5 35" xfId="836"/>
    <cellStyle name="60% - Акцент5 36" xfId="837"/>
    <cellStyle name="60% - Акцент5 4" xfId="838"/>
    <cellStyle name="60% - Акцент5 5" xfId="839"/>
    <cellStyle name="60% - Акцент5 6" xfId="840"/>
    <cellStyle name="60% - Акцент5 7" xfId="841"/>
    <cellStyle name="60% - Акцент5 8" xfId="842"/>
    <cellStyle name="60% - Акцент5 9" xfId="843"/>
    <cellStyle name="60% - Акцент6 10" xfId="844"/>
    <cellStyle name="60% - Акцент6 11" xfId="845"/>
    <cellStyle name="60% - Акцент6 12" xfId="846"/>
    <cellStyle name="60% - Акцент6 13" xfId="847"/>
    <cellStyle name="60% - Акцент6 14" xfId="848"/>
    <cellStyle name="60% - Акцент6 15" xfId="849"/>
    <cellStyle name="60% - Акцент6 16" xfId="850"/>
    <cellStyle name="60% - Акцент6 17" xfId="851"/>
    <cellStyle name="60% - Акцент6 18" xfId="852"/>
    <cellStyle name="60% - Акцент6 19" xfId="853"/>
    <cellStyle name="60% - Акцент6 2" xfId="854"/>
    <cellStyle name="60% - Акцент6 20" xfId="855"/>
    <cellStyle name="60% - Акцент6 21" xfId="856"/>
    <cellStyle name="60% - Акцент6 22" xfId="857"/>
    <cellStyle name="60% - Акцент6 23" xfId="858"/>
    <cellStyle name="60% - Акцент6 24" xfId="859"/>
    <cellStyle name="60% - Акцент6 25" xfId="860"/>
    <cellStyle name="60% - Акцент6 26" xfId="861"/>
    <cellStyle name="60% - Акцент6 27" xfId="862"/>
    <cellStyle name="60% - Акцент6 28" xfId="863"/>
    <cellStyle name="60% - Акцент6 29" xfId="864"/>
    <cellStyle name="60% - Акцент6 3" xfId="865"/>
    <cellStyle name="60% - Акцент6 30" xfId="866"/>
    <cellStyle name="60% - Акцент6 31" xfId="867"/>
    <cellStyle name="60% - Акцент6 32" xfId="868"/>
    <cellStyle name="60% - Акцент6 33" xfId="869"/>
    <cellStyle name="60% - Акцент6 34" xfId="870"/>
    <cellStyle name="60% - Акцент6 35" xfId="871"/>
    <cellStyle name="60% - Акцент6 36" xfId="872"/>
    <cellStyle name="60% - Акцент6 4" xfId="873"/>
    <cellStyle name="60% - Акцент6 5" xfId="874"/>
    <cellStyle name="60% - Акцент6 6" xfId="875"/>
    <cellStyle name="60% - Акцент6 7" xfId="876"/>
    <cellStyle name="60% - Акцент6 8" xfId="877"/>
    <cellStyle name="60% - Акцент6 9" xfId="878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879"/>
    <cellStyle name="Calculation 2 2 11" xfId="880"/>
    <cellStyle name="Calculation 2 2 12" xfId="881"/>
    <cellStyle name="Calculation 2 2 13" xfId="882"/>
    <cellStyle name="Calculation 2 2 14" xfId="883"/>
    <cellStyle name="Calculation 2 2 15" xfId="884"/>
    <cellStyle name="Calculation 2 2 16" xfId="885"/>
    <cellStyle name="Calculation 2 2 17" xfId="886"/>
    <cellStyle name="Calculation 2 2 18" xfId="887"/>
    <cellStyle name="Calculation 2 2 19" xfId="888"/>
    <cellStyle name="Calculation 2 2 2" xfId="889"/>
    <cellStyle name="Calculation 2 2 20" xfId="890"/>
    <cellStyle name="Calculation 2 2 21" xfId="891"/>
    <cellStyle name="Calculation 2 2 22" xfId="892"/>
    <cellStyle name="Calculation 2 2 23" xfId="893"/>
    <cellStyle name="Calculation 2 2 24" xfId="894"/>
    <cellStyle name="Calculation 2 2 25" xfId="895"/>
    <cellStyle name="Calculation 2 2 26" xfId="896"/>
    <cellStyle name="Calculation 2 2 27" xfId="897"/>
    <cellStyle name="Calculation 2 2 28" xfId="898"/>
    <cellStyle name="Calculation 2 2 29" xfId="899"/>
    <cellStyle name="Calculation 2 2 3" xfId="900"/>
    <cellStyle name="Calculation 2 2 30" xfId="901"/>
    <cellStyle name="Calculation 2 2 31" xfId="902"/>
    <cellStyle name="Calculation 2 2 32" xfId="903"/>
    <cellStyle name="Calculation 2 2 33" xfId="904"/>
    <cellStyle name="Calculation 2 2 4" xfId="905"/>
    <cellStyle name="Calculation 2 2 5" xfId="906"/>
    <cellStyle name="Calculation 2 2 6" xfId="907"/>
    <cellStyle name="Calculation 2 2 7" xfId="908"/>
    <cellStyle name="Calculation 2 2 8" xfId="909"/>
    <cellStyle name="Calculation 2 2 9" xfId="910"/>
    <cellStyle name="Check Cell" xfId="23" builtinId="23" customBuiltin="1"/>
    <cellStyle name="Check Cell 2" xfId="86"/>
    <cellStyle name="Check Cell 2 2" xfId="134"/>
    <cellStyle name="Comma" xfId="7" builtinId="3"/>
    <cellStyle name="Comma 10" xfId="911"/>
    <cellStyle name="Comma 2" xfId="10"/>
    <cellStyle name="Comma 2 2" xfId="100"/>
    <cellStyle name="Comma 2 2 2" xfId="135"/>
    <cellStyle name="Comma 2 2 2 2" xfId="912"/>
    <cellStyle name="Comma 2 2 3" xfId="913"/>
    <cellStyle name="Comma 2 3" xfId="103"/>
    <cellStyle name="Comma 2 3 2" xfId="914"/>
    <cellStyle name="Comma 2 3 3" xfId="915"/>
    <cellStyle name="Comma 2 4" xfId="916"/>
    <cellStyle name="Comma 2 5" xfId="917"/>
    <cellStyle name="Comma 3" xfId="99"/>
    <cellStyle name="Comma 3 2" xfId="136"/>
    <cellStyle name="Comma 3 2 2" xfId="188"/>
    <cellStyle name="Comma 3 2 2 2" xfId="211"/>
    <cellStyle name="Comma 3 2 3" xfId="181"/>
    <cellStyle name="Comma 3 2 3 2" xfId="242"/>
    <cellStyle name="Comma 3 2 4" xfId="205"/>
    <cellStyle name="Comma 3 3" xfId="918"/>
    <cellStyle name="Comma 4" xfId="102"/>
    <cellStyle name="Comma 4 2" xfId="919"/>
    <cellStyle name="Comma 4 3" xfId="920"/>
    <cellStyle name="Comma 5" xfId="95"/>
    <cellStyle name="Comma 5 2" xfId="180"/>
    <cellStyle name="Comma 5 2 2" xfId="241"/>
    <cellStyle name="Comma 5 3" xfId="204"/>
    <cellStyle name="Comma 6" xfId="187"/>
    <cellStyle name="Comma 6 2" xfId="210"/>
    <cellStyle name="Comma 6 3" xfId="921"/>
    <cellStyle name="Comma 7" xfId="922"/>
    <cellStyle name="Comma 7 2" xfId="923"/>
    <cellStyle name="Comma 7 2 2" xfId="924"/>
    <cellStyle name="Comma 7 3" xfId="925"/>
    <cellStyle name="Comma 8" xfId="926"/>
    <cellStyle name="Comma 9" xfId="927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28"/>
    <cellStyle name="Input 2 2 11" xfId="929"/>
    <cellStyle name="Input 2 2 12" xfId="930"/>
    <cellStyle name="Input 2 2 13" xfId="931"/>
    <cellStyle name="Input 2 2 14" xfId="932"/>
    <cellStyle name="Input 2 2 15" xfId="933"/>
    <cellStyle name="Input 2 2 16" xfId="934"/>
    <cellStyle name="Input 2 2 17" xfId="935"/>
    <cellStyle name="Input 2 2 18" xfId="936"/>
    <cellStyle name="Input 2 2 19" xfId="937"/>
    <cellStyle name="Input 2 2 2" xfId="938"/>
    <cellStyle name="Input 2 2 20" xfId="939"/>
    <cellStyle name="Input 2 2 21" xfId="940"/>
    <cellStyle name="Input 2 2 22" xfId="941"/>
    <cellStyle name="Input 2 2 23" xfId="942"/>
    <cellStyle name="Input 2 2 24" xfId="943"/>
    <cellStyle name="Input 2 2 25" xfId="944"/>
    <cellStyle name="Input 2 2 26" xfId="945"/>
    <cellStyle name="Input 2 2 27" xfId="946"/>
    <cellStyle name="Input 2 2 28" xfId="947"/>
    <cellStyle name="Input 2 2 29" xfId="948"/>
    <cellStyle name="Input 2 2 3" xfId="949"/>
    <cellStyle name="Input 2 2 30" xfId="950"/>
    <cellStyle name="Input 2 2 31" xfId="951"/>
    <cellStyle name="Input 2 2 32" xfId="952"/>
    <cellStyle name="Input 2 2 33" xfId="953"/>
    <cellStyle name="Input 2 2 4" xfId="954"/>
    <cellStyle name="Input 2 2 5" xfId="955"/>
    <cellStyle name="Input 2 2 6" xfId="956"/>
    <cellStyle name="Input 2 2 7" xfId="957"/>
    <cellStyle name="Input 2 2 8" xfId="958"/>
    <cellStyle name="Input 2 2 9" xfId="959"/>
    <cellStyle name="KPMG Heading 1" xfId="960"/>
    <cellStyle name="KPMG Heading 2" xfId="961"/>
    <cellStyle name="KPMG Heading 3" xfId="962"/>
    <cellStyle name="KPMG Heading 4" xfId="963"/>
    <cellStyle name="KPMG Normal" xfId="964"/>
    <cellStyle name="KPMG Normal Text" xfId="965"/>
    <cellStyle name="KPMG Normal_123" xfId="966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45"/>
    <cellStyle name="Normal 10 3" xfId="208"/>
    <cellStyle name="Normal 11" xfId="164"/>
    <cellStyle name="Normal 11 2" xfId="186"/>
    <cellStyle name="Normal 11 2 2" xfId="246"/>
    <cellStyle name="Normal 11 3" xfId="209"/>
    <cellStyle name="Normal 12" xfId="165"/>
    <cellStyle name="Normal 12 2" xfId="967"/>
    <cellStyle name="Normal 13" xfId="968"/>
    <cellStyle name="Normal 14" xfId="969"/>
    <cellStyle name="Normal 14 2" xfId="970"/>
    <cellStyle name="Normal 15" xfId="971"/>
    <cellStyle name="Normal 16" xfId="972"/>
    <cellStyle name="Normal 17" xfId="973"/>
    <cellStyle name="Normal 18" xfId="974"/>
    <cellStyle name="Normal 2" xfId="1"/>
    <cellStyle name="Normal 2 2" xfId="146"/>
    <cellStyle name="Normal 2 2 2" xfId="163"/>
    <cellStyle name="Normal 2 2 3" xfId="975"/>
    <cellStyle name="Normal 2 3" xfId="147"/>
    <cellStyle name="Normal 2 3 2" xfId="976"/>
    <cellStyle name="Normal 2 3 3" xfId="977"/>
    <cellStyle name="Normal 2 4" xfId="96"/>
    <cellStyle name="Normal 2 4 2" xfId="978"/>
    <cellStyle name="Normal 2 5" xfId="260"/>
    <cellStyle name="Normal 2 6" xfId="979"/>
    <cellStyle name="Normal 3" xfId="3"/>
    <cellStyle name="Normal 3 2" xfId="104"/>
    <cellStyle name="Normal 3 2 2" xfId="148"/>
    <cellStyle name="Normal 3 2 3" xfId="980"/>
    <cellStyle name="Normal 3 3" xfId="98"/>
    <cellStyle name="Normal 3 4" xfId="981"/>
    <cellStyle name="Normal 3 5" xfId="982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3 2" xfId="243"/>
    <cellStyle name="Normal 5 2 4" xfId="206"/>
    <cellStyle name="Normal 5 3" xfId="983"/>
    <cellStyle name="Normal 6" xfId="150"/>
    <cellStyle name="Normal 6 2" xfId="984"/>
    <cellStyle name="Normal 6 3" xfId="985"/>
    <cellStyle name="Normal 7" xfId="151"/>
    <cellStyle name="Normal 7 2" xfId="986"/>
    <cellStyle name="Normal 8" xfId="8"/>
    <cellStyle name="Normal 8 2" xfId="162"/>
    <cellStyle name="Normal 8 3" xfId="179"/>
    <cellStyle name="Normal 8 3 2" xfId="240"/>
    <cellStyle name="Normal 8 4" xfId="203"/>
    <cellStyle name="Normal 9" xfId="94"/>
    <cellStyle name="Normal 9 2" xfId="184"/>
    <cellStyle name="Normal 9 2 2" xfId="244"/>
    <cellStyle name="Normal 9 3" xfId="207"/>
    <cellStyle name="Note" xfId="25" builtinId="10" customBuiltin="1"/>
    <cellStyle name="Note 2" xfId="54"/>
    <cellStyle name="Note 2 2" xfId="152"/>
    <cellStyle name="Note 2 2 10" xfId="987"/>
    <cellStyle name="Note 2 2 11" xfId="988"/>
    <cellStyle name="Note 2 2 12" xfId="989"/>
    <cellStyle name="Note 2 2 13" xfId="990"/>
    <cellStyle name="Note 2 2 14" xfId="991"/>
    <cellStyle name="Note 2 2 15" xfId="992"/>
    <cellStyle name="Note 2 2 16" xfId="993"/>
    <cellStyle name="Note 2 2 17" xfId="994"/>
    <cellStyle name="Note 2 2 18" xfId="995"/>
    <cellStyle name="Note 2 2 19" xfId="996"/>
    <cellStyle name="Note 2 2 2" xfId="997"/>
    <cellStyle name="Note 2 2 20" xfId="998"/>
    <cellStyle name="Note 2 2 21" xfId="999"/>
    <cellStyle name="Note 2 2 22" xfId="1000"/>
    <cellStyle name="Note 2 2 23" xfId="1001"/>
    <cellStyle name="Note 2 2 24" xfId="1002"/>
    <cellStyle name="Note 2 2 25" xfId="1003"/>
    <cellStyle name="Note 2 2 26" xfId="1004"/>
    <cellStyle name="Note 2 2 27" xfId="1005"/>
    <cellStyle name="Note 2 2 28" xfId="1006"/>
    <cellStyle name="Note 2 2 29" xfId="1007"/>
    <cellStyle name="Note 2 2 3" xfId="1008"/>
    <cellStyle name="Note 2 2 30" xfId="1009"/>
    <cellStyle name="Note 2 2 31" xfId="1010"/>
    <cellStyle name="Note 2 2 32" xfId="1011"/>
    <cellStyle name="Note 2 2 33" xfId="1012"/>
    <cellStyle name="Note 2 2 34" xfId="1013"/>
    <cellStyle name="Note 2 2 4" xfId="1014"/>
    <cellStyle name="Note 2 2 5" xfId="1015"/>
    <cellStyle name="Note 2 2 6" xfId="1016"/>
    <cellStyle name="Note 2 2 7" xfId="1017"/>
    <cellStyle name="Note 2 2 8" xfId="1018"/>
    <cellStyle name="Note 2 2 9" xfId="1019"/>
    <cellStyle name="Note 2 3" xfId="226"/>
    <cellStyle name="Note 3" xfId="166"/>
    <cellStyle name="Note 3 2" xfId="227"/>
    <cellStyle name="Note 4" xfId="190"/>
    <cellStyle name="Note 4 2" xfId="247"/>
    <cellStyle name="Output" xfId="20" builtinId="21" customBuiltin="1"/>
    <cellStyle name="Output 2" xfId="81"/>
    <cellStyle name="Output 2 2" xfId="153"/>
    <cellStyle name="Output 2 2 10" xfId="1020"/>
    <cellStyle name="Output 2 2 11" xfId="1021"/>
    <cellStyle name="Output 2 2 12" xfId="1022"/>
    <cellStyle name="Output 2 2 13" xfId="1023"/>
    <cellStyle name="Output 2 2 14" xfId="1024"/>
    <cellStyle name="Output 2 2 15" xfId="1025"/>
    <cellStyle name="Output 2 2 16" xfId="1026"/>
    <cellStyle name="Output 2 2 17" xfId="1027"/>
    <cellStyle name="Output 2 2 18" xfId="1028"/>
    <cellStyle name="Output 2 2 19" xfId="1029"/>
    <cellStyle name="Output 2 2 2" xfId="1030"/>
    <cellStyle name="Output 2 2 20" xfId="1031"/>
    <cellStyle name="Output 2 2 21" xfId="1032"/>
    <cellStyle name="Output 2 2 22" xfId="1033"/>
    <cellStyle name="Output 2 2 23" xfId="1034"/>
    <cellStyle name="Output 2 2 24" xfId="1035"/>
    <cellStyle name="Output 2 2 25" xfId="1036"/>
    <cellStyle name="Output 2 2 26" xfId="1037"/>
    <cellStyle name="Output 2 2 27" xfId="1038"/>
    <cellStyle name="Output 2 2 28" xfId="1039"/>
    <cellStyle name="Output 2 2 29" xfId="1040"/>
    <cellStyle name="Output 2 2 3" xfId="1041"/>
    <cellStyle name="Output 2 2 30" xfId="1042"/>
    <cellStyle name="Output 2 2 31" xfId="1043"/>
    <cellStyle name="Output 2 2 32" xfId="1044"/>
    <cellStyle name="Output 2 2 33" xfId="1045"/>
    <cellStyle name="Output 2 2 34" xfId="1046"/>
    <cellStyle name="Output 2 2 4" xfId="1047"/>
    <cellStyle name="Output 2 2 5" xfId="1048"/>
    <cellStyle name="Output 2 2 6" xfId="1049"/>
    <cellStyle name="Output 2 2 7" xfId="1050"/>
    <cellStyle name="Output 2 2 8" xfId="1051"/>
    <cellStyle name="Output 2 2 9" xfId="1052"/>
    <cellStyle name="Percent 2" xfId="2"/>
    <cellStyle name="Percent 2 2" xfId="97"/>
    <cellStyle name="Percent 2 2 2" xfId="1053"/>
    <cellStyle name="Percent 2 3" xfId="213"/>
    <cellStyle name="Percent 2 4" xfId="1054"/>
    <cellStyle name="Percent 3" xfId="1055"/>
    <cellStyle name="Percent 3 2" xfId="1056"/>
    <cellStyle name="Percent 4" xfId="1057"/>
    <cellStyle name="Percent 4 2" xfId="1058"/>
    <cellStyle name="Percent 5" xfId="1059"/>
    <cellStyle name="Percent 5 2" xfId="1060"/>
    <cellStyle name="Percent 5 2 2" xfId="1061"/>
    <cellStyle name="Percent 5 3" xfId="1062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3"/>
    <cellStyle name="Total 2 2 11" xfId="1064"/>
    <cellStyle name="Total 2 2 12" xfId="1065"/>
    <cellStyle name="Total 2 2 13" xfId="1066"/>
    <cellStyle name="Total 2 2 14" xfId="1067"/>
    <cellStyle name="Total 2 2 15" xfId="1068"/>
    <cellStyle name="Total 2 2 16" xfId="1069"/>
    <cellStyle name="Total 2 2 17" xfId="1070"/>
    <cellStyle name="Total 2 2 18" xfId="1071"/>
    <cellStyle name="Total 2 2 19" xfId="1072"/>
    <cellStyle name="Total 2 2 2" xfId="1073"/>
    <cellStyle name="Total 2 2 20" xfId="1074"/>
    <cellStyle name="Total 2 2 21" xfId="1075"/>
    <cellStyle name="Total 2 2 22" xfId="1076"/>
    <cellStyle name="Total 2 2 23" xfId="1077"/>
    <cellStyle name="Total 2 2 24" xfId="1078"/>
    <cellStyle name="Total 2 2 25" xfId="1079"/>
    <cellStyle name="Total 2 2 26" xfId="1080"/>
    <cellStyle name="Total 2 2 27" xfId="1081"/>
    <cellStyle name="Total 2 2 28" xfId="1082"/>
    <cellStyle name="Total 2 2 29" xfId="1083"/>
    <cellStyle name="Total 2 2 3" xfId="1084"/>
    <cellStyle name="Total 2 2 30" xfId="1085"/>
    <cellStyle name="Total 2 2 31" xfId="1086"/>
    <cellStyle name="Total 2 2 32" xfId="1087"/>
    <cellStyle name="Total 2 2 33" xfId="1088"/>
    <cellStyle name="Total 2 2 34" xfId="1089"/>
    <cellStyle name="Total 2 2 4" xfId="1090"/>
    <cellStyle name="Total 2 2 5" xfId="1091"/>
    <cellStyle name="Total 2 2 6" xfId="1092"/>
    <cellStyle name="Total 2 2 7" xfId="1093"/>
    <cellStyle name="Total 2 2 8" xfId="1094"/>
    <cellStyle name="Total 2 2 9" xfId="1095"/>
    <cellStyle name="Warning Text" xfId="24" builtinId="11" customBuiltin="1"/>
    <cellStyle name="Warning Text 2" xfId="68"/>
    <cellStyle name="Warning Text 2 2" xfId="159"/>
    <cellStyle name="Акцент1 10" xfId="1096"/>
    <cellStyle name="Акцент1 11" xfId="1097"/>
    <cellStyle name="Акцент1 12" xfId="1098"/>
    <cellStyle name="Акцент1 13" xfId="1099"/>
    <cellStyle name="Акцент1 14" xfId="1100"/>
    <cellStyle name="Акцент1 15" xfId="1101"/>
    <cellStyle name="Акцент1 16" xfId="1102"/>
    <cellStyle name="Акцент1 17" xfId="1103"/>
    <cellStyle name="Акцент1 18" xfId="1104"/>
    <cellStyle name="Акцент1 19" xfId="1105"/>
    <cellStyle name="Акцент1 2" xfId="1106"/>
    <cellStyle name="Акцент1 20" xfId="1107"/>
    <cellStyle name="Акцент1 21" xfId="1108"/>
    <cellStyle name="Акцент1 22" xfId="1109"/>
    <cellStyle name="Акцент1 23" xfId="1110"/>
    <cellStyle name="Акцент1 24" xfId="1111"/>
    <cellStyle name="Акцент1 25" xfId="1112"/>
    <cellStyle name="Акцент1 26" xfId="1113"/>
    <cellStyle name="Акцент1 27" xfId="1114"/>
    <cellStyle name="Акцент1 28" xfId="1115"/>
    <cellStyle name="Акцент1 29" xfId="1116"/>
    <cellStyle name="Акцент1 3" xfId="1117"/>
    <cellStyle name="Акцент1 30" xfId="1118"/>
    <cellStyle name="Акцент1 31" xfId="1119"/>
    <cellStyle name="Акцент1 32" xfId="1120"/>
    <cellStyle name="Акцент1 33" xfId="1121"/>
    <cellStyle name="Акцент1 34" xfId="1122"/>
    <cellStyle name="Акцент1 35" xfId="1123"/>
    <cellStyle name="Акцент1 36" xfId="1124"/>
    <cellStyle name="Акцент1 4" xfId="1125"/>
    <cellStyle name="Акцент1 5" xfId="1126"/>
    <cellStyle name="Акцент1 6" xfId="1127"/>
    <cellStyle name="Акцент1 7" xfId="1128"/>
    <cellStyle name="Акцент1 8" xfId="1129"/>
    <cellStyle name="Акцент1 9" xfId="1130"/>
    <cellStyle name="Акцент2 10" xfId="1131"/>
    <cellStyle name="Акцент2 11" xfId="1132"/>
    <cellStyle name="Акцент2 12" xfId="1133"/>
    <cellStyle name="Акцент2 13" xfId="1134"/>
    <cellStyle name="Акцент2 14" xfId="1135"/>
    <cellStyle name="Акцент2 15" xfId="1136"/>
    <cellStyle name="Акцент2 16" xfId="1137"/>
    <cellStyle name="Акцент2 17" xfId="1138"/>
    <cellStyle name="Акцент2 18" xfId="1139"/>
    <cellStyle name="Акцент2 19" xfId="1140"/>
    <cellStyle name="Акцент2 2" xfId="1141"/>
    <cellStyle name="Акцент2 20" xfId="1142"/>
    <cellStyle name="Акцент2 21" xfId="1143"/>
    <cellStyle name="Акцент2 22" xfId="1144"/>
    <cellStyle name="Акцент2 23" xfId="1145"/>
    <cellStyle name="Акцент2 24" xfId="1146"/>
    <cellStyle name="Акцент2 25" xfId="1147"/>
    <cellStyle name="Акцент2 26" xfId="1148"/>
    <cellStyle name="Акцент2 27" xfId="1149"/>
    <cellStyle name="Акцент2 28" xfId="1150"/>
    <cellStyle name="Акцент2 29" xfId="1151"/>
    <cellStyle name="Акцент2 3" xfId="1152"/>
    <cellStyle name="Акцент2 30" xfId="1153"/>
    <cellStyle name="Акцент2 31" xfId="1154"/>
    <cellStyle name="Акцент2 32" xfId="1155"/>
    <cellStyle name="Акцент2 33" xfId="1156"/>
    <cellStyle name="Акцент2 34" xfId="1157"/>
    <cellStyle name="Акцент2 35" xfId="1158"/>
    <cellStyle name="Акцент2 36" xfId="1159"/>
    <cellStyle name="Акцент2 4" xfId="1160"/>
    <cellStyle name="Акцент2 5" xfId="1161"/>
    <cellStyle name="Акцент2 6" xfId="1162"/>
    <cellStyle name="Акцент2 7" xfId="1163"/>
    <cellStyle name="Акцент2 8" xfId="1164"/>
    <cellStyle name="Акцент2 9" xfId="1165"/>
    <cellStyle name="Акцент3 10" xfId="1166"/>
    <cellStyle name="Акцент3 11" xfId="1167"/>
    <cellStyle name="Акцент3 12" xfId="1168"/>
    <cellStyle name="Акцент3 13" xfId="1169"/>
    <cellStyle name="Акцент3 14" xfId="1170"/>
    <cellStyle name="Акцент3 15" xfId="1171"/>
    <cellStyle name="Акцент3 16" xfId="1172"/>
    <cellStyle name="Акцент3 17" xfId="1173"/>
    <cellStyle name="Акцент3 18" xfId="1174"/>
    <cellStyle name="Акцент3 19" xfId="1175"/>
    <cellStyle name="Акцент3 2" xfId="1176"/>
    <cellStyle name="Акцент3 20" xfId="1177"/>
    <cellStyle name="Акцент3 21" xfId="1178"/>
    <cellStyle name="Акцент3 22" xfId="1179"/>
    <cellStyle name="Акцент3 23" xfId="1180"/>
    <cellStyle name="Акцент3 24" xfId="1181"/>
    <cellStyle name="Акцент3 25" xfId="1182"/>
    <cellStyle name="Акцент3 26" xfId="1183"/>
    <cellStyle name="Акцент3 27" xfId="1184"/>
    <cellStyle name="Акцент3 28" xfId="1185"/>
    <cellStyle name="Акцент3 29" xfId="1186"/>
    <cellStyle name="Акцент3 3" xfId="1187"/>
    <cellStyle name="Акцент3 30" xfId="1188"/>
    <cellStyle name="Акцент3 31" xfId="1189"/>
    <cellStyle name="Акцент3 32" xfId="1190"/>
    <cellStyle name="Акцент3 33" xfId="1191"/>
    <cellStyle name="Акцент3 34" xfId="1192"/>
    <cellStyle name="Акцент3 35" xfId="1193"/>
    <cellStyle name="Акцент3 36" xfId="1194"/>
    <cellStyle name="Акцент3 4" xfId="1195"/>
    <cellStyle name="Акцент3 5" xfId="1196"/>
    <cellStyle name="Акцент3 6" xfId="1197"/>
    <cellStyle name="Акцент3 7" xfId="1198"/>
    <cellStyle name="Акцент3 8" xfId="1199"/>
    <cellStyle name="Акцент3 9" xfId="1200"/>
    <cellStyle name="Акцент4 10" xfId="1201"/>
    <cellStyle name="Акцент4 11" xfId="1202"/>
    <cellStyle name="Акцент4 12" xfId="1203"/>
    <cellStyle name="Акцент4 13" xfId="1204"/>
    <cellStyle name="Акцент4 14" xfId="1205"/>
    <cellStyle name="Акцент4 15" xfId="1206"/>
    <cellStyle name="Акцент4 16" xfId="1207"/>
    <cellStyle name="Акцент4 17" xfId="1208"/>
    <cellStyle name="Акцент4 18" xfId="1209"/>
    <cellStyle name="Акцент4 19" xfId="1210"/>
    <cellStyle name="Акцент4 2" xfId="1211"/>
    <cellStyle name="Акцент4 20" xfId="1212"/>
    <cellStyle name="Акцент4 21" xfId="1213"/>
    <cellStyle name="Акцент4 22" xfId="1214"/>
    <cellStyle name="Акцент4 23" xfId="1215"/>
    <cellStyle name="Акцент4 24" xfId="1216"/>
    <cellStyle name="Акцент4 25" xfId="1217"/>
    <cellStyle name="Акцент4 26" xfId="1218"/>
    <cellStyle name="Акцент4 27" xfId="1219"/>
    <cellStyle name="Акцент4 28" xfId="1220"/>
    <cellStyle name="Акцент4 29" xfId="1221"/>
    <cellStyle name="Акцент4 3" xfId="1222"/>
    <cellStyle name="Акцент4 30" xfId="1223"/>
    <cellStyle name="Акцент4 31" xfId="1224"/>
    <cellStyle name="Акцент4 32" xfId="1225"/>
    <cellStyle name="Акцент4 33" xfId="1226"/>
    <cellStyle name="Акцент4 34" xfId="1227"/>
    <cellStyle name="Акцент4 35" xfId="1228"/>
    <cellStyle name="Акцент4 36" xfId="1229"/>
    <cellStyle name="Акцент4 4" xfId="1230"/>
    <cellStyle name="Акцент4 5" xfId="1231"/>
    <cellStyle name="Акцент4 6" xfId="1232"/>
    <cellStyle name="Акцент4 7" xfId="1233"/>
    <cellStyle name="Акцент4 8" xfId="1234"/>
    <cellStyle name="Акцент4 9" xfId="1235"/>
    <cellStyle name="Акцент5 10" xfId="1236"/>
    <cellStyle name="Акцент5 11" xfId="1237"/>
    <cellStyle name="Акцент5 12" xfId="1238"/>
    <cellStyle name="Акцент5 13" xfId="1239"/>
    <cellStyle name="Акцент5 14" xfId="1240"/>
    <cellStyle name="Акцент5 15" xfId="1241"/>
    <cellStyle name="Акцент5 16" xfId="1242"/>
    <cellStyle name="Акцент5 17" xfId="1243"/>
    <cellStyle name="Акцент5 18" xfId="1244"/>
    <cellStyle name="Акцент5 19" xfId="1245"/>
    <cellStyle name="Акцент5 2" xfId="1246"/>
    <cellStyle name="Акцент5 20" xfId="1247"/>
    <cellStyle name="Акцент5 21" xfId="1248"/>
    <cellStyle name="Акцент5 22" xfId="1249"/>
    <cellStyle name="Акцент5 23" xfId="1250"/>
    <cellStyle name="Акцент5 24" xfId="1251"/>
    <cellStyle name="Акцент5 25" xfId="1252"/>
    <cellStyle name="Акцент5 26" xfId="1253"/>
    <cellStyle name="Акцент5 27" xfId="1254"/>
    <cellStyle name="Акцент5 28" xfId="1255"/>
    <cellStyle name="Акцент5 29" xfId="1256"/>
    <cellStyle name="Акцент5 3" xfId="1257"/>
    <cellStyle name="Акцент5 30" xfId="1258"/>
    <cellStyle name="Акцент5 31" xfId="1259"/>
    <cellStyle name="Акцент5 32" xfId="1260"/>
    <cellStyle name="Акцент5 33" xfId="1261"/>
    <cellStyle name="Акцент5 34" xfId="1262"/>
    <cellStyle name="Акцент5 35" xfId="1263"/>
    <cellStyle name="Акцент5 36" xfId="1264"/>
    <cellStyle name="Акцент5 4" xfId="1265"/>
    <cellStyle name="Акцент5 5" xfId="1266"/>
    <cellStyle name="Акцент5 6" xfId="1267"/>
    <cellStyle name="Акцент5 7" xfId="1268"/>
    <cellStyle name="Акцент5 8" xfId="1269"/>
    <cellStyle name="Акцент5 9" xfId="1270"/>
    <cellStyle name="Акцент6 10" xfId="1271"/>
    <cellStyle name="Акцент6 11" xfId="1272"/>
    <cellStyle name="Акцент6 12" xfId="1273"/>
    <cellStyle name="Акцент6 13" xfId="1274"/>
    <cellStyle name="Акцент6 14" xfId="1275"/>
    <cellStyle name="Акцент6 15" xfId="1276"/>
    <cellStyle name="Акцент6 16" xfId="1277"/>
    <cellStyle name="Акцент6 17" xfId="1278"/>
    <cellStyle name="Акцент6 18" xfId="1279"/>
    <cellStyle name="Акцент6 19" xfId="1280"/>
    <cellStyle name="Акцент6 2" xfId="1281"/>
    <cellStyle name="Акцент6 20" xfId="1282"/>
    <cellStyle name="Акцент6 21" xfId="1283"/>
    <cellStyle name="Акцент6 22" xfId="1284"/>
    <cellStyle name="Акцент6 23" xfId="1285"/>
    <cellStyle name="Акцент6 24" xfId="1286"/>
    <cellStyle name="Акцент6 25" xfId="1287"/>
    <cellStyle name="Акцент6 26" xfId="1288"/>
    <cellStyle name="Акцент6 27" xfId="1289"/>
    <cellStyle name="Акцент6 28" xfId="1290"/>
    <cellStyle name="Акцент6 29" xfId="1291"/>
    <cellStyle name="Акцент6 3" xfId="1292"/>
    <cellStyle name="Акцент6 30" xfId="1293"/>
    <cellStyle name="Акцент6 31" xfId="1294"/>
    <cellStyle name="Акцент6 32" xfId="1295"/>
    <cellStyle name="Акцент6 33" xfId="1296"/>
    <cellStyle name="Акцент6 34" xfId="1297"/>
    <cellStyle name="Акцент6 35" xfId="1298"/>
    <cellStyle name="Акцент6 36" xfId="1299"/>
    <cellStyle name="Акцент6 4" xfId="1300"/>
    <cellStyle name="Акцент6 5" xfId="1301"/>
    <cellStyle name="Акцент6 6" xfId="1302"/>
    <cellStyle name="Акцент6 7" xfId="1303"/>
    <cellStyle name="Акцент6 8" xfId="1304"/>
    <cellStyle name="Акцент6 9" xfId="1305"/>
    <cellStyle name="Беззащитный" xfId="1306"/>
    <cellStyle name="Ввод  10" xfId="1307"/>
    <cellStyle name="Ввод  11" xfId="1308"/>
    <cellStyle name="Ввод  12" xfId="1309"/>
    <cellStyle name="Ввод  13" xfId="1310"/>
    <cellStyle name="Ввод  14" xfId="1311"/>
    <cellStyle name="Ввод  15" xfId="1312"/>
    <cellStyle name="Ввод  16" xfId="1313"/>
    <cellStyle name="Ввод  17" xfId="1314"/>
    <cellStyle name="Ввод  18" xfId="1315"/>
    <cellStyle name="Ввод  19" xfId="1316"/>
    <cellStyle name="Ввод  2" xfId="1317"/>
    <cellStyle name="Ввод  20" xfId="1318"/>
    <cellStyle name="Ввод  21" xfId="1319"/>
    <cellStyle name="Ввод  22" xfId="1320"/>
    <cellStyle name="Ввод  23" xfId="1321"/>
    <cellStyle name="Ввод  24" xfId="1322"/>
    <cellStyle name="Ввод  25" xfId="1323"/>
    <cellStyle name="Ввод  26" xfId="1324"/>
    <cellStyle name="Ввод  27" xfId="1325"/>
    <cellStyle name="Ввод  28" xfId="1326"/>
    <cellStyle name="Ввод  29" xfId="1327"/>
    <cellStyle name="Ввод  3" xfId="1328"/>
    <cellStyle name="Ввод  30" xfId="1329"/>
    <cellStyle name="Ввод  31" xfId="1330"/>
    <cellStyle name="Ввод  32" xfId="1331"/>
    <cellStyle name="Ввод  33" xfId="1332"/>
    <cellStyle name="Ввод  34" xfId="1333"/>
    <cellStyle name="Ввод  35" xfId="1334"/>
    <cellStyle name="Ввод  36" xfId="1335"/>
    <cellStyle name="Ввод  4" xfId="1336"/>
    <cellStyle name="Ввод  5" xfId="1337"/>
    <cellStyle name="Ввод  6" xfId="1338"/>
    <cellStyle name="Ввод  7" xfId="1339"/>
    <cellStyle name="Ввод  8" xfId="1340"/>
    <cellStyle name="Ввод  9" xfId="1341"/>
    <cellStyle name="Вывод 10" xfId="1342"/>
    <cellStyle name="Вывод 11" xfId="1343"/>
    <cellStyle name="Вывод 12" xfId="1344"/>
    <cellStyle name="Вывод 13" xfId="1345"/>
    <cellStyle name="Вывод 14" xfId="1346"/>
    <cellStyle name="Вывод 15" xfId="1347"/>
    <cellStyle name="Вывод 16" xfId="1348"/>
    <cellStyle name="Вывод 17" xfId="1349"/>
    <cellStyle name="Вывод 18" xfId="1350"/>
    <cellStyle name="Вывод 19" xfId="1351"/>
    <cellStyle name="Вывод 2" xfId="1352"/>
    <cellStyle name="Вывод 20" xfId="1353"/>
    <cellStyle name="Вывод 21" xfId="1354"/>
    <cellStyle name="Вывод 22" xfId="1355"/>
    <cellStyle name="Вывод 23" xfId="1356"/>
    <cellStyle name="Вывод 24" xfId="1357"/>
    <cellStyle name="Вывод 25" xfId="1358"/>
    <cellStyle name="Вывод 26" xfId="1359"/>
    <cellStyle name="Вывод 27" xfId="1360"/>
    <cellStyle name="Вывод 28" xfId="1361"/>
    <cellStyle name="Вывод 29" xfId="1362"/>
    <cellStyle name="Вывод 3" xfId="1363"/>
    <cellStyle name="Вывод 30" xfId="1364"/>
    <cellStyle name="Вывод 31" xfId="1365"/>
    <cellStyle name="Вывод 32" xfId="1366"/>
    <cellStyle name="Вывод 33" xfId="1367"/>
    <cellStyle name="Вывод 34" xfId="1368"/>
    <cellStyle name="Вывод 35" xfId="1369"/>
    <cellStyle name="Вывод 36" xfId="1370"/>
    <cellStyle name="Вывод 4" xfId="1371"/>
    <cellStyle name="Вывод 5" xfId="1372"/>
    <cellStyle name="Вывод 6" xfId="1373"/>
    <cellStyle name="Вывод 7" xfId="1374"/>
    <cellStyle name="Вывод 8" xfId="1375"/>
    <cellStyle name="Вывод 9" xfId="1376"/>
    <cellStyle name="Вычисление 10" xfId="1377"/>
    <cellStyle name="Вычисление 11" xfId="1378"/>
    <cellStyle name="Вычисление 12" xfId="1379"/>
    <cellStyle name="Вычисление 13" xfId="1380"/>
    <cellStyle name="Вычисление 14" xfId="1381"/>
    <cellStyle name="Вычисление 15" xfId="1382"/>
    <cellStyle name="Вычисление 16" xfId="1383"/>
    <cellStyle name="Вычисление 17" xfId="1384"/>
    <cellStyle name="Вычисление 18" xfId="1385"/>
    <cellStyle name="Вычисление 19" xfId="1386"/>
    <cellStyle name="Вычисление 2" xfId="1387"/>
    <cellStyle name="Вычисление 20" xfId="1388"/>
    <cellStyle name="Вычисление 21" xfId="1389"/>
    <cellStyle name="Вычисление 22" xfId="1390"/>
    <cellStyle name="Вычисление 23" xfId="1391"/>
    <cellStyle name="Вычисление 24" xfId="1392"/>
    <cellStyle name="Вычисление 25" xfId="1393"/>
    <cellStyle name="Вычисление 26" xfId="1394"/>
    <cellStyle name="Вычисление 27" xfId="1395"/>
    <cellStyle name="Вычисление 28" xfId="1396"/>
    <cellStyle name="Вычисление 29" xfId="1397"/>
    <cellStyle name="Вычисление 3" xfId="1398"/>
    <cellStyle name="Вычисление 30" xfId="1399"/>
    <cellStyle name="Вычисление 31" xfId="1400"/>
    <cellStyle name="Вычисление 32" xfId="1401"/>
    <cellStyle name="Вычисление 33" xfId="1402"/>
    <cellStyle name="Вычисление 34" xfId="1403"/>
    <cellStyle name="Вычисление 35" xfId="1404"/>
    <cellStyle name="Вычисление 36" xfId="1405"/>
    <cellStyle name="Вычисление 4" xfId="1406"/>
    <cellStyle name="Вычисление 5" xfId="1407"/>
    <cellStyle name="Вычисление 6" xfId="1408"/>
    <cellStyle name="Вычисление 7" xfId="1409"/>
    <cellStyle name="Вычисление 8" xfId="1410"/>
    <cellStyle name="Вычисление 9" xfId="1411"/>
    <cellStyle name="Заголовок 1 10" xfId="1412"/>
    <cellStyle name="Заголовок 1 11" xfId="1413"/>
    <cellStyle name="Заголовок 1 12" xfId="1414"/>
    <cellStyle name="Заголовок 1 13" xfId="1415"/>
    <cellStyle name="Заголовок 1 14" xfId="1416"/>
    <cellStyle name="Заголовок 1 15" xfId="1417"/>
    <cellStyle name="Заголовок 1 16" xfId="1418"/>
    <cellStyle name="Заголовок 1 17" xfId="1419"/>
    <cellStyle name="Заголовок 1 18" xfId="1420"/>
    <cellStyle name="Заголовок 1 19" xfId="1421"/>
    <cellStyle name="Заголовок 1 2" xfId="1422"/>
    <cellStyle name="Заголовок 1 20" xfId="1423"/>
    <cellStyle name="Заголовок 1 21" xfId="1424"/>
    <cellStyle name="Заголовок 1 22" xfId="1425"/>
    <cellStyle name="Заголовок 1 23" xfId="1426"/>
    <cellStyle name="Заголовок 1 24" xfId="1427"/>
    <cellStyle name="Заголовок 1 25" xfId="1428"/>
    <cellStyle name="Заголовок 1 26" xfId="1429"/>
    <cellStyle name="Заголовок 1 27" xfId="1430"/>
    <cellStyle name="Заголовок 1 28" xfId="1431"/>
    <cellStyle name="Заголовок 1 29" xfId="1432"/>
    <cellStyle name="Заголовок 1 3" xfId="1433"/>
    <cellStyle name="Заголовок 1 30" xfId="1434"/>
    <cellStyle name="Заголовок 1 31" xfId="1435"/>
    <cellStyle name="Заголовок 1 32" xfId="1436"/>
    <cellStyle name="Заголовок 1 33" xfId="1437"/>
    <cellStyle name="Заголовок 1 34" xfId="1438"/>
    <cellStyle name="Заголовок 1 35" xfId="1439"/>
    <cellStyle name="Заголовок 1 36" xfId="1440"/>
    <cellStyle name="Заголовок 1 4" xfId="1441"/>
    <cellStyle name="Заголовок 1 5" xfId="1442"/>
    <cellStyle name="Заголовок 1 6" xfId="1443"/>
    <cellStyle name="Заголовок 1 7" xfId="1444"/>
    <cellStyle name="Заголовок 1 8" xfId="1445"/>
    <cellStyle name="Заголовок 1 9" xfId="1446"/>
    <cellStyle name="Заголовок 2 10" xfId="1447"/>
    <cellStyle name="Заголовок 2 11" xfId="1448"/>
    <cellStyle name="Заголовок 2 12" xfId="1449"/>
    <cellStyle name="Заголовок 2 13" xfId="1450"/>
    <cellStyle name="Заголовок 2 14" xfId="1451"/>
    <cellStyle name="Заголовок 2 15" xfId="1452"/>
    <cellStyle name="Заголовок 2 16" xfId="1453"/>
    <cellStyle name="Заголовок 2 17" xfId="1454"/>
    <cellStyle name="Заголовок 2 18" xfId="1455"/>
    <cellStyle name="Заголовок 2 19" xfId="1456"/>
    <cellStyle name="Заголовок 2 2" xfId="1457"/>
    <cellStyle name="Заголовок 2 20" xfId="1458"/>
    <cellStyle name="Заголовок 2 21" xfId="1459"/>
    <cellStyle name="Заголовок 2 22" xfId="1460"/>
    <cellStyle name="Заголовок 2 23" xfId="1461"/>
    <cellStyle name="Заголовок 2 24" xfId="1462"/>
    <cellStyle name="Заголовок 2 25" xfId="1463"/>
    <cellStyle name="Заголовок 2 26" xfId="1464"/>
    <cellStyle name="Заголовок 2 27" xfId="1465"/>
    <cellStyle name="Заголовок 2 28" xfId="1466"/>
    <cellStyle name="Заголовок 2 29" xfId="1467"/>
    <cellStyle name="Заголовок 2 3" xfId="1468"/>
    <cellStyle name="Заголовок 2 30" xfId="1469"/>
    <cellStyle name="Заголовок 2 31" xfId="1470"/>
    <cellStyle name="Заголовок 2 32" xfId="1471"/>
    <cellStyle name="Заголовок 2 33" xfId="1472"/>
    <cellStyle name="Заголовок 2 34" xfId="1473"/>
    <cellStyle name="Заголовок 2 35" xfId="1474"/>
    <cellStyle name="Заголовок 2 36" xfId="1475"/>
    <cellStyle name="Заголовок 2 4" xfId="1476"/>
    <cellStyle name="Заголовок 2 5" xfId="1477"/>
    <cellStyle name="Заголовок 2 6" xfId="1478"/>
    <cellStyle name="Заголовок 2 7" xfId="1479"/>
    <cellStyle name="Заголовок 2 8" xfId="1480"/>
    <cellStyle name="Заголовок 2 9" xfId="1481"/>
    <cellStyle name="Заголовок 3 10" xfId="1482"/>
    <cellStyle name="Заголовок 3 11" xfId="1483"/>
    <cellStyle name="Заголовок 3 12" xfId="1484"/>
    <cellStyle name="Заголовок 3 13" xfId="1485"/>
    <cellStyle name="Заголовок 3 14" xfId="1486"/>
    <cellStyle name="Заголовок 3 15" xfId="1487"/>
    <cellStyle name="Заголовок 3 16" xfId="1488"/>
    <cellStyle name="Заголовок 3 17" xfId="1489"/>
    <cellStyle name="Заголовок 3 18" xfId="1490"/>
    <cellStyle name="Заголовок 3 19" xfId="1491"/>
    <cellStyle name="Заголовок 3 2" xfId="1492"/>
    <cellStyle name="Заголовок 3 20" xfId="1493"/>
    <cellStyle name="Заголовок 3 21" xfId="1494"/>
    <cellStyle name="Заголовок 3 22" xfId="1495"/>
    <cellStyle name="Заголовок 3 23" xfId="1496"/>
    <cellStyle name="Заголовок 3 24" xfId="1497"/>
    <cellStyle name="Заголовок 3 25" xfId="1498"/>
    <cellStyle name="Заголовок 3 26" xfId="1499"/>
    <cellStyle name="Заголовок 3 27" xfId="1500"/>
    <cellStyle name="Заголовок 3 28" xfId="1501"/>
    <cellStyle name="Заголовок 3 29" xfId="1502"/>
    <cellStyle name="Заголовок 3 3" xfId="1503"/>
    <cellStyle name="Заголовок 3 30" xfId="1504"/>
    <cellStyle name="Заголовок 3 31" xfId="1505"/>
    <cellStyle name="Заголовок 3 32" xfId="1506"/>
    <cellStyle name="Заголовок 3 33" xfId="1507"/>
    <cellStyle name="Заголовок 3 34" xfId="1508"/>
    <cellStyle name="Заголовок 3 35" xfId="1509"/>
    <cellStyle name="Заголовок 3 36" xfId="1510"/>
    <cellStyle name="Заголовок 3 4" xfId="1511"/>
    <cellStyle name="Заголовок 3 5" xfId="1512"/>
    <cellStyle name="Заголовок 3 6" xfId="1513"/>
    <cellStyle name="Заголовок 3 7" xfId="1514"/>
    <cellStyle name="Заголовок 3 8" xfId="1515"/>
    <cellStyle name="Заголовок 3 9" xfId="1516"/>
    <cellStyle name="Заголовок 4 10" xfId="1517"/>
    <cellStyle name="Заголовок 4 11" xfId="1518"/>
    <cellStyle name="Заголовок 4 12" xfId="1519"/>
    <cellStyle name="Заголовок 4 13" xfId="1520"/>
    <cellStyle name="Заголовок 4 14" xfId="1521"/>
    <cellStyle name="Заголовок 4 15" xfId="1522"/>
    <cellStyle name="Заголовок 4 16" xfId="1523"/>
    <cellStyle name="Заголовок 4 17" xfId="1524"/>
    <cellStyle name="Заголовок 4 18" xfId="1525"/>
    <cellStyle name="Заголовок 4 19" xfId="1526"/>
    <cellStyle name="Заголовок 4 2" xfId="1527"/>
    <cellStyle name="Заголовок 4 20" xfId="1528"/>
    <cellStyle name="Заголовок 4 21" xfId="1529"/>
    <cellStyle name="Заголовок 4 22" xfId="1530"/>
    <cellStyle name="Заголовок 4 23" xfId="1531"/>
    <cellStyle name="Заголовок 4 24" xfId="1532"/>
    <cellStyle name="Заголовок 4 25" xfId="1533"/>
    <cellStyle name="Заголовок 4 26" xfId="1534"/>
    <cellStyle name="Заголовок 4 27" xfId="1535"/>
    <cellStyle name="Заголовок 4 28" xfId="1536"/>
    <cellStyle name="Заголовок 4 29" xfId="1537"/>
    <cellStyle name="Заголовок 4 3" xfId="1538"/>
    <cellStyle name="Заголовок 4 30" xfId="1539"/>
    <cellStyle name="Заголовок 4 31" xfId="1540"/>
    <cellStyle name="Заголовок 4 32" xfId="1541"/>
    <cellStyle name="Заголовок 4 33" xfId="1542"/>
    <cellStyle name="Заголовок 4 34" xfId="1543"/>
    <cellStyle name="Заголовок 4 35" xfId="1544"/>
    <cellStyle name="Заголовок 4 36" xfId="1545"/>
    <cellStyle name="Заголовок 4 4" xfId="1546"/>
    <cellStyle name="Заголовок 4 5" xfId="1547"/>
    <cellStyle name="Заголовок 4 6" xfId="1548"/>
    <cellStyle name="Заголовок 4 7" xfId="1549"/>
    <cellStyle name="Заголовок 4 8" xfId="1550"/>
    <cellStyle name="Заголовок 4 9" xfId="1551"/>
    <cellStyle name="Защитный" xfId="1552"/>
    <cellStyle name="Итог 10" xfId="1553"/>
    <cellStyle name="Итог 11" xfId="1554"/>
    <cellStyle name="Итог 12" xfId="1555"/>
    <cellStyle name="Итог 13" xfId="1556"/>
    <cellStyle name="Итог 14" xfId="1557"/>
    <cellStyle name="Итог 15" xfId="1558"/>
    <cellStyle name="Итог 16" xfId="1559"/>
    <cellStyle name="Итог 17" xfId="1560"/>
    <cellStyle name="Итог 18" xfId="1561"/>
    <cellStyle name="Итог 19" xfId="1562"/>
    <cellStyle name="Итог 2" xfId="1563"/>
    <cellStyle name="Итог 20" xfId="1564"/>
    <cellStyle name="Итог 21" xfId="1565"/>
    <cellStyle name="Итог 22" xfId="1566"/>
    <cellStyle name="Итог 23" xfId="1567"/>
    <cellStyle name="Итог 24" xfId="1568"/>
    <cellStyle name="Итог 25" xfId="1569"/>
    <cellStyle name="Итог 26" xfId="1570"/>
    <cellStyle name="Итог 27" xfId="1571"/>
    <cellStyle name="Итог 28" xfId="1572"/>
    <cellStyle name="Итог 29" xfId="1573"/>
    <cellStyle name="Итог 3" xfId="1574"/>
    <cellStyle name="Итог 30" xfId="1575"/>
    <cellStyle name="Итог 31" xfId="1576"/>
    <cellStyle name="Итог 32" xfId="1577"/>
    <cellStyle name="Итог 33" xfId="1578"/>
    <cellStyle name="Итог 34" xfId="1579"/>
    <cellStyle name="Итог 35" xfId="1580"/>
    <cellStyle name="Итог 36" xfId="1581"/>
    <cellStyle name="Итог 4" xfId="1582"/>
    <cellStyle name="Итог 5" xfId="1583"/>
    <cellStyle name="Итог 6" xfId="1584"/>
    <cellStyle name="Итог 7" xfId="1585"/>
    <cellStyle name="Итог 8" xfId="1586"/>
    <cellStyle name="Итог 9" xfId="1587"/>
    <cellStyle name="Контрольная ячейка 10" xfId="1588"/>
    <cellStyle name="Контрольная ячейка 11" xfId="1589"/>
    <cellStyle name="Контрольная ячейка 12" xfId="1590"/>
    <cellStyle name="Контрольная ячейка 13" xfId="1591"/>
    <cellStyle name="Контрольная ячейка 14" xfId="1592"/>
    <cellStyle name="Контрольная ячейка 15" xfId="1593"/>
    <cellStyle name="Контрольная ячейка 16" xfId="1594"/>
    <cellStyle name="Контрольная ячейка 17" xfId="1595"/>
    <cellStyle name="Контрольная ячейка 18" xfId="1596"/>
    <cellStyle name="Контрольная ячейка 19" xfId="1597"/>
    <cellStyle name="Контрольная ячейка 2" xfId="1598"/>
    <cellStyle name="Контрольная ячейка 20" xfId="1599"/>
    <cellStyle name="Контрольная ячейка 21" xfId="1600"/>
    <cellStyle name="Контрольная ячейка 22" xfId="1601"/>
    <cellStyle name="Контрольная ячейка 23" xfId="1602"/>
    <cellStyle name="Контрольная ячейка 24" xfId="1603"/>
    <cellStyle name="Контрольная ячейка 25" xfId="1604"/>
    <cellStyle name="Контрольная ячейка 26" xfId="1605"/>
    <cellStyle name="Контрольная ячейка 27" xfId="1606"/>
    <cellStyle name="Контрольная ячейка 28" xfId="1607"/>
    <cellStyle name="Контрольная ячейка 29" xfId="1608"/>
    <cellStyle name="Контрольная ячейка 3" xfId="1609"/>
    <cellStyle name="Контрольная ячейка 30" xfId="1610"/>
    <cellStyle name="Контрольная ячейка 31" xfId="1611"/>
    <cellStyle name="Контрольная ячейка 32" xfId="1612"/>
    <cellStyle name="Контрольная ячейка 33" xfId="1613"/>
    <cellStyle name="Контрольная ячейка 34" xfId="1614"/>
    <cellStyle name="Контрольная ячейка 35" xfId="1615"/>
    <cellStyle name="Контрольная ячейка 36" xfId="1616"/>
    <cellStyle name="Контрольная ячейка 4" xfId="1617"/>
    <cellStyle name="Контрольная ячейка 5" xfId="1618"/>
    <cellStyle name="Контрольная ячейка 6" xfId="1619"/>
    <cellStyle name="Контрольная ячейка 7" xfId="1620"/>
    <cellStyle name="Контрольная ячейка 8" xfId="1621"/>
    <cellStyle name="Контрольная ячейка 9" xfId="1622"/>
    <cellStyle name="Нейтральный 10" xfId="1623"/>
    <cellStyle name="Нейтральный 11" xfId="1624"/>
    <cellStyle name="Нейтральный 12" xfId="1625"/>
    <cellStyle name="Нейтральный 13" xfId="1626"/>
    <cellStyle name="Нейтральный 14" xfId="1627"/>
    <cellStyle name="Нейтральный 15" xfId="1628"/>
    <cellStyle name="Нейтральный 16" xfId="1629"/>
    <cellStyle name="Нейтральный 17" xfId="1630"/>
    <cellStyle name="Нейтральный 18" xfId="1631"/>
    <cellStyle name="Нейтральный 19" xfId="1632"/>
    <cellStyle name="Нейтральный 2" xfId="1633"/>
    <cellStyle name="Нейтральный 20" xfId="1634"/>
    <cellStyle name="Нейтральный 21" xfId="1635"/>
    <cellStyle name="Нейтральный 22" xfId="1636"/>
    <cellStyle name="Нейтральный 23" xfId="1637"/>
    <cellStyle name="Нейтральный 24" xfId="1638"/>
    <cellStyle name="Нейтральный 25" xfId="1639"/>
    <cellStyle name="Нейтральный 26" xfId="1640"/>
    <cellStyle name="Нейтральный 27" xfId="1641"/>
    <cellStyle name="Нейтральный 28" xfId="1642"/>
    <cellStyle name="Нейтральный 29" xfId="1643"/>
    <cellStyle name="Нейтральный 3" xfId="1644"/>
    <cellStyle name="Нейтральный 30" xfId="1645"/>
    <cellStyle name="Нейтральный 31" xfId="1646"/>
    <cellStyle name="Нейтральный 32" xfId="1647"/>
    <cellStyle name="Нейтральный 33" xfId="1648"/>
    <cellStyle name="Нейтральный 34" xfId="1649"/>
    <cellStyle name="Нейтральный 35" xfId="1650"/>
    <cellStyle name="Нейтральный 36" xfId="1651"/>
    <cellStyle name="Нейтральный 4" xfId="1652"/>
    <cellStyle name="Нейтральный 5" xfId="1653"/>
    <cellStyle name="Нейтральный 6" xfId="1654"/>
    <cellStyle name="Нейтральный 7" xfId="1655"/>
    <cellStyle name="Нейтральный 8" xfId="1656"/>
    <cellStyle name="Нейтральный 9" xfId="1657"/>
    <cellStyle name="Обычный 13" xfId="1658"/>
    <cellStyle name="Обычный 14" xfId="1659"/>
    <cellStyle name="Обычный 15" xfId="1660"/>
    <cellStyle name="Обычный 16" xfId="1661"/>
    <cellStyle name="Обычный 17" xfId="1662"/>
    <cellStyle name="Обычный 18" xfId="1663"/>
    <cellStyle name="Обычный 19" xfId="1664"/>
    <cellStyle name="Обычный 2" xfId="11"/>
    <cellStyle name="Обычный 2 10" xfId="1665"/>
    <cellStyle name="Обычный 2 10 2" xfId="1666"/>
    <cellStyle name="Обычный 2 11" xfId="1667"/>
    <cellStyle name="Обычный 2 11 2" xfId="1668"/>
    <cellStyle name="Обычный 2 12" xfId="1669"/>
    <cellStyle name="Обычный 2 12 2" xfId="1670"/>
    <cellStyle name="Обычный 2 13" xfId="1671"/>
    <cellStyle name="Обычный 2 13 2" xfId="1672"/>
    <cellStyle name="Обычный 2 14" xfId="1673"/>
    <cellStyle name="Обычный 2 14 2" xfId="1674"/>
    <cellStyle name="Обычный 2 15" xfId="1675"/>
    <cellStyle name="Обычный 2 16" xfId="1676"/>
    <cellStyle name="Обычный 2 17" xfId="1677"/>
    <cellStyle name="Обычный 2 18" xfId="1678"/>
    <cellStyle name="Обычный 2 19" xfId="1679"/>
    <cellStyle name="Обычный 2 2" xfId="161"/>
    <cellStyle name="Обычный 2 2 10" xfId="1680"/>
    <cellStyle name="Обычный 2 2 11" xfId="1681"/>
    <cellStyle name="Обычный 2 2 12" xfId="1682"/>
    <cellStyle name="Обычный 2 2 13" xfId="1683"/>
    <cellStyle name="Обычный 2 2 14" xfId="1684"/>
    <cellStyle name="Обычный 2 2 15" xfId="1685"/>
    <cellStyle name="Обычный 2 2 16" xfId="1686"/>
    <cellStyle name="Обычный 2 2 17" xfId="1687"/>
    <cellStyle name="Обычный 2 2 18" xfId="1688"/>
    <cellStyle name="Обычный 2 2 19" xfId="1689"/>
    <cellStyle name="Обычный 2 2 2" xfId="1690"/>
    <cellStyle name="Обычный 2 2 2 2" xfId="1691"/>
    <cellStyle name="Обычный 2 2 20" xfId="1692"/>
    <cellStyle name="Обычный 2 2 21" xfId="1693"/>
    <cellStyle name="Обычный 2 2 22" xfId="1694"/>
    <cellStyle name="Обычный 2 2 23" xfId="1695"/>
    <cellStyle name="Обычный 2 2 24" xfId="1696"/>
    <cellStyle name="Обычный 2 2 25" xfId="1697"/>
    <cellStyle name="Обычный 2 2 26" xfId="1698"/>
    <cellStyle name="Обычный 2 2 27" xfId="1699"/>
    <cellStyle name="Обычный 2 2 28" xfId="1700"/>
    <cellStyle name="Обычный 2 2 29" xfId="1701"/>
    <cellStyle name="Обычный 2 2 3" xfId="1702"/>
    <cellStyle name="Обычный 2 2 3 2" xfId="1703"/>
    <cellStyle name="Обычный 2 2 30" xfId="1704"/>
    <cellStyle name="Обычный 2 2 31" xfId="1705"/>
    <cellStyle name="Обычный 2 2 32" xfId="1706"/>
    <cellStyle name="Обычный 2 2 33" xfId="1707"/>
    <cellStyle name="Обычный 2 2 34" xfId="1708"/>
    <cellStyle name="Обычный 2 2 35" xfId="1709"/>
    <cellStyle name="Обычный 2 2 36" xfId="1710"/>
    <cellStyle name="Обычный 2 2 4" xfId="1711"/>
    <cellStyle name="Обычный 2 2 5" xfId="1712"/>
    <cellStyle name="Обычный 2 2 6" xfId="1713"/>
    <cellStyle name="Обычный 2 2 7" xfId="1714"/>
    <cellStyle name="Обычный 2 2 8" xfId="1715"/>
    <cellStyle name="Обычный 2 2 9" xfId="1716"/>
    <cellStyle name="Обычный 2 20" xfId="1717"/>
    <cellStyle name="Обычный 2 21" xfId="1718"/>
    <cellStyle name="Обычный 2 22" xfId="1719"/>
    <cellStyle name="Обычный 2 23" xfId="1720"/>
    <cellStyle name="Обычный 2 24" xfId="1721"/>
    <cellStyle name="Обычный 2 25" xfId="1722"/>
    <cellStyle name="Обычный 2 26" xfId="1723"/>
    <cellStyle name="Обычный 2 27" xfId="1724"/>
    <cellStyle name="Обычный 2 28" xfId="1725"/>
    <cellStyle name="Обычный 2 29" xfId="1726"/>
    <cellStyle name="Обычный 2 3" xfId="160"/>
    <cellStyle name="Обычный 2 30" xfId="1727"/>
    <cellStyle name="Обычный 2 31" xfId="1728"/>
    <cellStyle name="Обычный 2 32" xfId="1729"/>
    <cellStyle name="Обычный 2 33" xfId="1730"/>
    <cellStyle name="Обычный 2 34" xfId="1731"/>
    <cellStyle name="Обычный 2 35" xfId="1732"/>
    <cellStyle name="Обычный 2 36" xfId="1733"/>
    <cellStyle name="Обычный 2 37" xfId="1734"/>
    <cellStyle name="Обычный 2 4" xfId="1735"/>
    <cellStyle name="Обычный 2 4 2" xfId="1736"/>
    <cellStyle name="Обычный 2 5" xfId="1737"/>
    <cellStyle name="Обычный 2 5 2" xfId="1738"/>
    <cellStyle name="Обычный 2 6" xfId="1739"/>
    <cellStyle name="Обычный 2 6 2" xfId="1740"/>
    <cellStyle name="Обычный 2 7" xfId="1741"/>
    <cellStyle name="Обычный 2 7 2" xfId="1742"/>
    <cellStyle name="Обычный 2 8" xfId="1743"/>
    <cellStyle name="Обычный 2 8 2" xfId="1744"/>
    <cellStyle name="Обычный 2 9" xfId="1745"/>
    <cellStyle name="Обычный 2 9 2" xfId="1746"/>
    <cellStyle name="Обычный 2_900005052015" xfId="1747"/>
    <cellStyle name="Обычный 23" xfId="1748"/>
    <cellStyle name="Обычный 24" xfId="1749"/>
    <cellStyle name="Обычный 25" xfId="1750"/>
    <cellStyle name="Обычный 27" xfId="1751"/>
    <cellStyle name="Обычный 28" xfId="1752"/>
    <cellStyle name="Обычный 29" xfId="1753"/>
    <cellStyle name="Обычный 3" xfId="1754"/>
    <cellStyle name="Обычный 3 2" xfId="1755"/>
    <cellStyle name="Обычный 3 2 2" xfId="1756"/>
    <cellStyle name="Обычный 30" xfId="1757"/>
    <cellStyle name="Обычный 31" xfId="1758"/>
    <cellStyle name="Обычный 32" xfId="1759"/>
    <cellStyle name="Обычный 34" xfId="1760"/>
    <cellStyle name="Обычный 35" xfId="1761"/>
    <cellStyle name="Обычный 36" xfId="1762"/>
    <cellStyle name="Обычный 4" xfId="1763"/>
    <cellStyle name="Обычный 4 2" xfId="1764"/>
    <cellStyle name="Обычный 5" xfId="1765"/>
    <cellStyle name="Обычный 6" xfId="1766"/>
    <cellStyle name="Обычный 7" xfId="1767"/>
    <cellStyle name="Плохой 10" xfId="1768"/>
    <cellStyle name="Плохой 11" xfId="1769"/>
    <cellStyle name="Плохой 12" xfId="1770"/>
    <cellStyle name="Плохой 13" xfId="1771"/>
    <cellStyle name="Плохой 14" xfId="1772"/>
    <cellStyle name="Плохой 15" xfId="1773"/>
    <cellStyle name="Плохой 16" xfId="1774"/>
    <cellStyle name="Плохой 17" xfId="1775"/>
    <cellStyle name="Плохой 18" xfId="1776"/>
    <cellStyle name="Плохой 19" xfId="1777"/>
    <cellStyle name="Плохой 2" xfId="1778"/>
    <cellStyle name="Плохой 20" xfId="1779"/>
    <cellStyle name="Плохой 21" xfId="1780"/>
    <cellStyle name="Плохой 22" xfId="1781"/>
    <cellStyle name="Плохой 23" xfId="1782"/>
    <cellStyle name="Плохой 24" xfId="1783"/>
    <cellStyle name="Плохой 25" xfId="1784"/>
    <cellStyle name="Плохой 26" xfId="1785"/>
    <cellStyle name="Плохой 27" xfId="1786"/>
    <cellStyle name="Плохой 28" xfId="1787"/>
    <cellStyle name="Плохой 29" xfId="1788"/>
    <cellStyle name="Плохой 3" xfId="1789"/>
    <cellStyle name="Плохой 30" xfId="1790"/>
    <cellStyle name="Плохой 31" xfId="1791"/>
    <cellStyle name="Плохой 32" xfId="1792"/>
    <cellStyle name="Плохой 33" xfId="1793"/>
    <cellStyle name="Плохой 34" xfId="1794"/>
    <cellStyle name="Плохой 35" xfId="1795"/>
    <cellStyle name="Плохой 36" xfId="1796"/>
    <cellStyle name="Плохой 4" xfId="1797"/>
    <cellStyle name="Плохой 5" xfId="1798"/>
    <cellStyle name="Плохой 6" xfId="1799"/>
    <cellStyle name="Плохой 7" xfId="1800"/>
    <cellStyle name="Плохой 8" xfId="1801"/>
    <cellStyle name="Плохой 9" xfId="1802"/>
    <cellStyle name="Пояснение 10" xfId="1803"/>
    <cellStyle name="Пояснение 11" xfId="1804"/>
    <cellStyle name="Пояснение 12" xfId="1805"/>
    <cellStyle name="Пояснение 13" xfId="1806"/>
    <cellStyle name="Пояснение 14" xfId="1807"/>
    <cellStyle name="Пояснение 15" xfId="1808"/>
    <cellStyle name="Пояснение 16" xfId="1809"/>
    <cellStyle name="Пояснение 17" xfId="1810"/>
    <cellStyle name="Пояснение 18" xfId="1811"/>
    <cellStyle name="Пояснение 19" xfId="1812"/>
    <cellStyle name="Пояснение 2" xfId="1813"/>
    <cellStyle name="Пояснение 20" xfId="1814"/>
    <cellStyle name="Пояснение 21" xfId="1815"/>
    <cellStyle name="Пояснение 22" xfId="1816"/>
    <cellStyle name="Пояснение 23" xfId="1817"/>
    <cellStyle name="Пояснение 24" xfId="1818"/>
    <cellStyle name="Пояснение 25" xfId="1819"/>
    <cellStyle name="Пояснение 26" xfId="1820"/>
    <cellStyle name="Пояснение 27" xfId="1821"/>
    <cellStyle name="Пояснение 28" xfId="1822"/>
    <cellStyle name="Пояснение 29" xfId="1823"/>
    <cellStyle name="Пояснение 3" xfId="1824"/>
    <cellStyle name="Пояснение 30" xfId="1825"/>
    <cellStyle name="Пояснение 31" xfId="1826"/>
    <cellStyle name="Пояснение 32" xfId="1827"/>
    <cellStyle name="Пояснение 33" xfId="1828"/>
    <cellStyle name="Пояснение 34" xfId="1829"/>
    <cellStyle name="Пояснение 35" xfId="1830"/>
    <cellStyle name="Пояснение 36" xfId="1831"/>
    <cellStyle name="Пояснение 4" xfId="1832"/>
    <cellStyle name="Пояснение 5" xfId="1833"/>
    <cellStyle name="Пояснение 6" xfId="1834"/>
    <cellStyle name="Пояснение 7" xfId="1835"/>
    <cellStyle name="Пояснение 8" xfId="1836"/>
    <cellStyle name="Пояснение 9" xfId="1837"/>
    <cellStyle name="Примечание 10" xfId="1838"/>
    <cellStyle name="Примечание 11" xfId="1839"/>
    <cellStyle name="Примечание 12" xfId="1840"/>
    <cellStyle name="Примечание 13" xfId="1841"/>
    <cellStyle name="Примечание 14" xfId="1842"/>
    <cellStyle name="Примечание 15" xfId="1843"/>
    <cellStyle name="Примечание 16" xfId="1844"/>
    <cellStyle name="Примечание 17" xfId="1845"/>
    <cellStyle name="Примечание 18" xfId="1846"/>
    <cellStyle name="Примечание 19" xfId="1847"/>
    <cellStyle name="Примечание 2" xfId="1848"/>
    <cellStyle name="Примечание 20" xfId="1849"/>
    <cellStyle name="Примечание 21" xfId="1850"/>
    <cellStyle name="Примечание 22" xfId="1851"/>
    <cellStyle name="Примечание 23" xfId="1852"/>
    <cellStyle name="Примечание 24" xfId="1853"/>
    <cellStyle name="Примечание 25" xfId="1854"/>
    <cellStyle name="Примечание 26" xfId="1855"/>
    <cellStyle name="Примечание 27" xfId="1856"/>
    <cellStyle name="Примечание 28" xfId="1857"/>
    <cellStyle name="Примечание 29" xfId="1858"/>
    <cellStyle name="Примечание 3" xfId="1859"/>
    <cellStyle name="Примечание 30" xfId="1860"/>
    <cellStyle name="Примечание 31" xfId="1861"/>
    <cellStyle name="Примечание 32" xfId="1862"/>
    <cellStyle name="Примечание 33" xfId="1863"/>
    <cellStyle name="Примечание 34" xfId="1864"/>
    <cellStyle name="Примечание 35" xfId="1865"/>
    <cellStyle name="Примечание 36" xfId="1866"/>
    <cellStyle name="Примечание 4" xfId="1867"/>
    <cellStyle name="Примечание 5" xfId="1868"/>
    <cellStyle name="Примечание 6" xfId="1869"/>
    <cellStyle name="Примечание 7" xfId="1870"/>
    <cellStyle name="Примечание 8" xfId="1871"/>
    <cellStyle name="Примечание 9" xfId="1872"/>
    <cellStyle name="Связанная ячейка 10" xfId="1873"/>
    <cellStyle name="Связанная ячейка 11" xfId="1874"/>
    <cellStyle name="Связанная ячейка 12" xfId="1875"/>
    <cellStyle name="Связанная ячейка 13" xfId="1876"/>
    <cellStyle name="Связанная ячейка 14" xfId="1877"/>
    <cellStyle name="Связанная ячейка 15" xfId="1878"/>
    <cellStyle name="Связанная ячейка 16" xfId="1879"/>
    <cellStyle name="Связанная ячейка 17" xfId="1880"/>
    <cellStyle name="Связанная ячейка 18" xfId="1881"/>
    <cellStyle name="Связанная ячейка 19" xfId="1882"/>
    <cellStyle name="Связанная ячейка 2" xfId="1883"/>
    <cellStyle name="Связанная ячейка 20" xfId="1884"/>
    <cellStyle name="Связанная ячейка 21" xfId="1885"/>
    <cellStyle name="Связанная ячейка 22" xfId="1886"/>
    <cellStyle name="Связанная ячейка 23" xfId="1887"/>
    <cellStyle name="Связанная ячейка 24" xfId="1888"/>
    <cellStyle name="Связанная ячейка 25" xfId="1889"/>
    <cellStyle name="Связанная ячейка 26" xfId="1890"/>
    <cellStyle name="Связанная ячейка 27" xfId="1891"/>
    <cellStyle name="Связанная ячейка 28" xfId="1892"/>
    <cellStyle name="Связанная ячейка 29" xfId="1893"/>
    <cellStyle name="Связанная ячейка 3" xfId="1894"/>
    <cellStyle name="Связанная ячейка 30" xfId="1895"/>
    <cellStyle name="Связанная ячейка 31" xfId="1896"/>
    <cellStyle name="Связанная ячейка 32" xfId="1897"/>
    <cellStyle name="Связанная ячейка 33" xfId="1898"/>
    <cellStyle name="Связанная ячейка 34" xfId="1899"/>
    <cellStyle name="Связанная ячейка 35" xfId="1900"/>
    <cellStyle name="Связанная ячейка 36" xfId="1901"/>
    <cellStyle name="Связанная ячейка 4" xfId="1902"/>
    <cellStyle name="Связанная ячейка 5" xfId="1903"/>
    <cellStyle name="Связанная ячейка 6" xfId="1904"/>
    <cellStyle name="Связанная ячейка 7" xfId="1905"/>
    <cellStyle name="Связанная ячейка 8" xfId="1906"/>
    <cellStyle name="Связанная ячейка 9" xfId="1907"/>
    <cellStyle name="Стиль 1" xfId="1908"/>
    <cellStyle name="Текст предупреждения 10" xfId="1909"/>
    <cellStyle name="Текст предупреждения 11" xfId="1910"/>
    <cellStyle name="Текст предупреждения 12" xfId="1911"/>
    <cellStyle name="Текст предупреждения 13" xfId="1912"/>
    <cellStyle name="Текст предупреждения 14" xfId="1913"/>
    <cellStyle name="Текст предупреждения 15" xfId="1914"/>
    <cellStyle name="Текст предупреждения 16" xfId="1915"/>
    <cellStyle name="Текст предупреждения 17" xfId="1916"/>
    <cellStyle name="Текст предупреждения 18" xfId="1917"/>
    <cellStyle name="Текст предупреждения 19" xfId="1918"/>
    <cellStyle name="Текст предупреждения 2" xfId="1919"/>
    <cellStyle name="Текст предупреждения 20" xfId="1920"/>
    <cellStyle name="Текст предупреждения 21" xfId="1921"/>
    <cellStyle name="Текст предупреждения 22" xfId="1922"/>
    <cellStyle name="Текст предупреждения 23" xfId="1923"/>
    <cellStyle name="Текст предупреждения 24" xfId="1924"/>
    <cellStyle name="Текст предупреждения 25" xfId="1925"/>
    <cellStyle name="Текст предупреждения 26" xfId="1926"/>
    <cellStyle name="Текст предупреждения 27" xfId="1927"/>
    <cellStyle name="Текст предупреждения 28" xfId="1928"/>
    <cellStyle name="Текст предупреждения 29" xfId="1929"/>
    <cellStyle name="Текст предупреждения 3" xfId="1930"/>
    <cellStyle name="Текст предупреждения 30" xfId="1931"/>
    <cellStyle name="Текст предупреждения 31" xfId="1932"/>
    <cellStyle name="Текст предупреждения 32" xfId="1933"/>
    <cellStyle name="Текст предупреждения 33" xfId="1934"/>
    <cellStyle name="Текст предупреждения 34" xfId="1935"/>
    <cellStyle name="Текст предупреждения 35" xfId="1936"/>
    <cellStyle name="Текст предупреждения 36" xfId="1937"/>
    <cellStyle name="Текст предупреждения 4" xfId="1938"/>
    <cellStyle name="Текст предупреждения 5" xfId="1939"/>
    <cellStyle name="Текст предупреждения 6" xfId="1940"/>
    <cellStyle name="Текст предупреждения 7" xfId="1941"/>
    <cellStyle name="Текст предупреждения 8" xfId="1942"/>
    <cellStyle name="Текст предупреждения 9" xfId="1943"/>
    <cellStyle name="Финансовый 16" xfId="1944"/>
    <cellStyle name="Финансовый 2" xfId="1945"/>
    <cellStyle name="Финансовый 2 10" xfId="1946"/>
    <cellStyle name="Финансовый 2 11" xfId="1947"/>
    <cellStyle name="Финансовый 2 12" xfId="1948"/>
    <cellStyle name="Финансовый 2 13" xfId="1949"/>
    <cellStyle name="Финансовый 2 14" xfId="1950"/>
    <cellStyle name="Финансовый 2 15" xfId="1951"/>
    <cellStyle name="Финансовый 2 16" xfId="1952"/>
    <cellStyle name="Финансовый 2 17" xfId="1953"/>
    <cellStyle name="Финансовый 2 18" xfId="1954"/>
    <cellStyle name="Финансовый 2 19" xfId="1955"/>
    <cellStyle name="Финансовый 2 2" xfId="1956"/>
    <cellStyle name="Финансовый 2 2 10" xfId="1957"/>
    <cellStyle name="Финансовый 2 2 11" xfId="1958"/>
    <cellStyle name="Финансовый 2 2 12" xfId="1959"/>
    <cellStyle name="Финансовый 2 2 13" xfId="1960"/>
    <cellStyle name="Финансовый 2 2 14" xfId="1961"/>
    <cellStyle name="Финансовый 2 2 15" xfId="1962"/>
    <cellStyle name="Финансовый 2 2 16" xfId="1963"/>
    <cellStyle name="Финансовый 2 2 17" xfId="1964"/>
    <cellStyle name="Финансовый 2 2 18" xfId="1965"/>
    <cellStyle name="Финансовый 2 2 19" xfId="1966"/>
    <cellStyle name="Финансовый 2 2 2" xfId="1967"/>
    <cellStyle name="Финансовый 2 2 20" xfId="1968"/>
    <cellStyle name="Финансовый 2 2 21" xfId="1969"/>
    <cellStyle name="Финансовый 2 2 22" xfId="1970"/>
    <cellStyle name="Финансовый 2 2 23" xfId="1971"/>
    <cellStyle name="Финансовый 2 2 24" xfId="1972"/>
    <cellStyle name="Финансовый 2 2 25" xfId="1973"/>
    <cellStyle name="Финансовый 2 2 26" xfId="1974"/>
    <cellStyle name="Финансовый 2 2 27" xfId="1975"/>
    <cellStyle name="Финансовый 2 2 28" xfId="1976"/>
    <cellStyle name="Финансовый 2 2 29" xfId="1977"/>
    <cellStyle name="Финансовый 2 2 3" xfId="1978"/>
    <cellStyle name="Финансовый 2 2 30" xfId="1979"/>
    <cellStyle name="Финансовый 2 2 31" xfId="1980"/>
    <cellStyle name="Финансовый 2 2 32" xfId="1981"/>
    <cellStyle name="Финансовый 2 2 33" xfId="1982"/>
    <cellStyle name="Финансовый 2 2 34" xfId="1983"/>
    <cellStyle name="Финансовый 2 2 35" xfId="1984"/>
    <cellStyle name="Финансовый 2 2 36" xfId="1985"/>
    <cellStyle name="Финансовый 2 2 4" xfId="1986"/>
    <cellStyle name="Финансовый 2 2 5" xfId="1987"/>
    <cellStyle name="Финансовый 2 2 6" xfId="1988"/>
    <cellStyle name="Финансовый 2 2 7" xfId="1989"/>
    <cellStyle name="Финансовый 2 2 8" xfId="1990"/>
    <cellStyle name="Финансовый 2 2 9" xfId="1991"/>
    <cellStyle name="Финансовый 2 20" xfId="1992"/>
    <cellStyle name="Финансовый 2 21" xfId="1993"/>
    <cellStyle name="Финансовый 2 22" xfId="1994"/>
    <cellStyle name="Финансовый 2 23" xfId="1995"/>
    <cellStyle name="Финансовый 2 24" xfId="1996"/>
    <cellStyle name="Финансовый 2 25" xfId="1997"/>
    <cellStyle name="Финансовый 2 26" xfId="1998"/>
    <cellStyle name="Финансовый 2 27" xfId="1999"/>
    <cellStyle name="Финансовый 2 28" xfId="2000"/>
    <cellStyle name="Финансовый 2 29" xfId="2001"/>
    <cellStyle name="Финансовый 2 3" xfId="2002"/>
    <cellStyle name="Финансовый 2 30" xfId="2003"/>
    <cellStyle name="Финансовый 2 31" xfId="2004"/>
    <cellStyle name="Финансовый 2 32" xfId="2005"/>
    <cellStyle name="Финансовый 2 33" xfId="2006"/>
    <cellStyle name="Финансовый 2 34" xfId="2007"/>
    <cellStyle name="Финансовый 2 35" xfId="2008"/>
    <cellStyle name="Финансовый 2 36" xfId="2009"/>
    <cellStyle name="Финансовый 2 4" xfId="2010"/>
    <cellStyle name="Финансовый 2 5" xfId="2011"/>
    <cellStyle name="Финансовый 2 6" xfId="2012"/>
    <cellStyle name="Финансовый 2 7" xfId="2013"/>
    <cellStyle name="Финансовый 2 8" xfId="2014"/>
    <cellStyle name="Финансовый 2 9" xfId="2015"/>
    <cellStyle name="Финансовый 3" xfId="2016"/>
    <cellStyle name="Финансовый 4" xfId="2017"/>
    <cellStyle name="Финансовый 4 2" xfId="2018"/>
    <cellStyle name="Хороший 10" xfId="2019"/>
    <cellStyle name="Хороший 11" xfId="2020"/>
    <cellStyle name="Хороший 12" xfId="2021"/>
    <cellStyle name="Хороший 13" xfId="2022"/>
    <cellStyle name="Хороший 14" xfId="2023"/>
    <cellStyle name="Хороший 15" xfId="2024"/>
    <cellStyle name="Хороший 16" xfId="2025"/>
    <cellStyle name="Хороший 17" xfId="2026"/>
    <cellStyle name="Хороший 18" xfId="2027"/>
    <cellStyle name="Хороший 19" xfId="2028"/>
    <cellStyle name="Хороший 2" xfId="2029"/>
    <cellStyle name="Хороший 20" xfId="2030"/>
    <cellStyle name="Хороший 21" xfId="2031"/>
    <cellStyle name="Хороший 22" xfId="2032"/>
    <cellStyle name="Хороший 23" xfId="2033"/>
    <cellStyle name="Хороший 24" xfId="2034"/>
    <cellStyle name="Хороший 25" xfId="2035"/>
    <cellStyle name="Хороший 26" xfId="2036"/>
    <cellStyle name="Хороший 27" xfId="2037"/>
    <cellStyle name="Хороший 28" xfId="2038"/>
    <cellStyle name="Хороший 29" xfId="2039"/>
    <cellStyle name="Хороший 3" xfId="2040"/>
    <cellStyle name="Хороший 30" xfId="2041"/>
    <cellStyle name="Хороший 31" xfId="2042"/>
    <cellStyle name="Хороший 32" xfId="2043"/>
    <cellStyle name="Хороший 33" xfId="2044"/>
    <cellStyle name="Хороший 34" xfId="2045"/>
    <cellStyle name="Хороший 35" xfId="2046"/>
    <cellStyle name="Хороший 36" xfId="2047"/>
    <cellStyle name="Хороший 4" xfId="2048"/>
    <cellStyle name="Хороший 5" xfId="2049"/>
    <cellStyle name="Хороший 6" xfId="2050"/>
    <cellStyle name="Хороший 7" xfId="2051"/>
    <cellStyle name="Хороший 8" xfId="2052"/>
    <cellStyle name="Хороший 9" xfId="20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8"/>
  <sheetViews>
    <sheetView topLeftCell="A40" zoomScaleSheetLayoutView="100" workbookViewId="0">
      <selection activeCell="C53" sqref="C53"/>
    </sheetView>
  </sheetViews>
  <sheetFormatPr defaultColWidth="9.140625" defaultRowHeight="17.25"/>
  <cols>
    <col min="1" max="1" width="11.28515625" style="1" customWidth="1"/>
    <col min="2" max="2" width="24.7109375" style="1" customWidth="1"/>
    <col min="3" max="3" width="62.140625" style="1" customWidth="1"/>
    <col min="4" max="4" width="35.7109375" style="1" customWidth="1"/>
    <col min="5" max="5" width="9.85546875" style="1" bestFit="1" customWidth="1"/>
    <col min="6" max="6" width="12.140625" style="1" bestFit="1" customWidth="1"/>
    <col min="7" max="16384" width="9.140625" style="1"/>
  </cols>
  <sheetData>
    <row r="1" spans="1:4" ht="15" customHeight="1">
      <c r="C1" s="258" t="s">
        <v>13</v>
      </c>
      <c r="D1" s="258"/>
    </row>
    <row r="2" spans="1:4" ht="15" customHeight="1">
      <c r="C2" s="258" t="s">
        <v>180</v>
      </c>
      <c r="D2" s="258"/>
    </row>
    <row r="3" spans="1:4" ht="15" customHeight="1">
      <c r="C3" s="258" t="s">
        <v>9</v>
      </c>
      <c r="D3" s="258"/>
    </row>
    <row r="6" spans="1:4" ht="102" customHeight="1">
      <c r="A6" s="259" t="s">
        <v>201</v>
      </c>
      <c r="B6" s="259"/>
      <c r="C6" s="259"/>
      <c r="D6" s="259"/>
    </row>
    <row r="8" spans="1:4">
      <c r="D8" s="106" t="s">
        <v>22</v>
      </c>
    </row>
    <row r="9" spans="1:4" s="24" customFormat="1" ht="84" customHeight="1">
      <c r="A9" s="260" t="s">
        <v>14</v>
      </c>
      <c r="B9" s="261"/>
      <c r="C9" s="262" t="s">
        <v>15</v>
      </c>
      <c r="D9" s="105" t="s">
        <v>24</v>
      </c>
    </row>
    <row r="10" spans="1:4" s="24" customFormat="1">
      <c r="A10" s="25" t="s">
        <v>17</v>
      </c>
      <c r="B10" s="26" t="s">
        <v>18</v>
      </c>
      <c r="C10" s="263"/>
      <c r="D10" s="104" t="s">
        <v>16</v>
      </c>
    </row>
    <row r="11" spans="1:4" s="24" customFormat="1" ht="17.25" customHeight="1">
      <c r="A11" s="262" t="s">
        <v>44</v>
      </c>
      <c r="B11" s="27"/>
      <c r="C11" s="28" t="s">
        <v>21</v>
      </c>
      <c r="D11" s="163">
        <f>+D12</f>
        <v>1.4551915228366852E-11</v>
      </c>
    </row>
    <row r="12" spans="1:4" s="24" customFormat="1" ht="24.75" customHeight="1">
      <c r="A12" s="263"/>
      <c r="B12" s="264" t="s">
        <v>35</v>
      </c>
      <c r="C12" s="265"/>
      <c r="D12" s="164">
        <f>D14+D57</f>
        <v>1.4551915228366852E-11</v>
      </c>
    </row>
    <row r="13" spans="1:4" s="24" customFormat="1">
      <c r="A13" s="251">
        <v>1146</v>
      </c>
      <c r="B13" s="254"/>
      <c r="C13" s="31" t="s">
        <v>29</v>
      </c>
      <c r="D13" s="32"/>
    </row>
    <row r="14" spans="1:4" s="24" customFormat="1" ht="16.5" customHeight="1">
      <c r="A14" s="252"/>
      <c r="B14" s="255"/>
      <c r="C14" s="28" t="s">
        <v>47</v>
      </c>
      <c r="D14" s="30">
        <f>+D21+D27+D33+D39+D45+D51</f>
        <v>-1523.9999999999854</v>
      </c>
    </row>
    <row r="15" spans="1:4" s="24" customFormat="1">
      <c r="A15" s="252"/>
      <c r="B15" s="255"/>
      <c r="C15" s="33" t="s">
        <v>30</v>
      </c>
      <c r="D15" s="32"/>
    </row>
    <row r="16" spans="1:4" s="24" customFormat="1" ht="15" customHeight="1">
      <c r="A16" s="252"/>
      <c r="B16" s="255"/>
      <c r="C16" s="34" t="s">
        <v>59</v>
      </c>
      <c r="D16" s="35"/>
    </row>
    <row r="17" spans="1:4" s="24" customFormat="1" ht="16.5" customHeight="1">
      <c r="A17" s="252"/>
      <c r="B17" s="255"/>
      <c r="C17" s="33" t="s">
        <v>31</v>
      </c>
      <c r="D17" s="35"/>
    </row>
    <row r="18" spans="1:4" s="24" customFormat="1" ht="86.25">
      <c r="A18" s="252"/>
      <c r="B18" s="256"/>
      <c r="C18" s="36" t="s">
        <v>60</v>
      </c>
      <c r="D18" s="35"/>
    </row>
    <row r="19" spans="1:4" s="24" customFormat="1" ht="15.75" customHeight="1">
      <c r="A19" s="252"/>
      <c r="B19" s="82"/>
      <c r="C19" s="37" t="s">
        <v>43</v>
      </c>
      <c r="D19" s="37"/>
    </row>
    <row r="20" spans="1:4" s="24" customFormat="1">
      <c r="A20" s="252"/>
      <c r="B20" s="250">
        <v>11001</v>
      </c>
      <c r="C20" s="33" t="s">
        <v>32</v>
      </c>
      <c r="D20" s="35"/>
    </row>
    <row r="21" spans="1:4" s="24" customFormat="1">
      <c r="A21" s="252"/>
      <c r="B21" s="250"/>
      <c r="C21" s="38" t="s">
        <v>68</v>
      </c>
      <c r="D21" s="30">
        <f>+'հավելված 2'!G95</f>
        <v>-1555.2999999999884</v>
      </c>
    </row>
    <row r="22" spans="1:4" s="24" customFormat="1">
      <c r="A22" s="252"/>
      <c r="B22" s="250"/>
      <c r="C22" s="33" t="s">
        <v>33</v>
      </c>
      <c r="D22" s="35"/>
    </row>
    <row r="23" spans="1:4" s="24" customFormat="1" ht="69">
      <c r="A23" s="252"/>
      <c r="B23" s="250"/>
      <c r="C23" s="34" t="s">
        <v>69</v>
      </c>
      <c r="D23" s="35"/>
    </row>
    <row r="24" spans="1:4" s="24" customFormat="1">
      <c r="A24" s="252"/>
      <c r="B24" s="250"/>
      <c r="C24" s="33" t="s">
        <v>34</v>
      </c>
      <c r="D24" s="35"/>
    </row>
    <row r="25" spans="1:4" s="24" customFormat="1">
      <c r="A25" s="252"/>
      <c r="B25" s="250"/>
      <c r="C25" s="34" t="s">
        <v>70</v>
      </c>
      <c r="D25" s="35"/>
    </row>
    <row r="26" spans="1:4" s="24" customFormat="1">
      <c r="A26" s="252"/>
      <c r="B26" s="250">
        <v>11003</v>
      </c>
      <c r="C26" s="33" t="s">
        <v>32</v>
      </c>
      <c r="D26" s="35"/>
    </row>
    <row r="27" spans="1:4" s="24" customFormat="1">
      <c r="A27" s="252"/>
      <c r="B27" s="250"/>
      <c r="C27" s="38" t="s">
        <v>72</v>
      </c>
      <c r="D27" s="30">
        <f>+'հավելված 2'!G197</f>
        <v>-8016.6</v>
      </c>
    </row>
    <row r="28" spans="1:4" s="24" customFormat="1">
      <c r="A28" s="252"/>
      <c r="B28" s="250"/>
      <c r="C28" s="33" t="s">
        <v>33</v>
      </c>
      <c r="D28" s="35"/>
    </row>
    <row r="29" spans="1:4" s="24" customFormat="1" ht="69">
      <c r="A29" s="252"/>
      <c r="B29" s="250"/>
      <c r="C29" s="34" t="s">
        <v>73</v>
      </c>
      <c r="D29" s="35"/>
    </row>
    <row r="30" spans="1:4" s="24" customFormat="1">
      <c r="A30" s="252"/>
      <c r="B30" s="250"/>
      <c r="C30" s="33" t="s">
        <v>34</v>
      </c>
      <c r="D30" s="35"/>
    </row>
    <row r="31" spans="1:4" s="24" customFormat="1">
      <c r="A31" s="252"/>
      <c r="B31" s="250"/>
      <c r="C31" s="34" t="s">
        <v>70</v>
      </c>
      <c r="D31" s="35"/>
    </row>
    <row r="32" spans="1:4" s="24" customFormat="1">
      <c r="A32" s="252"/>
      <c r="B32" s="250">
        <v>11013</v>
      </c>
      <c r="C32" s="33" t="s">
        <v>32</v>
      </c>
      <c r="D32" s="35"/>
    </row>
    <row r="33" spans="1:4" s="24" customFormat="1">
      <c r="A33" s="252"/>
      <c r="B33" s="250"/>
      <c r="C33" s="38" t="s">
        <v>74</v>
      </c>
      <c r="D33" s="30">
        <f>+'հավելված 2'!G24</f>
        <v>-6263.9000000000005</v>
      </c>
    </row>
    <row r="34" spans="1:4" s="24" customFormat="1">
      <c r="A34" s="252"/>
      <c r="B34" s="250"/>
      <c r="C34" s="33" t="s">
        <v>33</v>
      </c>
      <c r="D34" s="35"/>
    </row>
    <row r="35" spans="1:4" s="24" customFormat="1" ht="69">
      <c r="A35" s="252"/>
      <c r="B35" s="250"/>
      <c r="C35" s="39" t="s">
        <v>75</v>
      </c>
      <c r="D35" s="35"/>
    </row>
    <row r="36" spans="1:4" s="24" customFormat="1">
      <c r="A36" s="252"/>
      <c r="B36" s="250"/>
      <c r="C36" s="33" t="s">
        <v>34</v>
      </c>
      <c r="D36" s="35"/>
    </row>
    <row r="37" spans="1:4" s="24" customFormat="1">
      <c r="A37" s="252"/>
      <c r="B37" s="250"/>
      <c r="C37" s="34" t="s">
        <v>70</v>
      </c>
      <c r="D37" s="35"/>
    </row>
    <row r="38" spans="1:4" s="24" customFormat="1">
      <c r="A38" s="252"/>
      <c r="B38" s="250">
        <v>12002</v>
      </c>
      <c r="C38" s="33" t="s">
        <v>32</v>
      </c>
      <c r="D38" s="35"/>
    </row>
    <row r="39" spans="1:4" s="24" customFormat="1" ht="51.75">
      <c r="A39" s="252"/>
      <c r="B39" s="250"/>
      <c r="C39" s="38" t="s">
        <v>127</v>
      </c>
      <c r="D39" s="30">
        <f>+'հավելված 2'!G273</f>
        <v>22550.300000000007</v>
      </c>
    </row>
    <row r="40" spans="1:4" s="24" customFormat="1">
      <c r="A40" s="252"/>
      <c r="B40" s="250"/>
      <c r="C40" s="33" t="s">
        <v>33</v>
      </c>
      <c r="D40" s="35"/>
    </row>
    <row r="41" spans="1:4" s="24" customFormat="1" ht="51.75">
      <c r="A41" s="252"/>
      <c r="B41" s="250"/>
      <c r="C41" s="34" t="s">
        <v>128</v>
      </c>
      <c r="D41" s="35"/>
    </row>
    <row r="42" spans="1:4" s="24" customFormat="1">
      <c r="A42" s="252"/>
      <c r="B42" s="250"/>
      <c r="C42" s="33" t="s">
        <v>34</v>
      </c>
      <c r="D42" s="35"/>
    </row>
    <row r="43" spans="1:4" s="24" customFormat="1">
      <c r="A43" s="252"/>
      <c r="B43" s="250"/>
      <c r="C43" s="34" t="s">
        <v>129</v>
      </c>
      <c r="D43" s="35"/>
    </row>
    <row r="44" spans="1:4" s="24" customFormat="1">
      <c r="A44" s="252"/>
      <c r="B44" s="250">
        <v>12003</v>
      </c>
      <c r="C44" s="125" t="s">
        <v>32</v>
      </c>
      <c r="D44" s="35"/>
    </row>
    <row r="45" spans="1:4" s="24" customFormat="1" ht="51.75">
      <c r="A45" s="252"/>
      <c r="B45" s="250"/>
      <c r="C45" s="126" t="s">
        <v>167</v>
      </c>
      <c r="D45" s="127">
        <f>+'հավելված 2'!G310</f>
        <v>-10087.700000000001</v>
      </c>
    </row>
    <row r="46" spans="1:4" s="24" customFormat="1">
      <c r="A46" s="252"/>
      <c r="B46" s="250"/>
      <c r="C46" s="125" t="s">
        <v>33</v>
      </c>
      <c r="D46" s="35"/>
    </row>
    <row r="47" spans="1:4" s="24" customFormat="1" ht="69">
      <c r="A47" s="252"/>
      <c r="B47" s="250"/>
      <c r="C47" s="128" t="s">
        <v>168</v>
      </c>
      <c r="D47" s="35"/>
    </row>
    <row r="48" spans="1:4" s="24" customFormat="1">
      <c r="A48" s="252"/>
      <c r="B48" s="250"/>
      <c r="C48" s="125" t="s">
        <v>34</v>
      </c>
      <c r="D48" s="35"/>
    </row>
    <row r="49" spans="1:4" s="24" customFormat="1">
      <c r="A49" s="252"/>
      <c r="B49" s="250"/>
      <c r="C49" s="128" t="s">
        <v>129</v>
      </c>
      <c r="D49" s="35"/>
    </row>
    <row r="50" spans="1:4" s="24" customFormat="1">
      <c r="A50" s="252"/>
      <c r="B50" s="250">
        <v>12004</v>
      </c>
      <c r="C50" s="125" t="s">
        <v>32</v>
      </c>
      <c r="D50" s="35"/>
    </row>
    <row r="51" spans="1:4" s="24" customFormat="1" ht="34.5">
      <c r="A51" s="252"/>
      <c r="B51" s="250"/>
      <c r="C51" s="126" t="s">
        <v>63</v>
      </c>
      <c r="D51" s="127">
        <f>+'հավելված 2'!G319</f>
        <v>1849.1999999999971</v>
      </c>
    </row>
    <row r="52" spans="1:4" s="24" customFormat="1">
      <c r="A52" s="252"/>
      <c r="B52" s="250"/>
      <c r="C52" s="125" t="s">
        <v>33</v>
      </c>
      <c r="D52" s="35"/>
    </row>
    <row r="53" spans="1:4" s="24" customFormat="1" ht="51.75">
      <c r="A53" s="252"/>
      <c r="B53" s="250"/>
      <c r="C53" s="128" t="s">
        <v>65</v>
      </c>
      <c r="D53" s="35"/>
    </row>
    <row r="54" spans="1:4" s="24" customFormat="1">
      <c r="A54" s="252"/>
      <c r="B54" s="250"/>
      <c r="C54" s="125" t="s">
        <v>34</v>
      </c>
      <c r="D54" s="35"/>
    </row>
    <row r="55" spans="1:4" s="24" customFormat="1">
      <c r="A55" s="253"/>
      <c r="B55" s="250"/>
      <c r="C55" s="128" t="s">
        <v>48</v>
      </c>
      <c r="D55" s="35"/>
    </row>
    <row r="56" spans="1:4" s="24" customFormat="1">
      <c r="A56" s="257">
        <v>1148</v>
      </c>
      <c r="B56" s="254"/>
      <c r="C56" s="31" t="s">
        <v>29</v>
      </c>
      <c r="D56" s="32"/>
    </row>
    <row r="57" spans="1:4" s="24" customFormat="1" ht="16.5" customHeight="1">
      <c r="A57" s="257"/>
      <c r="B57" s="255"/>
      <c r="C57" s="187" t="s">
        <v>189</v>
      </c>
      <c r="D57" s="30">
        <f>D64</f>
        <v>1524</v>
      </c>
    </row>
    <row r="58" spans="1:4" s="24" customFormat="1">
      <c r="A58" s="257"/>
      <c r="B58" s="255"/>
      <c r="C58" s="33" t="s">
        <v>30</v>
      </c>
      <c r="D58" s="32"/>
    </row>
    <row r="59" spans="1:4" s="24" customFormat="1" ht="15" customHeight="1">
      <c r="A59" s="257"/>
      <c r="B59" s="255"/>
      <c r="C59" s="34" t="s">
        <v>194</v>
      </c>
      <c r="D59" s="35"/>
    </row>
    <row r="60" spans="1:4" s="24" customFormat="1" ht="16.5" customHeight="1">
      <c r="A60" s="257"/>
      <c r="B60" s="255"/>
      <c r="C60" s="33" t="s">
        <v>31</v>
      </c>
      <c r="D60" s="35"/>
    </row>
    <row r="61" spans="1:4" s="24" customFormat="1" ht="51.75">
      <c r="A61" s="257"/>
      <c r="B61" s="256"/>
      <c r="C61" s="36" t="s">
        <v>195</v>
      </c>
      <c r="D61" s="35"/>
    </row>
    <row r="62" spans="1:4" s="24" customFormat="1" ht="15.75" customHeight="1">
      <c r="A62" s="257"/>
      <c r="B62" s="82"/>
      <c r="C62" s="37" t="s">
        <v>43</v>
      </c>
      <c r="D62" s="37"/>
    </row>
    <row r="63" spans="1:4" s="24" customFormat="1">
      <c r="A63" s="257"/>
      <c r="B63" s="250">
        <v>11001</v>
      </c>
      <c r="C63" s="33" t="s">
        <v>32</v>
      </c>
      <c r="D63" s="35"/>
    </row>
    <row r="64" spans="1:4" s="24" customFormat="1">
      <c r="A64" s="257"/>
      <c r="B64" s="250"/>
      <c r="C64" s="38" t="s">
        <v>184</v>
      </c>
      <c r="D64" s="30">
        <f>'հավելված 2'!G254</f>
        <v>1524</v>
      </c>
    </row>
    <row r="65" spans="1:4" s="24" customFormat="1">
      <c r="A65" s="257"/>
      <c r="B65" s="250"/>
      <c r="C65" s="33" t="s">
        <v>33</v>
      </c>
      <c r="D65" s="35"/>
    </row>
    <row r="66" spans="1:4" s="24" customFormat="1" ht="69">
      <c r="A66" s="257"/>
      <c r="B66" s="250"/>
      <c r="C66" s="34" t="s">
        <v>196</v>
      </c>
      <c r="D66" s="35"/>
    </row>
    <row r="67" spans="1:4" s="24" customFormat="1">
      <c r="A67" s="257"/>
      <c r="B67" s="250"/>
      <c r="C67" s="33" t="s">
        <v>34</v>
      </c>
      <c r="D67" s="35"/>
    </row>
    <row r="68" spans="1:4" s="24" customFormat="1">
      <c r="A68" s="257"/>
      <c r="B68" s="250"/>
      <c r="C68" s="34" t="s">
        <v>70</v>
      </c>
      <c r="D68" s="35"/>
    </row>
  </sheetData>
  <mergeCells count="19">
    <mergeCell ref="A11:A12"/>
    <mergeCell ref="B50:B55"/>
    <mergeCell ref="B13:B18"/>
    <mergeCell ref="B32:B37"/>
    <mergeCell ref="B26:B31"/>
    <mergeCell ref="B20:B25"/>
    <mergeCell ref="B12:C12"/>
    <mergeCell ref="C1:D1"/>
    <mergeCell ref="C2:D2"/>
    <mergeCell ref="C3:D3"/>
    <mergeCell ref="A6:D6"/>
    <mergeCell ref="A9:B9"/>
    <mergeCell ref="C9:C10"/>
    <mergeCell ref="B38:B43"/>
    <mergeCell ref="A13:A55"/>
    <mergeCell ref="B44:B49"/>
    <mergeCell ref="B56:B61"/>
    <mergeCell ref="B63:B68"/>
    <mergeCell ref="A56:A68"/>
  </mergeCells>
  <pageMargins left="0" right="0" top="0" bottom="0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1"/>
  <sheetViews>
    <sheetView topLeftCell="A22" zoomScaleNormal="100" zoomScaleSheetLayoutView="100" workbookViewId="0">
      <selection activeCell="M25" sqref="M25"/>
    </sheetView>
  </sheetViews>
  <sheetFormatPr defaultColWidth="9.140625" defaultRowHeight="17.25"/>
  <cols>
    <col min="1" max="1" width="7.85546875" style="137" customWidth="1"/>
    <col min="2" max="2" width="7.5703125" style="137" customWidth="1"/>
    <col min="3" max="3" width="8" style="137" customWidth="1"/>
    <col min="4" max="4" width="10.42578125" style="137" customWidth="1"/>
    <col min="5" max="5" width="13" style="137" customWidth="1"/>
    <col min="6" max="6" width="60.140625" style="137" customWidth="1"/>
    <col min="7" max="7" width="36.5703125" style="138" customWidth="1"/>
    <col min="8" max="8" width="16.42578125" style="238" bestFit="1" customWidth="1"/>
    <col min="9" max="9" width="13.42578125" style="206" customWidth="1"/>
    <col min="10" max="10" width="13.85546875" style="219" customWidth="1"/>
    <col min="11" max="12" width="9.140625" style="139"/>
    <col min="13" max="16384" width="9.140625" style="137"/>
  </cols>
  <sheetData>
    <row r="1" spans="1:14" ht="18" customHeight="1">
      <c r="G1" s="138" t="s">
        <v>93</v>
      </c>
    </row>
    <row r="2" spans="1:14" ht="15.75" customHeight="1">
      <c r="F2" s="274" t="s">
        <v>180</v>
      </c>
      <c r="G2" s="274"/>
      <c r="H2" s="239"/>
    </row>
    <row r="3" spans="1:14" ht="17.25" customHeight="1">
      <c r="F3" s="274" t="s">
        <v>9</v>
      </c>
      <c r="G3" s="274"/>
      <c r="H3" s="239"/>
    </row>
    <row r="6" spans="1:14" ht="52.5" customHeight="1">
      <c r="A6" s="259" t="s">
        <v>200</v>
      </c>
      <c r="B6" s="259"/>
      <c r="C6" s="259"/>
      <c r="D6" s="259"/>
      <c r="E6" s="259"/>
      <c r="F6" s="259"/>
      <c r="G6" s="259"/>
      <c r="H6" s="240"/>
    </row>
    <row r="7" spans="1:14">
      <c r="G7" s="139"/>
      <c r="H7" s="241"/>
    </row>
    <row r="8" spans="1:14" ht="18" thickBot="1">
      <c r="G8" s="138" t="s">
        <v>22</v>
      </c>
    </row>
    <row r="9" spans="1:14" s="50" customFormat="1" ht="67.5" customHeight="1">
      <c r="A9" s="275" t="s">
        <v>23</v>
      </c>
      <c r="B9" s="276"/>
      <c r="C9" s="277"/>
      <c r="D9" s="278" t="s">
        <v>14</v>
      </c>
      <c r="E9" s="278"/>
      <c r="F9" s="278" t="s">
        <v>19</v>
      </c>
      <c r="G9" s="140" t="s">
        <v>24</v>
      </c>
      <c r="H9" s="242"/>
      <c r="I9" s="207"/>
      <c r="J9" s="220"/>
      <c r="K9" s="118"/>
      <c r="L9" s="118"/>
    </row>
    <row r="10" spans="1:14" s="50" customFormat="1" ht="51.75">
      <c r="A10" s="141" t="s">
        <v>25</v>
      </c>
      <c r="B10" s="142" t="s">
        <v>26</v>
      </c>
      <c r="C10" s="142" t="s">
        <v>27</v>
      </c>
      <c r="D10" s="142" t="s">
        <v>17</v>
      </c>
      <c r="E10" s="143" t="s">
        <v>18</v>
      </c>
      <c r="F10" s="279"/>
      <c r="G10" s="144" t="s">
        <v>16</v>
      </c>
      <c r="H10" s="242"/>
      <c r="I10" s="208"/>
      <c r="J10" s="208"/>
      <c r="K10" s="118"/>
      <c r="L10" s="145"/>
      <c r="M10" s="145"/>
      <c r="N10" s="145"/>
    </row>
    <row r="11" spans="1:14" s="50" customFormat="1">
      <c r="A11" s="146"/>
      <c r="B11" s="29"/>
      <c r="C11" s="29"/>
      <c r="D11" s="135"/>
      <c r="E11" s="147"/>
      <c r="F11" s="134" t="s">
        <v>21</v>
      </c>
      <c r="G11" s="163">
        <f>+G13</f>
        <v>1.4551915228366852E-11</v>
      </c>
      <c r="H11" s="243"/>
      <c r="I11" s="207"/>
      <c r="J11" s="220"/>
      <c r="K11" s="145"/>
      <c r="L11" s="145"/>
      <c r="M11" s="145"/>
      <c r="N11" s="145"/>
    </row>
    <row r="12" spans="1:14" s="50" customFormat="1">
      <c r="A12" s="148"/>
      <c r="B12" s="149"/>
      <c r="C12" s="149"/>
      <c r="D12" s="147"/>
      <c r="E12" s="147"/>
      <c r="F12" s="136" t="s">
        <v>20</v>
      </c>
      <c r="G12" s="163"/>
      <c r="H12" s="243"/>
      <c r="I12" s="207"/>
      <c r="J12" s="220"/>
      <c r="K12" s="145"/>
      <c r="L12" s="145"/>
      <c r="M12" s="145"/>
      <c r="N12" s="145"/>
    </row>
    <row r="13" spans="1:14" s="50" customFormat="1" ht="34.5">
      <c r="A13" s="148"/>
      <c r="B13" s="149"/>
      <c r="C13" s="149"/>
      <c r="D13" s="147"/>
      <c r="E13" s="147"/>
      <c r="F13" s="134" t="s">
        <v>179</v>
      </c>
      <c r="G13" s="163">
        <f>+G14</f>
        <v>1.4551915228366852E-11</v>
      </c>
      <c r="H13" s="243"/>
      <c r="I13" s="207"/>
      <c r="J13" s="220"/>
      <c r="K13" s="145"/>
      <c r="L13" s="145"/>
      <c r="M13" s="145"/>
      <c r="N13" s="145"/>
    </row>
    <row r="14" spans="1:14" s="50" customFormat="1" ht="14.65" customHeight="1">
      <c r="A14" s="283" t="s">
        <v>40</v>
      </c>
      <c r="B14" s="295"/>
      <c r="C14" s="229"/>
      <c r="D14" s="268"/>
      <c r="E14" s="286" t="s">
        <v>42</v>
      </c>
      <c r="F14" s="41" t="s">
        <v>37</v>
      </c>
      <c r="G14" s="130">
        <f>+G16+G118+G265+G248</f>
        <v>1.4551915228366852E-11</v>
      </c>
      <c r="H14" s="244"/>
      <c r="I14" s="209"/>
      <c r="J14" s="221"/>
      <c r="K14" s="145"/>
      <c r="L14" s="145"/>
      <c r="M14" s="145"/>
      <c r="N14" s="145"/>
    </row>
    <row r="15" spans="1:14" s="50" customFormat="1">
      <c r="A15" s="284"/>
      <c r="B15" s="296"/>
      <c r="C15" s="150"/>
      <c r="D15" s="269"/>
      <c r="E15" s="287"/>
      <c r="F15" s="136" t="s">
        <v>20</v>
      </c>
      <c r="G15" s="130"/>
      <c r="H15" s="244"/>
      <c r="I15" s="210"/>
      <c r="J15" s="220"/>
      <c r="K15" s="145"/>
      <c r="L15" s="145"/>
      <c r="M15" s="145"/>
      <c r="N15" s="145"/>
    </row>
    <row r="16" spans="1:14" s="50" customFormat="1" ht="34.5">
      <c r="A16" s="284"/>
      <c r="B16" s="280" t="s">
        <v>94</v>
      </c>
      <c r="C16" s="150"/>
      <c r="D16" s="269"/>
      <c r="E16" s="287"/>
      <c r="F16" s="42" t="s">
        <v>95</v>
      </c>
      <c r="G16" s="130">
        <f>+G18+G89</f>
        <v>-7819.1999999999889</v>
      </c>
      <c r="H16" s="244"/>
      <c r="I16" s="210"/>
      <c r="J16" s="220"/>
      <c r="K16" s="145"/>
      <c r="L16" s="145"/>
      <c r="M16" s="145"/>
      <c r="N16" s="145"/>
    </row>
    <row r="17" spans="1:14" s="50" customFormat="1">
      <c r="A17" s="284"/>
      <c r="B17" s="281"/>
      <c r="C17" s="151"/>
      <c r="D17" s="269"/>
      <c r="E17" s="287"/>
      <c r="F17" s="152" t="s">
        <v>20</v>
      </c>
      <c r="G17" s="91"/>
      <c r="H17" s="245"/>
      <c r="I17" s="210"/>
      <c r="J17" s="220"/>
      <c r="K17" s="145"/>
      <c r="L17" s="145"/>
      <c r="M17" s="145"/>
      <c r="N17" s="145"/>
    </row>
    <row r="18" spans="1:14" s="50" customFormat="1">
      <c r="A18" s="284"/>
      <c r="B18" s="281"/>
      <c r="C18" s="297" t="s">
        <v>28</v>
      </c>
      <c r="D18" s="269"/>
      <c r="E18" s="287"/>
      <c r="F18" s="42" t="s">
        <v>74</v>
      </c>
      <c r="G18" s="130">
        <f>+G20</f>
        <v>-6263.9000000000005</v>
      </c>
      <c r="H18" s="244"/>
      <c r="I18" s="210"/>
      <c r="J18" s="220"/>
      <c r="K18" s="145"/>
      <c r="L18" s="145"/>
      <c r="M18" s="145"/>
      <c r="N18" s="145"/>
    </row>
    <row r="19" spans="1:14" s="118" customFormat="1" ht="14.25" customHeight="1">
      <c r="A19" s="284"/>
      <c r="B19" s="281"/>
      <c r="C19" s="299"/>
      <c r="D19" s="269"/>
      <c r="E19" s="287"/>
      <c r="F19" s="152" t="s">
        <v>20</v>
      </c>
      <c r="G19" s="153"/>
      <c r="H19" s="246"/>
      <c r="I19" s="210"/>
      <c r="J19" s="220"/>
      <c r="K19" s="145"/>
      <c r="L19" s="145"/>
      <c r="M19" s="145"/>
      <c r="N19" s="145"/>
    </row>
    <row r="20" spans="1:14" s="118" customFormat="1" ht="34.5">
      <c r="A20" s="284"/>
      <c r="B20" s="281"/>
      <c r="C20" s="299"/>
      <c r="D20" s="269"/>
      <c r="E20" s="287"/>
      <c r="F20" s="43" t="s">
        <v>36</v>
      </c>
      <c r="G20" s="129">
        <f>+G22</f>
        <v>-6263.9000000000005</v>
      </c>
      <c r="H20" s="244" t="s">
        <v>204</v>
      </c>
      <c r="I20" s="210"/>
      <c r="J20" s="222"/>
      <c r="K20" s="145"/>
      <c r="L20" s="145"/>
      <c r="M20" s="145"/>
      <c r="N20" s="145"/>
    </row>
    <row r="21" spans="1:14" s="118" customFormat="1" ht="19.5" customHeight="1">
      <c r="A21" s="284"/>
      <c r="B21" s="281"/>
      <c r="C21" s="299"/>
      <c r="D21" s="271"/>
      <c r="E21" s="288"/>
      <c r="F21" s="152" t="s">
        <v>20</v>
      </c>
      <c r="G21" s="153"/>
      <c r="H21" s="245">
        <f>G26+G33+G40+G54+G61+G75+G97+G135+G142+G156+G163+G170+G184+G213+G220+G227+G234+G241+G282+G296+G312+G335</f>
        <v>-1527867.4</v>
      </c>
      <c r="I21" s="210"/>
      <c r="J21" s="220"/>
      <c r="K21" s="145"/>
      <c r="L21" s="145"/>
      <c r="M21" s="145"/>
      <c r="N21" s="145"/>
    </row>
    <row r="22" spans="1:14" s="118" customFormat="1">
      <c r="A22" s="284"/>
      <c r="B22" s="281"/>
      <c r="C22" s="299"/>
      <c r="D22" s="268">
        <v>1146</v>
      </c>
      <c r="E22" s="272"/>
      <c r="F22" s="42" t="s">
        <v>47</v>
      </c>
      <c r="G22" s="130">
        <f>+G24</f>
        <v>-6263.9000000000005</v>
      </c>
      <c r="H22" s="244" t="s">
        <v>205</v>
      </c>
      <c r="I22" s="210"/>
      <c r="J22" s="223"/>
      <c r="K22" s="145"/>
      <c r="L22" s="145"/>
      <c r="M22" s="145"/>
      <c r="N22" s="145"/>
    </row>
    <row r="23" spans="1:14" s="118" customFormat="1">
      <c r="A23" s="284"/>
      <c r="B23" s="281"/>
      <c r="C23" s="299"/>
      <c r="D23" s="271"/>
      <c r="E23" s="273"/>
      <c r="F23" s="44" t="s">
        <v>62</v>
      </c>
      <c r="G23" s="129"/>
      <c r="H23" s="244">
        <f>G47+G68+G82+G104+G111+G128+G149+G177+G199+G206+G258+G275+G289+G303+G321+G328</f>
        <v>1527867.4</v>
      </c>
      <c r="I23" s="210"/>
      <c r="J23" s="224"/>
      <c r="K23" s="145"/>
      <c r="L23" s="145"/>
      <c r="M23" s="145"/>
      <c r="N23" s="145"/>
    </row>
    <row r="24" spans="1:14" s="50" customFormat="1">
      <c r="A24" s="284"/>
      <c r="B24" s="281"/>
      <c r="C24" s="299"/>
      <c r="D24" s="292"/>
      <c r="E24" s="230">
        <v>11013</v>
      </c>
      <c r="F24" s="134" t="s">
        <v>74</v>
      </c>
      <c r="G24" s="130">
        <f>G26+G33+G40+G47+G54+G61+G68+G75+G82</f>
        <v>-6263.9000000000005</v>
      </c>
      <c r="H24" s="244"/>
      <c r="I24" s="210"/>
      <c r="J24" s="220"/>
      <c r="K24" s="145"/>
      <c r="L24" s="145"/>
      <c r="M24" s="145"/>
      <c r="N24" s="145"/>
    </row>
    <row r="25" spans="1:14" s="50" customFormat="1" ht="14.25" customHeight="1">
      <c r="A25" s="284"/>
      <c r="B25" s="281"/>
      <c r="C25" s="299"/>
      <c r="D25" s="293"/>
      <c r="E25" s="294"/>
      <c r="F25" s="55" t="s">
        <v>45</v>
      </c>
      <c r="G25" s="51"/>
      <c r="H25" s="247"/>
      <c r="I25" s="207"/>
      <c r="J25" s="220"/>
      <c r="K25" s="145"/>
      <c r="L25" s="145"/>
      <c r="M25" s="145"/>
      <c r="N25" s="145"/>
    </row>
    <row r="26" spans="1:14" s="50" customFormat="1" ht="34.5">
      <c r="A26" s="284"/>
      <c r="B26" s="281"/>
      <c r="C26" s="299"/>
      <c r="D26" s="293"/>
      <c r="E26" s="294"/>
      <c r="F26" s="45" t="s">
        <v>76</v>
      </c>
      <c r="G26" s="51">
        <f>G28</f>
        <v>-3202.4</v>
      </c>
      <c r="H26" s="247"/>
      <c r="I26" s="211"/>
      <c r="J26" s="220"/>
      <c r="K26" s="145"/>
      <c r="L26" s="145"/>
      <c r="M26" s="145"/>
      <c r="N26" s="145"/>
    </row>
    <row r="27" spans="1:14" s="50" customFormat="1" ht="34.5">
      <c r="A27" s="284"/>
      <c r="B27" s="281"/>
      <c r="C27" s="299"/>
      <c r="D27" s="293"/>
      <c r="E27" s="294"/>
      <c r="F27" s="55" t="s">
        <v>77</v>
      </c>
      <c r="G27" s="51"/>
      <c r="H27" s="247"/>
      <c r="I27" s="211"/>
      <c r="J27" s="220"/>
      <c r="K27" s="145"/>
      <c r="L27" s="118"/>
    </row>
    <row r="28" spans="1:14" s="50" customFormat="1" ht="14.25" customHeight="1">
      <c r="A28" s="284"/>
      <c r="B28" s="281"/>
      <c r="C28" s="299"/>
      <c r="D28" s="293"/>
      <c r="E28" s="294"/>
      <c r="F28" s="55" t="s">
        <v>78</v>
      </c>
      <c r="G28" s="51">
        <f>G29</f>
        <v>-3202.4</v>
      </c>
      <c r="H28" s="247"/>
      <c r="I28" s="207"/>
      <c r="J28" s="220"/>
      <c r="K28" s="145"/>
      <c r="L28" s="118"/>
    </row>
    <row r="29" spans="1:14" s="50" customFormat="1" ht="14.25" customHeight="1">
      <c r="A29" s="284"/>
      <c r="B29" s="281"/>
      <c r="C29" s="299"/>
      <c r="D29" s="293"/>
      <c r="E29" s="294"/>
      <c r="F29" s="55" t="s">
        <v>79</v>
      </c>
      <c r="G29" s="51">
        <f>G30</f>
        <v>-3202.4</v>
      </c>
      <c r="H29" s="247"/>
      <c r="I29" s="207"/>
      <c r="J29" s="220"/>
      <c r="K29" s="118"/>
      <c r="L29" s="118"/>
    </row>
    <row r="30" spans="1:14" s="50" customFormat="1" ht="14.25" customHeight="1">
      <c r="A30" s="284"/>
      <c r="B30" s="281"/>
      <c r="C30" s="299"/>
      <c r="D30" s="293"/>
      <c r="E30" s="294"/>
      <c r="F30" s="55" t="s">
        <v>80</v>
      </c>
      <c r="G30" s="51">
        <f>G31</f>
        <v>-3202.4</v>
      </c>
      <c r="H30" s="247"/>
      <c r="I30" s="207"/>
      <c r="J30" s="220"/>
      <c r="K30" s="118"/>
      <c r="L30" s="118"/>
    </row>
    <row r="31" spans="1:14" s="50" customFormat="1">
      <c r="A31" s="284"/>
      <c r="B31" s="281"/>
      <c r="C31" s="299"/>
      <c r="D31" s="293"/>
      <c r="E31" s="294"/>
      <c r="F31" s="55" t="s">
        <v>81</v>
      </c>
      <c r="G31" s="51">
        <f>G32</f>
        <v>-3202.4</v>
      </c>
      <c r="H31" s="247"/>
      <c r="I31" s="207"/>
      <c r="J31" s="220"/>
      <c r="K31" s="118"/>
      <c r="L31" s="118"/>
    </row>
    <row r="32" spans="1:14" s="50" customFormat="1" ht="34.5">
      <c r="A32" s="284"/>
      <c r="B32" s="281"/>
      <c r="C32" s="299"/>
      <c r="D32" s="293"/>
      <c r="E32" s="294"/>
      <c r="F32" s="55" t="s">
        <v>82</v>
      </c>
      <c r="G32" s="51">
        <f>'հավելված 5'!D61</f>
        <v>-3202.4</v>
      </c>
      <c r="H32" s="247"/>
      <c r="I32" s="207"/>
      <c r="J32" s="220"/>
      <c r="K32" s="118"/>
      <c r="L32" s="118"/>
    </row>
    <row r="33" spans="1:12" s="50" customFormat="1" ht="34.5">
      <c r="A33" s="284"/>
      <c r="B33" s="281"/>
      <c r="C33" s="299"/>
      <c r="D33" s="293"/>
      <c r="E33" s="294"/>
      <c r="F33" s="45" t="s">
        <v>83</v>
      </c>
      <c r="G33" s="51">
        <f>+G35</f>
        <v>-8022.2</v>
      </c>
      <c r="H33" s="247"/>
      <c r="I33" s="207"/>
      <c r="J33" s="220"/>
      <c r="K33" s="118"/>
      <c r="L33" s="118"/>
    </row>
    <row r="34" spans="1:12" s="50" customFormat="1" ht="34.5">
      <c r="A34" s="284"/>
      <c r="B34" s="281"/>
      <c r="C34" s="299"/>
      <c r="D34" s="293"/>
      <c r="E34" s="294"/>
      <c r="F34" s="55" t="s">
        <v>77</v>
      </c>
      <c r="G34" s="51"/>
      <c r="H34" s="247"/>
      <c r="I34" s="207"/>
      <c r="J34" s="220"/>
      <c r="K34" s="118"/>
      <c r="L34" s="118"/>
    </row>
    <row r="35" spans="1:12" s="50" customFormat="1" ht="14.25" customHeight="1">
      <c r="A35" s="284"/>
      <c r="B35" s="281"/>
      <c r="C35" s="299"/>
      <c r="D35" s="293"/>
      <c r="E35" s="294"/>
      <c r="F35" s="55" t="s">
        <v>78</v>
      </c>
      <c r="G35" s="51">
        <f t="shared" ref="G35:G37" si="0">+G36</f>
        <v>-8022.2</v>
      </c>
      <c r="H35" s="247"/>
      <c r="I35" s="207"/>
      <c r="J35" s="220"/>
      <c r="K35" s="118"/>
      <c r="L35" s="118"/>
    </row>
    <row r="36" spans="1:12" s="50" customFormat="1" ht="14.25" customHeight="1">
      <c r="A36" s="284"/>
      <c r="B36" s="281"/>
      <c r="C36" s="299"/>
      <c r="D36" s="293"/>
      <c r="E36" s="294"/>
      <c r="F36" s="55" t="s">
        <v>79</v>
      </c>
      <c r="G36" s="51">
        <f t="shared" si="0"/>
        <v>-8022.2</v>
      </c>
      <c r="H36" s="247"/>
      <c r="I36" s="207"/>
      <c r="J36" s="220"/>
      <c r="K36" s="118"/>
      <c r="L36" s="118"/>
    </row>
    <row r="37" spans="1:12" s="50" customFormat="1" ht="14.25" customHeight="1">
      <c r="A37" s="284"/>
      <c r="B37" s="281"/>
      <c r="C37" s="299"/>
      <c r="D37" s="293"/>
      <c r="E37" s="294"/>
      <c r="F37" s="55" t="s">
        <v>80</v>
      </c>
      <c r="G37" s="51">
        <f t="shared" si="0"/>
        <v>-8022.2</v>
      </c>
      <c r="H37" s="247"/>
      <c r="I37" s="207"/>
      <c r="J37" s="220"/>
      <c r="K37" s="118"/>
      <c r="L37" s="118"/>
    </row>
    <row r="38" spans="1:12" s="50" customFormat="1" ht="14.25" customHeight="1">
      <c r="A38" s="284"/>
      <c r="B38" s="281"/>
      <c r="C38" s="299"/>
      <c r="D38" s="293"/>
      <c r="E38" s="294"/>
      <c r="F38" s="55" t="s">
        <v>81</v>
      </c>
      <c r="G38" s="51">
        <f>+G39</f>
        <v>-8022.2</v>
      </c>
      <c r="H38" s="247"/>
      <c r="I38" s="207"/>
      <c r="J38" s="220"/>
      <c r="K38" s="118"/>
      <c r="L38" s="118"/>
    </row>
    <row r="39" spans="1:12" s="155" customFormat="1" ht="34.5">
      <c r="A39" s="284"/>
      <c r="B39" s="281"/>
      <c r="C39" s="299"/>
      <c r="D39" s="293"/>
      <c r="E39" s="294"/>
      <c r="F39" s="136" t="s">
        <v>82</v>
      </c>
      <c r="G39" s="51">
        <f>'հավելված 5'!D117</f>
        <v>-8022.2</v>
      </c>
      <c r="H39" s="247"/>
      <c r="I39" s="207"/>
      <c r="J39" s="220"/>
      <c r="K39" s="118"/>
      <c r="L39" s="118"/>
    </row>
    <row r="40" spans="1:12" s="50" customFormat="1" ht="14.25" customHeight="1">
      <c r="A40" s="284"/>
      <c r="B40" s="281"/>
      <c r="C40" s="299"/>
      <c r="D40" s="293"/>
      <c r="E40" s="294"/>
      <c r="F40" s="45" t="s">
        <v>84</v>
      </c>
      <c r="G40" s="51">
        <f>+G42</f>
        <v>-32.700000000000003</v>
      </c>
      <c r="H40" s="247"/>
      <c r="I40" s="207"/>
      <c r="J40" s="220"/>
      <c r="K40" s="118"/>
      <c r="L40" s="118"/>
    </row>
    <row r="41" spans="1:12" s="50" customFormat="1" ht="34.5">
      <c r="A41" s="284"/>
      <c r="B41" s="281"/>
      <c r="C41" s="299"/>
      <c r="D41" s="293"/>
      <c r="E41" s="294"/>
      <c r="F41" s="55" t="s">
        <v>77</v>
      </c>
      <c r="G41" s="51"/>
      <c r="H41" s="247"/>
      <c r="I41" s="207"/>
      <c r="J41" s="220"/>
      <c r="K41" s="118"/>
      <c r="L41" s="118"/>
    </row>
    <row r="42" spans="1:12" s="50" customFormat="1" ht="14.25" customHeight="1">
      <c r="A42" s="284"/>
      <c r="B42" s="281"/>
      <c r="C42" s="299"/>
      <c r="D42" s="293"/>
      <c r="E42" s="294"/>
      <c r="F42" s="55" t="s">
        <v>78</v>
      </c>
      <c r="G42" s="51">
        <f>+G43</f>
        <v>-32.700000000000003</v>
      </c>
      <c r="H42" s="247"/>
      <c r="I42" s="207"/>
      <c r="J42" s="220"/>
      <c r="K42" s="118"/>
      <c r="L42" s="118"/>
    </row>
    <row r="43" spans="1:12" s="50" customFormat="1" ht="14.25" customHeight="1">
      <c r="A43" s="284"/>
      <c r="B43" s="281"/>
      <c r="C43" s="299"/>
      <c r="D43" s="293"/>
      <c r="E43" s="294"/>
      <c r="F43" s="55" t="s">
        <v>79</v>
      </c>
      <c r="G43" s="51">
        <f>+G44</f>
        <v>-32.700000000000003</v>
      </c>
      <c r="H43" s="247"/>
      <c r="I43" s="207"/>
      <c r="J43" s="220"/>
      <c r="K43" s="118"/>
      <c r="L43" s="118"/>
    </row>
    <row r="44" spans="1:12" s="50" customFormat="1" ht="14.25" customHeight="1">
      <c r="A44" s="284"/>
      <c r="B44" s="281"/>
      <c r="C44" s="299"/>
      <c r="D44" s="293"/>
      <c r="E44" s="294"/>
      <c r="F44" s="55" t="s">
        <v>80</v>
      </c>
      <c r="G44" s="51">
        <f>+G45</f>
        <v>-32.700000000000003</v>
      </c>
      <c r="H44" s="247"/>
      <c r="I44" s="207"/>
      <c r="J44" s="220"/>
      <c r="K44" s="118"/>
      <c r="L44" s="118"/>
    </row>
    <row r="45" spans="1:12" s="50" customFormat="1" ht="14.25" customHeight="1">
      <c r="A45" s="284"/>
      <c r="B45" s="281"/>
      <c r="C45" s="299"/>
      <c r="D45" s="293"/>
      <c r="E45" s="294"/>
      <c r="F45" s="55" t="s">
        <v>81</v>
      </c>
      <c r="G45" s="51">
        <f>+G46</f>
        <v>-32.700000000000003</v>
      </c>
      <c r="H45" s="247"/>
      <c r="I45" s="207"/>
      <c r="J45" s="220"/>
      <c r="K45" s="118"/>
      <c r="L45" s="118"/>
    </row>
    <row r="46" spans="1:12" s="50" customFormat="1" ht="34.5">
      <c r="A46" s="284"/>
      <c r="B46" s="281"/>
      <c r="C46" s="299"/>
      <c r="D46" s="293"/>
      <c r="E46" s="294"/>
      <c r="F46" s="55" t="s">
        <v>82</v>
      </c>
      <c r="G46" s="51">
        <f>'հավելված 5'!D186</f>
        <v>-32.700000000000003</v>
      </c>
      <c r="H46" s="247"/>
      <c r="I46" s="207"/>
      <c r="J46" s="220"/>
      <c r="K46" s="118"/>
      <c r="L46" s="118"/>
    </row>
    <row r="47" spans="1:12" s="50" customFormat="1" ht="14.25" customHeight="1">
      <c r="A47" s="284"/>
      <c r="B47" s="281"/>
      <c r="C47" s="299"/>
      <c r="D47" s="293"/>
      <c r="E47" s="294"/>
      <c r="F47" s="45" t="s">
        <v>85</v>
      </c>
      <c r="G47" s="51">
        <f>+G49</f>
        <v>14146</v>
      </c>
      <c r="H47" s="247"/>
      <c r="I47" s="207"/>
      <c r="J47" s="220"/>
      <c r="K47" s="118"/>
      <c r="L47" s="118"/>
    </row>
    <row r="48" spans="1:12" s="50" customFormat="1" ht="34.5">
      <c r="A48" s="284"/>
      <c r="B48" s="281"/>
      <c r="C48" s="299"/>
      <c r="D48" s="293"/>
      <c r="E48" s="294"/>
      <c r="F48" s="55" t="s">
        <v>77</v>
      </c>
      <c r="G48" s="51"/>
      <c r="H48" s="247"/>
      <c r="I48" s="207"/>
      <c r="J48" s="220"/>
      <c r="K48" s="118"/>
      <c r="L48" s="118"/>
    </row>
    <row r="49" spans="1:12" s="50" customFormat="1" ht="14.25" customHeight="1">
      <c r="A49" s="284"/>
      <c r="B49" s="281"/>
      <c r="C49" s="299"/>
      <c r="D49" s="293"/>
      <c r="E49" s="294"/>
      <c r="F49" s="55" t="s">
        <v>78</v>
      </c>
      <c r="G49" s="51">
        <f t="shared" ref="G49:G51" si="1">+G50</f>
        <v>14146</v>
      </c>
      <c r="H49" s="247"/>
      <c r="I49" s="207"/>
      <c r="J49" s="220"/>
      <c r="K49" s="118"/>
      <c r="L49" s="118"/>
    </row>
    <row r="50" spans="1:12" s="50" customFormat="1" ht="14.25" customHeight="1">
      <c r="A50" s="284"/>
      <c r="B50" s="281"/>
      <c r="C50" s="299"/>
      <c r="D50" s="293"/>
      <c r="E50" s="294"/>
      <c r="F50" s="55" t="s">
        <v>79</v>
      </c>
      <c r="G50" s="51">
        <f t="shared" si="1"/>
        <v>14146</v>
      </c>
      <c r="H50" s="247"/>
      <c r="I50" s="207"/>
      <c r="J50" s="220"/>
      <c r="K50" s="118"/>
      <c r="L50" s="118"/>
    </row>
    <row r="51" spans="1:12" s="50" customFormat="1" ht="14.25" customHeight="1">
      <c r="A51" s="284"/>
      <c r="B51" s="281"/>
      <c r="C51" s="299"/>
      <c r="D51" s="293"/>
      <c r="E51" s="294"/>
      <c r="F51" s="55" t="s">
        <v>80</v>
      </c>
      <c r="G51" s="51">
        <f t="shared" si="1"/>
        <v>14146</v>
      </c>
      <c r="H51" s="247"/>
      <c r="I51" s="207"/>
      <c r="J51" s="220"/>
      <c r="K51" s="118"/>
      <c r="L51" s="118"/>
    </row>
    <row r="52" spans="1:12" s="50" customFormat="1" ht="14.25" customHeight="1">
      <c r="A52" s="284"/>
      <c r="B52" s="281"/>
      <c r="C52" s="299"/>
      <c r="D52" s="293"/>
      <c r="E52" s="294"/>
      <c r="F52" s="55" t="s">
        <v>81</v>
      </c>
      <c r="G52" s="51">
        <f>+G53</f>
        <v>14146</v>
      </c>
      <c r="H52" s="247"/>
      <c r="I52" s="207"/>
      <c r="J52" s="220"/>
      <c r="K52" s="118"/>
      <c r="L52" s="118"/>
    </row>
    <row r="53" spans="1:12" s="50" customFormat="1" ht="34.5">
      <c r="A53" s="284"/>
      <c r="B53" s="281"/>
      <c r="C53" s="299"/>
      <c r="D53" s="293"/>
      <c r="E53" s="294"/>
      <c r="F53" s="55" t="s">
        <v>82</v>
      </c>
      <c r="G53" s="51">
        <f>'հավելված 5'!D257</f>
        <v>14146</v>
      </c>
      <c r="H53" s="247"/>
      <c r="I53" s="207"/>
      <c r="J53" s="220"/>
      <c r="K53" s="118"/>
      <c r="L53" s="118"/>
    </row>
    <row r="54" spans="1:12" s="50" customFormat="1" ht="14.25" customHeight="1">
      <c r="A54" s="284"/>
      <c r="B54" s="281"/>
      <c r="C54" s="299"/>
      <c r="D54" s="293"/>
      <c r="E54" s="294"/>
      <c r="F54" s="45" t="s">
        <v>86</v>
      </c>
      <c r="G54" s="129">
        <f>G56</f>
        <v>-1280.2</v>
      </c>
      <c r="H54" s="248"/>
      <c r="I54" s="207"/>
      <c r="J54" s="220"/>
      <c r="K54" s="118"/>
      <c r="L54" s="118"/>
    </row>
    <row r="55" spans="1:12" s="50" customFormat="1" ht="34.5">
      <c r="A55" s="284"/>
      <c r="B55" s="281"/>
      <c r="C55" s="299"/>
      <c r="D55" s="293"/>
      <c r="E55" s="294"/>
      <c r="F55" s="55" t="s">
        <v>77</v>
      </c>
      <c r="G55" s="129"/>
      <c r="H55" s="248"/>
      <c r="I55" s="207"/>
      <c r="J55" s="220"/>
      <c r="K55" s="118"/>
      <c r="L55" s="118"/>
    </row>
    <row r="56" spans="1:12" s="50" customFormat="1" ht="14.25" customHeight="1">
      <c r="A56" s="284"/>
      <c r="B56" s="281"/>
      <c r="C56" s="299"/>
      <c r="D56" s="293"/>
      <c r="E56" s="294"/>
      <c r="F56" s="55" t="s">
        <v>78</v>
      </c>
      <c r="G56" s="129">
        <f>G57</f>
        <v>-1280.2</v>
      </c>
      <c r="H56" s="248"/>
      <c r="I56" s="207"/>
      <c r="J56" s="220"/>
      <c r="K56" s="118"/>
      <c r="L56" s="118"/>
    </row>
    <row r="57" spans="1:12" s="50" customFormat="1" ht="14.25" customHeight="1">
      <c r="A57" s="284"/>
      <c r="B57" s="281"/>
      <c r="C57" s="299"/>
      <c r="D57" s="293"/>
      <c r="E57" s="294"/>
      <c r="F57" s="55" t="s">
        <v>79</v>
      </c>
      <c r="G57" s="129">
        <f>G58</f>
        <v>-1280.2</v>
      </c>
      <c r="H57" s="248"/>
      <c r="I57" s="207"/>
      <c r="J57" s="220"/>
      <c r="K57" s="118"/>
      <c r="L57" s="118"/>
    </row>
    <row r="58" spans="1:12" s="50" customFormat="1" ht="14.25" customHeight="1">
      <c r="A58" s="284"/>
      <c r="B58" s="281"/>
      <c r="C58" s="299"/>
      <c r="D58" s="293"/>
      <c r="E58" s="294"/>
      <c r="F58" s="55" t="s">
        <v>80</v>
      </c>
      <c r="G58" s="129">
        <f>G59</f>
        <v>-1280.2</v>
      </c>
      <c r="H58" s="248"/>
      <c r="I58" s="207"/>
      <c r="J58" s="220"/>
      <c r="K58" s="118"/>
      <c r="L58" s="118"/>
    </row>
    <row r="59" spans="1:12" s="50" customFormat="1" ht="14.25" customHeight="1">
      <c r="A59" s="284"/>
      <c r="B59" s="281"/>
      <c r="C59" s="299"/>
      <c r="D59" s="293"/>
      <c r="E59" s="294"/>
      <c r="F59" s="55" t="s">
        <v>81</v>
      </c>
      <c r="G59" s="129">
        <f>G60</f>
        <v>-1280.2</v>
      </c>
      <c r="H59" s="248"/>
      <c r="I59" s="207"/>
      <c r="J59" s="220"/>
      <c r="K59" s="118"/>
      <c r="L59" s="118"/>
    </row>
    <row r="60" spans="1:12" s="50" customFormat="1" ht="34.5">
      <c r="A60" s="284"/>
      <c r="B60" s="281"/>
      <c r="C60" s="299"/>
      <c r="D60" s="293"/>
      <c r="E60" s="294"/>
      <c r="F60" s="55" t="s">
        <v>82</v>
      </c>
      <c r="G60" s="129">
        <f>'հավելված 5'!D324</f>
        <v>-1280.2</v>
      </c>
      <c r="H60" s="248"/>
      <c r="I60" s="207"/>
      <c r="J60" s="220"/>
      <c r="K60" s="118"/>
      <c r="L60" s="118"/>
    </row>
    <row r="61" spans="1:12" s="50" customFormat="1" ht="14.25" customHeight="1">
      <c r="A61" s="284"/>
      <c r="B61" s="281"/>
      <c r="C61" s="299"/>
      <c r="D61" s="293"/>
      <c r="E61" s="294"/>
      <c r="F61" s="45" t="s">
        <v>88</v>
      </c>
      <c r="G61" s="51">
        <f>+G63</f>
        <v>-9165.2999999999993</v>
      </c>
      <c r="H61" s="247"/>
      <c r="I61" s="207"/>
      <c r="J61" s="220"/>
      <c r="K61" s="118"/>
      <c r="L61" s="118"/>
    </row>
    <row r="62" spans="1:12" s="50" customFormat="1" ht="34.5">
      <c r="A62" s="284"/>
      <c r="B62" s="281"/>
      <c r="C62" s="299"/>
      <c r="D62" s="293"/>
      <c r="E62" s="294"/>
      <c r="F62" s="55" t="s">
        <v>77</v>
      </c>
      <c r="G62" s="51"/>
      <c r="H62" s="247"/>
      <c r="I62" s="207"/>
      <c r="J62" s="220"/>
      <c r="K62" s="118"/>
      <c r="L62" s="118"/>
    </row>
    <row r="63" spans="1:12" s="50" customFormat="1" ht="14.25" customHeight="1">
      <c r="A63" s="284"/>
      <c r="B63" s="281"/>
      <c r="C63" s="299"/>
      <c r="D63" s="293"/>
      <c r="E63" s="294"/>
      <c r="F63" s="55" t="s">
        <v>78</v>
      </c>
      <c r="G63" s="51">
        <f t="shared" ref="G63:G65" si="2">+G64</f>
        <v>-9165.2999999999993</v>
      </c>
      <c r="H63" s="247"/>
      <c r="I63" s="207"/>
      <c r="J63" s="220"/>
      <c r="K63" s="118"/>
      <c r="L63" s="118"/>
    </row>
    <row r="64" spans="1:12" s="50" customFormat="1" ht="14.25" customHeight="1">
      <c r="A64" s="284"/>
      <c r="B64" s="281"/>
      <c r="C64" s="299"/>
      <c r="D64" s="293"/>
      <c r="E64" s="294"/>
      <c r="F64" s="55" t="s">
        <v>79</v>
      </c>
      <c r="G64" s="51">
        <f t="shared" si="2"/>
        <v>-9165.2999999999993</v>
      </c>
      <c r="H64" s="247"/>
      <c r="I64" s="207"/>
      <c r="J64" s="220"/>
      <c r="K64" s="118"/>
      <c r="L64" s="118"/>
    </row>
    <row r="65" spans="1:12" s="50" customFormat="1" ht="14.25" customHeight="1">
      <c r="A65" s="284"/>
      <c r="B65" s="281"/>
      <c r="C65" s="299"/>
      <c r="D65" s="293"/>
      <c r="E65" s="294"/>
      <c r="F65" s="55" t="s">
        <v>80</v>
      </c>
      <c r="G65" s="51">
        <f t="shared" si="2"/>
        <v>-9165.2999999999993</v>
      </c>
      <c r="H65" s="247"/>
      <c r="I65" s="207"/>
      <c r="J65" s="220"/>
      <c r="K65" s="118"/>
      <c r="L65" s="118"/>
    </row>
    <row r="66" spans="1:12" s="50" customFormat="1" ht="14.25" customHeight="1">
      <c r="A66" s="284"/>
      <c r="B66" s="281"/>
      <c r="C66" s="299"/>
      <c r="D66" s="293"/>
      <c r="E66" s="294"/>
      <c r="F66" s="55" t="s">
        <v>81</v>
      </c>
      <c r="G66" s="51">
        <f>+G67</f>
        <v>-9165.2999999999993</v>
      </c>
      <c r="H66" s="247"/>
      <c r="I66" s="207"/>
      <c r="J66" s="220"/>
      <c r="K66" s="118"/>
      <c r="L66" s="118"/>
    </row>
    <row r="67" spans="1:12" s="50" customFormat="1" ht="34.5">
      <c r="A67" s="284"/>
      <c r="B67" s="281"/>
      <c r="C67" s="299"/>
      <c r="D67" s="293"/>
      <c r="E67" s="294"/>
      <c r="F67" s="55" t="s">
        <v>82</v>
      </c>
      <c r="G67" s="51">
        <f>'հավելված 5'!D503</f>
        <v>-9165.2999999999993</v>
      </c>
      <c r="H67" s="247"/>
      <c r="I67" s="207"/>
      <c r="J67" s="220"/>
      <c r="K67" s="118"/>
      <c r="L67" s="118"/>
    </row>
    <row r="68" spans="1:12" s="50" customFormat="1">
      <c r="A68" s="284"/>
      <c r="B68" s="281"/>
      <c r="C68" s="299"/>
      <c r="D68" s="293"/>
      <c r="E68" s="294"/>
      <c r="F68" s="45" t="s">
        <v>90</v>
      </c>
      <c r="G68" s="51">
        <f>+G70</f>
        <v>1324.5</v>
      </c>
      <c r="H68" s="247"/>
      <c r="I68" s="207"/>
      <c r="J68" s="220"/>
      <c r="K68" s="118"/>
      <c r="L68" s="118"/>
    </row>
    <row r="69" spans="1:12" s="50" customFormat="1" ht="34.5">
      <c r="A69" s="284"/>
      <c r="B69" s="281"/>
      <c r="C69" s="299"/>
      <c r="D69" s="293"/>
      <c r="E69" s="294"/>
      <c r="F69" s="55" t="s">
        <v>77</v>
      </c>
      <c r="G69" s="51"/>
      <c r="H69" s="247"/>
      <c r="I69" s="207"/>
      <c r="J69" s="220"/>
      <c r="K69" s="118"/>
      <c r="L69" s="118"/>
    </row>
    <row r="70" spans="1:12" s="50" customFormat="1" ht="14.25" customHeight="1">
      <c r="A70" s="284"/>
      <c r="B70" s="281"/>
      <c r="C70" s="299"/>
      <c r="D70" s="293"/>
      <c r="E70" s="294"/>
      <c r="F70" s="55" t="s">
        <v>78</v>
      </c>
      <c r="G70" s="129">
        <f>+G71</f>
        <v>1324.5</v>
      </c>
      <c r="H70" s="248"/>
      <c r="I70" s="207"/>
      <c r="J70" s="220"/>
      <c r="K70" s="118"/>
      <c r="L70" s="118"/>
    </row>
    <row r="71" spans="1:12" s="50" customFormat="1" ht="14.25" customHeight="1">
      <c r="A71" s="284"/>
      <c r="B71" s="281"/>
      <c r="C71" s="299"/>
      <c r="D71" s="293"/>
      <c r="E71" s="294"/>
      <c r="F71" s="55" t="s">
        <v>79</v>
      </c>
      <c r="G71" s="129">
        <f>+G72</f>
        <v>1324.5</v>
      </c>
      <c r="H71" s="248"/>
      <c r="I71" s="207"/>
      <c r="J71" s="220"/>
      <c r="K71" s="118"/>
      <c r="L71" s="118"/>
    </row>
    <row r="72" spans="1:12" s="50" customFormat="1" ht="14.25" customHeight="1">
      <c r="A72" s="284"/>
      <c r="B72" s="281"/>
      <c r="C72" s="299"/>
      <c r="D72" s="293"/>
      <c r="E72" s="294"/>
      <c r="F72" s="55" t="s">
        <v>80</v>
      </c>
      <c r="G72" s="129">
        <f>+G73</f>
        <v>1324.5</v>
      </c>
      <c r="H72" s="248"/>
      <c r="I72" s="207"/>
      <c r="J72" s="220"/>
      <c r="K72" s="118"/>
      <c r="L72" s="118"/>
    </row>
    <row r="73" spans="1:12" s="50" customFormat="1" ht="14.25" customHeight="1">
      <c r="A73" s="284"/>
      <c r="B73" s="281"/>
      <c r="C73" s="299"/>
      <c r="D73" s="293"/>
      <c r="E73" s="294"/>
      <c r="F73" s="55" t="s">
        <v>81</v>
      </c>
      <c r="G73" s="129">
        <f>+G74</f>
        <v>1324.5</v>
      </c>
      <c r="H73" s="248"/>
      <c r="I73" s="207"/>
      <c r="J73" s="220"/>
      <c r="K73" s="118"/>
      <c r="L73" s="118"/>
    </row>
    <row r="74" spans="1:12" s="50" customFormat="1" ht="34.5">
      <c r="A74" s="284"/>
      <c r="B74" s="281"/>
      <c r="C74" s="299"/>
      <c r="D74" s="293"/>
      <c r="E74" s="294"/>
      <c r="F74" s="55" t="s">
        <v>82</v>
      </c>
      <c r="G74" s="129">
        <f>'հավելված 5'!D670</f>
        <v>1324.5</v>
      </c>
      <c r="H74" s="248"/>
      <c r="I74" s="207"/>
      <c r="J74" s="220"/>
      <c r="K74" s="118"/>
      <c r="L74" s="118"/>
    </row>
    <row r="75" spans="1:12" s="50" customFormat="1">
      <c r="A75" s="284"/>
      <c r="B75" s="281"/>
      <c r="C75" s="299"/>
      <c r="D75" s="293"/>
      <c r="E75" s="294"/>
      <c r="F75" s="45" t="s">
        <v>91</v>
      </c>
      <c r="G75" s="51">
        <f>G77</f>
        <v>-3580.9</v>
      </c>
      <c r="H75" s="247"/>
      <c r="I75" s="207"/>
      <c r="J75" s="220"/>
      <c r="K75" s="118"/>
      <c r="L75" s="118"/>
    </row>
    <row r="76" spans="1:12" s="50" customFormat="1" ht="34.5">
      <c r="A76" s="284"/>
      <c r="B76" s="281"/>
      <c r="C76" s="299"/>
      <c r="D76" s="293"/>
      <c r="E76" s="294"/>
      <c r="F76" s="55" t="s">
        <v>77</v>
      </c>
      <c r="G76" s="51"/>
      <c r="H76" s="247"/>
      <c r="I76" s="207"/>
      <c r="J76" s="220"/>
      <c r="K76" s="118"/>
      <c r="L76" s="118"/>
    </row>
    <row r="77" spans="1:12" s="50" customFormat="1" ht="14.25" customHeight="1">
      <c r="A77" s="284"/>
      <c r="B77" s="281"/>
      <c r="C77" s="299"/>
      <c r="D77" s="293"/>
      <c r="E77" s="294"/>
      <c r="F77" s="55" t="s">
        <v>78</v>
      </c>
      <c r="G77" s="129">
        <f>G78</f>
        <v>-3580.9</v>
      </c>
      <c r="H77" s="248"/>
      <c r="I77" s="207"/>
      <c r="J77" s="220"/>
      <c r="K77" s="118"/>
      <c r="L77" s="118"/>
    </row>
    <row r="78" spans="1:12" s="50" customFormat="1" ht="14.25" customHeight="1">
      <c r="A78" s="284"/>
      <c r="B78" s="281"/>
      <c r="C78" s="299"/>
      <c r="D78" s="293"/>
      <c r="E78" s="294"/>
      <c r="F78" s="55" t="s">
        <v>79</v>
      </c>
      <c r="G78" s="129">
        <f>G79</f>
        <v>-3580.9</v>
      </c>
      <c r="H78" s="248"/>
      <c r="I78" s="207"/>
      <c r="J78" s="220"/>
      <c r="K78" s="118"/>
      <c r="L78" s="118"/>
    </row>
    <row r="79" spans="1:12" s="50" customFormat="1" ht="14.25" customHeight="1">
      <c r="A79" s="284"/>
      <c r="B79" s="281"/>
      <c r="C79" s="299"/>
      <c r="D79" s="293"/>
      <c r="E79" s="294"/>
      <c r="F79" s="55" t="s">
        <v>80</v>
      </c>
      <c r="G79" s="129">
        <f>G80</f>
        <v>-3580.9</v>
      </c>
      <c r="H79" s="248"/>
      <c r="I79" s="207"/>
      <c r="J79" s="220"/>
      <c r="K79" s="118"/>
      <c r="L79" s="118"/>
    </row>
    <row r="80" spans="1:12" s="50" customFormat="1" ht="14.25" customHeight="1">
      <c r="A80" s="284"/>
      <c r="B80" s="281"/>
      <c r="C80" s="299"/>
      <c r="D80" s="293"/>
      <c r="E80" s="294"/>
      <c r="F80" s="55" t="s">
        <v>81</v>
      </c>
      <c r="G80" s="129">
        <f>G81</f>
        <v>-3580.9</v>
      </c>
      <c r="H80" s="248"/>
      <c r="I80" s="207"/>
      <c r="J80" s="220"/>
      <c r="K80" s="118"/>
      <c r="L80" s="118"/>
    </row>
    <row r="81" spans="1:14" s="50" customFormat="1" ht="34.5">
      <c r="A81" s="284"/>
      <c r="B81" s="281"/>
      <c r="C81" s="299"/>
      <c r="D81" s="293"/>
      <c r="E81" s="294"/>
      <c r="F81" s="55" t="s">
        <v>82</v>
      </c>
      <c r="G81" s="51">
        <f>'հավելված 5'!D735</f>
        <v>-3580.9</v>
      </c>
      <c r="H81" s="247"/>
      <c r="I81" s="207"/>
      <c r="J81" s="220"/>
      <c r="K81" s="118"/>
      <c r="L81" s="118"/>
    </row>
    <row r="82" spans="1:14" s="50" customFormat="1">
      <c r="A82" s="284"/>
      <c r="B82" s="281"/>
      <c r="C82" s="299"/>
      <c r="D82" s="293"/>
      <c r="E82" s="294"/>
      <c r="F82" s="45" t="s">
        <v>92</v>
      </c>
      <c r="G82" s="51">
        <f>G84</f>
        <v>3549.3</v>
      </c>
      <c r="H82" s="247"/>
      <c r="I82" s="207"/>
      <c r="J82" s="220"/>
      <c r="K82" s="118"/>
      <c r="L82" s="118"/>
    </row>
    <row r="83" spans="1:14" s="50" customFormat="1" ht="34.5">
      <c r="A83" s="284"/>
      <c r="B83" s="281"/>
      <c r="C83" s="299"/>
      <c r="D83" s="293"/>
      <c r="E83" s="294"/>
      <c r="F83" s="55" t="s">
        <v>77</v>
      </c>
      <c r="G83" s="51"/>
      <c r="H83" s="247"/>
      <c r="I83" s="207"/>
      <c r="J83" s="220"/>
      <c r="K83" s="118"/>
      <c r="L83" s="118"/>
    </row>
    <row r="84" spans="1:14" s="50" customFormat="1" ht="14.25" customHeight="1">
      <c r="A84" s="284"/>
      <c r="B84" s="281"/>
      <c r="C84" s="299"/>
      <c r="D84" s="293"/>
      <c r="E84" s="294"/>
      <c r="F84" s="55" t="s">
        <v>78</v>
      </c>
      <c r="G84" s="129">
        <f>G85</f>
        <v>3549.3</v>
      </c>
      <c r="H84" s="248"/>
      <c r="I84" s="207"/>
      <c r="J84" s="220"/>
      <c r="K84" s="118"/>
      <c r="L84" s="118"/>
    </row>
    <row r="85" spans="1:14" s="50" customFormat="1" ht="14.25" customHeight="1">
      <c r="A85" s="284"/>
      <c r="B85" s="281"/>
      <c r="C85" s="299"/>
      <c r="D85" s="293"/>
      <c r="E85" s="294"/>
      <c r="F85" s="55" t="s">
        <v>79</v>
      </c>
      <c r="G85" s="129">
        <f>G86</f>
        <v>3549.3</v>
      </c>
      <c r="H85" s="248"/>
      <c r="I85" s="207"/>
      <c r="J85" s="220"/>
      <c r="K85" s="118"/>
      <c r="L85" s="118"/>
    </row>
    <row r="86" spans="1:14" s="50" customFormat="1" ht="14.25" customHeight="1">
      <c r="A86" s="284"/>
      <c r="B86" s="281"/>
      <c r="C86" s="299"/>
      <c r="D86" s="293"/>
      <c r="E86" s="294"/>
      <c r="F86" s="55" t="s">
        <v>80</v>
      </c>
      <c r="G86" s="129">
        <f>G87</f>
        <v>3549.3</v>
      </c>
      <c r="H86" s="248"/>
      <c r="I86" s="207"/>
      <c r="J86" s="220"/>
      <c r="K86" s="118"/>
      <c r="L86" s="118"/>
    </row>
    <row r="87" spans="1:14" s="50" customFormat="1" ht="14.25" customHeight="1">
      <c r="A87" s="284"/>
      <c r="B87" s="281"/>
      <c r="C87" s="299"/>
      <c r="D87" s="293"/>
      <c r="E87" s="294"/>
      <c r="F87" s="55" t="s">
        <v>81</v>
      </c>
      <c r="G87" s="129">
        <f>G88</f>
        <v>3549.3</v>
      </c>
      <c r="H87" s="248"/>
      <c r="I87" s="207"/>
      <c r="J87" s="220"/>
      <c r="K87" s="118"/>
      <c r="L87" s="118"/>
    </row>
    <row r="88" spans="1:14" s="50" customFormat="1" ht="34.5">
      <c r="A88" s="284"/>
      <c r="B88" s="281"/>
      <c r="C88" s="298"/>
      <c r="D88" s="293"/>
      <c r="E88" s="294"/>
      <c r="F88" s="55" t="s">
        <v>82</v>
      </c>
      <c r="G88" s="51">
        <f>'հավելված 5'!D789</f>
        <v>3549.3</v>
      </c>
      <c r="H88" s="247"/>
      <c r="I88" s="207"/>
      <c r="J88" s="220"/>
      <c r="K88" s="118"/>
      <c r="L88" s="118"/>
    </row>
    <row r="89" spans="1:14" s="50" customFormat="1">
      <c r="A89" s="284"/>
      <c r="B89" s="46"/>
      <c r="C89" s="280" t="s">
        <v>96</v>
      </c>
      <c r="D89" s="268"/>
      <c r="E89" s="266"/>
      <c r="F89" s="134" t="s">
        <v>97</v>
      </c>
      <c r="G89" s="91">
        <f>+G91</f>
        <v>-1555.2999999999884</v>
      </c>
      <c r="H89" s="245"/>
      <c r="I89" s="207"/>
      <c r="J89" s="220"/>
      <c r="K89" s="118"/>
      <c r="L89" s="118"/>
    </row>
    <row r="90" spans="1:14" s="50" customFormat="1">
      <c r="A90" s="284"/>
      <c r="B90" s="46"/>
      <c r="C90" s="281"/>
      <c r="D90" s="269"/>
      <c r="E90" s="267"/>
      <c r="F90" s="55" t="s">
        <v>20</v>
      </c>
      <c r="G90" s="91"/>
      <c r="H90" s="245"/>
      <c r="I90" s="207"/>
      <c r="J90" s="220"/>
      <c r="K90" s="118"/>
      <c r="L90" s="118"/>
    </row>
    <row r="91" spans="1:14" s="118" customFormat="1" ht="34.5">
      <c r="A91" s="284"/>
      <c r="B91" s="46"/>
      <c r="C91" s="281"/>
      <c r="D91" s="269"/>
      <c r="E91" s="267"/>
      <c r="F91" s="43" t="s">
        <v>36</v>
      </c>
      <c r="G91" s="130">
        <f>+G93</f>
        <v>-1555.2999999999884</v>
      </c>
      <c r="H91" s="244"/>
      <c r="I91" s="210"/>
      <c r="J91" s="224"/>
      <c r="K91" s="154"/>
      <c r="L91" s="154"/>
      <c r="M91" s="154"/>
      <c r="N91" s="154"/>
    </row>
    <row r="92" spans="1:14" s="118" customFormat="1">
      <c r="A92" s="284"/>
      <c r="B92" s="46"/>
      <c r="C92" s="281"/>
      <c r="D92" s="271"/>
      <c r="E92" s="270"/>
      <c r="F92" s="152" t="s">
        <v>20</v>
      </c>
      <c r="G92" s="156"/>
      <c r="H92" s="249"/>
      <c r="I92" s="212"/>
      <c r="J92" s="224"/>
      <c r="K92" s="154"/>
      <c r="L92" s="154"/>
      <c r="M92" s="154"/>
      <c r="N92" s="154"/>
    </row>
    <row r="93" spans="1:14" s="118" customFormat="1">
      <c r="A93" s="284"/>
      <c r="B93" s="46"/>
      <c r="C93" s="281"/>
      <c r="D93" s="268">
        <v>1146</v>
      </c>
      <c r="E93" s="272"/>
      <c r="F93" s="42" t="s">
        <v>47</v>
      </c>
      <c r="G93" s="130">
        <f>+G95</f>
        <v>-1555.2999999999884</v>
      </c>
      <c r="H93" s="244"/>
      <c r="I93" s="210"/>
      <c r="J93" s="224"/>
      <c r="K93" s="145"/>
      <c r="L93" s="145"/>
      <c r="M93" s="145"/>
      <c r="N93" s="145"/>
    </row>
    <row r="94" spans="1:14" s="118" customFormat="1">
      <c r="A94" s="284"/>
      <c r="B94" s="46"/>
      <c r="C94" s="281"/>
      <c r="D94" s="271"/>
      <c r="E94" s="273"/>
      <c r="F94" s="44" t="s">
        <v>62</v>
      </c>
      <c r="G94" s="129"/>
      <c r="H94" s="248"/>
      <c r="I94" s="210"/>
      <c r="J94" s="224"/>
      <c r="K94" s="145"/>
      <c r="L94" s="145"/>
      <c r="M94" s="145"/>
      <c r="N94" s="145"/>
    </row>
    <row r="95" spans="1:14" s="50" customFormat="1">
      <c r="A95" s="284"/>
      <c r="B95" s="46"/>
      <c r="C95" s="281"/>
      <c r="D95" s="268"/>
      <c r="E95" s="227">
        <v>11001</v>
      </c>
      <c r="F95" s="134" t="s">
        <v>68</v>
      </c>
      <c r="G95" s="91">
        <f>G97+G104+G111</f>
        <v>-1555.2999999999884</v>
      </c>
      <c r="H95" s="245"/>
      <c r="I95" s="209"/>
      <c r="J95" s="222"/>
      <c r="K95" s="118"/>
      <c r="L95" s="118"/>
    </row>
    <row r="96" spans="1:14" s="50" customFormat="1">
      <c r="A96" s="284"/>
      <c r="B96" s="46"/>
      <c r="C96" s="281"/>
      <c r="D96" s="269"/>
      <c r="E96" s="157"/>
      <c r="F96" s="29" t="s">
        <v>45</v>
      </c>
      <c r="G96" s="49"/>
      <c r="H96" s="247"/>
      <c r="I96" s="207"/>
      <c r="J96" s="220"/>
      <c r="K96" s="118"/>
      <c r="L96" s="118"/>
    </row>
    <row r="97" spans="1:12" s="50" customFormat="1" ht="34.5">
      <c r="A97" s="284"/>
      <c r="B97" s="46"/>
      <c r="C97" s="281"/>
      <c r="D97" s="269"/>
      <c r="E97" s="157"/>
      <c r="F97" s="47" t="s">
        <v>83</v>
      </c>
      <c r="G97" s="49">
        <f>+G99</f>
        <v>-75516.2</v>
      </c>
      <c r="H97" s="247"/>
      <c r="I97" s="209"/>
      <c r="J97" s="221"/>
      <c r="K97" s="118"/>
      <c r="L97" s="118"/>
    </row>
    <row r="98" spans="1:12" s="50" customFormat="1" ht="34.5">
      <c r="A98" s="284"/>
      <c r="B98" s="46"/>
      <c r="C98" s="281"/>
      <c r="D98" s="269"/>
      <c r="E98" s="157"/>
      <c r="F98" s="29" t="s">
        <v>77</v>
      </c>
      <c r="G98" s="51"/>
      <c r="H98" s="247"/>
      <c r="I98" s="207"/>
      <c r="J98" s="220"/>
      <c r="K98" s="118"/>
      <c r="L98" s="118"/>
    </row>
    <row r="99" spans="1:12" s="50" customFormat="1">
      <c r="A99" s="284"/>
      <c r="B99" s="46"/>
      <c r="C99" s="281"/>
      <c r="D99" s="269"/>
      <c r="E99" s="157"/>
      <c r="F99" s="29" t="s">
        <v>78</v>
      </c>
      <c r="G99" s="51">
        <f t="shared" ref="G99:G101" si="3">+G100</f>
        <v>-75516.2</v>
      </c>
      <c r="H99" s="247"/>
      <c r="I99" s="209"/>
      <c r="J99" s="221"/>
      <c r="K99" s="118"/>
      <c r="L99" s="118"/>
    </row>
    <row r="100" spans="1:12" s="50" customFormat="1">
      <c r="A100" s="284"/>
      <c r="B100" s="46"/>
      <c r="C100" s="281"/>
      <c r="D100" s="269"/>
      <c r="E100" s="157"/>
      <c r="F100" s="29" t="s">
        <v>79</v>
      </c>
      <c r="G100" s="51">
        <f t="shared" si="3"/>
        <v>-75516.2</v>
      </c>
      <c r="H100" s="247"/>
      <c r="I100" s="207"/>
      <c r="J100" s="220"/>
      <c r="K100" s="118"/>
      <c r="L100" s="118"/>
    </row>
    <row r="101" spans="1:12" s="50" customFormat="1">
      <c r="A101" s="284"/>
      <c r="B101" s="46"/>
      <c r="C101" s="281"/>
      <c r="D101" s="269"/>
      <c r="E101" s="157"/>
      <c r="F101" s="29" t="s">
        <v>80</v>
      </c>
      <c r="G101" s="51">
        <f t="shared" si="3"/>
        <v>-75516.2</v>
      </c>
      <c r="H101" s="247"/>
      <c r="I101" s="207"/>
      <c r="J101" s="220"/>
      <c r="K101" s="118"/>
      <c r="L101" s="118"/>
    </row>
    <row r="102" spans="1:12" s="50" customFormat="1">
      <c r="A102" s="284"/>
      <c r="B102" s="46"/>
      <c r="C102" s="281"/>
      <c r="D102" s="269"/>
      <c r="E102" s="157"/>
      <c r="F102" s="29" t="s">
        <v>81</v>
      </c>
      <c r="G102" s="51">
        <f>+G103</f>
        <v>-75516.2</v>
      </c>
      <c r="H102" s="247"/>
      <c r="I102" s="207"/>
      <c r="J102" s="220"/>
      <c r="K102" s="118"/>
      <c r="L102" s="118"/>
    </row>
    <row r="103" spans="1:12" s="50" customFormat="1" ht="34.5">
      <c r="A103" s="284"/>
      <c r="B103" s="46"/>
      <c r="C103" s="281"/>
      <c r="D103" s="269"/>
      <c r="E103" s="157"/>
      <c r="F103" s="29" t="s">
        <v>82</v>
      </c>
      <c r="G103" s="51">
        <f>'հավելված 5'!D80</f>
        <v>-75516.2</v>
      </c>
      <c r="H103" s="247"/>
      <c r="I103" s="207"/>
      <c r="J103" s="220"/>
      <c r="K103" s="118"/>
      <c r="L103" s="118"/>
    </row>
    <row r="104" spans="1:12" s="50" customFormat="1">
      <c r="A104" s="284"/>
      <c r="B104" s="46"/>
      <c r="C104" s="281"/>
      <c r="D104" s="269"/>
      <c r="E104" s="157"/>
      <c r="F104" s="47" t="s">
        <v>88</v>
      </c>
      <c r="G104" s="49">
        <f>+G106</f>
        <v>2788.6</v>
      </c>
      <c r="H104" s="247"/>
      <c r="I104" s="209"/>
      <c r="J104" s="221"/>
      <c r="K104" s="118"/>
      <c r="L104" s="118"/>
    </row>
    <row r="105" spans="1:12" s="50" customFormat="1" ht="34.5">
      <c r="A105" s="284"/>
      <c r="B105" s="46"/>
      <c r="C105" s="281"/>
      <c r="D105" s="269"/>
      <c r="E105" s="157"/>
      <c r="F105" s="29" t="s">
        <v>77</v>
      </c>
      <c r="G105" s="51"/>
      <c r="H105" s="247"/>
      <c r="I105" s="207"/>
      <c r="J105" s="220"/>
      <c r="K105" s="118"/>
      <c r="L105" s="118"/>
    </row>
    <row r="106" spans="1:12" s="50" customFormat="1">
      <c r="A106" s="284"/>
      <c r="B106" s="46"/>
      <c r="C106" s="281"/>
      <c r="D106" s="269"/>
      <c r="E106" s="157"/>
      <c r="F106" s="29" t="s">
        <v>78</v>
      </c>
      <c r="G106" s="51">
        <f t="shared" ref="G106:G108" si="4">+G107</f>
        <v>2788.6</v>
      </c>
      <c r="H106" s="247"/>
      <c r="I106" s="209"/>
      <c r="J106" s="221"/>
      <c r="K106" s="118"/>
      <c r="L106" s="118"/>
    </row>
    <row r="107" spans="1:12" s="50" customFormat="1">
      <c r="A107" s="284"/>
      <c r="B107" s="46"/>
      <c r="C107" s="281"/>
      <c r="D107" s="269"/>
      <c r="E107" s="157"/>
      <c r="F107" s="29" t="s">
        <v>79</v>
      </c>
      <c r="G107" s="51">
        <f t="shared" si="4"/>
        <v>2788.6</v>
      </c>
      <c r="H107" s="247"/>
      <c r="I107" s="207"/>
      <c r="J107" s="220"/>
      <c r="K107" s="118"/>
      <c r="L107" s="118"/>
    </row>
    <row r="108" spans="1:12" s="50" customFormat="1">
      <c r="A108" s="284"/>
      <c r="B108" s="46"/>
      <c r="C108" s="281"/>
      <c r="D108" s="269"/>
      <c r="E108" s="157"/>
      <c r="F108" s="29" t="s">
        <v>80</v>
      </c>
      <c r="G108" s="51">
        <f t="shared" si="4"/>
        <v>2788.6</v>
      </c>
      <c r="H108" s="247"/>
      <c r="I108" s="207"/>
      <c r="J108" s="220"/>
      <c r="K108" s="118"/>
      <c r="L108" s="118"/>
    </row>
    <row r="109" spans="1:12" s="50" customFormat="1">
      <c r="A109" s="284"/>
      <c r="B109" s="46"/>
      <c r="C109" s="281"/>
      <c r="D109" s="269"/>
      <c r="E109" s="157"/>
      <c r="F109" s="29" t="s">
        <v>81</v>
      </c>
      <c r="G109" s="51">
        <f>+G110</f>
        <v>2788.6</v>
      </c>
      <c r="H109" s="247"/>
      <c r="I109" s="207"/>
      <c r="J109" s="220"/>
      <c r="K109" s="118"/>
      <c r="L109" s="118"/>
    </row>
    <row r="110" spans="1:12" s="50" customFormat="1" ht="34.5">
      <c r="A110" s="284"/>
      <c r="B110" s="46"/>
      <c r="C110" s="281"/>
      <c r="D110" s="269"/>
      <c r="E110" s="157"/>
      <c r="F110" s="29" t="s">
        <v>82</v>
      </c>
      <c r="G110" s="51">
        <f>'հավելված 5'!D467</f>
        <v>2788.6</v>
      </c>
      <c r="H110" s="247"/>
      <c r="I110" s="207"/>
      <c r="J110" s="220"/>
      <c r="K110" s="118"/>
      <c r="L110" s="118"/>
    </row>
    <row r="111" spans="1:12" s="50" customFormat="1">
      <c r="A111" s="284"/>
      <c r="B111" s="46"/>
      <c r="C111" s="281"/>
      <c r="D111" s="269"/>
      <c r="E111" s="157"/>
      <c r="F111" s="47" t="s">
        <v>90</v>
      </c>
      <c r="G111" s="49">
        <f>+G113</f>
        <v>71172.3</v>
      </c>
      <c r="H111" s="247"/>
      <c r="I111" s="209"/>
      <c r="J111" s="221"/>
      <c r="K111" s="118"/>
      <c r="L111" s="118"/>
    </row>
    <row r="112" spans="1:12" s="50" customFormat="1" ht="34.5">
      <c r="A112" s="284"/>
      <c r="B112" s="46"/>
      <c r="C112" s="281"/>
      <c r="D112" s="269"/>
      <c r="E112" s="157"/>
      <c r="F112" s="29" t="s">
        <v>77</v>
      </c>
      <c r="G112" s="51"/>
      <c r="H112" s="247"/>
      <c r="I112" s="207"/>
      <c r="J112" s="220"/>
      <c r="K112" s="118"/>
      <c r="L112" s="118"/>
    </row>
    <row r="113" spans="1:14" s="50" customFormat="1">
      <c r="A113" s="284"/>
      <c r="B113" s="46"/>
      <c r="C113" s="281"/>
      <c r="D113" s="269"/>
      <c r="E113" s="157"/>
      <c r="F113" s="29" t="s">
        <v>78</v>
      </c>
      <c r="G113" s="51">
        <f t="shared" ref="G113:G115" si="5">+G114</f>
        <v>71172.3</v>
      </c>
      <c r="H113" s="247"/>
      <c r="I113" s="207"/>
      <c r="J113" s="220"/>
      <c r="K113" s="118"/>
      <c r="L113" s="118"/>
    </row>
    <row r="114" spans="1:14" s="50" customFormat="1">
      <c r="A114" s="284"/>
      <c r="B114" s="46"/>
      <c r="C114" s="281"/>
      <c r="D114" s="269"/>
      <c r="E114" s="157"/>
      <c r="F114" s="29" t="s">
        <v>79</v>
      </c>
      <c r="G114" s="51">
        <f t="shared" si="5"/>
        <v>71172.3</v>
      </c>
      <c r="H114" s="247"/>
      <c r="I114" s="207"/>
      <c r="J114" s="220"/>
      <c r="K114" s="118"/>
      <c r="L114" s="118"/>
    </row>
    <row r="115" spans="1:14" s="50" customFormat="1">
      <c r="A115" s="284"/>
      <c r="B115" s="46"/>
      <c r="C115" s="281"/>
      <c r="D115" s="269"/>
      <c r="E115" s="157"/>
      <c r="F115" s="29" t="s">
        <v>80</v>
      </c>
      <c r="G115" s="51">
        <f t="shared" si="5"/>
        <v>71172.3</v>
      </c>
      <c r="H115" s="247"/>
      <c r="I115" s="207"/>
      <c r="J115" s="220"/>
      <c r="K115" s="118"/>
      <c r="L115" s="118"/>
    </row>
    <row r="116" spans="1:14" s="50" customFormat="1">
      <c r="A116" s="284"/>
      <c r="B116" s="46"/>
      <c r="C116" s="281"/>
      <c r="D116" s="269"/>
      <c r="E116" s="157"/>
      <c r="F116" s="29" t="s">
        <v>81</v>
      </c>
      <c r="G116" s="51">
        <f>+G117</f>
        <v>71172.3</v>
      </c>
      <c r="H116" s="247"/>
      <c r="I116" s="207"/>
      <c r="J116" s="220"/>
      <c r="K116" s="118"/>
      <c r="L116" s="118"/>
    </row>
    <row r="117" spans="1:14" s="50" customFormat="1" ht="34.5">
      <c r="A117" s="284"/>
      <c r="B117" s="46"/>
      <c r="C117" s="281"/>
      <c r="D117" s="269"/>
      <c r="E117" s="157"/>
      <c r="F117" s="29" t="s">
        <v>82</v>
      </c>
      <c r="G117" s="51">
        <f>'հավելված 5'!D645</f>
        <v>71172.3</v>
      </c>
      <c r="H117" s="247"/>
      <c r="I117" s="207"/>
      <c r="J117" s="220"/>
      <c r="K117" s="118"/>
      <c r="L117" s="118"/>
    </row>
    <row r="118" spans="1:14" s="155" customFormat="1">
      <c r="A118" s="284"/>
      <c r="B118" s="231" t="s">
        <v>96</v>
      </c>
      <c r="C118" s="297"/>
      <c r="D118" s="289"/>
      <c r="E118" s="157"/>
      <c r="F118" s="160" t="s">
        <v>98</v>
      </c>
      <c r="G118" s="161">
        <f>+G120+G191</f>
        <v>-8016.6</v>
      </c>
      <c r="H118" s="245"/>
      <c r="I118" s="207"/>
      <c r="J118" s="220"/>
      <c r="K118" s="118"/>
      <c r="L118" s="118"/>
    </row>
    <row r="119" spans="1:14" s="155" customFormat="1">
      <c r="A119" s="284"/>
      <c r="B119" s="46"/>
      <c r="C119" s="298"/>
      <c r="D119" s="290"/>
      <c r="E119" s="157"/>
      <c r="F119" s="43" t="s">
        <v>20</v>
      </c>
      <c r="G119" s="51"/>
      <c r="H119" s="247"/>
      <c r="I119" s="207"/>
      <c r="J119" s="220"/>
      <c r="K119" s="118"/>
      <c r="L119" s="118"/>
    </row>
    <row r="120" spans="1:14" s="155" customFormat="1">
      <c r="A120" s="284"/>
      <c r="B120" s="46"/>
      <c r="C120" s="231" t="s">
        <v>94</v>
      </c>
      <c r="D120" s="290"/>
      <c r="E120" s="157"/>
      <c r="F120" s="160" t="s">
        <v>99</v>
      </c>
      <c r="G120" s="161">
        <f>+G122</f>
        <v>0</v>
      </c>
      <c r="H120" s="245"/>
      <c r="I120" s="207"/>
      <c r="J120" s="220"/>
      <c r="K120" s="118"/>
      <c r="L120" s="118"/>
    </row>
    <row r="121" spans="1:14" s="155" customFormat="1">
      <c r="A121" s="284"/>
      <c r="B121" s="46"/>
      <c r="C121" s="48"/>
      <c r="D121" s="290"/>
      <c r="E121" s="157"/>
      <c r="F121" s="43" t="s">
        <v>20</v>
      </c>
      <c r="G121" s="161"/>
      <c r="H121" s="245"/>
      <c r="I121" s="207"/>
      <c r="J121" s="220"/>
      <c r="K121" s="118"/>
      <c r="L121" s="118"/>
    </row>
    <row r="122" spans="1:14" s="118" customFormat="1" ht="34.5">
      <c r="A122" s="284"/>
      <c r="B122" s="46"/>
      <c r="C122" s="48"/>
      <c r="D122" s="290"/>
      <c r="E122" s="228"/>
      <c r="F122" s="43" t="s">
        <v>36</v>
      </c>
      <c r="G122" s="129">
        <f>+G124</f>
        <v>0</v>
      </c>
      <c r="H122" s="248"/>
      <c r="I122" s="210"/>
      <c r="J122" s="224"/>
      <c r="K122" s="154"/>
      <c r="L122" s="154"/>
      <c r="M122" s="154"/>
      <c r="N122" s="154"/>
    </row>
    <row r="123" spans="1:14" s="118" customFormat="1">
      <c r="A123" s="284"/>
      <c r="B123" s="46"/>
      <c r="C123" s="48"/>
      <c r="D123" s="291"/>
      <c r="E123" s="228"/>
      <c r="F123" s="152" t="s">
        <v>20</v>
      </c>
      <c r="G123" s="153"/>
      <c r="H123" s="246"/>
      <c r="I123" s="212"/>
      <c r="J123" s="224"/>
      <c r="K123" s="154"/>
      <c r="L123" s="154"/>
      <c r="M123" s="154"/>
      <c r="N123" s="154"/>
    </row>
    <row r="124" spans="1:14" s="118" customFormat="1">
      <c r="A124" s="284"/>
      <c r="B124" s="46"/>
      <c r="C124" s="48"/>
      <c r="D124" s="268">
        <v>1146</v>
      </c>
      <c r="E124" s="272"/>
      <c r="F124" s="42" t="s">
        <v>47</v>
      </c>
      <c r="G124" s="130">
        <f>G126</f>
        <v>0</v>
      </c>
      <c r="H124" s="244"/>
      <c r="I124" s="210"/>
      <c r="J124" s="224"/>
      <c r="K124" s="145"/>
      <c r="L124" s="145"/>
      <c r="M124" s="145"/>
      <c r="N124" s="145"/>
    </row>
    <row r="125" spans="1:14" s="118" customFormat="1">
      <c r="A125" s="284"/>
      <c r="B125" s="46"/>
      <c r="C125" s="48"/>
      <c r="D125" s="271"/>
      <c r="E125" s="273"/>
      <c r="F125" s="44" t="s">
        <v>62</v>
      </c>
      <c r="G125" s="129"/>
      <c r="H125" s="248"/>
      <c r="I125" s="210"/>
      <c r="J125" s="224"/>
      <c r="K125" s="145"/>
      <c r="L125" s="145"/>
      <c r="M125" s="145"/>
      <c r="N125" s="145"/>
    </row>
    <row r="126" spans="1:14" s="50" customFormat="1">
      <c r="A126" s="284"/>
      <c r="B126" s="46"/>
      <c r="C126" s="48"/>
      <c r="D126" s="268"/>
      <c r="E126" s="266">
        <v>11002</v>
      </c>
      <c r="F126" s="199" t="s">
        <v>71</v>
      </c>
      <c r="G126" s="130">
        <f>G128+G135+G142+G149+G156+G163+G170+G177+G184</f>
        <v>0</v>
      </c>
      <c r="H126" s="245"/>
      <c r="I126" s="207"/>
      <c r="J126" s="220"/>
      <c r="K126" s="118"/>
      <c r="L126" s="118"/>
    </row>
    <row r="127" spans="1:14" s="50" customFormat="1">
      <c r="A127" s="284"/>
      <c r="B127" s="46"/>
      <c r="C127" s="48"/>
      <c r="D127" s="269"/>
      <c r="E127" s="267"/>
      <c r="F127" s="29" t="s">
        <v>45</v>
      </c>
      <c r="G127" s="159"/>
      <c r="H127" s="247"/>
      <c r="I127" s="209"/>
      <c r="J127" s="221"/>
      <c r="K127" s="118"/>
      <c r="L127" s="118"/>
    </row>
    <row r="128" spans="1:14" s="50" customFormat="1" ht="34.5">
      <c r="A128" s="284"/>
      <c r="B128" s="46"/>
      <c r="C128" s="48"/>
      <c r="D128" s="269"/>
      <c r="E128" s="267"/>
      <c r="F128" s="45" t="s">
        <v>76</v>
      </c>
      <c r="G128" s="51">
        <f>+G130</f>
        <v>1223532.6000000001</v>
      </c>
      <c r="H128" s="247"/>
      <c r="I128" s="207"/>
      <c r="J128" s="220"/>
      <c r="K128" s="118"/>
      <c r="L128" s="118"/>
    </row>
    <row r="129" spans="1:12" s="50" customFormat="1" ht="34.5">
      <c r="A129" s="284"/>
      <c r="B129" s="46"/>
      <c r="C129" s="48"/>
      <c r="D129" s="269"/>
      <c r="E129" s="267"/>
      <c r="F129" s="29" t="s">
        <v>77</v>
      </c>
      <c r="G129" s="51"/>
      <c r="H129" s="247"/>
      <c r="I129" s="207"/>
      <c r="J129" s="220"/>
      <c r="K129" s="118"/>
      <c r="L129" s="118"/>
    </row>
    <row r="130" spans="1:12" s="50" customFormat="1">
      <c r="A130" s="284"/>
      <c r="B130" s="46"/>
      <c r="C130" s="48"/>
      <c r="D130" s="269"/>
      <c r="E130" s="267"/>
      <c r="F130" s="29" t="s">
        <v>78</v>
      </c>
      <c r="G130" s="49">
        <f>+G131</f>
        <v>1223532.6000000001</v>
      </c>
      <c r="H130" s="247"/>
      <c r="I130" s="207"/>
      <c r="J130" s="220"/>
      <c r="K130" s="118"/>
      <c r="L130" s="118"/>
    </row>
    <row r="131" spans="1:12" s="50" customFormat="1">
      <c r="A131" s="284"/>
      <c r="B131" s="46"/>
      <c r="C131" s="48"/>
      <c r="D131" s="269"/>
      <c r="E131" s="267"/>
      <c r="F131" s="29" t="s">
        <v>79</v>
      </c>
      <c r="G131" s="51">
        <f>+G132</f>
        <v>1223532.6000000001</v>
      </c>
      <c r="H131" s="247"/>
      <c r="I131" s="207"/>
      <c r="J131" s="220"/>
      <c r="K131" s="118"/>
      <c r="L131" s="118"/>
    </row>
    <row r="132" spans="1:12" s="50" customFormat="1">
      <c r="A132" s="284"/>
      <c r="B132" s="46"/>
      <c r="C132" s="48"/>
      <c r="D132" s="269"/>
      <c r="E132" s="267"/>
      <c r="F132" s="29" t="s">
        <v>80</v>
      </c>
      <c r="G132" s="51">
        <f>+G133</f>
        <v>1223532.6000000001</v>
      </c>
      <c r="H132" s="247"/>
      <c r="I132" s="207"/>
      <c r="J132" s="220"/>
      <c r="K132" s="118"/>
      <c r="L132" s="118"/>
    </row>
    <row r="133" spans="1:12" s="50" customFormat="1">
      <c r="A133" s="284"/>
      <c r="B133" s="46"/>
      <c r="C133" s="48"/>
      <c r="D133" s="269"/>
      <c r="E133" s="267"/>
      <c r="F133" s="29" t="s">
        <v>81</v>
      </c>
      <c r="G133" s="51">
        <f>+G134</f>
        <v>1223532.6000000001</v>
      </c>
      <c r="H133" s="247"/>
      <c r="I133" s="207"/>
      <c r="J133" s="220"/>
      <c r="K133" s="118"/>
      <c r="L133" s="118"/>
    </row>
    <row r="134" spans="1:12" s="50" customFormat="1" ht="34.5">
      <c r="A134" s="284"/>
      <c r="B134" s="46"/>
      <c r="C134" s="48"/>
      <c r="D134" s="269"/>
      <c r="E134" s="267"/>
      <c r="F134" s="29" t="s">
        <v>82</v>
      </c>
      <c r="G134" s="51">
        <f>'հավելված 5'!D37</f>
        <v>1223532.6000000001</v>
      </c>
      <c r="H134" s="247"/>
      <c r="I134" s="207"/>
      <c r="J134" s="220"/>
      <c r="K134" s="118"/>
      <c r="L134" s="118"/>
    </row>
    <row r="135" spans="1:12" s="50" customFormat="1" ht="34.5">
      <c r="A135" s="284"/>
      <c r="B135" s="46"/>
      <c r="C135" s="48"/>
      <c r="D135" s="269"/>
      <c r="E135" s="267"/>
      <c r="F135" s="47" t="s">
        <v>83</v>
      </c>
      <c r="G135" s="51">
        <f>+G137</f>
        <v>-19950.8</v>
      </c>
      <c r="H135" s="247"/>
      <c r="I135" s="207"/>
      <c r="J135" s="220"/>
      <c r="K135" s="118"/>
      <c r="L135" s="118"/>
    </row>
    <row r="136" spans="1:12" s="50" customFormat="1" ht="34.5">
      <c r="A136" s="284"/>
      <c r="B136" s="46"/>
      <c r="C136" s="48"/>
      <c r="D136" s="269"/>
      <c r="E136" s="267"/>
      <c r="F136" s="29" t="s">
        <v>77</v>
      </c>
      <c r="G136" s="51"/>
      <c r="H136" s="247"/>
      <c r="I136" s="207"/>
      <c r="J136" s="220"/>
      <c r="K136" s="118"/>
      <c r="L136" s="118"/>
    </row>
    <row r="137" spans="1:12" s="50" customFormat="1">
      <c r="A137" s="284"/>
      <c r="B137" s="46"/>
      <c r="C137" s="48"/>
      <c r="D137" s="269"/>
      <c r="E137" s="267"/>
      <c r="F137" s="29" t="s">
        <v>78</v>
      </c>
      <c r="G137" s="49">
        <f>+G138</f>
        <v>-19950.8</v>
      </c>
      <c r="H137" s="247"/>
      <c r="I137" s="207"/>
      <c r="J137" s="220"/>
      <c r="K137" s="118"/>
      <c r="L137" s="118"/>
    </row>
    <row r="138" spans="1:12" s="50" customFormat="1">
      <c r="A138" s="284"/>
      <c r="B138" s="46"/>
      <c r="C138" s="48"/>
      <c r="D138" s="269"/>
      <c r="E138" s="267"/>
      <c r="F138" s="29" t="s">
        <v>79</v>
      </c>
      <c r="G138" s="51">
        <f>+G139</f>
        <v>-19950.8</v>
      </c>
      <c r="H138" s="247"/>
      <c r="I138" s="207"/>
      <c r="J138" s="220"/>
      <c r="K138" s="118"/>
      <c r="L138" s="118"/>
    </row>
    <row r="139" spans="1:12" s="50" customFormat="1">
      <c r="A139" s="284"/>
      <c r="B139" s="46"/>
      <c r="C139" s="48"/>
      <c r="D139" s="269"/>
      <c r="E139" s="267"/>
      <c r="F139" s="29" t="s">
        <v>80</v>
      </c>
      <c r="G139" s="51">
        <f>+G140</f>
        <v>-19950.8</v>
      </c>
      <c r="H139" s="247"/>
      <c r="I139" s="207"/>
      <c r="J139" s="220"/>
      <c r="K139" s="118"/>
      <c r="L139" s="118"/>
    </row>
    <row r="140" spans="1:12" s="50" customFormat="1">
      <c r="A140" s="284"/>
      <c r="B140" s="46"/>
      <c r="C140" s="48"/>
      <c r="D140" s="269"/>
      <c r="E140" s="267"/>
      <c r="F140" s="29" t="s">
        <v>81</v>
      </c>
      <c r="G140" s="51">
        <f>+G141</f>
        <v>-19950.8</v>
      </c>
      <c r="H140" s="247"/>
      <c r="I140" s="207"/>
      <c r="J140" s="220"/>
      <c r="K140" s="118"/>
      <c r="L140" s="118"/>
    </row>
    <row r="141" spans="1:12" s="50" customFormat="1" ht="34.5">
      <c r="A141" s="284"/>
      <c r="B141" s="46"/>
      <c r="C141" s="48"/>
      <c r="D141" s="269"/>
      <c r="E141" s="267"/>
      <c r="F141" s="29" t="s">
        <v>82</v>
      </c>
      <c r="G141" s="51">
        <f>'հավելված 5'!D92</f>
        <v>-19950.8</v>
      </c>
      <c r="H141" s="247"/>
      <c r="I141" s="207"/>
      <c r="J141" s="220"/>
      <c r="K141" s="118"/>
      <c r="L141" s="118"/>
    </row>
    <row r="142" spans="1:12" s="50" customFormat="1">
      <c r="A142" s="284"/>
      <c r="B142" s="46"/>
      <c r="C142" s="48"/>
      <c r="D142" s="269"/>
      <c r="E142" s="267"/>
      <c r="F142" s="47" t="s">
        <v>150</v>
      </c>
      <c r="G142" s="51">
        <f>G144</f>
        <v>-444702.1</v>
      </c>
      <c r="H142" s="247"/>
      <c r="I142" s="207"/>
      <c r="J142" s="220"/>
      <c r="K142" s="118"/>
      <c r="L142" s="118"/>
    </row>
    <row r="143" spans="1:12" s="50" customFormat="1" ht="34.5">
      <c r="A143" s="284"/>
      <c r="B143" s="46"/>
      <c r="C143" s="48"/>
      <c r="D143" s="269"/>
      <c r="E143" s="267"/>
      <c r="F143" s="29" t="s">
        <v>77</v>
      </c>
      <c r="G143" s="51"/>
      <c r="H143" s="247"/>
      <c r="I143" s="207"/>
      <c r="J143" s="220"/>
      <c r="K143" s="118"/>
      <c r="L143" s="118"/>
    </row>
    <row r="144" spans="1:12" s="50" customFormat="1">
      <c r="A144" s="284"/>
      <c r="B144" s="46"/>
      <c r="C144" s="48"/>
      <c r="D144" s="269"/>
      <c r="E144" s="267"/>
      <c r="F144" s="29" t="s">
        <v>78</v>
      </c>
      <c r="G144" s="49">
        <f>+G145</f>
        <v>-444702.1</v>
      </c>
      <c r="H144" s="247"/>
      <c r="I144" s="207"/>
      <c r="J144" s="220"/>
      <c r="K144" s="118"/>
      <c r="L144" s="118"/>
    </row>
    <row r="145" spans="1:12" s="50" customFormat="1">
      <c r="A145" s="284"/>
      <c r="B145" s="46"/>
      <c r="C145" s="48"/>
      <c r="D145" s="269"/>
      <c r="E145" s="267"/>
      <c r="F145" s="29" t="s">
        <v>79</v>
      </c>
      <c r="G145" s="51">
        <f>+G146</f>
        <v>-444702.1</v>
      </c>
      <c r="H145" s="247"/>
      <c r="I145" s="207"/>
      <c r="J145" s="220"/>
      <c r="K145" s="118"/>
      <c r="L145" s="118"/>
    </row>
    <row r="146" spans="1:12" s="50" customFormat="1">
      <c r="A146" s="284"/>
      <c r="B146" s="46"/>
      <c r="C146" s="48"/>
      <c r="D146" s="269"/>
      <c r="E146" s="267"/>
      <c r="F146" s="29" t="s">
        <v>80</v>
      </c>
      <c r="G146" s="51">
        <f>+G147</f>
        <v>-444702.1</v>
      </c>
      <c r="H146" s="247"/>
      <c r="I146" s="207"/>
      <c r="J146" s="220"/>
      <c r="K146" s="118"/>
      <c r="L146" s="118"/>
    </row>
    <row r="147" spans="1:12" s="50" customFormat="1">
      <c r="A147" s="284"/>
      <c r="B147" s="46"/>
      <c r="C147" s="48"/>
      <c r="D147" s="269"/>
      <c r="E147" s="267"/>
      <c r="F147" s="29" t="s">
        <v>81</v>
      </c>
      <c r="G147" s="51">
        <f>+G148</f>
        <v>-444702.1</v>
      </c>
      <c r="H147" s="247"/>
      <c r="I147" s="207"/>
      <c r="J147" s="220"/>
      <c r="K147" s="118"/>
      <c r="L147" s="118"/>
    </row>
    <row r="148" spans="1:12" s="50" customFormat="1" ht="34.5">
      <c r="A148" s="284"/>
      <c r="B148" s="46"/>
      <c r="C148" s="48"/>
      <c r="D148" s="269"/>
      <c r="E148" s="267"/>
      <c r="F148" s="29" t="s">
        <v>82</v>
      </c>
      <c r="G148" s="51">
        <f>'հավելված 5'!D162</f>
        <v>-444702.1</v>
      </c>
      <c r="H148" s="247"/>
      <c r="I148" s="207"/>
      <c r="J148" s="220"/>
      <c r="K148" s="118"/>
      <c r="L148" s="118"/>
    </row>
    <row r="149" spans="1:12" s="50" customFormat="1">
      <c r="A149" s="284"/>
      <c r="B149" s="46"/>
      <c r="C149" s="48"/>
      <c r="D149" s="269"/>
      <c r="E149" s="267"/>
      <c r="F149" s="47" t="s">
        <v>151</v>
      </c>
      <c r="G149" s="51">
        <f>+G151</f>
        <v>44499</v>
      </c>
      <c r="H149" s="247"/>
      <c r="I149" s="207"/>
      <c r="J149" s="220"/>
      <c r="K149" s="118"/>
      <c r="L149" s="118"/>
    </row>
    <row r="150" spans="1:12" s="50" customFormat="1" ht="34.5">
      <c r="A150" s="284"/>
      <c r="B150" s="46"/>
      <c r="C150" s="48"/>
      <c r="D150" s="269"/>
      <c r="E150" s="267"/>
      <c r="F150" s="29" t="s">
        <v>77</v>
      </c>
      <c r="G150" s="51"/>
      <c r="H150" s="247"/>
      <c r="I150" s="207"/>
      <c r="J150" s="220"/>
      <c r="K150" s="118"/>
      <c r="L150" s="118"/>
    </row>
    <row r="151" spans="1:12" s="50" customFormat="1">
      <c r="A151" s="284"/>
      <c r="B151" s="46"/>
      <c r="C151" s="48"/>
      <c r="D151" s="269"/>
      <c r="E151" s="267"/>
      <c r="F151" s="29" t="s">
        <v>78</v>
      </c>
      <c r="G151" s="51">
        <f t="shared" ref="G151:G153" si="6">+G152</f>
        <v>44499</v>
      </c>
      <c r="H151" s="247"/>
      <c r="I151" s="207"/>
      <c r="J151" s="220"/>
      <c r="K151" s="118"/>
      <c r="L151" s="118"/>
    </row>
    <row r="152" spans="1:12" s="50" customFormat="1">
      <c r="A152" s="284"/>
      <c r="B152" s="46"/>
      <c r="C152" s="48"/>
      <c r="D152" s="269"/>
      <c r="E152" s="267"/>
      <c r="F152" s="29" t="s">
        <v>79</v>
      </c>
      <c r="G152" s="51">
        <f t="shared" si="6"/>
        <v>44499</v>
      </c>
      <c r="H152" s="247"/>
      <c r="I152" s="207"/>
      <c r="J152" s="220"/>
      <c r="K152" s="118"/>
      <c r="L152" s="118"/>
    </row>
    <row r="153" spans="1:12" s="50" customFormat="1">
      <c r="A153" s="284"/>
      <c r="B153" s="46"/>
      <c r="C153" s="48"/>
      <c r="D153" s="269"/>
      <c r="E153" s="267"/>
      <c r="F153" s="29" t="s">
        <v>80</v>
      </c>
      <c r="G153" s="51">
        <f t="shared" si="6"/>
        <v>44499</v>
      </c>
      <c r="H153" s="247"/>
      <c r="I153" s="207"/>
      <c r="J153" s="220"/>
      <c r="K153" s="118"/>
      <c r="L153" s="118"/>
    </row>
    <row r="154" spans="1:12" s="50" customFormat="1">
      <c r="A154" s="284"/>
      <c r="B154" s="46"/>
      <c r="C154" s="48"/>
      <c r="D154" s="269"/>
      <c r="E154" s="267"/>
      <c r="F154" s="29" t="s">
        <v>81</v>
      </c>
      <c r="G154" s="51">
        <f>+G155</f>
        <v>44499</v>
      </c>
      <c r="H154" s="247"/>
      <c r="I154" s="207"/>
      <c r="J154" s="220"/>
      <c r="K154" s="118"/>
      <c r="L154" s="118"/>
    </row>
    <row r="155" spans="1:12" s="50" customFormat="1" ht="34.5">
      <c r="A155" s="284"/>
      <c r="B155" s="46"/>
      <c r="C155" s="48"/>
      <c r="D155" s="269"/>
      <c r="E155" s="267"/>
      <c r="F155" s="29" t="s">
        <v>82</v>
      </c>
      <c r="G155" s="51">
        <f>'հավելված 5'!D233</f>
        <v>44499</v>
      </c>
      <c r="H155" s="247"/>
      <c r="I155" s="207"/>
      <c r="J155" s="220"/>
      <c r="K155" s="118"/>
      <c r="L155" s="118"/>
    </row>
    <row r="156" spans="1:12" s="50" customFormat="1">
      <c r="A156" s="284"/>
      <c r="B156" s="46"/>
      <c r="C156" s="48"/>
      <c r="D156" s="269"/>
      <c r="E156" s="267"/>
      <c r="F156" s="47" t="s">
        <v>87</v>
      </c>
      <c r="G156" s="51">
        <f>+G158</f>
        <v>-2177.5</v>
      </c>
      <c r="H156" s="247"/>
      <c r="I156" s="207"/>
      <c r="J156" s="220"/>
      <c r="K156" s="118"/>
      <c r="L156" s="118"/>
    </row>
    <row r="157" spans="1:12" s="50" customFormat="1" ht="34.5">
      <c r="A157" s="284"/>
      <c r="B157" s="46"/>
      <c r="C157" s="48"/>
      <c r="D157" s="269"/>
      <c r="E157" s="267"/>
      <c r="F157" s="29" t="s">
        <v>77</v>
      </c>
      <c r="G157" s="51"/>
      <c r="H157" s="247"/>
      <c r="I157" s="207"/>
      <c r="J157" s="220"/>
      <c r="K157" s="118"/>
      <c r="L157" s="118"/>
    </row>
    <row r="158" spans="1:12" s="50" customFormat="1">
      <c r="A158" s="284"/>
      <c r="B158" s="46"/>
      <c r="C158" s="48"/>
      <c r="D158" s="269"/>
      <c r="E158" s="267"/>
      <c r="F158" s="29" t="s">
        <v>78</v>
      </c>
      <c r="G158" s="51">
        <f t="shared" ref="G158:G160" si="7">+G159</f>
        <v>-2177.5</v>
      </c>
      <c r="H158" s="247"/>
      <c r="I158" s="209"/>
      <c r="J158" s="221"/>
      <c r="K158" s="118"/>
      <c r="L158" s="118"/>
    </row>
    <row r="159" spans="1:12" s="50" customFormat="1">
      <c r="A159" s="284"/>
      <c r="B159" s="46"/>
      <c r="C159" s="48"/>
      <c r="D159" s="269"/>
      <c r="E159" s="267"/>
      <c r="F159" s="29" t="s">
        <v>79</v>
      </c>
      <c r="G159" s="51">
        <f t="shared" si="7"/>
        <v>-2177.5</v>
      </c>
      <c r="H159" s="247"/>
      <c r="I159" s="207"/>
      <c r="J159" s="220"/>
      <c r="K159" s="118"/>
      <c r="L159" s="118"/>
    </row>
    <row r="160" spans="1:12" s="50" customFormat="1">
      <c r="A160" s="284"/>
      <c r="B160" s="46"/>
      <c r="C160" s="48"/>
      <c r="D160" s="269"/>
      <c r="E160" s="267"/>
      <c r="F160" s="29" t="s">
        <v>80</v>
      </c>
      <c r="G160" s="51">
        <f t="shared" si="7"/>
        <v>-2177.5</v>
      </c>
      <c r="H160" s="247"/>
      <c r="I160" s="207"/>
      <c r="J160" s="220"/>
      <c r="K160" s="118"/>
      <c r="L160" s="118"/>
    </row>
    <row r="161" spans="1:12" s="50" customFormat="1">
      <c r="A161" s="284"/>
      <c r="B161" s="46"/>
      <c r="C161" s="48"/>
      <c r="D161" s="269"/>
      <c r="E161" s="267"/>
      <c r="F161" s="29" t="s">
        <v>81</v>
      </c>
      <c r="G161" s="51">
        <f>+G162</f>
        <v>-2177.5</v>
      </c>
      <c r="H161" s="247"/>
      <c r="I161" s="207"/>
      <c r="J161" s="220"/>
      <c r="K161" s="118"/>
      <c r="L161" s="118"/>
    </row>
    <row r="162" spans="1:12" s="50" customFormat="1" ht="34.5">
      <c r="A162" s="284"/>
      <c r="B162" s="46"/>
      <c r="C162" s="48"/>
      <c r="D162" s="269"/>
      <c r="E162" s="267"/>
      <c r="F162" s="29" t="s">
        <v>82</v>
      </c>
      <c r="G162" s="51">
        <f>'հավելված 5'!D425</f>
        <v>-2177.5</v>
      </c>
      <c r="H162" s="247"/>
      <c r="I162" s="207"/>
      <c r="J162" s="220"/>
      <c r="K162" s="118"/>
      <c r="L162" s="118"/>
    </row>
    <row r="163" spans="1:12" s="50" customFormat="1">
      <c r="A163" s="284"/>
      <c r="B163" s="46"/>
      <c r="C163" s="48"/>
      <c r="D163" s="269"/>
      <c r="E163" s="267"/>
      <c r="F163" s="47" t="s">
        <v>88</v>
      </c>
      <c r="G163" s="51">
        <f>+G165</f>
        <v>-488806.1</v>
      </c>
      <c r="H163" s="247"/>
      <c r="I163" s="207"/>
      <c r="J163" s="220"/>
      <c r="K163" s="118"/>
      <c r="L163" s="118"/>
    </row>
    <row r="164" spans="1:12" s="50" customFormat="1" ht="34.5">
      <c r="A164" s="284"/>
      <c r="B164" s="46"/>
      <c r="C164" s="48"/>
      <c r="D164" s="269"/>
      <c r="E164" s="267"/>
      <c r="F164" s="29" t="s">
        <v>77</v>
      </c>
      <c r="G164" s="51"/>
      <c r="H164" s="247"/>
      <c r="I164" s="207"/>
      <c r="J164" s="220"/>
      <c r="K164" s="118"/>
      <c r="L164" s="118"/>
    </row>
    <row r="165" spans="1:12" s="50" customFormat="1">
      <c r="A165" s="284"/>
      <c r="B165" s="46"/>
      <c r="C165" s="48"/>
      <c r="D165" s="269"/>
      <c r="E165" s="267"/>
      <c r="F165" s="29" t="s">
        <v>78</v>
      </c>
      <c r="G165" s="51">
        <f t="shared" ref="G165:G167" si="8">+G166</f>
        <v>-488806.1</v>
      </c>
      <c r="H165" s="247"/>
      <c r="I165" s="207"/>
      <c r="J165" s="220"/>
      <c r="K165" s="118"/>
      <c r="L165" s="118"/>
    </row>
    <row r="166" spans="1:12" s="50" customFormat="1">
      <c r="A166" s="284"/>
      <c r="B166" s="46"/>
      <c r="C166" s="48"/>
      <c r="D166" s="269"/>
      <c r="E166" s="267"/>
      <c r="F166" s="29" t="s">
        <v>79</v>
      </c>
      <c r="G166" s="51">
        <f t="shared" si="8"/>
        <v>-488806.1</v>
      </c>
      <c r="H166" s="247"/>
      <c r="I166" s="207"/>
      <c r="J166" s="220"/>
      <c r="K166" s="118"/>
      <c r="L166" s="118"/>
    </row>
    <row r="167" spans="1:12" s="50" customFormat="1">
      <c r="A167" s="284"/>
      <c r="B167" s="46"/>
      <c r="C167" s="48"/>
      <c r="D167" s="269"/>
      <c r="E167" s="267"/>
      <c r="F167" s="29" t="s">
        <v>80</v>
      </c>
      <c r="G167" s="51">
        <f t="shared" si="8"/>
        <v>-488806.1</v>
      </c>
      <c r="H167" s="247"/>
      <c r="I167" s="207"/>
      <c r="J167" s="220"/>
      <c r="K167" s="118"/>
      <c r="L167" s="118"/>
    </row>
    <row r="168" spans="1:12" s="50" customFormat="1">
      <c r="A168" s="284"/>
      <c r="B168" s="46"/>
      <c r="C168" s="48"/>
      <c r="D168" s="269"/>
      <c r="E168" s="267"/>
      <c r="F168" s="29" t="s">
        <v>81</v>
      </c>
      <c r="G168" s="51">
        <f>+G169</f>
        <v>-488806.1</v>
      </c>
      <c r="H168" s="247"/>
      <c r="I168" s="207"/>
      <c r="J168" s="220"/>
      <c r="K168" s="118"/>
      <c r="L168" s="118"/>
    </row>
    <row r="169" spans="1:12" s="50" customFormat="1" ht="34.5">
      <c r="A169" s="284"/>
      <c r="B169" s="46"/>
      <c r="C169" s="48"/>
      <c r="D169" s="269"/>
      <c r="E169" s="267"/>
      <c r="F169" s="29" t="s">
        <v>82</v>
      </c>
      <c r="G169" s="51">
        <f>'հավելված 5'!D479</f>
        <v>-488806.1</v>
      </c>
      <c r="H169" s="247"/>
      <c r="I169" s="207"/>
      <c r="J169" s="220"/>
      <c r="K169" s="118"/>
      <c r="L169" s="118"/>
    </row>
    <row r="170" spans="1:12" s="50" customFormat="1">
      <c r="A170" s="284"/>
      <c r="B170" s="46"/>
      <c r="C170" s="48"/>
      <c r="D170" s="269"/>
      <c r="E170" s="267"/>
      <c r="F170" s="47" t="s">
        <v>89</v>
      </c>
      <c r="G170" s="51">
        <f>+G172</f>
        <v>-289017</v>
      </c>
      <c r="H170" s="247"/>
      <c r="I170" s="207"/>
      <c r="J170" s="220"/>
      <c r="K170" s="118"/>
      <c r="L170" s="118"/>
    </row>
    <row r="171" spans="1:12" s="50" customFormat="1" ht="34.5">
      <c r="A171" s="284"/>
      <c r="B171" s="46"/>
      <c r="C171" s="48"/>
      <c r="D171" s="269"/>
      <c r="E171" s="267"/>
      <c r="F171" s="29" t="s">
        <v>77</v>
      </c>
      <c r="G171" s="51"/>
      <c r="H171" s="247"/>
      <c r="I171" s="207"/>
      <c r="J171" s="220"/>
      <c r="K171" s="118"/>
      <c r="L171" s="118"/>
    </row>
    <row r="172" spans="1:12" s="50" customFormat="1">
      <c r="A172" s="284"/>
      <c r="B172" s="46"/>
      <c r="C172" s="48"/>
      <c r="D172" s="269"/>
      <c r="E172" s="267"/>
      <c r="F172" s="29" t="s">
        <v>78</v>
      </c>
      <c r="G172" s="129">
        <f>+G173</f>
        <v>-289017</v>
      </c>
      <c r="H172" s="248"/>
      <c r="I172" s="213"/>
      <c r="J172" s="225"/>
      <c r="K172" s="118"/>
      <c r="L172" s="118"/>
    </row>
    <row r="173" spans="1:12" s="50" customFormat="1">
      <c r="A173" s="284"/>
      <c r="B173" s="46"/>
      <c r="C173" s="48"/>
      <c r="D173" s="269"/>
      <c r="E173" s="267"/>
      <c r="F173" s="29" t="s">
        <v>79</v>
      </c>
      <c r="G173" s="129">
        <f>+G174</f>
        <v>-289017</v>
      </c>
      <c r="H173" s="248"/>
      <c r="I173" s="207"/>
      <c r="J173" s="220"/>
      <c r="K173" s="118"/>
      <c r="L173" s="118"/>
    </row>
    <row r="174" spans="1:12" s="50" customFormat="1">
      <c r="A174" s="284"/>
      <c r="B174" s="46"/>
      <c r="C174" s="48"/>
      <c r="D174" s="269"/>
      <c r="E174" s="267"/>
      <c r="F174" s="29" t="s">
        <v>80</v>
      </c>
      <c r="G174" s="129">
        <f>+G175</f>
        <v>-289017</v>
      </c>
      <c r="H174" s="248"/>
      <c r="I174" s="207"/>
      <c r="J174" s="220"/>
      <c r="K174" s="118"/>
      <c r="L174" s="118"/>
    </row>
    <row r="175" spans="1:12" s="50" customFormat="1">
      <c r="A175" s="284"/>
      <c r="B175" s="46"/>
      <c r="C175" s="48"/>
      <c r="D175" s="269"/>
      <c r="E175" s="267"/>
      <c r="F175" s="29" t="s">
        <v>81</v>
      </c>
      <c r="G175" s="129">
        <f>+G176</f>
        <v>-289017</v>
      </c>
      <c r="H175" s="248"/>
      <c r="I175" s="207"/>
      <c r="J175" s="220"/>
      <c r="K175" s="118"/>
      <c r="L175" s="118"/>
    </row>
    <row r="176" spans="1:12" s="50" customFormat="1" ht="34.5">
      <c r="A176" s="284"/>
      <c r="B176" s="46"/>
      <c r="C176" s="48"/>
      <c r="D176" s="269"/>
      <c r="E176" s="267"/>
      <c r="F176" s="29" t="s">
        <v>82</v>
      </c>
      <c r="G176" s="129">
        <f>'հավելված 5'!D560</f>
        <v>-289017</v>
      </c>
      <c r="H176" s="248"/>
      <c r="I176" s="207"/>
      <c r="J176" s="220"/>
      <c r="K176" s="118"/>
      <c r="L176" s="118"/>
    </row>
    <row r="177" spans="1:12" s="50" customFormat="1">
      <c r="A177" s="284"/>
      <c r="B177" s="46"/>
      <c r="C177" s="48"/>
      <c r="D177" s="269"/>
      <c r="E177" s="267"/>
      <c r="F177" s="47" t="s">
        <v>90</v>
      </c>
      <c r="G177" s="159">
        <f>G179</f>
        <v>70757.399999999994</v>
      </c>
      <c r="H177" s="247"/>
      <c r="I177" s="207"/>
      <c r="J177" s="220"/>
      <c r="K177" s="118"/>
      <c r="L177" s="118"/>
    </row>
    <row r="178" spans="1:12" s="50" customFormat="1" ht="34.5">
      <c r="A178" s="284"/>
      <c r="B178" s="46"/>
      <c r="C178" s="48"/>
      <c r="D178" s="269"/>
      <c r="E178" s="267"/>
      <c r="F178" s="29" t="s">
        <v>77</v>
      </c>
      <c r="G178" s="159"/>
      <c r="H178" s="247"/>
      <c r="I178" s="207"/>
      <c r="J178" s="220"/>
      <c r="K178" s="118"/>
      <c r="L178" s="118"/>
    </row>
    <row r="179" spans="1:12" s="50" customFormat="1">
      <c r="A179" s="284"/>
      <c r="B179" s="46"/>
      <c r="C179" s="48"/>
      <c r="D179" s="269"/>
      <c r="E179" s="267"/>
      <c r="F179" s="29" t="s">
        <v>78</v>
      </c>
      <c r="G179" s="129">
        <f>G180</f>
        <v>70757.399999999994</v>
      </c>
      <c r="H179" s="248"/>
      <c r="I179" s="209"/>
      <c r="J179" s="221"/>
      <c r="K179" s="118"/>
      <c r="L179" s="118"/>
    </row>
    <row r="180" spans="1:12" s="50" customFormat="1">
      <c r="A180" s="284"/>
      <c r="B180" s="46"/>
      <c r="C180" s="48"/>
      <c r="D180" s="269"/>
      <c r="E180" s="267"/>
      <c r="F180" s="29" t="s">
        <v>79</v>
      </c>
      <c r="G180" s="129">
        <f>G181</f>
        <v>70757.399999999994</v>
      </c>
      <c r="H180" s="248"/>
      <c r="I180" s="207"/>
      <c r="J180" s="221"/>
      <c r="K180" s="118"/>
      <c r="L180" s="118"/>
    </row>
    <row r="181" spans="1:12" s="50" customFormat="1">
      <c r="A181" s="284"/>
      <c r="B181" s="46"/>
      <c r="C181" s="48"/>
      <c r="D181" s="269"/>
      <c r="E181" s="267"/>
      <c r="F181" s="29" t="s">
        <v>80</v>
      </c>
      <c r="G181" s="129">
        <f>G182</f>
        <v>70757.399999999994</v>
      </c>
      <c r="H181" s="248"/>
      <c r="I181" s="207"/>
      <c r="J181" s="221"/>
      <c r="K181" s="118"/>
      <c r="L181" s="118"/>
    </row>
    <row r="182" spans="1:12" s="50" customFormat="1">
      <c r="A182" s="284"/>
      <c r="B182" s="46"/>
      <c r="C182" s="48"/>
      <c r="D182" s="269"/>
      <c r="E182" s="267"/>
      <c r="F182" s="29" t="s">
        <v>81</v>
      </c>
      <c r="G182" s="129">
        <f>G183</f>
        <v>70757.399999999994</v>
      </c>
      <c r="H182" s="248"/>
      <c r="I182" s="209"/>
      <c r="J182" s="220"/>
      <c r="K182" s="118"/>
      <c r="L182" s="118"/>
    </row>
    <row r="183" spans="1:12" s="50" customFormat="1" ht="34.5">
      <c r="A183" s="284"/>
      <c r="B183" s="46"/>
      <c r="C183" s="48"/>
      <c r="D183" s="269"/>
      <c r="E183" s="267"/>
      <c r="F183" s="29" t="s">
        <v>82</v>
      </c>
      <c r="G183" s="129">
        <f>'հավելված 5'!D657</f>
        <v>70757.399999999994</v>
      </c>
      <c r="H183" s="248"/>
      <c r="I183" s="209"/>
      <c r="J183" s="221"/>
      <c r="K183" s="118"/>
      <c r="L183" s="118"/>
    </row>
    <row r="184" spans="1:12" s="50" customFormat="1">
      <c r="A184" s="284"/>
      <c r="B184" s="46"/>
      <c r="C184" s="48"/>
      <c r="D184" s="269"/>
      <c r="E184" s="267"/>
      <c r="F184" s="47" t="s">
        <v>91</v>
      </c>
      <c r="G184" s="159">
        <f>G186</f>
        <v>-94135.5</v>
      </c>
      <c r="H184" s="247"/>
      <c r="I184" s="207"/>
      <c r="J184" s="220"/>
      <c r="K184" s="118"/>
      <c r="L184" s="118"/>
    </row>
    <row r="185" spans="1:12" s="50" customFormat="1" ht="34.5">
      <c r="A185" s="284"/>
      <c r="B185" s="46"/>
      <c r="C185" s="48"/>
      <c r="D185" s="269"/>
      <c r="E185" s="267"/>
      <c r="F185" s="29" t="s">
        <v>77</v>
      </c>
      <c r="G185" s="159"/>
      <c r="H185" s="247"/>
      <c r="I185" s="207"/>
      <c r="J185" s="220"/>
      <c r="K185" s="118"/>
      <c r="L185" s="118"/>
    </row>
    <row r="186" spans="1:12" s="50" customFormat="1">
      <c r="A186" s="284"/>
      <c r="B186" s="46"/>
      <c r="C186" s="48"/>
      <c r="D186" s="269"/>
      <c r="E186" s="267"/>
      <c r="F186" s="29" t="s">
        <v>78</v>
      </c>
      <c r="G186" s="129">
        <f>G187</f>
        <v>-94135.5</v>
      </c>
      <c r="H186" s="248"/>
      <c r="I186" s="209"/>
      <c r="J186" s="221"/>
      <c r="K186" s="118"/>
      <c r="L186" s="118"/>
    </row>
    <row r="187" spans="1:12" s="50" customFormat="1">
      <c r="A187" s="284"/>
      <c r="B187" s="46"/>
      <c r="C187" s="48"/>
      <c r="D187" s="269"/>
      <c r="E187" s="267"/>
      <c r="F187" s="29" t="s">
        <v>79</v>
      </c>
      <c r="G187" s="129">
        <f>G188</f>
        <v>-94135.5</v>
      </c>
      <c r="H187" s="248"/>
      <c r="I187" s="207"/>
      <c r="J187" s="221"/>
      <c r="K187" s="118"/>
      <c r="L187" s="118"/>
    </row>
    <row r="188" spans="1:12" s="50" customFormat="1">
      <c r="A188" s="284"/>
      <c r="B188" s="46"/>
      <c r="C188" s="48"/>
      <c r="D188" s="269"/>
      <c r="E188" s="267"/>
      <c r="F188" s="29" t="s">
        <v>80</v>
      </c>
      <c r="G188" s="129">
        <f>G189</f>
        <v>-94135.5</v>
      </c>
      <c r="H188" s="248"/>
      <c r="I188" s="207"/>
      <c r="J188" s="221"/>
      <c r="K188" s="118"/>
      <c r="L188" s="118"/>
    </row>
    <row r="189" spans="1:12" s="50" customFormat="1">
      <c r="A189" s="284"/>
      <c r="B189" s="46"/>
      <c r="C189" s="48"/>
      <c r="D189" s="269"/>
      <c r="E189" s="267"/>
      <c r="F189" s="29" t="s">
        <v>81</v>
      </c>
      <c r="G189" s="129">
        <f>G190</f>
        <v>-94135.5</v>
      </c>
      <c r="H189" s="248"/>
      <c r="I189" s="209"/>
      <c r="J189" s="220"/>
      <c r="K189" s="118"/>
      <c r="L189" s="118"/>
    </row>
    <row r="190" spans="1:12" s="50" customFormat="1" ht="34.5">
      <c r="A190" s="284"/>
      <c r="B190" s="46"/>
      <c r="C190" s="48"/>
      <c r="D190" s="269"/>
      <c r="E190" s="267"/>
      <c r="F190" s="29" t="s">
        <v>82</v>
      </c>
      <c r="G190" s="129">
        <f>'հավելված 5'!D711</f>
        <v>-94135.5</v>
      </c>
      <c r="H190" s="248"/>
      <c r="I190" s="209"/>
      <c r="J190" s="221"/>
      <c r="K190" s="118"/>
      <c r="L190" s="118"/>
    </row>
    <row r="191" spans="1:12" s="50" customFormat="1">
      <c r="A191" s="284"/>
      <c r="B191" s="46"/>
      <c r="C191" s="231" t="s">
        <v>96</v>
      </c>
      <c r="D191" s="268"/>
      <c r="E191" s="266"/>
      <c r="F191" s="134" t="s">
        <v>100</v>
      </c>
      <c r="G191" s="161">
        <f>+G193</f>
        <v>-8016.6</v>
      </c>
      <c r="H191" s="245"/>
      <c r="I191" s="209"/>
      <c r="J191" s="221"/>
      <c r="K191" s="118"/>
      <c r="L191" s="118"/>
    </row>
    <row r="192" spans="1:12" s="50" customFormat="1">
      <c r="A192" s="284"/>
      <c r="B192" s="46"/>
      <c r="C192" s="48"/>
      <c r="D192" s="269"/>
      <c r="E192" s="267"/>
      <c r="F192" s="43" t="s">
        <v>20</v>
      </c>
      <c r="G192" s="161"/>
      <c r="H192" s="245"/>
      <c r="I192" s="209"/>
      <c r="J192" s="221"/>
      <c r="K192" s="118"/>
      <c r="L192" s="118"/>
    </row>
    <row r="193" spans="1:14" s="118" customFormat="1" ht="34.5">
      <c r="A193" s="284"/>
      <c r="B193" s="46"/>
      <c r="C193" s="48"/>
      <c r="D193" s="269"/>
      <c r="E193" s="267"/>
      <c r="F193" s="43" t="s">
        <v>36</v>
      </c>
      <c r="G193" s="130">
        <f>+G195</f>
        <v>-8016.6</v>
      </c>
      <c r="H193" s="244"/>
      <c r="I193" s="210"/>
      <c r="J193" s="224"/>
      <c r="K193" s="154"/>
      <c r="L193" s="154"/>
      <c r="M193" s="154"/>
      <c r="N193" s="154"/>
    </row>
    <row r="194" spans="1:14" s="118" customFormat="1">
      <c r="A194" s="284"/>
      <c r="B194" s="46"/>
      <c r="C194" s="48"/>
      <c r="D194" s="271"/>
      <c r="E194" s="270"/>
      <c r="F194" s="152" t="s">
        <v>20</v>
      </c>
      <c r="G194" s="153"/>
      <c r="H194" s="246"/>
      <c r="I194" s="212"/>
      <c r="J194" s="224"/>
      <c r="K194" s="154"/>
      <c r="L194" s="154"/>
      <c r="M194" s="154"/>
      <c r="N194" s="154"/>
    </row>
    <row r="195" spans="1:14" s="118" customFormat="1">
      <c r="A195" s="284"/>
      <c r="B195" s="46"/>
      <c r="C195" s="48"/>
      <c r="D195" s="268">
        <v>1146</v>
      </c>
      <c r="E195" s="272"/>
      <c r="F195" s="42" t="s">
        <v>47</v>
      </c>
      <c r="G195" s="130">
        <f>+G197</f>
        <v>-8016.6</v>
      </c>
      <c r="H195" s="244"/>
      <c r="I195" s="210"/>
      <c r="J195" s="224"/>
      <c r="K195" s="145"/>
      <c r="L195" s="145"/>
      <c r="M195" s="145"/>
      <c r="N195" s="145"/>
    </row>
    <row r="196" spans="1:14" s="118" customFormat="1">
      <c r="A196" s="284"/>
      <c r="B196" s="46"/>
      <c r="C196" s="48"/>
      <c r="D196" s="271"/>
      <c r="E196" s="273"/>
      <c r="F196" s="44" t="s">
        <v>62</v>
      </c>
      <c r="G196" s="129"/>
      <c r="H196" s="248"/>
      <c r="I196" s="210"/>
      <c r="J196" s="224"/>
      <c r="K196" s="145"/>
      <c r="L196" s="145"/>
      <c r="M196" s="145"/>
      <c r="N196" s="145"/>
    </row>
    <row r="197" spans="1:14" s="50" customFormat="1">
      <c r="A197" s="284"/>
      <c r="B197" s="46"/>
      <c r="C197" s="48"/>
      <c r="D197" s="268"/>
      <c r="E197" s="266">
        <v>11003</v>
      </c>
      <c r="F197" s="226" t="s">
        <v>72</v>
      </c>
      <c r="G197" s="161">
        <f>G199+G206+G213+G220+G227+G234+G241</f>
        <v>-8016.6</v>
      </c>
      <c r="H197" s="245"/>
      <c r="I197" s="207"/>
      <c r="J197" s="220"/>
      <c r="K197" s="118"/>
      <c r="L197" s="118"/>
    </row>
    <row r="198" spans="1:14" s="50" customFormat="1">
      <c r="A198" s="284"/>
      <c r="B198" s="46"/>
      <c r="C198" s="48"/>
      <c r="D198" s="269"/>
      <c r="E198" s="267"/>
      <c r="F198" s="29" t="s">
        <v>45</v>
      </c>
      <c r="G198" s="51"/>
      <c r="H198" s="247"/>
      <c r="I198" s="207"/>
      <c r="J198" s="220"/>
      <c r="K198" s="118"/>
      <c r="L198" s="118"/>
    </row>
    <row r="199" spans="1:14" s="50" customFormat="1" ht="34.5">
      <c r="A199" s="284"/>
      <c r="B199" s="46"/>
      <c r="C199" s="48"/>
      <c r="D199" s="269"/>
      <c r="E199" s="267"/>
      <c r="F199" s="47" t="s">
        <v>76</v>
      </c>
      <c r="G199" s="51">
        <f>G201</f>
        <v>43223.199999999997</v>
      </c>
      <c r="H199" s="247"/>
      <c r="I199" s="207"/>
      <c r="J199" s="220"/>
      <c r="K199" s="118"/>
      <c r="L199" s="118"/>
    </row>
    <row r="200" spans="1:14" s="50" customFormat="1" ht="34.5">
      <c r="A200" s="284"/>
      <c r="B200" s="46"/>
      <c r="C200" s="48"/>
      <c r="D200" s="269"/>
      <c r="E200" s="267"/>
      <c r="F200" s="29" t="s">
        <v>77</v>
      </c>
      <c r="G200" s="51"/>
      <c r="H200" s="247"/>
      <c r="I200" s="207"/>
      <c r="J200" s="220"/>
      <c r="K200" s="118"/>
      <c r="L200" s="118"/>
    </row>
    <row r="201" spans="1:14" s="50" customFormat="1">
      <c r="A201" s="284"/>
      <c r="B201" s="46"/>
      <c r="C201" s="48"/>
      <c r="D201" s="269"/>
      <c r="E201" s="267"/>
      <c r="F201" s="29" t="s">
        <v>78</v>
      </c>
      <c r="G201" s="51">
        <f>G202</f>
        <v>43223.199999999997</v>
      </c>
      <c r="H201" s="247"/>
      <c r="I201" s="207"/>
      <c r="J201" s="220"/>
      <c r="K201" s="118"/>
      <c r="L201" s="118"/>
    </row>
    <row r="202" spans="1:14" s="50" customFormat="1">
      <c r="A202" s="284"/>
      <c r="B202" s="46"/>
      <c r="C202" s="48"/>
      <c r="D202" s="269"/>
      <c r="E202" s="267"/>
      <c r="F202" s="29" t="s">
        <v>79</v>
      </c>
      <c r="G202" s="49">
        <f>+G203</f>
        <v>43223.199999999997</v>
      </c>
      <c r="H202" s="247"/>
      <c r="I202" s="209"/>
      <c r="J202" s="220"/>
      <c r="K202" s="118"/>
      <c r="L202" s="118"/>
    </row>
    <row r="203" spans="1:14" s="50" customFormat="1">
      <c r="A203" s="284"/>
      <c r="B203" s="46"/>
      <c r="C203" s="48"/>
      <c r="D203" s="269"/>
      <c r="E203" s="267"/>
      <c r="F203" s="29" t="s">
        <v>80</v>
      </c>
      <c r="G203" s="51">
        <f>G204</f>
        <v>43223.199999999997</v>
      </c>
      <c r="H203" s="247"/>
      <c r="I203" s="207"/>
      <c r="J203" s="220"/>
      <c r="K203" s="118"/>
      <c r="L203" s="118"/>
    </row>
    <row r="204" spans="1:14" s="50" customFormat="1">
      <c r="A204" s="284"/>
      <c r="B204" s="46"/>
      <c r="C204" s="48"/>
      <c r="D204" s="269"/>
      <c r="E204" s="267"/>
      <c r="F204" s="29" t="s">
        <v>81</v>
      </c>
      <c r="G204" s="51">
        <f>G205</f>
        <v>43223.199999999997</v>
      </c>
      <c r="H204" s="247"/>
      <c r="I204" s="207"/>
      <c r="J204" s="220"/>
      <c r="K204" s="118"/>
      <c r="L204" s="118"/>
    </row>
    <row r="205" spans="1:14" s="50" customFormat="1" ht="34.5">
      <c r="A205" s="284"/>
      <c r="B205" s="46"/>
      <c r="C205" s="48"/>
      <c r="D205" s="269"/>
      <c r="E205" s="267"/>
      <c r="F205" s="29" t="s">
        <v>82</v>
      </c>
      <c r="G205" s="51">
        <f>'հավելված 5'!D49</f>
        <v>43223.199999999997</v>
      </c>
      <c r="H205" s="247"/>
      <c r="I205" s="207"/>
      <c r="J205" s="220"/>
      <c r="K205" s="118"/>
      <c r="L205" s="118"/>
    </row>
    <row r="206" spans="1:14" s="50" customFormat="1">
      <c r="A206" s="284"/>
      <c r="B206" s="46"/>
      <c r="C206" s="48"/>
      <c r="D206" s="269"/>
      <c r="E206" s="267"/>
      <c r="F206" s="47" t="s">
        <v>151</v>
      </c>
      <c r="G206" s="51">
        <f>+G208</f>
        <v>14443</v>
      </c>
      <c r="H206" s="247"/>
      <c r="I206" s="207"/>
      <c r="J206" s="220"/>
      <c r="K206" s="118"/>
      <c r="L206" s="118"/>
    </row>
    <row r="207" spans="1:14" s="50" customFormat="1" ht="34.5">
      <c r="A207" s="284"/>
      <c r="B207" s="46"/>
      <c r="C207" s="48"/>
      <c r="D207" s="269"/>
      <c r="E207" s="267"/>
      <c r="F207" s="29" t="s">
        <v>77</v>
      </c>
      <c r="G207" s="51"/>
      <c r="H207" s="247"/>
      <c r="I207" s="207"/>
      <c r="J207" s="220"/>
      <c r="K207" s="118"/>
      <c r="L207" s="118"/>
    </row>
    <row r="208" spans="1:14" s="50" customFormat="1">
      <c r="A208" s="284"/>
      <c r="B208" s="46"/>
      <c r="C208" s="48"/>
      <c r="D208" s="269"/>
      <c r="E208" s="267"/>
      <c r="F208" s="29" t="s">
        <v>78</v>
      </c>
      <c r="G208" s="51">
        <f t="shared" ref="G208:G210" si="9">+G209</f>
        <v>14443</v>
      </c>
      <c r="H208" s="247"/>
      <c r="I208" s="207"/>
      <c r="J208" s="220"/>
      <c r="K208" s="118"/>
      <c r="L208" s="118"/>
    </row>
    <row r="209" spans="1:12" s="50" customFormat="1">
      <c r="A209" s="284"/>
      <c r="B209" s="46"/>
      <c r="C209" s="48"/>
      <c r="D209" s="269"/>
      <c r="E209" s="267"/>
      <c r="F209" s="29" t="s">
        <v>79</v>
      </c>
      <c r="G209" s="51">
        <f t="shared" si="9"/>
        <v>14443</v>
      </c>
      <c r="H209" s="247"/>
      <c r="I209" s="207"/>
      <c r="J209" s="220"/>
      <c r="K209" s="118"/>
      <c r="L209" s="118"/>
    </row>
    <row r="210" spans="1:12" s="50" customFormat="1">
      <c r="A210" s="284"/>
      <c r="B210" s="46"/>
      <c r="C210" s="48"/>
      <c r="D210" s="269"/>
      <c r="E210" s="267"/>
      <c r="F210" s="29" t="s">
        <v>80</v>
      </c>
      <c r="G210" s="51">
        <f t="shared" si="9"/>
        <v>14443</v>
      </c>
      <c r="H210" s="247"/>
      <c r="I210" s="207"/>
      <c r="J210" s="220"/>
      <c r="K210" s="118"/>
      <c r="L210" s="118"/>
    </row>
    <row r="211" spans="1:12" s="50" customFormat="1">
      <c r="A211" s="284"/>
      <c r="B211" s="46"/>
      <c r="C211" s="48"/>
      <c r="D211" s="269"/>
      <c r="E211" s="267"/>
      <c r="F211" s="29" t="s">
        <v>81</v>
      </c>
      <c r="G211" s="51">
        <f>+G212</f>
        <v>14443</v>
      </c>
      <c r="H211" s="247"/>
      <c r="I211" s="207"/>
      <c r="J211" s="220"/>
      <c r="K211" s="118"/>
      <c r="L211" s="118"/>
    </row>
    <row r="212" spans="1:12" s="50" customFormat="1" ht="34.5">
      <c r="A212" s="284"/>
      <c r="B212" s="46"/>
      <c r="C212" s="48"/>
      <c r="D212" s="269"/>
      <c r="E212" s="267"/>
      <c r="F212" s="29" t="s">
        <v>82</v>
      </c>
      <c r="G212" s="51">
        <f>'հավելված 5'!D245</f>
        <v>14443</v>
      </c>
      <c r="H212" s="247"/>
      <c r="I212" s="207"/>
      <c r="J212" s="220"/>
      <c r="K212" s="118"/>
      <c r="L212" s="118"/>
    </row>
    <row r="213" spans="1:12" s="50" customFormat="1">
      <c r="A213" s="284"/>
      <c r="B213" s="46"/>
      <c r="C213" s="48"/>
      <c r="D213" s="269"/>
      <c r="E213" s="267"/>
      <c r="F213" s="47" t="s">
        <v>86</v>
      </c>
      <c r="G213" s="51">
        <f>+G215</f>
        <v>-54698.7</v>
      </c>
      <c r="H213" s="247"/>
      <c r="I213" s="207"/>
      <c r="J213" s="220"/>
      <c r="K213" s="118"/>
      <c r="L213" s="118"/>
    </row>
    <row r="214" spans="1:12" s="50" customFormat="1" ht="34.5">
      <c r="A214" s="284"/>
      <c r="B214" s="46"/>
      <c r="C214" s="48"/>
      <c r="D214" s="269"/>
      <c r="E214" s="267"/>
      <c r="F214" s="29" t="s">
        <v>77</v>
      </c>
      <c r="G214" s="51"/>
      <c r="H214" s="247"/>
      <c r="I214" s="207"/>
      <c r="J214" s="220"/>
      <c r="K214" s="118"/>
      <c r="L214" s="118"/>
    </row>
    <row r="215" spans="1:12" s="50" customFormat="1">
      <c r="A215" s="284"/>
      <c r="B215" s="46"/>
      <c r="C215" s="48"/>
      <c r="D215" s="269"/>
      <c r="E215" s="267"/>
      <c r="F215" s="29" t="s">
        <v>78</v>
      </c>
      <c r="G215" s="49">
        <f t="shared" ref="G215:G217" si="10">+G216</f>
        <v>-54698.7</v>
      </c>
      <c r="H215" s="247"/>
      <c r="I215" s="207"/>
      <c r="J215" s="220"/>
      <c r="K215" s="118"/>
      <c r="L215" s="118"/>
    </row>
    <row r="216" spans="1:12" s="50" customFormat="1">
      <c r="A216" s="284"/>
      <c r="B216" s="46"/>
      <c r="C216" s="48"/>
      <c r="D216" s="269"/>
      <c r="E216" s="267"/>
      <c r="F216" s="29" t="s">
        <v>79</v>
      </c>
      <c r="G216" s="49">
        <f t="shared" si="10"/>
        <v>-54698.7</v>
      </c>
      <c r="H216" s="247"/>
      <c r="I216" s="207"/>
      <c r="J216" s="220"/>
      <c r="K216" s="118"/>
      <c r="L216" s="118"/>
    </row>
    <row r="217" spans="1:12" s="50" customFormat="1">
      <c r="A217" s="284"/>
      <c r="B217" s="46"/>
      <c r="C217" s="48"/>
      <c r="D217" s="269"/>
      <c r="E217" s="267"/>
      <c r="F217" s="29" t="s">
        <v>80</v>
      </c>
      <c r="G217" s="49">
        <f t="shared" si="10"/>
        <v>-54698.7</v>
      </c>
      <c r="H217" s="247"/>
      <c r="I217" s="207"/>
      <c r="J217" s="220"/>
      <c r="K217" s="118"/>
      <c r="L217" s="118"/>
    </row>
    <row r="218" spans="1:12" s="50" customFormat="1">
      <c r="A218" s="284"/>
      <c r="B218" s="46"/>
      <c r="C218" s="48"/>
      <c r="D218" s="269"/>
      <c r="E218" s="267"/>
      <c r="F218" s="29" t="s">
        <v>81</v>
      </c>
      <c r="G218" s="49">
        <f>+G219</f>
        <v>-54698.7</v>
      </c>
      <c r="H218" s="247"/>
      <c r="I218" s="209"/>
      <c r="J218" s="221"/>
      <c r="K218" s="118"/>
      <c r="L218" s="118"/>
    </row>
    <row r="219" spans="1:12" s="50" customFormat="1" ht="34.5">
      <c r="A219" s="284"/>
      <c r="B219" s="46"/>
      <c r="C219" s="48"/>
      <c r="D219" s="269"/>
      <c r="E219" s="267"/>
      <c r="F219" s="29" t="s">
        <v>82</v>
      </c>
      <c r="G219" s="51">
        <f>'հավելված 5'!D312</f>
        <v>-54698.7</v>
      </c>
      <c r="H219" s="247"/>
      <c r="I219" s="207"/>
      <c r="J219" s="220"/>
      <c r="K219" s="118"/>
      <c r="L219" s="118"/>
    </row>
    <row r="220" spans="1:12" s="50" customFormat="1">
      <c r="A220" s="284"/>
      <c r="B220" s="46"/>
      <c r="C220" s="48"/>
      <c r="D220" s="269"/>
      <c r="E220" s="267"/>
      <c r="F220" s="47" t="s">
        <v>87</v>
      </c>
      <c r="G220" s="51">
        <f>+G222</f>
        <v>-6135.6</v>
      </c>
      <c r="H220" s="247"/>
      <c r="I220" s="207"/>
      <c r="J220" s="220"/>
      <c r="K220" s="118"/>
      <c r="L220" s="118"/>
    </row>
    <row r="221" spans="1:12" s="50" customFormat="1" ht="34.5">
      <c r="A221" s="284"/>
      <c r="B221" s="46"/>
      <c r="C221" s="48"/>
      <c r="D221" s="269"/>
      <c r="E221" s="267"/>
      <c r="F221" s="29" t="s">
        <v>77</v>
      </c>
      <c r="G221" s="51"/>
      <c r="H221" s="247"/>
      <c r="I221" s="207"/>
      <c r="J221" s="220"/>
      <c r="K221" s="118"/>
      <c r="L221" s="118"/>
    </row>
    <row r="222" spans="1:12" s="50" customFormat="1">
      <c r="A222" s="284"/>
      <c r="B222" s="46"/>
      <c r="C222" s="48"/>
      <c r="D222" s="269"/>
      <c r="E222" s="267"/>
      <c r="F222" s="29" t="s">
        <v>78</v>
      </c>
      <c r="G222" s="49">
        <f t="shared" ref="G222:G224" si="11">+G223</f>
        <v>-6135.6</v>
      </c>
      <c r="H222" s="247"/>
      <c r="I222" s="207"/>
      <c r="J222" s="220"/>
      <c r="K222" s="118"/>
      <c r="L222" s="118"/>
    </row>
    <row r="223" spans="1:12" s="50" customFormat="1">
      <c r="A223" s="284"/>
      <c r="B223" s="46"/>
      <c r="C223" s="48"/>
      <c r="D223" s="269"/>
      <c r="E223" s="267"/>
      <c r="F223" s="29" t="s">
        <v>79</v>
      </c>
      <c r="G223" s="49">
        <f t="shared" si="11"/>
        <v>-6135.6</v>
      </c>
      <c r="H223" s="247"/>
      <c r="I223" s="207"/>
      <c r="J223" s="220"/>
      <c r="K223" s="118"/>
      <c r="L223" s="118"/>
    </row>
    <row r="224" spans="1:12" s="50" customFormat="1">
      <c r="A224" s="284"/>
      <c r="B224" s="46"/>
      <c r="C224" s="48"/>
      <c r="D224" s="269"/>
      <c r="E224" s="267"/>
      <c r="F224" s="29" t="s">
        <v>80</v>
      </c>
      <c r="G224" s="49">
        <f t="shared" si="11"/>
        <v>-6135.6</v>
      </c>
      <c r="H224" s="247"/>
      <c r="I224" s="207"/>
      <c r="J224" s="220"/>
      <c r="K224" s="118"/>
      <c r="L224" s="118"/>
    </row>
    <row r="225" spans="1:12" s="50" customFormat="1">
      <c r="A225" s="284"/>
      <c r="B225" s="46"/>
      <c r="C225" s="48"/>
      <c r="D225" s="269"/>
      <c r="E225" s="267"/>
      <c r="F225" s="29" t="s">
        <v>81</v>
      </c>
      <c r="G225" s="49">
        <f>+G226</f>
        <v>-6135.6</v>
      </c>
      <c r="H225" s="247"/>
      <c r="I225" s="209"/>
      <c r="J225" s="221"/>
      <c r="K225" s="118"/>
      <c r="L225" s="118"/>
    </row>
    <row r="226" spans="1:12" s="50" customFormat="1" ht="34.5">
      <c r="A226" s="284"/>
      <c r="B226" s="46"/>
      <c r="C226" s="48"/>
      <c r="D226" s="269"/>
      <c r="E226" s="267"/>
      <c r="F226" s="29" t="s">
        <v>82</v>
      </c>
      <c r="G226" s="51">
        <f>'հավելված 5'!D437</f>
        <v>-6135.6</v>
      </c>
      <c r="H226" s="247"/>
      <c r="I226" s="207"/>
      <c r="J226" s="220"/>
      <c r="K226" s="118"/>
      <c r="L226" s="118"/>
    </row>
    <row r="227" spans="1:12" s="50" customFormat="1">
      <c r="A227" s="284"/>
      <c r="B227" s="46"/>
      <c r="C227" s="48"/>
      <c r="D227" s="269"/>
      <c r="E227" s="267"/>
      <c r="F227" s="47" t="s">
        <v>88</v>
      </c>
      <c r="G227" s="51">
        <f>+G229</f>
        <v>-664.1</v>
      </c>
      <c r="H227" s="247"/>
      <c r="I227" s="207"/>
      <c r="J227" s="220"/>
      <c r="K227" s="118"/>
      <c r="L227" s="118"/>
    </row>
    <row r="228" spans="1:12" s="50" customFormat="1" ht="34.5">
      <c r="A228" s="284"/>
      <c r="B228" s="46"/>
      <c r="C228" s="48"/>
      <c r="D228" s="269"/>
      <c r="E228" s="267"/>
      <c r="F228" s="29" t="s">
        <v>77</v>
      </c>
      <c r="G228" s="51"/>
      <c r="H228" s="247"/>
      <c r="I228" s="207"/>
      <c r="J228" s="220"/>
      <c r="K228" s="118"/>
      <c r="L228" s="118"/>
    </row>
    <row r="229" spans="1:12" s="50" customFormat="1">
      <c r="A229" s="284"/>
      <c r="B229" s="46"/>
      <c r="C229" s="48"/>
      <c r="D229" s="269"/>
      <c r="E229" s="267"/>
      <c r="F229" s="29" t="s">
        <v>78</v>
      </c>
      <c r="G229" s="49">
        <f t="shared" ref="G229:G231" si="12">+G230</f>
        <v>-664.1</v>
      </c>
      <c r="H229" s="247"/>
      <c r="I229" s="207"/>
      <c r="J229" s="220"/>
      <c r="K229" s="118"/>
      <c r="L229" s="118"/>
    </row>
    <row r="230" spans="1:12" s="50" customFormat="1">
      <c r="A230" s="284"/>
      <c r="B230" s="46"/>
      <c r="C230" s="48"/>
      <c r="D230" s="269"/>
      <c r="E230" s="267"/>
      <c r="F230" s="29" t="s">
        <v>79</v>
      </c>
      <c r="G230" s="49">
        <f t="shared" si="12"/>
        <v>-664.1</v>
      </c>
      <c r="H230" s="247"/>
      <c r="I230" s="207"/>
      <c r="J230" s="220"/>
      <c r="K230" s="118"/>
      <c r="L230" s="118"/>
    </row>
    <row r="231" spans="1:12" s="50" customFormat="1">
      <c r="A231" s="284"/>
      <c r="B231" s="46"/>
      <c r="C231" s="48"/>
      <c r="D231" s="269"/>
      <c r="E231" s="267"/>
      <c r="F231" s="29" t="s">
        <v>80</v>
      </c>
      <c r="G231" s="49">
        <f t="shared" si="12"/>
        <v>-664.1</v>
      </c>
      <c r="H231" s="247"/>
      <c r="I231" s="207"/>
      <c r="J231" s="220"/>
      <c r="K231" s="118"/>
      <c r="L231" s="118"/>
    </row>
    <row r="232" spans="1:12" s="50" customFormat="1">
      <c r="A232" s="284"/>
      <c r="B232" s="46"/>
      <c r="C232" s="48"/>
      <c r="D232" s="269"/>
      <c r="E232" s="267"/>
      <c r="F232" s="29" t="s">
        <v>81</v>
      </c>
      <c r="G232" s="49">
        <f>+G233</f>
        <v>-664.1</v>
      </c>
      <c r="H232" s="247"/>
      <c r="I232" s="209"/>
      <c r="J232" s="221"/>
      <c r="K232" s="118"/>
      <c r="L232" s="118"/>
    </row>
    <row r="233" spans="1:12" s="50" customFormat="1" ht="34.5">
      <c r="A233" s="284"/>
      <c r="B233" s="46"/>
      <c r="C233" s="48"/>
      <c r="D233" s="269"/>
      <c r="E233" s="267"/>
      <c r="F233" s="29" t="s">
        <v>82</v>
      </c>
      <c r="G233" s="51">
        <f>'հավելված 5'!D491</f>
        <v>-664.1</v>
      </c>
      <c r="H233" s="247"/>
      <c r="I233" s="207"/>
      <c r="J233" s="220"/>
      <c r="K233" s="118"/>
      <c r="L233" s="118"/>
    </row>
    <row r="234" spans="1:12" s="50" customFormat="1">
      <c r="A234" s="284"/>
      <c r="B234" s="46"/>
      <c r="C234" s="48"/>
      <c r="D234" s="269"/>
      <c r="E234" s="267"/>
      <c r="F234" s="47" t="s">
        <v>89</v>
      </c>
      <c r="G234" s="51">
        <f>+G236</f>
        <v>-1008</v>
      </c>
      <c r="H234" s="247"/>
      <c r="I234" s="207"/>
      <c r="J234" s="220"/>
      <c r="K234" s="118"/>
      <c r="L234" s="118"/>
    </row>
    <row r="235" spans="1:12" s="50" customFormat="1" ht="34.5">
      <c r="A235" s="284"/>
      <c r="B235" s="46"/>
      <c r="C235" s="48"/>
      <c r="D235" s="269"/>
      <c r="E235" s="267"/>
      <c r="F235" s="29" t="s">
        <v>77</v>
      </c>
      <c r="G235" s="51"/>
      <c r="H235" s="247"/>
      <c r="I235" s="207"/>
      <c r="J235" s="220"/>
      <c r="K235" s="118"/>
      <c r="L235" s="118"/>
    </row>
    <row r="236" spans="1:12" s="50" customFormat="1">
      <c r="A236" s="284"/>
      <c r="B236" s="46"/>
      <c r="C236" s="48"/>
      <c r="D236" s="269"/>
      <c r="E236" s="267"/>
      <c r="F236" s="29" t="s">
        <v>78</v>
      </c>
      <c r="G236" s="49">
        <f t="shared" ref="G236:G238" si="13">+G237</f>
        <v>-1008</v>
      </c>
      <c r="H236" s="247"/>
      <c r="I236" s="207"/>
      <c r="J236" s="220"/>
      <c r="K236" s="118"/>
      <c r="L236" s="118"/>
    </row>
    <row r="237" spans="1:12" s="50" customFormat="1">
      <c r="A237" s="284"/>
      <c r="B237" s="46"/>
      <c r="C237" s="48"/>
      <c r="D237" s="269"/>
      <c r="E237" s="267"/>
      <c r="F237" s="29" t="s">
        <v>79</v>
      </c>
      <c r="G237" s="49">
        <f t="shared" si="13"/>
        <v>-1008</v>
      </c>
      <c r="H237" s="247"/>
      <c r="I237" s="207"/>
      <c r="J237" s="220"/>
      <c r="K237" s="118"/>
      <c r="L237" s="118"/>
    </row>
    <row r="238" spans="1:12" s="50" customFormat="1">
      <c r="A238" s="284"/>
      <c r="B238" s="46"/>
      <c r="C238" s="48"/>
      <c r="D238" s="269"/>
      <c r="E238" s="267"/>
      <c r="F238" s="29" t="s">
        <v>80</v>
      </c>
      <c r="G238" s="49">
        <f t="shared" si="13"/>
        <v>-1008</v>
      </c>
      <c r="H238" s="247"/>
      <c r="I238" s="207"/>
      <c r="J238" s="220"/>
      <c r="K238" s="118"/>
      <c r="L238" s="118"/>
    </row>
    <row r="239" spans="1:12" s="50" customFormat="1">
      <c r="A239" s="284"/>
      <c r="B239" s="46"/>
      <c r="C239" s="48"/>
      <c r="D239" s="269"/>
      <c r="E239" s="267"/>
      <c r="F239" s="29" t="s">
        <v>81</v>
      </c>
      <c r="G239" s="49">
        <f>+G240</f>
        <v>-1008</v>
      </c>
      <c r="H239" s="247"/>
      <c r="I239" s="209"/>
      <c r="J239" s="221"/>
      <c r="K239" s="118"/>
      <c r="L239" s="118"/>
    </row>
    <row r="240" spans="1:12" s="50" customFormat="1" ht="34.5">
      <c r="A240" s="284"/>
      <c r="B240" s="46"/>
      <c r="C240" s="48"/>
      <c r="D240" s="269"/>
      <c r="E240" s="267"/>
      <c r="F240" s="29" t="s">
        <v>82</v>
      </c>
      <c r="G240" s="51">
        <f>'հավելված 5'!D572</f>
        <v>-1008</v>
      </c>
      <c r="H240" s="247"/>
      <c r="I240" s="207"/>
      <c r="J240" s="220"/>
      <c r="K240" s="118"/>
      <c r="L240" s="118"/>
    </row>
    <row r="241" spans="1:14" s="50" customFormat="1">
      <c r="A241" s="284"/>
      <c r="B241" s="46"/>
      <c r="C241" s="48"/>
      <c r="D241" s="269"/>
      <c r="E241" s="228"/>
      <c r="F241" s="47" t="s">
        <v>91</v>
      </c>
      <c r="G241" s="51">
        <f>+G243</f>
        <v>-3176.4</v>
      </c>
      <c r="H241" s="247"/>
      <c r="I241" s="207"/>
      <c r="J241" s="220"/>
      <c r="K241" s="118"/>
      <c r="L241" s="118"/>
    </row>
    <row r="242" spans="1:14" s="50" customFormat="1" ht="34.5">
      <c r="A242" s="284"/>
      <c r="B242" s="46"/>
      <c r="C242" s="48"/>
      <c r="D242" s="269"/>
      <c r="E242" s="228"/>
      <c r="F242" s="29" t="s">
        <v>77</v>
      </c>
      <c r="G242" s="51"/>
      <c r="H242" s="247"/>
      <c r="I242" s="207"/>
      <c r="J242" s="220"/>
      <c r="K242" s="118"/>
      <c r="L242" s="118"/>
    </row>
    <row r="243" spans="1:14" s="50" customFormat="1">
      <c r="A243" s="284"/>
      <c r="B243" s="46"/>
      <c r="C243" s="48"/>
      <c r="D243" s="269"/>
      <c r="E243" s="228"/>
      <c r="F243" s="29" t="s">
        <v>78</v>
      </c>
      <c r="G243" s="49">
        <f t="shared" ref="G243:G245" si="14">+G244</f>
        <v>-3176.4</v>
      </c>
      <c r="H243" s="247"/>
      <c r="I243" s="207"/>
      <c r="J243" s="220"/>
      <c r="K243" s="118"/>
      <c r="L243" s="118"/>
    </row>
    <row r="244" spans="1:14" s="50" customFormat="1">
      <c r="A244" s="284"/>
      <c r="B244" s="46"/>
      <c r="C244" s="48"/>
      <c r="D244" s="269"/>
      <c r="E244" s="228"/>
      <c r="F244" s="29" t="s">
        <v>79</v>
      </c>
      <c r="G244" s="49">
        <f t="shared" si="14"/>
        <v>-3176.4</v>
      </c>
      <c r="H244" s="247"/>
      <c r="I244" s="207"/>
      <c r="J244" s="220"/>
      <c r="K244" s="118"/>
      <c r="L244" s="118"/>
    </row>
    <row r="245" spans="1:14" s="50" customFormat="1">
      <c r="A245" s="284"/>
      <c r="B245" s="46"/>
      <c r="C245" s="48"/>
      <c r="D245" s="269"/>
      <c r="E245" s="228"/>
      <c r="F245" s="29" t="s">
        <v>80</v>
      </c>
      <c r="G245" s="49">
        <f t="shared" si="14"/>
        <v>-3176.4</v>
      </c>
      <c r="H245" s="247"/>
      <c r="I245" s="207"/>
      <c r="J245" s="220"/>
      <c r="K245" s="118"/>
      <c r="L245" s="118"/>
    </row>
    <row r="246" spans="1:14" s="50" customFormat="1">
      <c r="A246" s="284"/>
      <c r="B246" s="46"/>
      <c r="C246" s="48"/>
      <c r="D246" s="269"/>
      <c r="E246" s="228"/>
      <c r="F246" s="29" t="s">
        <v>81</v>
      </c>
      <c r="G246" s="49">
        <f>+G247</f>
        <v>-3176.4</v>
      </c>
      <c r="H246" s="247"/>
      <c r="I246" s="213"/>
      <c r="J246" s="225"/>
      <c r="K246" s="118"/>
      <c r="L246" s="118"/>
    </row>
    <row r="247" spans="1:14" s="50" customFormat="1" ht="34.5">
      <c r="A247" s="284"/>
      <c r="B247" s="46"/>
      <c r="C247" s="48"/>
      <c r="D247" s="269"/>
      <c r="E247" s="228"/>
      <c r="F247" s="29" t="s">
        <v>82</v>
      </c>
      <c r="G247" s="49">
        <f>'հավելված 5'!D723</f>
        <v>-3176.4</v>
      </c>
      <c r="H247" s="247"/>
      <c r="I247" s="213"/>
      <c r="J247" s="225"/>
      <c r="K247" s="118"/>
      <c r="L247" s="118"/>
    </row>
    <row r="248" spans="1:14" s="50" customFormat="1">
      <c r="A248" s="284"/>
      <c r="B248" s="46" t="s">
        <v>183</v>
      </c>
      <c r="C248" s="300"/>
      <c r="D248" s="268"/>
      <c r="E248" s="232"/>
      <c r="F248" s="162" t="s">
        <v>190</v>
      </c>
      <c r="G248" s="130">
        <f>+G250</f>
        <v>1524</v>
      </c>
      <c r="H248" s="244"/>
      <c r="I248" s="213"/>
      <c r="J248" s="225"/>
      <c r="K248" s="118"/>
      <c r="L248" s="118"/>
    </row>
    <row r="249" spans="1:14" s="50" customFormat="1">
      <c r="A249" s="284"/>
      <c r="B249" s="46"/>
      <c r="C249" s="300"/>
      <c r="D249" s="269"/>
      <c r="E249" s="157"/>
      <c r="F249" s="158" t="s">
        <v>20</v>
      </c>
      <c r="G249" s="130"/>
      <c r="H249" s="244"/>
      <c r="I249" s="213"/>
      <c r="J249" s="225"/>
      <c r="K249" s="118"/>
      <c r="L249" s="118"/>
    </row>
    <row r="250" spans="1:14" s="50" customFormat="1">
      <c r="A250" s="284"/>
      <c r="B250" s="46"/>
      <c r="C250" s="280" t="s">
        <v>94</v>
      </c>
      <c r="D250" s="269"/>
      <c r="E250" s="157"/>
      <c r="F250" s="162" t="s">
        <v>184</v>
      </c>
      <c r="G250" s="130">
        <f>+G252</f>
        <v>1524</v>
      </c>
      <c r="H250" s="244"/>
      <c r="I250" s="213"/>
      <c r="J250" s="225"/>
      <c r="K250" s="118"/>
      <c r="L250" s="118"/>
    </row>
    <row r="251" spans="1:14" s="50" customFormat="1">
      <c r="A251" s="284"/>
      <c r="B251" s="46"/>
      <c r="C251" s="281"/>
      <c r="D251" s="269"/>
      <c r="E251" s="157"/>
      <c r="F251" s="158" t="s">
        <v>20</v>
      </c>
      <c r="G251" s="130"/>
      <c r="H251" s="244"/>
      <c r="I251" s="213"/>
      <c r="J251" s="225"/>
      <c r="K251" s="118"/>
      <c r="L251" s="118"/>
    </row>
    <row r="252" spans="1:14" s="118" customFormat="1" ht="34.5">
      <c r="A252" s="284"/>
      <c r="B252" s="46"/>
      <c r="C252" s="281"/>
      <c r="D252" s="269"/>
      <c r="E252" s="157"/>
      <c r="F252" s="43" t="s">
        <v>36</v>
      </c>
      <c r="G252" s="130">
        <f>+G254</f>
        <v>1524</v>
      </c>
      <c r="H252" s="244"/>
      <c r="I252" s="210"/>
      <c r="J252" s="224"/>
      <c r="K252" s="154"/>
      <c r="L252" s="154"/>
      <c r="M252" s="154"/>
      <c r="N252" s="154"/>
    </row>
    <row r="253" spans="1:14" s="118" customFormat="1">
      <c r="A253" s="284"/>
      <c r="B253" s="46"/>
      <c r="C253" s="281"/>
      <c r="D253" s="271"/>
      <c r="E253" s="157"/>
      <c r="F253" s="152" t="s">
        <v>20</v>
      </c>
      <c r="G253" s="153"/>
      <c r="H253" s="246"/>
      <c r="I253" s="212"/>
      <c r="J253" s="224"/>
      <c r="K253" s="154"/>
      <c r="L253" s="154"/>
      <c r="M253" s="154"/>
      <c r="N253" s="154"/>
    </row>
    <row r="254" spans="1:14" s="50" customFormat="1">
      <c r="A254" s="284"/>
      <c r="B254" s="46"/>
      <c r="C254" s="281"/>
      <c r="D254" s="268">
        <v>1148</v>
      </c>
      <c r="E254" s="266"/>
      <c r="F254" s="182" t="s">
        <v>189</v>
      </c>
      <c r="G254" s="130">
        <f>G256</f>
        <v>1524</v>
      </c>
      <c r="H254" s="244"/>
      <c r="I254" s="213"/>
      <c r="J254" s="225"/>
      <c r="K254" s="118"/>
      <c r="L254" s="118"/>
    </row>
    <row r="255" spans="1:14" s="50" customFormat="1">
      <c r="A255" s="284"/>
      <c r="B255" s="46"/>
      <c r="C255" s="281"/>
      <c r="D255" s="271"/>
      <c r="E255" s="270"/>
      <c r="F255" s="53" t="s">
        <v>20</v>
      </c>
      <c r="G255" s="130"/>
      <c r="H255" s="244"/>
      <c r="I255" s="213"/>
      <c r="J255" s="225"/>
      <c r="K255" s="118"/>
      <c r="L255" s="118"/>
    </row>
    <row r="256" spans="1:14" s="50" customFormat="1">
      <c r="A256" s="284"/>
      <c r="B256" s="46"/>
      <c r="C256" s="281"/>
      <c r="D256" s="268"/>
      <c r="E256" s="266">
        <v>11001</v>
      </c>
      <c r="F256" s="182" t="s">
        <v>184</v>
      </c>
      <c r="G256" s="185">
        <f>G258</f>
        <v>1524</v>
      </c>
      <c r="H256" s="244"/>
      <c r="I256" s="213"/>
      <c r="J256" s="225"/>
      <c r="K256" s="118"/>
      <c r="L256" s="118"/>
    </row>
    <row r="257" spans="1:14" s="50" customFormat="1">
      <c r="A257" s="284"/>
      <c r="B257" s="46"/>
      <c r="C257" s="281"/>
      <c r="D257" s="269"/>
      <c r="E257" s="267"/>
      <c r="F257" s="184" t="s">
        <v>45</v>
      </c>
      <c r="G257" s="185"/>
      <c r="H257" s="244"/>
      <c r="I257" s="213"/>
      <c r="J257" s="225"/>
      <c r="K257" s="118"/>
      <c r="L257" s="118"/>
    </row>
    <row r="258" spans="1:14" s="50" customFormat="1">
      <c r="A258" s="284"/>
      <c r="B258" s="46"/>
      <c r="C258" s="281"/>
      <c r="D258" s="269"/>
      <c r="E258" s="267"/>
      <c r="F258" s="47" t="s">
        <v>89</v>
      </c>
      <c r="G258" s="51">
        <f>+G260</f>
        <v>1524</v>
      </c>
      <c r="H258" s="247"/>
      <c r="I258" s="207"/>
      <c r="J258" s="220"/>
      <c r="K258" s="118"/>
      <c r="L258" s="118"/>
    </row>
    <row r="259" spans="1:14" s="50" customFormat="1" ht="34.5">
      <c r="A259" s="284"/>
      <c r="B259" s="46"/>
      <c r="C259" s="281"/>
      <c r="D259" s="269"/>
      <c r="E259" s="267"/>
      <c r="F259" s="29" t="s">
        <v>77</v>
      </c>
      <c r="G259" s="51"/>
      <c r="H259" s="247"/>
      <c r="I259" s="207"/>
      <c r="J259" s="220"/>
      <c r="K259" s="118"/>
      <c r="L259" s="118"/>
    </row>
    <row r="260" spans="1:14" s="50" customFormat="1">
      <c r="A260" s="284"/>
      <c r="B260" s="46"/>
      <c r="C260" s="281"/>
      <c r="D260" s="269"/>
      <c r="E260" s="267"/>
      <c r="F260" s="29" t="s">
        <v>78</v>
      </c>
      <c r="G260" s="49">
        <f t="shared" ref="G260:G262" si="15">+G261</f>
        <v>1524</v>
      </c>
      <c r="H260" s="247"/>
      <c r="I260" s="207"/>
      <c r="J260" s="220"/>
      <c r="K260" s="118"/>
      <c r="L260" s="118"/>
    </row>
    <row r="261" spans="1:14" s="50" customFormat="1">
      <c r="A261" s="284"/>
      <c r="B261" s="46"/>
      <c r="C261" s="281"/>
      <c r="D261" s="269"/>
      <c r="E261" s="267"/>
      <c r="F261" s="29" t="s">
        <v>79</v>
      </c>
      <c r="G261" s="49">
        <f t="shared" si="15"/>
        <v>1524</v>
      </c>
      <c r="H261" s="247"/>
      <c r="I261" s="207"/>
      <c r="J261" s="220"/>
      <c r="K261" s="118"/>
      <c r="L261" s="118"/>
    </row>
    <row r="262" spans="1:14" s="50" customFormat="1">
      <c r="A262" s="284"/>
      <c r="B262" s="46"/>
      <c r="C262" s="281"/>
      <c r="D262" s="269"/>
      <c r="E262" s="267"/>
      <c r="F262" s="29" t="s">
        <v>80</v>
      </c>
      <c r="G262" s="49">
        <f t="shared" si="15"/>
        <v>1524</v>
      </c>
      <c r="H262" s="247"/>
      <c r="I262" s="207"/>
      <c r="J262" s="220"/>
      <c r="K262" s="118"/>
      <c r="L262" s="118"/>
    </row>
    <row r="263" spans="1:14" s="50" customFormat="1">
      <c r="A263" s="284"/>
      <c r="B263" s="46"/>
      <c r="C263" s="281"/>
      <c r="D263" s="269"/>
      <c r="E263" s="267"/>
      <c r="F263" s="29" t="s">
        <v>81</v>
      </c>
      <c r="G263" s="49">
        <f>+G264</f>
        <v>1524</v>
      </c>
      <c r="H263" s="247"/>
      <c r="I263" s="209"/>
      <c r="J263" s="221"/>
      <c r="K263" s="118"/>
      <c r="L263" s="118"/>
    </row>
    <row r="264" spans="1:14" s="50" customFormat="1" ht="34.5">
      <c r="A264" s="284"/>
      <c r="B264" s="46"/>
      <c r="C264" s="281"/>
      <c r="D264" s="271"/>
      <c r="E264" s="270"/>
      <c r="F264" s="29" t="s">
        <v>82</v>
      </c>
      <c r="G264" s="51">
        <f>'հավելված 5'!D626</f>
        <v>1524</v>
      </c>
      <c r="H264" s="247"/>
      <c r="I264" s="207"/>
      <c r="J264" s="220"/>
      <c r="K264" s="118"/>
      <c r="L264" s="118"/>
    </row>
    <row r="265" spans="1:14" s="50" customFormat="1" ht="34.5">
      <c r="A265" s="284"/>
      <c r="B265" s="280" t="s">
        <v>41</v>
      </c>
      <c r="C265" s="281"/>
      <c r="D265" s="268"/>
      <c r="E265" s="232"/>
      <c r="F265" s="162" t="s">
        <v>101</v>
      </c>
      <c r="G265" s="130">
        <f>+G267</f>
        <v>14311.800000000003</v>
      </c>
      <c r="H265" s="244"/>
      <c r="I265" s="213"/>
      <c r="J265" s="225"/>
      <c r="K265" s="118"/>
      <c r="L265" s="118"/>
    </row>
    <row r="266" spans="1:14" s="50" customFormat="1">
      <c r="A266" s="284"/>
      <c r="B266" s="281"/>
      <c r="C266" s="281"/>
      <c r="D266" s="269"/>
      <c r="E266" s="157"/>
      <c r="F266" s="158" t="s">
        <v>20</v>
      </c>
      <c r="G266" s="130"/>
      <c r="H266" s="244"/>
      <c r="I266" s="213"/>
      <c r="J266" s="225"/>
      <c r="K266" s="118"/>
      <c r="L266" s="118"/>
    </row>
    <row r="267" spans="1:14" s="50" customFormat="1" ht="34.5">
      <c r="A267" s="284"/>
      <c r="B267" s="281"/>
      <c r="C267" s="281"/>
      <c r="D267" s="269"/>
      <c r="E267" s="157"/>
      <c r="F267" s="162" t="s">
        <v>101</v>
      </c>
      <c r="G267" s="130">
        <f>+G269</f>
        <v>14311.800000000003</v>
      </c>
      <c r="H267" s="244"/>
      <c r="I267" s="213"/>
      <c r="J267" s="225"/>
      <c r="K267" s="118"/>
      <c r="L267" s="118"/>
    </row>
    <row r="268" spans="1:14" s="50" customFormat="1">
      <c r="A268" s="284"/>
      <c r="B268" s="281"/>
      <c r="C268" s="281"/>
      <c r="D268" s="269"/>
      <c r="E268" s="157"/>
      <c r="F268" s="158" t="s">
        <v>20</v>
      </c>
      <c r="G268" s="130"/>
      <c r="H268" s="244"/>
      <c r="I268" s="213"/>
      <c r="J268" s="225"/>
      <c r="K268" s="118"/>
      <c r="L268" s="118"/>
    </row>
    <row r="269" spans="1:14" s="118" customFormat="1" ht="34.5">
      <c r="A269" s="284"/>
      <c r="B269" s="281"/>
      <c r="C269" s="281"/>
      <c r="D269" s="269"/>
      <c r="E269" s="157"/>
      <c r="F269" s="43" t="s">
        <v>36</v>
      </c>
      <c r="G269" s="130">
        <f>+G271</f>
        <v>14311.800000000003</v>
      </c>
      <c r="H269" s="244"/>
      <c r="I269" s="210"/>
      <c r="J269" s="224"/>
      <c r="K269" s="154"/>
      <c r="L269" s="154"/>
      <c r="M269" s="154"/>
      <c r="N269" s="154"/>
    </row>
    <row r="270" spans="1:14" s="118" customFormat="1">
      <c r="A270" s="284"/>
      <c r="B270" s="281"/>
      <c r="C270" s="281"/>
      <c r="D270" s="271"/>
      <c r="E270" s="157"/>
      <c r="F270" s="152" t="s">
        <v>20</v>
      </c>
      <c r="G270" s="153"/>
      <c r="H270" s="246"/>
      <c r="I270" s="212"/>
      <c r="J270" s="224"/>
      <c r="K270" s="154"/>
      <c r="L270" s="154"/>
      <c r="M270" s="154"/>
      <c r="N270" s="154"/>
    </row>
    <row r="271" spans="1:14" s="50" customFormat="1">
      <c r="A271" s="284"/>
      <c r="B271" s="281"/>
      <c r="C271" s="281"/>
      <c r="D271" s="268">
        <v>1146</v>
      </c>
      <c r="E271" s="266"/>
      <c r="F271" s="134" t="s">
        <v>47</v>
      </c>
      <c r="G271" s="130">
        <f>+G273+G310+G319</f>
        <v>14311.800000000003</v>
      </c>
      <c r="H271" s="244"/>
      <c r="I271" s="213"/>
      <c r="J271" s="225"/>
      <c r="K271" s="118"/>
      <c r="L271" s="118"/>
    </row>
    <row r="272" spans="1:14" s="50" customFormat="1">
      <c r="A272" s="284"/>
      <c r="B272" s="281"/>
      <c r="C272" s="281"/>
      <c r="D272" s="271"/>
      <c r="E272" s="270"/>
      <c r="F272" s="53" t="s">
        <v>20</v>
      </c>
      <c r="G272" s="130"/>
      <c r="H272" s="244"/>
      <c r="I272" s="213"/>
      <c r="J272" s="225"/>
      <c r="K272" s="118"/>
      <c r="L272" s="118"/>
    </row>
    <row r="273" spans="1:12" s="50" customFormat="1" ht="51.75">
      <c r="A273" s="284"/>
      <c r="B273" s="281"/>
      <c r="C273" s="281"/>
      <c r="D273" s="268"/>
      <c r="E273" s="266">
        <v>12002</v>
      </c>
      <c r="F273" s="54" t="s">
        <v>127</v>
      </c>
      <c r="G273" s="130">
        <f>+G275+G282+G289+G296+G303</f>
        <v>22550.300000000007</v>
      </c>
      <c r="H273" s="244"/>
      <c r="I273" s="209"/>
      <c r="J273" s="220"/>
      <c r="K273" s="118"/>
      <c r="L273" s="118"/>
    </row>
    <row r="274" spans="1:12" s="50" customFormat="1">
      <c r="A274" s="284"/>
      <c r="B274" s="281"/>
      <c r="C274" s="281"/>
      <c r="D274" s="269"/>
      <c r="E274" s="267"/>
      <c r="F274" s="53" t="s">
        <v>45</v>
      </c>
      <c r="G274" s="49"/>
      <c r="H274" s="247"/>
      <c r="I274" s="207"/>
      <c r="J274" s="220"/>
      <c r="K274" s="118"/>
      <c r="L274" s="118"/>
    </row>
    <row r="275" spans="1:12" s="50" customFormat="1">
      <c r="A275" s="284"/>
      <c r="B275" s="281"/>
      <c r="C275" s="281"/>
      <c r="D275" s="269"/>
      <c r="E275" s="267"/>
      <c r="F275" s="52" t="s">
        <v>150</v>
      </c>
      <c r="G275" s="129">
        <f>G277</f>
        <v>1157.0999999999999</v>
      </c>
      <c r="H275" s="248"/>
      <c r="I275" s="214"/>
      <c r="J275" s="220"/>
      <c r="K275" s="118"/>
      <c r="L275" s="118"/>
    </row>
    <row r="276" spans="1:12" s="50" customFormat="1" ht="34.5">
      <c r="A276" s="284"/>
      <c r="B276" s="281"/>
      <c r="C276" s="281"/>
      <c r="D276" s="269"/>
      <c r="E276" s="267"/>
      <c r="F276" s="55" t="s">
        <v>77</v>
      </c>
      <c r="G276" s="129"/>
      <c r="H276" s="248"/>
      <c r="I276" s="207"/>
      <c r="J276" s="220"/>
      <c r="K276" s="118"/>
      <c r="L276" s="118"/>
    </row>
    <row r="277" spans="1:12" s="50" customFormat="1">
      <c r="A277" s="284"/>
      <c r="B277" s="281"/>
      <c r="C277" s="281"/>
      <c r="D277" s="269"/>
      <c r="E277" s="267"/>
      <c r="F277" s="55" t="s">
        <v>78</v>
      </c>
      <c r="G277" s="129">
        <f>G278</f>
        <v>1157.0999999999999</v>
      </c>
      <c r="H277" s="248"/>
      <c r="I277" s="207"/>
      <c r="J277" s="220"/>
      <c r="K277" s="118"/>
      <c r="L277" s="118"/>
    </row>
    <row r="278" spans="1:12" s="50" customFormat="1">
      <c r="A278" s="284"/>
      <c r="B278" s="281"/>
      <c r="C278" s="281"/>
      <c r="D278" s="269"/>
      <c r="E278" s="267"/>
      <c r="F278" s="55" t="s">
        <v>79</v>
      </c>
      <c r="G278" s="129">
        <f>G279</f>
        <v>1157.0999999999999</v>
      </c>
      <c r="H278" s="248"/>
      <c r="I278" s="207"/>
      <c r="J278" s="220"/>
      <c r="K278" s="118"/>
      <c r="L278" s="118"/>
    </row>
    <row r="279" spans="1:12" s="50" customFormat="1">
      <c r="A279" s="284"/>
      <c r="B279" s="281"/>
      <c r="C279" s="281"/>
      <c r="D279" s="269"/>
      <c r="E279" s="267"/>
      <c r="F279" s="55" t="s">
        <v>131</v>
      </c>
      <c r="G279" s="129">
        <f>G280</f>
        <v>1157.0999999999999</v>
      </c>
      <c r="H279" s="248"/>
      <c r="I279" s="209"/>
      <c r="J279" s="221"/>
      <c r="K279" s="118"/>
      <c r="L279" s="118"/>
    </row>
    <row r="280" spans="1:12" s="50" customFormat="1" ht="34.5">
      <c r="A280" s="284"/>
      <c r="B280" s="281"/>
      <c r="C280" s="281"/>
      <c r="D280" s="269"/>
      <c r="E280" s="267"/>
      <c r="F280" s="55" t="s">
        <v>132</v>
      </c>
      <c r="G280" s="129">
        <f>+G281</f>
        <v>1157.0999999999999</v>
      </c>
      <c r="H280" s="248"/>
      <c r="I280" s="207"/>
      <c r="J280" s="221"/>
      <c r="K280" s="118"/>
      <c r="L280" s="118"/>
    </row>
    <row r="281" spans="1:12" s="50" customFormat="1" ht="51.75">
      <c r="A281" s="284"/>
      <c r="B281" s="281"/>
      <c r="C281" s="281"/>
      <c r="D281" s="269"/>
      <c r="E281" s="267"/>
      <c r="F281" s="56" t="s">
        <v>133</v>
      </c>
      <c r="G281" s="129">
        <f>'հավելված 5'!D202</f>
        <v>1157.0999999999999</v>
      </c>
      <c r="H281" s="248"/>
      <c r="I281" s="207"/>
      <c r="J281" s="221"/>
      <c r="K281" s="118"/>
      <c r="L281" s="118"/>
    </row>
    <row r="282" spans="1:12" s="50" customFormat="1">
      <c r="A282" s="284"/>
      <c r="B282" s="281"/>
      <c r="C282" s="281"/>
      <c r="D282" s="269"/>
      <c r="E282" s="267"/>
      <c r="F282" s="52" t="s">
        <v>191</v>
      </c>
      <c r="G282" s="51">
        <f>G284</f>
        <v>-1153.7</v>
      </c>
      <c r="H282" s="247"/>
      <c r="I282" s="207"/>
      <c r="J282" s="220"/>
      <c r="K282" s="118"/>
      <c r="L282" s="118"/>
    </row>
    <row r="283" spans="1:12" s="50" customFormat="1" ht="34.5">
      <c r="A283" s="284"/>
      <c r="B283" s="281"/>
      <c r="C283" s="281"/>
      <c r="D283" s="269"/>
      <c r="E283" s="267"/>
      <c r="F283" s="29" t="s">
        <v>77</v>
      </c>
      <c r="G283" s="51"/>
      <c r="H283" s="247"/>
      <c r="I283" s="207"/>
      <c r="J283" s="220"/>
      <c r="K283" s="118"/>
      <c r="L283" s="118"/>
    </row>
    <row r="284" spans="1:12" s="50" customFormat="1">
      <c r="A284" s="284"/>
      <c r="B284" s="281"/>
      <c r="C284" s="281"/>
      <c r="D284" s="269"/>
      <c r="E284" s="267"/>
      <c r="F284" s="29" t="s">
        <v>78</v>
      </c>
      <c r="G284" s="51">
        <f t="shared" ref="G284:G285" si="16">+G285</f>
        <v>-1153.7</v>
      </c>
      <c r="H284" s="247"/>
      <c r="I284" s="207"/>
      <c r="J284" s="220"/>
      <c r="K284" s="118"/>
      <c r="L284" s="118"/>
    </row>
    <row r="285" spans="1:12" s="50" customFormat="1">
      <c r="A285" s="284"/>
      <c r="B285" s="281"/>
      <c r="C285" s="281"/>
      <c r="D285" s="269"/>
      <c r="E285" s="267"/>
      <c r="F285" s="29" t="s">
        <v>79</v>
      </c>
      <c r="G285" s="51">
        <f t="shared" si="16"/>
        <v>-1153.7</v>
      </c>
      <c r="H285" s="247"/>
      <c r="I285" s="207"/>
      <c r="J285" s="220"/>
      <c r="K285" s="118"/>
      <c r="L285" s="118"/>
    </row>
    <row r="286" spans="1:12" s="50" customFormat="1">
      <c r="A286" s="284"/>
      <c r="B286" s="281"/>
      <c r="C286" s="281"/>
      <c r="D286" s="269"/>
      <c r="E286" s="267"/>
      <c r="F286" s="29" t="s">
        <v>131</v>
      </c>
      <c r="G286" s="51">
        <f>+G287</f>
        <v>-1153.7</v>
      </c>
      <c r="H286" s="247"/>
      <c r="I286" s="207"/>
      <c r="J286" s="220"/>
      <c r="K286" s="118"/>
      <c r="L286" s="118"/>
    </row>
    <row r="287" spans="1:12" s="50" customFormat="1" ht="34.5">
      <c r="A287" s="284"/>
      <c r="B287" s="281"/>
      <c r="C287" s="281"/>
      <c r="D287" s="269"/>
      <c r="E287" s="267"/>
      <c r="F287" s="56" t="s">
        <v>132</v>
      </c>
      <c r="G287" s="49">
        <f>G288</f>
        <v>-1153.7</v>
      </c>
      <c r="H287" s="247"/>
      <c r="I287" s="209"/>
      <c r="J287" s="221"/>
      <c r="K287" s="118"/>
      <c r="L287" s="118"/>
    </row>
    <row r="288" spans="1:12" s="50" customFormat="1" ht="51.75">
      <c r="A288" s="284"/>
      <c r="B288" s="281"/>
      <c r="C288" s="281"/>
      <c r="D288" s="269"/>
      <c r="E288" s="267"/>
      <c r="F288" s="44" t="s">
        <v>133</v>
      </c>
      <c r="G288" s="51">
        <f>'հավելված 5'!D395</f>
        <v>-1153.7</v>
      </c>
      <c r="H288" s="247"/>
      <c r="I288" s="207"/>
      <c r="J288" s="220"/>
      <c r="K288" s="118"/>
      <c r="L288" s="118"/>
    </row>
    <row r="289" spans="1:12" s="50" customFormat="1">
      <c r="A289" s="284"/>
      <c r="B289" s="281"/>
      <c r="C289" s="281"/>
      <c r="D289" s="269"/>
      <c r="E289" s="267"/>
      <c r="F289" s="52" t="s">
        <v>88</v>
      </c>
      <c r="G289" s="51">
        <f>G291</f>
        <v>23054.300000000003</v>
      </c>
      <c r="H289" s="247"/>
      <c r="I289" s="207"/>
      <c r="J289" s="220"/>
      <c r="K289" s="118"/>
      <c r="L289" s="118"/>
    </row>
    <row r="290" spans="1:12" s="50" customFormat="1" ht="34.5">
      <c r="A290" s="284"/>
      <c r="B290" s="281"/>
      <c r="C290" s="281"/>
      <c r="D290" s="269"/>
      <c r="E290" s="267"/>
      <c r="F290" s="29" t="s">
        <v>77</v>
      </c>
      <c r="G290" s="51"/>
      <c r="H290" s="247"/>
      <c r="I290" s="207"/>
      <c r="J290" s="220"/>
      <c r="K290" s="118"/>
      <c r="L290" s="118"/>
    </row>
    <row r="291" spans="1:12" s="50" customFormat="1">
      <c r="A291" s="284"/>
      <c r="B291" s="281"/>
      <c r="C291" s="281"/>
      <c r="D291" s="269"/>
      <c r="E291" s="267"/>
      <c r="F291" s="29" t="s">
        <v>78</v>
      </c>
      <c r="G291" s="51">
        <f t="shared" ref="G291:G292" si="17">+G292</f>
        <v>23054.300000000003</v>
      </c>
      <c r="H291" s="247"/>
      <c r="I291" s="207"/>
      <c r="J291" s="220"/>
      <c r="K291" s="118"/>
      <c r="L291" s="118"/>
    </row>
    <row r="292" spans="1:12" s="50" customFormat="1">
      <c r="A292" s="284"/>
      <c r="B292" s="281"/>
      <c r="C292" s="281"/>
      <c r="D292" s="269"/>
      <c r="E292" s="267"/>
      <c r="F292" s="29" t="s">
        <v>79</v>
      </c>
      <c r="G292" s="51">
        <f t="shared" si="17"/>
        <v>23054.300000000003</v>
      </c>
      <c r="H292" s="247"/>
      <c r="I292" s="207"/>
      <c r="J292" s="220"/>
      <c r="K292" s="118"/>
      <c r="L292" s="118"/>
    </row>
    <row r="293" spans="1:12" s="50" customFormat="1">
      <c r="A293" s="284"/>
      <c r="B293" s="281"/>
      <c r="C293" s="281"/>
      <c r="D293" s="269"/>
      <c r="E293" s="267"/>
      <c r="F293" s="29" t="s">
        <v>131</v>
      </c>
      <c r="G293" s="51">
        <f>+G294</f>
        <v>23054.300000000003</v>
      </c>
      <c r="H293" s="247"/>
      <c r="I293" s="207"/>
      <c r="J293" s="220"/>
      <c r="K293" s="118"/>
      <c r="L293" s="118"/>
    </row>
    <row r="294" spans="1:12" s="50" customFormat="1" ht="34.5">
      <c r="A294" s="284"/>
      <c r="B294" s="281"/>
      <c r="C294" s="281"/>
      <c r="D294" s="269"/>
      <c r="E294" s="267"/>
      <c r="F294" s="56" t="s">
        <v>132</v>
      </c>
      <c r="G294" s="49">
        <f>G295</f>
        <v>23054.300000000003</v>
      </c>
      <c r="H294" s="247"/>
      <c r="I294" s="213"/>
      <c r="J294" s="225"/>
      <c r="K294" s="118"/>
      <c r="L294" s="118"/>
    </row>
    <row r="295" spans="1:12" s="50" customFormat="1" ht="51.75">
      <c r="A295" s="284"/>
      <c r="B295" s="281"/>
      <c r="C295" s="281"/>
      <c r="D295" s="269"/>
      <c r="E295" s="267"/>
      <c r="F295" s="44" t="s">
        <v>133</v>
      </c>
      <c r="G295" s="51">
        <f>'հավելված 5'!D518</f>
        <v>23054.300000000003</v>
      </c>
      <c r="H295" s="247"/>
      <c r="I295" s="207"/>
      <c r="J295" s="220"/>
      <c r="K295" s="118"/>
      <c r="L295" s="118"/>
    </row>
    <row r="296" spans="1:12" s="50" customFormat="1">
      <c r="A296" s="284"/>
      <c r="B296" s="281"/>
      <c r="C296" s="281"/>
      <c r="D296" s="269"/>
      <c r="E296" s="267"/>
      <c r="F296" s="52" t="s">
        <v>89</v>
      </c>
      <c r="G296" s="51">
        <f>G298</f>
        <v>-2897.6</v>
      </c>
      <c r="H296" s="247"/>
      <c r="I296" s="207"/>
      <c r="J296" s="220"/>
      <c r="K296" s="118"/>
      <c r="L296" s="118"/>
    </row>
    <row r="297" spans="1:12" s="50" customFormat="1" ht="34.5">
      <c r="A297" s="284"/>
      <c r="B297" s="281"/>
      <c r="C297" s="281"/>
      <c r="D297" s="269"/>
      <c r="E297" s="267"/>
      <c r="F297" s="29" t="s">
        <v>77</v>
      </c>
      <c r="G297" s="129"/>
      <c r="H297" s="248"/>
      <c r="I297" s="207"/>
      <c r="J297" s="220"/>
      <c r="K297" s="118"/>
      <c r="L297" s="118"/>
    </row>
    <row r="298" spans="1:12" s="50" customFormat="1">
      <c r="A298" s="284"/>
      <c r="B298" s="281"/>
      <c r="C298" s="281"/>
      <c r="D298" s="269"/>
      <c r="E298" s="267"/>
      <c r="F298" s="29" t="s">
        <v>78</v>
      </c>
      <c r="G298" s="129">
        <f>G299</f>
        <v>-2897.6</v>
      </c>
      <c r="H298" s="248"/>
      <c r="I298" s="207"/>
      <c r="J298" s="220"/>
      <c r="K298" s="118"/>
      <c r="L298" s="118"/>
    </row>
    <row r="299" spans="1:12" s="50" customFormat="1">
      <c r="A299" s="284"/>
      <c r="B299" s="281"/>
      <c r="C299" s="281"/>
      <c r="D299" s="269"/>
      <c r="E299" s="267"/>
      <c r="F299" s="29" t="s">
        <v>79</v>
      </c>
      <c r="G299" s="129">
        <f>G300</f>
        <v>-2897.6</v>
      </c>
      <c r="H299" s="248"/>
      <c r="I299" s="207"/>
      <c r="J299" s="220"/>
      <c r="K299" s="118"/>
      <c r="L299" s="118"/>
    </row>
    <row r="300" spans="1:12" s="50" customFormat="1">
      <c r="A300" s="284"/>
      <c r="B300" s="281"/>
      <c r="C300" s="281"/>
      <c r="D300" s="269"/>
      <c r="E300" s="267"/>
      <c r="F300" s="29" t="s">
        <v>131</v>
      </c>
      <c r="G300" s="129">
        <f>G301</f>
        <v>-2897.6</v>
      </c>
      <c r="H300" s="248"/>
      <c r="I300" s="207"/>
      <c r="J300" s="220"/>
      <c r="K300" s="118"/>
      <c r="L300" s="118"/>
    </row>
    <row r="301" spans="1:12" s="50" customFormat="1" ht="34.5">
      <c r="A301" s="284"/>
      <c r="B301" s="281"/>
      <c r="C301" s="281"/>
      <c r="D301" s="269"/>
      <c r="E301" s="267"/>
      <c r="F301" s="56" t="s">
        <v>132</v>
      </c>
      <c r="G301" s="129">
        <f>G302</f>
        <v>-2897.6</v>
      </c>
      <c r="H301" s="248"/>
      <c r="I301" s="207"/>
      <c r="J301" s="220"/>
      <c r="K301" s="118"/>
      <c r="L301" s="118"/>
    </row>
    <row r="302" spans="1:12" s="50" customFormat="1" ht="51.75">
      <c r="A302" s="284"/>
      <c r="B302" s="281"/>
      <c r="C302" s="281"/>
      <c r="D302" s="269"/>
      <c r="E302" s="267"/>
      <c r="F302" s="44" t="s">
        <v>133</v>
      </c>
      <c r="G302" s="51">
        <f>'հավելված 5'!D601</f>
        <v>-2897.6</v>
      </c>
      <c r="H302" s="247"/>
      <c r="I302" s="207"/>
      <c r="J302" s="220"/>
      <c r="K302" s="118"/>
      <c r="L302" s="118"/>
    </row>
    <row r="303" spans="1:12" s="50" customFormat="1">
      <c r="A303" s="284"/>
      <c r="B303" s="281"/>
      <c r="C303" s="281"/>
      <c r="D303" s="269"/>
      <c r="E303" s="267"/>
      <c r="F303" s="52" t="s">
        <v>90</v>
      </c>
      <c r="G303" s="51">
        <f>G305</f>
        <v>2390.1999999999998</v>
      </c>
      <c r="H303" s="247"/>
      <c r="I303" s="207"/>
      <c r="J303" s="220"/>
      <c r="K303" s="118"/>
      <c r="L303" s="118"/>
    </row>
    <row r="304" spans="1:12" s="50" customFormat="1" ht="34.5">
      <c r="A304" s="284"/>
      <c r="B304" s="281"/>
      <c r="C304" s="281"/>
      <c r="D304" s="269"/>
      <c r="E304" s="267"/>
      <c r="F304" s="29" t="s">
        <v>77</v>
      </c>
      <c r="G304" s="129"/>
      <c r="H304" s="248"/>
      <c r="I304" s="207"/>
      <c r="J304" s="220"/>
      <c r="K304" s="118"/>
      <c r="L304" s="118"/>
    </row>
    <row r="305" spans="1:12" s="50" customFormat="1">
      <c r="A305" s="284"/>
      <c r="B305" s="281"/>
      <c r="C305" s="281"/>
      <c r="D305" s="269"/>
      <c r="E305" s="267"/>
      <c r="F305" s="29" t="s">
        <v>78</v>
      </c>
      <c r="G305" s="129">
        <f>G306</f>
        <v>2390.1999999999998</v>
      </c>
      <c r="H305" s="248"/>
      <c r="I305" s="207"/>
      <c r="J305" s="220"/>
      <c r="K305" s="118"/>
      <c r="L305" s="118"/>
    </row>
    <row r="306" spans="1:12" s="50" customFormat="1">
      <c r="A306" s="284"/>
      <c r="B306" s="281"/>
      <c r="C306" s="281"/>
      <c r="D306" s="269"/>
      <c r="E306" s="267"/>
      <c r="F306" s="29" t="s">
        <v>79</v>
      </c>
      <c r="G306" s="129">
        <f>G307</f>
        <v>2390.1999999999998</v>
      </c>
      <c r="H306" s="248"/>
      <c r="I306" s="207"/>
      <c r="J306" s="220"/>
      <c r="K306" s="118"/>
      <c r="L306" s="118"/>
    </row>
    <row r="307" spans="1:12" s="50" customFormat="1">
      <c r="A307" s="284"/>
      <c r="B307" s="281"/>
      <c r="C307" s="281"/>
      <c r="D307" s="269"/>
      <c r="E307" s="267"/>
      <c r="F307" s="29" t="s">
        <v>131</v>
      </c>
      <c r="G307" s="129">
        <f>G308</f>
        <v>2390.1999999999998</v>
      </c>
      <c r="H307" s="248"/>
      <c r="I307" s="207"/>
      <c r="J307" s="220"/>
      <c r="K307" s="118"/>
      <c r="L307" s="118"/>
    </row>
    <row r="308" spans="1:12" s="50" customFormat="1" ht="34.5">
      <c r="A308" s="284"/>
      <c r="B308" s="281"/>
      <c r="C308" s="281"/>
      <c r="D308" s="269"/>
      <c r="E308" s="267"/>
      <c r="F308" s="56" t="s">
        <v>132</v>
      </c>
      <c r="G308" s="129">
        <f>G309</f>
        <v>2390.1999999999998</v>
      </c>
      <c r="H308" s="248"/>
      <c r="I308" s="207"/>
      <c r="J308" s="220"/>
      <c r="K308" s="118"/>
      <c r="L308" s="118"/>
    </row>
    <row r="309" spans="1:12" s="50" customFormat="1" ht="51.75">
      <c r="A309" s="284"/>
      <c r="B309" s="281"/>
      <c r="C309" s="281"/>
      <c r="D309" s="269"/>
      <c r="E309" s="267"/>
      <c r="F309" s="44" t="s">
        <v>133</v>
      </c>
      <c r="G309" s="51">
        <f>'հավելված 5'!D682</f>
        <v>2390.1999999999998</v>
      </c>
      <c r="H309" s="247"/>
      <c r="I309" s="207"/>
      <c r="J309" s="220"/>
      <c r="K309" s="118"/>
      <c r="L309" s="118"/>
    </row>
    <row r="310" spans="1:12" s="50" customFormat="1" ht="51.75">
      <c r="A310" s="284"/>
      <c r="B310" s="281"/>
      <c r="C310" s="281"/>
      <c r="D310" s="269"/>
      <c r="E310" s="228">
        <v>12003</v>
      </c>
      <c r="F310" s="54" t="s">
        <v>167</v>
      </c>
      <c r="G310" s="130">
        <f>G312</f>
        <v>-10087.700000000001</v>
      </c>
      <c r="H310" s="244"/>
      <c r="I310" s="209"/>
      <c r="J310" s="220"/>
      <c r="K310" s="118"/>
      <c r="L310" s="118"/>
    </row>
    <row r="311" spans="1:12" s="50" customFormat="1">
      <c r="A311" s="284"/>
      <c r="B311" s="281"/>
      <c r="C311" s="281"/>
      <c r="D311" s="269"/>
      <c r="E311" s="228"/>
      <c r="F311" s="53" t="s">
        <v>45</v>
      </c>
      <c r="G311" s="49"/>
      <c r="H311" s="247"/>
      <c r="I311" s="207"/>
      <c r="J311" s="220"/>
      <c r="K311" s="118"/>
      <c r="L311" s="118"/>
    </row>
    <row r="312" spans="1:12" s="50" customFormat="1" ht="34.5">
      <c r="A312" s="284"/>
      <c r="B312" s="281"/>
      <c r="C312" s="281"/>
      <c r="D312" s="269"/>
      <c r="E312" s="228"/>
      <c r="F312" s="52" t="s">
        <v>83</v>
      </c>
      <c r="G312" s="129">
        <f>G314</f>
        <v>-10087.700000000001</v>
      </c>
      <c r="H312" s="248"/>
      <c r="I312" s="214"/>
      <c r="J312" s="220"/>
      <c r="K312" s="118"/>
      <c r="L312" s="118"/>
    </row>
    <row r="313" spans="1:12" s="50" customFormat="1" ht="34.5">
      <c r="A313" s="284"/>
      <c r="B313" s="281"/>
      <c r="C313" s="281"/>
      <c r="D313" s="269"/>
      <c r="E313" s="228"/>
      <c r="F313" s="55" t="s">
        <v>77</v>
      </c>
      <c r="G313" s="129"/>
      <c r="H313" s="248"/>
      <c r="I313" s="207"/>
      <c r="J313" s="220"/>
      <c r="K313" s="118"/>
      <c r="L313" s="118"/>
    </row>
    <row r="314" spans="1:12" s="50" customFormat="1">
      <c r="A314" s="284"/>
      <c r="B314" s="281"/>
      <c r="C314" s="281"/>
      <c r="D314" s="269"/>
      <c r="E314" s="228"/>
      <c r="F314" s="55" t="s">
        <v>78</v>
      </c>
      <c r="G314" s="129">
        <f>G315</f>
        <v>-10087.700000000001</v>
      </c>
      <c r="H314" s="248"/>
      <c r="I314" s="207"/>
      <c r="J314" s="220"/>
      <c r="K314" s="118"/>
      <c r="L314" s="118"/>
    </row>
    <row r="315" spans="1:12" s="50" customFormat="1">
      <c r="A315" s="284"/>
      <c r="B315" s="281"/>
      <c r="C315" s="281"/>
      <c r="D315" s="269"/>
      <c r="E315" s="228"/>
      <c r="F315" s="55" t="s">
        <v>79</v>
      </c>
      <c r="G315" s="129">
        <f>G316</f>
        <v>-10087.700000000001</v>
      </c>
      <c r="H315" s="248"/>
      <c r="I315" s="207"/>
      <c r="J315" s="220"/>
      <c r="K315" s="118"/>
      <c r="L315" s="118"/>
    </row>
    <row r="316" spans="1:12" s="50" customFormat="1" ht="34.5">
      <c r="A316" s="284"/>
      <c r="B316" s="281"/>
      <c r="C316" s="281"/>
      <c r="D316" s="269"/>
      <c r="E316" s="228"/>
      <c r="F316" s="55" t="s">
        <v>169</v>
      </c>
      <c r="G316" s="129">
        <f>G317</f>
        <v>-10087.700000000001</v>
      </c>
      <c r="H316" s="248"/>
      <c r="I316" s="209"/>
      <c r="J316" s="221"/>
      <c r="K316" s="118"/>
      <c r="L316" s="118"/>
    </row>
    <row r="317" spans="1:12" s="50" customFormat="1" ht="34.5">
      <c r="A317" s="284"/>
      <c r="B317" s="281"/>
      <c r="C317" s="281"/>
      <c r="D317" s="269"/>
      <c r="E317" s="228"/>
      <c r="F317" s="55" t="s">
        <v>170</v>
      </c>
      <c r="G317" s="129">
        <f>G318</f>
        <v>-10087.700000000001</v>
      </c>
      <c r="H317" s="248"/>
      <c r="I317" s="207"/>
      <c r="J317" s="221"/>
      <c r="K317" s="118"/>
      <c r="L317" s="118"/>
    </row>
    <row r="318" spans="1:12" s="50" customFormat="1">
      <c r="A318" s="284"/>
      <c r="B318" s="281"/>
      <c r="C318" s="281"/>
      <c r="D318" s="269"/>
      <c r="E318" s="228"/>
      <c r="F318" s="56" t="s">
        <v>171</v>
      </c>
      <c r="G318" s="129">
        <f>'հավելված 5'!D130</f>
        <v>-10087.700000000001</v>
      </c>
      <c r="H318" s="248"/>
      <c r="I318" s="207"/>
      <c r="J318" s="221"/>
      <c r="K318" s="118"/>
      <c r="L318" s="118"/>
    </row>
    <row r="319" spans="1:12" s="50" customFormat="1" ht="34.5">
      <c r="A319" s="284"/>
      <c r="B319" s="281"/>
      <c r="C319" s="281"/>
      <c r="D319" s="269"/>
      <c r="E319" s="266">
        <v>12004</v>
      </c>
      <c r="F319" s="54" t="s">
        <v>63</v>
      </c>
      <c r="G319" s="130">
        <f>+G321+G328+G335</f>
        <v>1849.1999999999971</v>
      </c>
      <c r="H319" s="244"/>
      <c r="I319" s="209"/>
      <c r="J319" s="220"/>
      <c r="K319" s="118"/>
      <c r="L319" s="118"/>
    </row>
    <row r="320" spans="1:12" s="50" customFormat="1">
      <c r="A320" s="284"/>
      <c r="B320" s="281"/>
      <c r="C320" s="281"/>
      <c r="D320" s="269"/>
      <c r="E320" s="267"/>
      <c r="F320" s="53" t="s">
        <v>45</v>
      </c>
      <c r="G320" s="49"/>
      <c r="H320" s="247"/>
      <c r="I320" s="207"/>
      <c r="J320" s="220"/>
      <c r="K320" s="118"/>
      <c r="L320" s="118"/>
    </row>
    <row r="321" spans="1:12" s="50" customFormat="1">
      <c r="A321" s="284"/>
      <c r="B321" s="281"/>
      <c r="C321" s="281"/>
      <c r="D321" s="269"/>
      <c r="E321" s="267"/>
      <c r="F321" s="86" t="s">
        <v>85</v>
      </c>
      <c r="G321" s="129">
        <f>G323</f>
        <v>2216.1999999999998</v>
      </c>
      <c r="H321" s="248"/>
      <c r="I321" s="207"/>
      <c r="J321" s="221"/>
      <c r="K321" s="118"/>
      <c r="L321" s="118"/>
    </row>
    <row r="322" spans="1:12" s="50" customFormat="1" ht="34.5">
      <c r="A322" s="284"/>
      <c r="B322" s="281"/>
      <c r="C322" s="281"/>
      <c r="D322" s="269"/>
      <c r="E322" s="267"/>
      <c r="F322" s="56" t="s">
        <v>77</v>
      </c>
      <c r="G322" s="129"/>
      <c r="H322" s="248"/>
      <c r="I322" s="207"/>
      <c r="J322" s="221"/>
      <c r="K322" s="118"/>
      <c r="L322" s="118"/>
    </row>
    <row r="323" spans="1:12" s="50" customFormat="1">
      <c r="A323" s="284"/>
      <c r="B323" s="281"/>
      <c r="C323" s="281"/>
      <c r="D323" s="269"/>
      <c r="E323" s="267"/>
      <c r="F323" s="83" t="s">
        <v>78</v>
      </c>
      <c r="G323" s="129">
        <f>G325</f>
        <v>2216.1999999999998</v>
      </c>
      <c r="H323" s="248"/>
      <c r="I323" s="214"/>
      <c r="J323" s="220"/>
      <c r="K323" s="118"/>
      <c r="L323" s="118"/>
    </row>
    <row r="324" spans="1:12" s="50" customFormat="1">
      <c r="A324" s="284"/>
      <c r="B324" s="281"/>
      <c r="C324" s="281"/>
      <c r="D324" s="269"/>
      <c r="E324" s="267"/>
      <c r="F324" s="84" t="s">
        <v>79</v>
      </c>
      <c r="G324" s="129"/>
      <c r="H324" s="248"/>
      <c r="I324" s="207"/>
      <c r="J324" s="220"/>
      <c r="K324" s="118"/>
      <c r="L324" s="118"/>
    </row>
    <row r="325" spans="1:12" s="50" customFormat="1" ht="34.5">
      <c r="A325" s="284"/>
      <c r="B325" s="281"/>
      <c r="C325" s="281"/>
      <c r="D325" s="269"/>
      <c r="E325" s="267"/>
      <c r="F325" s="84" t="s">
        <v>169</v>
      </c>
      <c r="G325" s="129">
        <f>G326</f>
        <v>2216.1999999999998</v>
      </c>
      <c r="H325" s="248"/>
      <c r="I325" s="207"/>
      <c r="J325" s="220"/>
      <c r="K325" s="118"/>
      <c r="L325" s="118"/>
    </row>
    <row r="326" spans="1:12" s="50" customFormat="1" ht="34.5">
      <c r="A326" s="284"/>
      <c r="B326" s="281"/>
      <c r="C326" s="281"/>
      <c r="D326" s="269"/>
      <c r="E326" s="267"/>
      <c r="F326" s="84" t="s">
        <v>170</v>
      </c>
      <c r="G326" s="129">
        <f>G327</f>
        <v>2216.1999999999998</v>
      </c>
      <c r="H326" s="248"/>
      <c r="I326" s="207"/>
      <c r="J326" s="220"/>
      <c r="K326" s="118"/>
      <c r="L326" s="118"/>
    </row>
    <row r="327" spans="1:12" s="50" customFormat="1">
      <c r="A327" s="284"/>
      <c r="B327" s="281"/>
      <c r="C327" s="281"/>
      <c r="D327" s="269"/>
      <c r="E327" s="267"/>
      <c r="F327" s="84" t="s">
        <v>171</v>
      </c>
      <c r="G327" s="129">
        <f>'հավելված 5'!D270</f>
        <v>2216.1999999999998</v>
      </c>
      <c r="H327" s="248"/>
      <c r="I327" s="209"/>
      <c r="J327" s="221"/>
      <c r="K327" s="118"/>
      <c r="L327" s="118"/>
    </row>
    <row r="328" spans="1:12" s="50" customFormat="1">
      <c r="A328" s="284"/>
      <c r="B328" s="281"/>
      <c r="C328" s="281"/>
      <c r="D328" s="269"/>
      <c r="E328" s="267"/>
      <c r="F328" s="52" t="s">
        <v>88</v>
      </c>
      <c r="G328" s="129">
        <f>G330</f>
        <v>8089.6999999999971</v>
      </c>
      <c r="H328" s="248"/>
      <c r="I328" s="207"/>
      <c r="J328" s="220"/>
      <c r="K328" s="118"/>
      <c r="L328" s="118"/>
    </row>
    <row r="329" spans="1:12" s="50" customFormat="1" ht="34.5">
      <c r="A329" s="284"/>
      <c r="B329" s="281"/>
      <c r="C329" s="281"/>
      <c r="D329" s="269"/>
      <c r="E329" s="267"/>
      <c r="F329" s="85" t="s">
        <v>77</v>
      </c>
      <c r="G329" s="129"/>
      <c r="H329" s="248"/>
      <c r="I329" s="207"/>
      <c r="J329" s="220"/>
      <c r="K329" s="118"/>
      <c r="L329" s="118"/>
    </row>
    <row r="330" spans="1:12" s="50" customFormat="1">
      <c r="A330" s="284"/>
      <c r="B330" s="281"/>
      <c r="C330" s="281"/>
      <c r="D330" s="269"/>
      <c r="E330" s="267"/>
      <c r="F330" s="44" t="s">
        <v>78</v>
      </c>
      <c r="G330" s="51">
        <f>+G332</f>
        <v>8089.6999999999971</v>
      </c>
      <c r="H330" s="247"/>
      <c r="I330" s="207"/>
      <c r="J330" s="220"/>
      <c r="K330" s="118"/>
      <c r="L330" s="118"/>
    </row>
    <row r="331" spans="1:12" s="50" customFormat="1">
      <c r="A331" s="284"/>
      <c r="B331" s="281"/>
      <c r="C331" s="281"/>
      <c r="D331" s="269"/>
      <c r="E331" s="267"/>
      <c r="F331" s="83" t="s">
        <v>79</v>
      </c>
      <c r="G331" s="51"/>
      <c r="H331" s="247"/>
      <c r="I331" s="207"/>
      <c r="J331" s="220"/>
      <c r="K331" s="118"/>
      <c r="L331" s="118"/>
    </row>
    <row r="332" spans="1:12" s="50" customFormat="1" ht="34.5">
      <c r="A332" s="284"/>
      <c r="B332" s="281"/>
      <c r="C332" s="281"/>
      <c r="D332" s="269"/>
      <c r="E332" s="267"/>
      <c r="F332" s="83" t="s">
        <v>169</v>
      </c>
      <c r="G332" s="51">
        <f t="shared" ref="G332:G333" si="18">+G333</f>
        <v>8089.6999999999971</v>
      </c>
      <c r="H332" s="247"/>
      <c r="I332" s="207"/>
      <c r="J332" s="220"/>
      <c r="K332" s="118"/>
      <c r="L332" s="118"/>
    </row>
    <row r="333" spans="1:12" s="50" customFormat="1" ht="34.5">
      <c r="A333" s="284"/>
      <c r="B333" s="281"/>
      <c r="C333" s="281"/>
      <c r="D333" s="269"/>
      <c r="E333" s="267"/>
      <c r="F333" s="83" t="s">
        <v>170</v>
      </c>
      <c r="G333" s="51">
        <f t="shared" si="18"/>
        <v>8089.6999999999971</v>
      </c>
      <c r="H333" s="247"/>
      <c r="I333" s="207"/>
      <c r="J333" s="220"/>
      <c r="K333" s="118"/>
      <c r="L333" s="118"/>
    </row>
    <row r="334" spans="1:12" s="50" customFormat="1">
      <c r="A334" s="284"/>
      <c r="B334" s="281"/>
      <c r="C334" s="281"/>
      <c r="D334" s="269"/>
      <c r="E334" s="267"/>
      <c r="F334" s="83" t="s">
        <v>171</v>
      </c>
      <c r="G334" s="51">
        <f>'հավելված 5'!D530</f>
        <v>8089.6999999999971</v>
      </c>
      <c r="H334" s="247"/>
      <c r="I334" s="207"/>
      <c r="J334" s="220"/>
      <c r="K334" s="118"/>
      <c r="L334" s="118"/>
    </row>
    <row r="335" spans="1:12" s="50" customFormat="1">
      <c r="A335" s="284"/>
      <c r="B335" s="281"/>
      <c r="C335" s="281"/>
      <c r="D335" s="269"/>
      <c r="E335" s="267"/>
      <c r="F335" s="52" t="s">
        <v>89</v>
      </c>
      <c r="G335" s="51">
        <f>G337</f>
        <v>-8456.7000000000007</v>
      </c>
      <c r="H335" s="247"/>
      <c r="I335" s="207"/>
      <c r="J335" s="220"/>
      <c r="K335" s="118"/>
      <c r="L335" s="118"/>
    </row>
    <row r="336" spans="1:12" s="50" customFormat="1" ht="34.5">
      <c r="A336" s="284"/>
      <c r="B336" s="281"/>
      <c r="C336" s="281"/>
      <c r="D336" s="269"/>
      <c r="E336" s="267"/>
      <c r="F336" s="85" t="s">
        <v>77</v>
      </c>
      <c r="G336" s="49"/>
      <c r="H336" s="247"/>
      <c r="I336" s="209"/>
      <c r="J336" s="221"/>
      <c r="K336" s="118"/>
      <c r="L336" s="118"/>
    </row>
    <row r="337" spans="1:12" s="50" customFormat="1">
      <c r="A337" s="284"/>
      <c r="B337" s="281"/>
      <c r="C337" s="281"/>
      <c r="D337" s="269"/>
      <c r="E337" s="267"/>
      <c r="F337" s="44" t="s">
        <v>78</v>
      </c>
      <c r="G337" s="51">
        <f>G339</f>
        <v>-8456.7000000000007</v>
      </c>
      <c r="H337" s="247"/>
      <c r="I337" s="207"/>
      <c r="J337" s="220"/>
      <c r="K337" s="118"/>
      <c r="L337" s="118"/>
    </row>
    <row r="338" spans="1:12" s="50" customFormat="1">
      <c r="A338" s="284"/>
      <c r="B338" s="281"/>
      <c r="C338" s="281"/>
      <c r="D338" s="269"/>
      <c r="E338" s="267"/>
      <c r="F338" s="83" t="s">
        <v>79</v>
      </c>
      <c r="G338" s="51"/>
      <c r="H338" s="247"/>
      <c r="I338" s="207"/>
      <c r="J338" s="220"/>
      <c r="K338" s="118"/>
      <c r="L338" s="118"/>
    </row>
    <row r="339" spans="1:12" s="50" customFormat="1" ht="34.5">
      <c r="A339" s="284"/>
      <c r="B339" s="281"/>
      <c r="C339" s="281"/>
      <c r="D339" s="269"/>
      <c r="E339" s="267"/>
      <c r="F339" s="83" t="s">
        <v>169</v>
      </c>
      <c r="G339" s="129">
        <f>G340</f>
        <v>-8456.7000000000007</v>
      </c>
      <c r="H339" s="248"/>
      <c r="I339" s="207"/>
      <c r="J339" s="220"/>
      <c r="K339" s="118"/>
      <c r="L339" s="118"/>
    </row>
    <row r="340" spans="1:12" s="50" customFormat="1" ht="34.5">
      <c r="A340" s="284"/>
      <c r="B340" s="281"/>
      <c r="C340" s="281"/>
      <c r="D340" s="269"/>
      <c r="E340" s="267"/>
      <c r="F340" s="83" t="s">
        <v>170</v>
      </c>
      <c r="G340" s="129">
        <f>G341</f>
        <v>-8456.7000000000007</v>
      </c>
      <c r="H340" s="248"/>
      <c r="I340" s="207"/>
      <c r="J340" s="220"/>
      <c r="K340" s="118"/>
      <c r="L340" s="118"/>
    </row>
    <row r="341" spans="1:12" s="50" customFormat="1">
      <c r="A341" s="285"/>
      <c r="B341" s="282"/>
      <c r="C341" s="282"/>
      <c r="D341" s="271"/>
      <c r="E341" s="270"/>
      <c r="F341" s="83" t="s">
        <v>171</v>
      </c>
      <c r="G341" s="129">
        <f>'հավելված 5'!D613</f>
        <v>-8456.7000000000007</v>
      </c>
      <c r="H341" s="248"/>
      <c r="I341" s="207"/>
      <c r="J341" s="220"/>
      <c r="K341" s="118"/>
      <c r="L341" s="118"/>
    </row>
  </sheetData>
  <mergeCells count="48">
    <mergeCell ref="C248:C249"/>
    <mergeCell ref="D248:D253"/>
    <mergeCell ref="D254:D255"/>
    <mergeCell ref="E254:E255"/>
    <mergeCell ref="D256:D264"/>
    <mergeCell ref="E256:E264"/>
    <mergeCell ref="C250:C341"/>
    <mergeCell ref="E271:E272"/>
    <mergeCell ref="E273:E309"/>
    <mergeCell ref="D271:D272"/>
    <mergeCell ref="E319:E341"/>
    <mergeCell ref="D273:D341"/>
    <mergeCell ref="B265:B341"/>
    <mergeCell ref="A14:A341"/>
    <mergeCell ref="E14:E21"/>
    <mergeCell ref="D118:D123"/>
    <mergeCell ref="D24:D88"/>
    <mergeCell ref="E25:E88"/>
    <mergeCell ref="D14:D21"/>
    <mergeCell ref="D22:D23"/>
    <mergeCell ref="E22:E23"/>
    <mergeCell ref="E89:E92"/>
    <mergeCell ref="B14:B15"/>
    <mergeCell ref="C89:C117"/>
    <mergeCell ref="C118:C119"/>
    <mergeCell ref="B16:B88"/>
    <mergeCell ref="C18:C88"/>
    <mergeCell ref="D89:D92"/>
    <mergeCell ref="F2:G2"/>
    <mergeCell ref="F3:G3"/>
    <mergeCell ref="A6:G6"/>
    <mergeCell ref="A9:C9"/>
    <mergeCell ref="D9:E9"/>
    <mergeCell ref="F9:F10"/>
    <mergeCell ref="D95:D117"/>
    <mergeCell ref="D93:D94"/>
    <mergeCell ref="E93:E94"/>
    <mergeCell ref="D124:D125"/>
    <mergeCell ref="E124:E125"/>
    <mergeCell ref="E126:E190"/>
    <mergeCell ref="D126:D190"/>
    <mergeCell ref="E197:E240"/>
    <mergeCell ref="E191:E194"/>
    <mergeCell ref="D265:D270"/>
    <mergeCell ref="E195:E196"/>
    <mergeCell ref="D195:D196"/>
    <mergeCell ref="D191:D194"/>
    <mergeCell ref="D197:D247"/>
  </mergeCells>
  <pageMargins left="0.7" right="0.7" top="0.25" bottom="0.25" header="0.3" footer="0.3"/>
  <pageSetup paperSize="9" scale="4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21"/>
  <sheetViews>
    <sheetView topLeftCell="A9" zoomScaleSheetLayoutView="100" workbookViewId="0">
      <selection activeCell="G12" sqref="G12"/>
    </sheetView>
  </sheetViews>
  <sheetFormatPr defaultColWidth="9.140625" defaultRowHeight="17.25"/>
  <cols>
    <col min="1" max="1" width="8.7109375" style="12" customWidth="1"/>
    <col min="2" max="2" width="10.85546875" style="12" customWidth="1"/>
    <col min="3" max="3" width="13.85546875" style="12" customWidth="1"/>
    <col min="4" max="4" width="11" style="12" customWidth="1"/>
    <col min="5" max="5" width="19.140625" style="22" customWidth="1"/>
    <col min="6" max="6" width="52.85546875" style="22" customWidth="1"/>
    <col min="7" max="7" width="28" style="12" customWidth="1"/>
    <col min="8" max="8" width="12.140625" style="12" customWidth="1"/>
    <col min="9" max="16384" width="9.140625" style="12"/>
  </cols>
  <sheetData>
    <row r="1" spans="1:40" s="1" customFormat="1" ht="24" customHeight="1">
      <c r="A1" s="6"/>
      <c r="B1" s="6"/>
      <c r="C1" s="7"/>
      <c r="D1" s="7"/>
      <c r="E1" s="7"/>
      <c r="F1" s="7"/>
      <c r="G1" s="23" t="s">
        <v>125</v>
      </c>
      <c r="V1" s="8"/>
      <c r="W1" s="8"/>
      <c r="X1" s="8"/>
      <c r="Y1" s="301"/>
      <c r="Z1" s="301"/>
      <c r="AA1" s="301"/>
    </row>
    <row r="2" spans="1:40" s="1" customFormat="1">
      <c r="A2" s="7"/>
      <c r="B2" s="7"/>
      <c r="C2" s="7"/>
      <c r="D2" s="7"/>
      <c r="E2" s="7"/>
      <c r="F2" s="307" t="s">
        <v>181</v>
      </c>
      <c r="G2" s="307"/>
      <c r="V2" s="9"/>
      <c r="W2" s="9"/>
      <c r="X2" s="301"/>
      <c r="Y2" s="301"/>
      <c r="Z2" s="301"/>
      <c r="AA2" s="301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</row>
    <row r="3" spans="1:40" s="1" customFormat="1" ht="22.5" customHeight="1">
      <c r="A3" s="7"/>
      <c r="B3" s="7"/>
      <c r="C3" s="7"/>
      <c r="D3" s="7"/>
      <c r="E3" s="7"/>
      <c r="F3" s="307" t="s">
        <v>126</v>
      </c>
      <c r="G3" s="307"/>
      <c r="V3" s="301"/>
      <c r="W3" s="301"/>
      <c r="X3" s="301"/>
      <c r="Y3" s="301"/>
      <c r="Z3" s="301"/>
      <c r="AA3" s="301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</row>
    <row r="4" spans="1:40" s="1" customFormat="1">
      <c r="A4" s="7"/>
      <c r="B4" s="7"/>
      <c r="C4" s="7"/>
      <c r="D4" s="7"/>
      <c r="E4" s="7"/>
      <c r="F4" s="7"/>
      <c r="G4" s="7"/>
    </row>
    <row r="5" spans="1:40" s="1" customFormat="1" ht="15.75" customHeight="1">
      <c r="A5" s="7"/>
      <c r="B5" s="7"/>
      <c r="C5" s="7"/>
      <c r="D5" s="7"/>
      <c r="E5" s="7"/>
      <c r="F5" s="7"/>
      <c r="G5" s="7"/>
    </row>
    <row r="6" spans="1:40" s="1" customFormat="1" ht="67.5" customHeight="1">
      <c r="A6" s="302" t="s">
        <v>202</v>
      </c>
      <c r="B6" s="302"/>
      <c r="C6" s="302"/>
      <c r="D6" s="302"/>
      <c r="E6" s="302"/>
      <c r="F6" s="302"/>
      <c r="G6" s="302"/>
    </row>
    <row r="7" spans="1:40" s="1" customFormat="1" ht="40.5" customHeight="1">
      <c r="D7" s="4"/>
      <c r="E7" s="4"/>
      <c r="F7" s="4"/>
      <c r="G7" s="87" t="s">
        <v>134</v>
      </c>
      <c r="N7" s="5"/>
    </row>
    <row r="8" spans="1:40" ht="117" customHeight="1">
      <c r="A8" s="308" t="s">
        <v>14</v>
      </c>
      <c r="B8" s="308"/>
      <c r="C8" s="308" t="s">
        <v>130</v>
      </c>
      <c r="D8" s="308"/>
      <c r="E8" s="308"/>
      <c r="F8" s="309" t="s">
        <v>38</v>
      </c>
      <c r="G8" s="11" t="s">
        <v>61</v>
      </c>
    </row>
    <row r="9" spans="1:40" ht="63.6" customHeight="1">
      <c r="A9" s="11" t="s">
        <v>17</v>
      </c>
      <c r="B9" s="11" t="s">
        <v>18</v>
      </c>
      <c r="C9" s="308"/>
      <c r="D9" s="308"/>
      <c r="E9" s="308"/>
      <c r="F9" s="310"/>
      <c r="G9" s="11" t="s">
        <v>16</v>
      </c>
    </row>
    <row r="10" spans="1:40" s="14" customFormat="1" ht="24" customHeight="1">
      <c r="A10" s="13"/>
      <c r="B10" s="89"/>
      <c r="C10" s="304" t="s">
        <v>47</v>
      </c>
      <c r="D10" s="305"/>
      <c r="E10" s="305"/>
      <c r="F10" s="306"/>
      <c r="G10" s="131">
        <f>G11</f>
        <v>22550.300000000007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40" s="88" customFormat="1" ht="75.75" customHeight="1">
      <c r="A11" s="16">
        <v>1146</v>
      </c>
      <c r="B11" s="16">
        <v>12002</v>
      </c>
      <c r="C11" s="303" t="s">
        <v>136</v>
      </c>
      <c r="D11" s="303"/>
      <c r="E11" s="303"/>
      <c r="F11" s="15" t="s">
        <v>135</v>
      </c>
      <c r="G11" s="131">
        <f>G12+G14+G16+G18+G20</f>
        <v>22550.300000000007</v>
      </c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1:40" s="14" customFormat="1">
      <c r="A12" s="17"/>
      <c r="B12" s="17"/>
      <c r="C12" s="17"/>
      <c r="D12" s="18"/>
      <c r="E12" s="19"/>
      <c r="F12" s="20" t="s">
        <v>117</v>
      </c>
      <c r="G12" s="132">
        <f>G13</f>
        <v>1157.0999999999999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40" s="14" customFormat="1" ht="34.5">
      <c r="A13" s="17"/>
      <c r="B13" s="17"/>
      <c r="C13" s="17"/>
      <c r="D13" s="18"/>
      <c r="E13" s="19"/>
      <c r="F13" s="21" t="s">
        <v>138</v>
      </c>
      <c r="G13" s="133">
        <f>'հավելված 5'!D202</f>
        <v>1157.0999999999999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40" s="14" customFormat="1">
      <c r="A14" s="17"/>
      <c r="B14" s="17"/>
      <c r="C14" s="17"/>
      <c r="D14" s="18"/>
      <c r="E14" s="19"/>
      <c r="F14" s="20" t="s">
        <v>52</v>
      </c>
      <c r="G14" s="132">
        <f>G15</f>
        <v>-1153.7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1:40" s="14" customFormat="1" ht="34.5">
      <c r="A15" s="17"/>
      <c r="B15" s="17"/>
      <c r="C15" s="17"/>
      <c r="D15" s="18"/>
      <c r="E15" s="19"/>
      <c r="F15" s="21" t="s">
        <v>138</v>
      </c>
      <c r="G15" s="133">
        <f>'հավելված 5'!D395</f>
        <v>-1153.7</v>
      </c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40" s="14" customFormat="1">
      <c r="A16" s="17"/>
      <c r="B16" s="17"/>
      <c r="C16" s="17"/>
      <c r="D16" s="18"/>
      <c r="E16" s="19"/>
      <c r="F16" s="20" t="s">
        <v>54</v>
      </c>
      <c r="G16" s="132">
        <f>G17</f>
        <v>23054.300000000003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1:27" s="14" customFormat="1" ht="34.5">
      <c r="A17" s="17"/>
      <c r="B17" s="17"/>
      <c r="C17" s="17"/>
      <c r="D17" s="18"/>
      <c r="E17" s="19"/>
      <c r="F17" s="21" t="s">
        <v>138</v>
      </c>
      <c r="G17" s="133">
        <f>'հավելված 5'!D518</f>
        <v>23054.300000000003</v>
      </c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 s="14" customFormat="1">
      <c r="A18" s="17"/>
      <c r="B18" s="17"/>
      <c r="C18" s="17"/>
      <c r="D18" s="18"/>
      <c r="E18" s="19"/>
      <c r="F18" s="16" t="s">
        <v>55</v>
      </c>
      <c r="G18" s="132">
        <f>G19</f>
        <v>-2897.6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</row>
    <row r="19" spans="1:27" s="14" customFormat="1" ht="34.5">
      <c r="A19" s="17"/>
      <c r="B19" s="17"/>
      <c r="C19" s="17"/>
      <c r="D19" s="18"/>
      <c r="E19" s="19"/>
      <c r="F19" s="21" t="s">
        <v>138</v>
      </c>
      <c r="G19" s="133">
        <f>'հավելված 5'!D601</f>
        <v>-2897.6</v>
      </c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</row>
    <row r="20" spans="1:27" s="14" customFormat="1">
      <c r="A20" s="17"/>
      <c r="B20" s="17"/>
      <c r="C20" s="17"/>
      <c r="D20" s="18"/>
      <c r="E20" s="19"/>
      <c r="F20" s="16" t="s">
        <v>56</v>
      </c>
      <c r="G20" s="132">
        <f>G21</f>
        <v>2390.1999999999998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</row>
    <row r="21" spans="1:27" s="14" customFormat="1" ht="34.5">
      <c r="A21" s="17"/>
      <c r="B21" s="17"/>
      <c r="C21" s="17"/>
      <c r="D21" s="18"/>
      <c r="E21" s="19"/>
      <c r="F21" s="21" t="s">
        <v>138</v>
      </c>
      <c r="G21" s="133">
        <f>'հավելված 5'!D682</f>
        <v>2390.1999999999998</v>
      </c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</row>
  </sheetData>
  <mergeCells count="11">
    <mergeCell ref="Y1:AA1"/>
    <mergeCell ref="X2:AA2"/>
    <mergeCell ref="V3:AA3"/>
    <mergeCell ref="A6:G6"/>
    <mergeCell ref="C11:E11"/>
    <mergeCell ref="C10:F10"/>
    <mergeCell ref="F2:G2"/>
    <mergeCell ref="F3:G3"/>
    <mergeCell ref="A8:B8"/>
    <mergeCell ref="C8:E9"/>
    <mergeCell ref="F8:F9"/>
  </mergeCells>
  <pageMargins left="0.70866141732283505" right="0.70866141732283505" top="0.74803149606299202" bottom="0.74803149606299202" header="0.31496062992126" footer="0.31496062992126"/>
  <pageSetup paperSize="9" scale="2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19"/>
  <sheetViews>
    <sheetView zoomScaleNormal="100" zoomScaleSheetLayoutView="100" workbookViewId="0">
      <selection activeCell="B7" sqref="B7:D7"/>
    </sheetView>
  </sheetViews>
  <sheetFormatPr defaultColWidth="8.85546875" defaultRowHeight="17.25"/>
  <cols>
    <col min="1" max="1" width="5.28515625" style="1" customWidth="1"/>
    <col min="2" max="2" width="27.140625" style="1" customWidth="1"/>
    <col min="3" max="3" width="66.7109375" style="1" customWidth="1"/>
    <col min="4" max="4" width="26.140625" style="1" customWidth="1"/>
    <col min="5" max="5" width="9.140625" style="1"/>
    <col min="6" max="6" width="9.28515625" style="1" customWidth="1"/>
    <col min="7" max="16384" width="8.85546875" style="1"/>
  </cols>
  <sheetData>
    <row r="2" spans="1:5" ht="15" customHeight="1">
      <c r="C2" s="258" t="s">
        <v>39</v>
      </c>
      <c r="D2" s="258"/>
    </row>
    <row r="3" spans="1:5" ht="15" customHeight="1">
      <c r="C3" s="258" t="s">
        <v>180</v>
      </c>
      <c r="D3" s="258"/>
    </row>
    <row r="4" spans="1:5" ht="15" customHeight="1">
      <c r="C4" s="258" t="s">
        <v>9</v>
      </c>
      <c r="D4" s="258"/>
    </row>
    <row r="7" spans="1:5" ht="59.25" customHeight="1">
      <c r="A7" s="2"/>
      <c r="B7" s="313" t="s">
        <v>197</v>
      </c>
      <c r="C7" s="313"/>
      <c r="D7" s="313"/>
    </row>
    <row r="8" spans="1:5" ht="23.25" customHeight="1"/>
    <row r="9" spans="1:5">
      <c r="B9" s="311" t="s">
        <v>137</v>
      </c>
      <c r="C9" s="312"/>
      <c r="D9" s="3"/>
    </row>
    <row r="10" spans="1:5">
      <c r="B10" s="57"/>
      <c r="C10" s="57"/>
      <c r="D10" s="57"/>
    </row>
    <row r="11" spans="1:5">
      <c r="B11" s="58" t="s">
        <v>11</v>
      </c>
      <c r="C11" s="59"/>
      <c r="D11" s="60"/>
    </row>
    <row r="12" spans="1:5">
      <c r="B12" s="58"/>
      <c r="C12" s="59"/>
      <c r="D12" s="60"/>
    </row>
    <row r="13" spans="1:5" ht="19.5" customHeight="1">
      <c r="A13" s="10"/>
      <c r="B13" s="61"/>
      <c r="C13" s="61"/>
      <c r="D13" s="62"/>
      <c r="E13" s="10"/>
    </row>
    <row r="14" spans="1:5">
      <c r="B14" s="63" t="s">
        <v>1</v>
      </c>
      <c r="C14" s="63" t="s">
        <v>2</v>
      </c>
      <c r="D14" s="64"/>
    </row>
    <row r="15" spans="1:5">
      <c r="B15" s="31">
        <v>1146</v>
      </c>
      <c r="C15" s="31" t="s">
        <v>47</v>
      </c>
      <c r="D15" s="64"/>
    </row>
    <row r="17" spans="2:4" ht="34.5">
      <c r="B17" s="65" t="s">
        <v>3</v>
      </c>
      <c r="C17" s="66"/>
      <c r="D17" s="64"/>
    </row>
    <row r="18" spans="2:4" ht="86.25">
      <c r="B18" s="67" t="s">
        <v>4</v>
      </c>
      <c r="C18" s="31">
        <v>1146</v>
      </c>
      <c r="D18" s="68" t="s">
        <v>123</v>
      </c>
    </row>
    <row r="19" spans="2:4">
      <c r="B19" s="67" t="s">
        <v>5</v>
      </c>
      <c r="C19" s="31">
        <v>11001</v>
      </c>
      <c r="D19" s="69" t="s">
        <v>12</v>
      </c>
    </row>
    <row r="20" spans="2:4" ht="34.5">
      <c r="B20" s="70" t="s">
        <v>6</v>
      </c>
      <c r="C20" s="90" t="s">
        <v>103</v>
      </c>
      <c r="D20" s="71"/>
    </row>
    <row r="21" spans="2:4" ht="69">
      <c r="B21" s="71" t="s">
        <v>10</v>
      </c>
      <c r="C21" s="90" t="s">
        <v>104</v>
      </c>
      <c r="D21" s="71"/>
    </row>
    <row r="22" spans="2:4">
      <c r="B22" s="70" t="s">
        <v>7</v>
      </c>
      <c r="C22" s="90" t="s">
        <v>105</v>
      </c>
      <c r="D22" s="71"/>
    </row>
    <row r="23" spans="2:4" ht="69">
      <c r="B23" s="40" t="s">
        <v>49</v>
      </c>
      <c r="C23" s="72" t="s">
        <v>106</v>
      </c>
      <c r="D23" s="71"/>
    </row>
    <row r="24" spans="2:4">
      <c r="B24" s="314" t="s">
        <v>0</v>
      </c>
      <c r="C24" s="315"/>
      <c r="D24" s="71"/>
    </row>
    <row r="25" spans="2:4">
      <c r="B25" s="316" t="s">
        <v>107</v>
      </c>
      <c r="C25" s="317"/>
      <c r="D25" s="73">
        <f>'հավելված 5'!D22+'հավելված 5'!D77+'հավելված 5'!D147+'հավելված 5'!D218+'հավելված 5'!D285+'հավելված 5'!D339+'հավելված 5'!D410+'հավելված 5'!D464+'հավելված 5'!D545+'հավելված 5'!D642+'հավելված 5'!D696+'հավելված 5'!D750</f>
        <v>-3959</v>
      </c>
    </row>
    <row r="26" spans="2:4">
      <c r="B26" s="109" t="s">
        <v>152</v>
      </c>
      <c r="C26" s="110"/>
      <c r="D26" s="73">
        <f>'հավելված 5'!D23+'հավելված 5'!D78+'հավելված 5'!D148+'հավելված 5'!D219+'հավելված 5'!D286+'հավելված 5'!D340+'հավելված 5'!D411+'հավելված 5'!D465+'հավելված 5'!D546+'հավելված 5'!D643+'հավելված 5'!D697+'հավելված 5'!D751</f>
        <v>-2008</v>
      </c>
    </row>
    <row r="27" spans="2:4">
      <c r="B27" s="109" t="s">
        <v>153</v>
      </c>
      <c r="C27" s="110"/>
      <c r="D27" s="73">
        <f>'հավելված 5'!D24+'հավելված 5'!D79+'հավելված 5'!D149+'հավելված 5'!D220+'հավելված 5'!D287+'հավելված 5'!D341+'հավելված 5'!D412+'հավելված 5'!D466+'հավելված 5'!D547+'հավելված 5'!D644+'հավելված 5'!D698+'հավելված 5'!D752</f>
        <v>-1950</v>
      </c>
    </row>
    <row r="28" spans="2:4">
      <c r="B28" s="74" t="s">
        <v>8</v>
      </c>
      <c r="C28" s="74"/>
      <c r="D28" s="116">
        <f>'հավելված 5'!D25+'հավելված 5'!D80+'հավելված 5'!D150+'հավելված 5'!D221+'հավելված 5'!D288+'հավելված 5'!D342+'հավելված 5'!D413+'հավելված 5'!D467+'հավելված 5'!D548+'հավելված 5'!D645+'հավելված 5'!D699+'հավելված 5'!D753</f>
        <v>-1555.2999999999884</v>
      </c>
    </row>
    <row r="30" spans="2:4" ht="86.25">
      <c r="B30" s="67" t="s">
        <v>4</v>
      </c>
      <c r="C30" s="31">
        <v>1146</v>
      </c>
      <c r="D30" s="68" t="s">
        <v>123</v>
      </c>
    </row>
    <row r="31" spans="2:4">
      <c r="B31" s="67" t="s">
        <v>5</v>
      </c>
      <c r="C31" s="31">
        <v>11002</v>
      </c>
      <c r="D31" s="69" t="s">
        <v>12</v>
      </c>
    </row>
    <row r="32" spans="2:4" ht="34.5">
      <c r="B32" s="70" t="s">
        <v>6</v>
      </c>
      <c r="C32" s="90" t="s">
        <v>108</v>
      </c>
      <c r="D32" s="71"/>
    </row>
    <row r="33" spans="2:6" ht="69">
      <c r="B33" s="71" t="s">
        <v>10</v>
      </c>
      <c r="C33" s="90" t="s">
        <v>109</v>
      </c>
      <c r="D33" s="71"/>
    </row>
    <row r="34" spans="2:6">
      <c r="B34" s="70" t="s">
        <v>7</v>
      </c>
      <c r="C34" s="90" t="s">
        <v>105</v>
      </c>
      <c r="D34" s="71"/>
    </row>
    <row r="35" spans="2:6" ht="71.25" customHeight="1">
      <c r="B35" s="40" t="s">
        <v>49</v>
      </c>
      <c r="C35" s="72" t="s">
        <v>106</v>
      </c>
      <c r="D35" s="71"/>
    </row>
    <row r="36" spans="2:6">
      <c r="B36" s="314" t="s">
        <v>0</v>
      </c>
      <c r="C36" s="315"/>
      <c r="D36" s="71"/>
    </row>
    <row r="37" spans="2:6">
      <c r="B37" s="316" t="s">
        <v>110</v>
      </c>
      <c r="C37" s="317"/>
      <c r="D37" s="73">
        <f>'հավելված 5'!D34+'հավելված 5'!D89+'հավելված 5'!D159+'հավելված 5'!D230+'հավելված 5'!D297+'հավելված 5'!D352+'հավելված 5'!D422+'հավելված 5'!D476+'հավելված 5'!D557+'հավելված 5'!D654+'հավելված 5'!D708+'հավելված 5'!D762</f>
        <v>-1184</v>
      </c>
    </row>
    <row r="38" spans="2:6">
      <c r="B38" s="109" t="s">
        <v>152</v>
      </c>
      <c r="C38" s="110"/>
      <c r="D38" s="73">
        <f>'հավելված 5'!D35+'հավելված 5'!D90+'հավելված 5'!D160+'հավելված 5'!D231+'հավելված 5'!D298+'հավելված 5'!D353+'հավելված 5'!D423+'հավելված 5'!D477+'հավելված 5'!D558+'հավելված 5'!D655+'հավելված 5'!D709+'հավելված 5'!D763</f>
        <v>-1710</v>
      </c>
    </row>
    <row r="39" spans="2:6">
      <c r="B39" s="109" t="s">
        <v>153</v>
      </c>
      <c r="C39" s="110"/>
      <c r="D39" s="73">
        <f>'հավելված 5'!D36+'հավելված 5'!D91+'հավելված 5'!D161+'հավելված 5'!D232+'հավելված 5'!D299+'հավելված 5'!D354+'հավելված 5'!D424+'հավելված 5'!D478+'հավելված 5'!D559+'հավելված 5'!D656+'հավելված 5'!D710+'հավելված 5'!D764</f>
        <v>526</v>
      </c>
    </row>
    <row r="40" spans="2:6">
      <c r="B40" s="74" t="s">
        <v>8</v>
      </c>
      <c r="C40" s="74"/>
      <c r="D40" s="116">
        <f>'հավելված 5'!D37+'հավելված 5'!D92+'հավելված 5'!D162+'հավելված 5'!D233+'հավելված 5'!D300+'հավելված 5'!D355+'հավելված 5'!D425+'հավելված 5'!D479+'հավելված 5'!D560+'հավելված 5'!D657+'հավելված 5'!D711+'հավելված 5'!D765</f>
        <v>8.7311491370201111E-11</v>
      </c>
    </row>
    <row r="41" spans="2:6">
      <c r="F41" s="81"/>
    </row>
    <row r="42" spans="2:6" ht="86.25">
      <c r="B42" s="67" t="s">
        <v>4</v>
      </c>
      <c r="C42" s="31">
        <v>1146</v>
      </c>
      <c r="D42" s="105" t="s">
        <v>192</v>
      </c>
      <c r="F42" s="196"/>
    </row>
    <row r="43" spans="2:6">
      <c r="B43" s="67" t="s">
        <v>5</v>
      </c>
      <c r="C43" s="31">
        <v>11003</v>
      </c>
      <c r="D43" s="69" t="s">
        <v>12</v>
      </c>
    </row>
    <row r="44" spans="2:6" ht="34.5">
      <c r="B44" s="70" t="s">
        <v>6</v>
      </c>
      <c r="C44" s="90" t="s">
        <v>111</v>
      </c>
      <c r="D44" s="71"/>
    </row>
    <row r="45" spans="2:6" ht="69">
      <c r="B45" s="71" t="s">
        <v>10</v>
      </c>
      <c r="C45" s="90" t="s">
        <v>112</v>
      </c>
      <c r="D45" s="71"/>
    </row>
    <row r="46" spans="2:6">
      <c r="B46" s="70" t="s">
        <v>7</v>
      </c>
      <c r="C46" s="90" t="s">
        <v>105</v>
      </c>
      <c r="D46" s="71"/>
    </row>
    <row r="47" spans="2:6" ht="69">
      <c r="B47" s="40" t="s">
        <v>49</v>
      </c>
      <c r="C47" s="72" t="s">
        <v>106</v>
      </c>
      <c r="D47" s="71"/>
    </row>
    <row r="48" spans="2:6">
      <c r="B48" s="314" t="s">
        <v>0</v>
      </c>
      <c r="C48" s="315"/>
      <c r="D48" s="71"/>
    </row>
    <row r="49" spans="2:4">
      <c r="B49" s="316" t="s">
        <v>113</v>
      </c>
      <c r="C49" s="317"/>
      <c r="D49" s="73">
        <f>'հավելված 5'!D46+'հավելված 5'!D101+'հավելված 5'!D171+'հավելված 5'!D242+'հավելված 5'!D309+'հավելված 5'!D364+'հավելված 5'!D434+'հավելված 5'!D488+'հավելված 5'!D569+'հավելված 5'!D720+'հավելված 5'!D774</f>
        <v>-6470</v>
      </c>
    </row>
    <row r="50" spans="2:4">
      <c r="B50" s="109" t="s">
        <v>152</v>
      </c>
      <c r="C50" s="110"/>
      <c r="D50" s="73">
        <f>'հավելված 5'!D47+'հավելված 5'!D102+'հավելված 5'!D172+'հավելված 5'!D243+'հավելված 5'!D310+'հավելված 5'!D365+'հավելված 5'!D435+'հավելված 5'!D489+'հավելված 5'!D570+'հավելված 5'!D721+'հավելված 5'!D775</f>
        <v>-2820</v>
      </c>
    </row>
    <row r="51" spans="2:4">
      <c r="B51" s="109" t="s">
        <v>153</v>
      </c>
      <c r="C51" s="110"/>
      <c r="D51" s="73">
        <f>'հավելված 5'!D48+'հավելված 5'!D103+'հավելված 5'!D173+'հավելված 5'!D244+'հավելված 5'!D311+'հավելված 5'!D366+'հավելված 5'!D436+'հավելված 5'!D490+'հավելված 5'!D571+'հավելված 5'!D722+'հավելված 5'!D776</f>
        <v>-3650</v>
      </c>
    </row>
    <row r="52" spans="2:4">
      <c r="B52" s="74" t="s">
        <v>8</v>
      </c>
      <c r="C52" s="74"/>
      <c r="D52" s="116">
        <f>'հավելված 5'!D49+'հավելված 5'!D104+'հավելված 5'!D174+'հավելված 5'!D245+'հավելված 5'!D312+'հավելված 5'!D367+'հավելված 5'!D437+'հավելված 5'!D491+'հավելված 5'!D572+'հավելված 5'!D723+'հավելված 5'!D777</f>
        <v>-8016.6</v>
      </c>
    </row>
    <row r="55" spans="2:4" ht="57.75" customHeight="1">
      <c r="B55" s="67" t="s">
        <v>4</v>
      </c>
      <c r="C55" s="31">
        <v>1146</v>
      </c>
      <c r="D55" s="68" t="s">
        <v>123</v>
      </c>
    </row>
    <row r="56" spans="2:4">
      <c r="B56" s="67" t="s">
        <v>5</v>
      </c>
      <c r="C56" s="31" t="s">
        <v>118</v>
      </c>
      <c r="D56" s="69" t="s">
        <v>12</v>
      </c>
    </row>
    <row r="57" spans="2:4" ht="34.5">
      <c r="B57" s="70" t="s">
        <v>6</v>
      </c>
      <c r="C57" s="31" t="s">
        <v>119</v>
      </c>
      <c r="D57" s="71"/>
    </row>
    <row r="58" spans="2:4" ht="69">
      <c r="B58" s="71" t="s">
        <v>10</v>
      </c>
      <c r="C58" s="31" t="s">
        <v>120</v>
      </c>
      <c r="D58" s="71"/>
    </row>
    <row r="59" spans="2:4">
      <c r="B59" s="70" t="s">
        <v>7</v>
      </c>
      <c r="C59" s="31" t="s">
        <v>105</v>
      </c>
      <c r="D59" s="71"/>
    </row>
    <row r="60" spans="2:4" ht="86.25">
      <c r="B60" s="40" t="s">
        <v>49</v>
      </c>
      <c r="C60" s="31" t="s">
        <v>122</v>
      </c>
      <c r="D60" s="71"/>
    </row>
    <row r="61" spans="2:4" ht="15" customHeight="1">
      <c r="B61" s="314" t="s">
        <v>0</v>
      </c>
      <c r="C61" s="315"/>
      <c r="D61" s="71"/>
    </row>
    <row r="62" spans="2:4">
      <c r="B62" s="318" t="s">
        <v>121</v>
      </c>
      <c r="C62" s="319"/>
      <c r="D62" s="73">
        <f>'հավելված 5'!D58+'հավելված 5'!D114+'հավելված 5'!D183+'հավելված 5'!D254+'հավելված 5'!D321+'հավելված 5'!D376+'հավելված 5'!D446+'հավելված 5'!D500+'հավելված 5'!D581+'հավելված 5'!D667+'հավելված 5'!D732+'հավելված 5'!D786</f>
        <v>-1435</v>
      </c>
    </row>
    <row r="63" spans="2:4">
      <c r="B63" s="111" t="s">
        <v>152</v>
      </c>
      <c r="C63" s="112"/>
      <c r="D63" s="73">
        <f>'հավելված 5'!D59+'հավելված 5'!D115+'հավելված 5'!D184+'հավելված 5'!D255+'հավելված 5'!D322+'հավելված 5'!D377+'հավելված 5'!D447+'հավելված 5'!D501+'հավելված 5'!D582+'հավելված 5'!D668+'հավելված 5'!D733+'հավելված 5'!D787</f>
        <v>-743</v>
      </c>
    </row>
    <row r="64" spans="2:4">
      <c r="B64" s="111" t="s">
        <v>153</v>
      </c>
      <c r="C64" s="112"/>
      <c r="D64" s="73">
        <f>'հավելված 5'!D60+'հավելված 5'!D116+'հավելված 5'!D185+'հավելված 5'!D256+'հավելված 5'!D323+'հավելված 5'!D378+'հավելված 5'!D448+'հավելված 5'!D502+'հավելված 5'!D583+'հավելված 5'!D669+'հավելված 5'!D734+'հավելված 5'!D788</f>
        <v>-692</v>
      </c>
    </row>
    <row r="65" spans="2:4">
      <c r="B65" s="74" t="s">
        <v>8</v>
      </c>
      <c r="C65" s="74"/>
      <c r="D65" s="116">
        <f>'հավելված 5'!D61+'հավելված 5'!D117+'հավելված 5'!D186+'հավելված 5'!D257+'հավելված 5'!D324+'հավելված 5'!D379+'հավելված 5'!D449+'հավելված 5'!D503+'հավելված 5'!D584+'հավելված 5'!D670+'հավելված 5'!D735+'հավելված 5'!D789</f>
        <v>-6263.9000000000005</v>
      </c>
    </row>
    <row r="66" spans="2:4">
      <c r="B66" s="76"/>
      <c r="C66" s="77"/>
      <c r="D66" s="78"/>
    </row>
    <row r="67" spans="2:4">
      <c r="B67" s="76"/>
      <c r="C67" s="77"/>
      <c r="D67" s="78"/>
    </row>
    <row r="68" spans="2:4" ht="120.75">
      <c r="B68" s="67" t="s">
        <v>4</v>
      </c>
      <c r="C68" s="194" t="s">
        <v>139</v>
      </c>
      <c r="D68" s="197" t="s">
        <v>24</v>
      </c>
    </row>
    <row r="69" spans="2:4">
      <c r="B69" s="67" t="s">
        <v>5</v>
      </c>
      <c r="C69" s="31" t="s">
        <v>140</v>
      </c>
      <c r="D69" s="195" t="s">
        <v>12</v>
      </c>
    </row>
    <row r="70" spans="2:4" ht="51.75">
      <c r="B70" s="70" t="s">
        <v>6</v>
      </c>
      <c r="C70" s="90" t="s">
        <v>141</v>
      </c>
      <c r="D70" s="71"/>
    </row>
    <row r="71" spans="2:4" ht="51.75">
      <c r="B71" s="71" t="s">
        <v>10</v>
      </c>
      <c r="C71" s="90" t="s">
        <v>142</v>
      </c>
      <c r="D71" s="71"/>
    </row>
    <row r="72" spans="2:4">
      <c r="B72" s="70" t="s">
        <v>7</v>
      </c>
      <c r="C72" s="90" t="s">
        <v>143</v>
      </c>
      <c r="D72" s="71"/>
    </row>
    <row r="73" spans="2:4" ht="51.75">
      <c r="B73" s="40" t="s">
        <v>49</v>
      </c>
      <c r="C73" s="72" t="s">
        <v>144</v>
      </c>
      <c r="D73" s="71"/>
    </row>
    <row r="74" spans="2:4">
      <c r="B74" s="314" t="s">
        <v>0</v>
      </c>
      <c r="C74" s="315"/>
      <c r="D74" s="71"/>
    </row>
    <row r="75" spans="2:4">
      <c r="B75" s="320" t="s">
        <v>154</v>
      </c>
      <c r="C75" s="321"/>
      <c r="D75" s="73">
        <f>'հավելված 5'!D195+'հավելված 5'!D388+'հավելված 5'!D511+'հավելված 5'!D594+'հավելված 5'!D675+'հավելված 5'!D798</f>
        <v>39</v>
      </c>
    </row>
    <row r="76" spans="2:4">
      <c r="B76" s="322" t="s">
        <v>164</v>
      </c>
      <c r="C76" s="323"/>
      <c r="D76" s="73">
        <f>'հավելված 5'!D196+'հավելված 5'!D389+'հավելված 5'!D512+'հավելված 5'!D595+'հավելված 5'!D676+'հավելված 5'!D799</f>
        <v>162</v>
      </c>
    </row>
    <row r="77" spans="2:4">
      <c r="B77" s="113" t="s">
        <v>156</v>
      </c>
      <c r="C77" s="115"/>
      <c r="D77" s="73">
        <f>'հավելված 5'!D197+'հավելված 5'!D390+'հավելված 5'!D513+'հավելված 5'!D596+'հավելված 5'!D677+'հավելված 5'!D800</f>
        <v>105</v>
      </c>
    </row>
    <row r="78" spans="2:4">
      <c r="B78" s="113" t="s">
        <v>157</v>
      </c>
      <c r="C78" s="115"/>
      <c r="D78" s="73">
        <f>'հավելված 5'!D198+'հավելված 5'!D391+'հավելված 5'!D514+'հավելված 5'!D597+'հավելված 5'!D678+'հավելված 5'!D801</f>
        <v>57</v>
      </c>
    </row>
    <row r="79" spans="2:4">
      <c r="B79" s="322" t="s">
        <v>178</v>
      </c>
      <c r="C79" s="323"/>
      <c r="D79" s="73">
        <f>'հավելված 5'!D199+'հավելված 5'!D392+'հավելված 5'!D515+'հավելված 5'!D598+'հավելված 5'!D679+'հավելված 5'!D802</f>
        <v>493</v>
      </c>
    </row>
    <row r="80" spans="2:4">
      <c r="B80" s="113" t="s">
        <v>159</v>
      </c>
      <c r="C80" s="115"/>
      <c r="D80" s="73">
        <f>'հավելված 5'!D200+'հավելված 5'!D393+'հավելված 5'!D516+'հավելված 5'!D599+'հավելված 5'!D680+'հավելված 5'!D803</f>
        <v>64</v>
      </c>
    </row>
    <row r="81" spans="2:6" ht="17.25" customHeight="1">
      <c r="B81" s="113" t="s">
        <v>160</v>
      </c>
      <c r="C81" s="115"/>
      <c r="D81" s="73">
        <f>'հավելված 5'!D201+'հավելված 5'!D394+'հավելված 5'!D517+'հավելված 5'!D600+'հավելված 5'!D681+'հավելված 5'!D804</f>
        <v>429</v>
      </c>
      <c r="F81" s="203"/>
    </row>
    <row r="82" spans="2:6">
      <c r="B82" s="74" t="s">
        <v>8</v>
      </c>
      <c r="C82" s="74"/>
      <c r="D82" s="116">
        <f>'հավելված 5'!D202+'հավելված 5'!D395+'հավելված 5'!D518+'հավելված 5'!D601+'հավելված 5'!D682+'հավելված 5'!D805</f>
        <v>22550.300000000007</v>
      </c>
    </row>
    <row r="84" spans="2:6" ht="86.25">
      <c r="B84" s="67" t="s">
        <v>4</v>
      </c>
      <c r="C84" s="31">
        <v>1146</v>
      </c>
      <c r="D84" s="68" t="s">
        <v>123</v>
      </c>
    </row>
    <row r="85" spans="2:6">
      <c r="B85" s="67" t="s">
        <v>5</v>
      </c>
      <c r="C85" s="31">
        <v>12003</v>
      </c>
      <c r="D85" s="100" t="s">
        <v>12</v>
      </c>
    </row>
    <row r="86" spans="2:6" ht="51.75">
      <c r="B86" s="101" t="s">
        <v>6</v>
      </c>
      <c r="C86" s="90" t="s">
        <v>172</v>
      </c>
      <c r="D86" s="67"/>
    </row>
    <row r="87" spans="2:6" ht="69">
      <c r="B87" s="67" t="s">
        <v>10</v>
      </c>
      <c r="C87" s="90" t="s">
        <v>173</v>
      </c>
      <c r="D87" s="67"/>
    </row>
    <row r="88" spans="2:6">
      <c r="B88" s="101" t="s">
        <v>7</v>
      </c>
      <c r="C88" s="90" t="s">
        <v>143</v>
      </c>
      <c r="D88" s="67"/>
    </row>
    <row r="89" spans="2:6" ht="51.75">
      <c r="B89" s="29" t="s">
        <v>49</v>
      </c>
      <c r="C89" s="31" t="s">
        <v>174</v>
      </c>
      <c r="D89" s="67"/>
    </row>
    <row r="90" spans="2:6">
      <c r="B90" s="322" t="s">
        <v>0</v>
      </c>
      <c r="C90" s="323"/>
      <c r="D90" s="67"/>
    </row>
    <row r="91" spans="2:6" ht="39.75" customHeight="1">
      <c r="B91" s="326" t="s">
        <v>175</v>
      </c>
      <c r="C91" s="327"/>
      <c r="D91" s="79">
        <f>'հավելված 5'!D127</f>
        <v>-69</v>
      </c>
      <c r="F91" s="117"/>
    </row>
    <row r="92" spans="2:6" ht="17.25" customHeight="1">
      <c r="B92" s="326" t="s">
        <v>176</v>
      </c>
      <c r="C92" s="327"/>
      <c r="D92" s="79">
        <f>'հավելված 5'!D128</f>
        <v>-11</v>
      </c>
    </row>
    <row r="93" spans="2:6" ht="17.25" customHeight="1">
      <c r="B93" s="326" t="s">
        <v>177</v>
      </c>
      <c r="C93" s="327"/>
      <c r="D93" s="79">
        <f>'հավելված 5'!D129</f>
        <v>-3</v>
      </c>
    </row>
    <row r="94" spans="2:6">
      <c r="B94" s="102" t="s">
        <v>8</v>
      </c>
      <c r="C94" s="102"/>
      <c r="D94" s="98">
        <f>'հավելված 5'!D130</f>
        <v>-10087.700000000001</v>
      </c>
    </row>
    <row r="96" spans="2:6" ht="120.75">
      <c r="B96" s="67" t="s">
        <v>4</v>
      </c>
      <c r="C96" s="31">
        <v>1146</v>
      </c>
      <c r="D96" s="197" t="s">
        <v>24</v>
      </c>
    </row>
    <row r="97" spans="2:6">
      <c r="B97" s="67" t="s">
        <v>5</v>
      </c>
      <c r="C97" s="31">
        <v>12004</v>
      </c>
      <c r="D97" s="69" t="s">
        <v>12</v>
      </c>
    </row>
    <row r="98" spans="2:6" ht="34.5">
      <c r="B98" s="70" t="s">
        <v>6</v>
      </c>
      <c r="C98" s="90" t="s">
        <v>64</v>
      </c>
      <c r="D98" s="71"/>
    </row>
    <row r="99" spans="2:6" ht="51.75">
      <c r="B99" s="71" t="s">
        <v>10</v>
      </c>
      <c r="C99" s="90" t="s">
        <v>65</v>
      </c>
      <c r="D99" s="71"/>
    </row>
    <row r="100" spans="2:6">
      <c r="B100" s="70" t="s">
        <v>7</v>
      </c>
      <c r="C100" s="90" t="s">
        <v>48</v>
      </c>
      <c r="D100" s="71"/>
    </row>
    <row r="101" spans="2:6" ht="51.75">
      <c r="B101" s="40" t="s">
        <v>49</v>
      </c>
      <c r="C101" s="72" t="s">
        <v>66</v>
      </c>
      <c r="D101" s="71"/>
    </row>
    <row r="102" spans="2:6">
      <c r="B102" s="314" t="s">
        <v>0</v>
      </c>
      <c r="C102" s="315"/>
      <c r="D102" s="71"/>
    </row>
    <row r="103" spans="2:6">
      <c r="B103" s="324" t="s">
        <v>67</v>
      </c>
      <c r="C103" s="325"/>
      <c r="D103" s="79">
        <f>'հավելված 5'!D267+'հավելված 5'!D527+'հավելված 5'!D610</f>
        <v>66</v>
      </c>
      <c r="F103" s="117"/>
    </row>
    <row r="104" spans="2:6">
      <c r="B104" s="107" t="s">
        <v>162</v>
      </c>
      <c r="C104" s="108"/>
      <c r="D104" s="79">
        <f>'հավելված 5'!D268+'հավելված 5'!D528+'հավելված 5'!D611</f>
        <v>-3</v>
      </c>
    </row>
    <row r="105" spans="2:6">
      <c r="B105" s="107" t="s">
        <v>163</v>
      </c>
      <c r="C105" s="108"/>
      <c r="D105" s="79">
        <f>'հավելված 5'!D269+'հավելված 5'!D529+'հավելված 5'!D612</f>
        <v>69</v>
      </c>
    </row>
    <row r="106" spans="2:6">
      <c r="B106" s="74" t="s">
        <v>8</v>
      </c>
      <c r="C106" s="74"/>
      <c r="D106" s="98">
        <f>'հավելված 5'!D270+'հավելված 5'!D530+'հավելված 5'!D613</f>
        <v>1849.1999999999971</v>
      </c>
    </row>
    <row r="108" spans="2:6">
      <c r="B108" s="63" t="s">
        <v>1</v>
      </c>
      <c r="C108" s="63" t="s">
        <v>2</v>
      </c>
      <c r="D108" s="64"/>
    </row>
    <row r="109" spans="2:6">
      <c r="B109" s="31">
        <v>1148</v>
      </c>
      <c r="C109" s="31" t="s">
        <v>182</v>
      </c>
      <c r="D109" s="64"/>
    </row>
    <row r="110" spans="2:6">
      <c r="B110" s="165"/>
      <c r="C110" s="165"/>
      <c r="D110" s="168"/>
    </row>
    <row r="111" spans="2:6" ht="34.5">
      <c r="B111" s="65" t="s">
        <v>3</v>
      </c>
      <c r="C111" s="66"/>
      <c r="D111" s="64"/>
    </row>
    <row r="112" spans="2:6" ht="63" customHeight="1">
      <c r="B112" s="67" t="s">
        <v>4</v>
      </c>
      <c r="C112" s="31">
        <v>1148</v>
      </c>
      <c r="D112" s="197" t="s">
        <v>193</v>
      </c>
    </row>
    <row r="113" spans="2:4">
      <c r="B113" s="67" t="s">
        <v>5</v>
      </c>
      <c r="C113" s="31" t="s">
        <v>185</v>
      </c>
      <c r="D113" s="69" t="s">
        <v>12</v>
      </c>
    </row>
    <row r="114" spans="2:4" ht="34.5">
      <c r="B114" s="70" t="s">
        <v>6</v>
      </c>
      <c r="C114" s="31" t="s">
        <v>186</v>
      </c>
      <c r="D114" s="71"/>
    </row>
    <row r="115" spans="2:4" ht="69">
      <c r="B115" s="71" t="s">
        <v>10</v>
      </c>
      <c r="C115" s="31" t="s">
        <v>187</v>
      </c>
      <c r="D115" s="71"/>
    </row>
    <row r="116" spans="2:4">
      <c r="B116" s="70" t="s">
        <v>7</v>
      </c>
      <c r="C116" s="31" t="s">
        <v>105</v>
      </c>
      <c r="D116" s="71"/>
    </row>
    <row r="117" spans="2:4" ht="51.75">
      <c r="B117" s="40" t="s">
        <v>49</v>
      </c>
      <c r="C117" s="31" t="s">
        <v>188</v>
      </c>
      <c r="D117" s="71"/>
    </row>
    <row r="118" spans="2:4">
      <c r="B118" s="314" t="s">
        <v>0</v>
      </c>
      <c r="C118" s="315"/>
      <c r="D118" s="71"/>
    </row>
    <row r="119" spans="2:4">
      <c r="B119" s="74" t="s">
        <v>8</v>
      </c>
      <c r="C119" s="74"/>
      <c r="D119" s="75">
        <v>1524</v>
      </c>
    </row>
  </sheetData>
  <mergeCells count="24">
    <mergeCell ref="B118:C118"/>
    <mergeCell ref="B103:C103"/>
    <mergeCell ref="B90:C90"/>
    <mergeCell ref="B91:C91"/>
    <mergeCell ref="B92:C92"/>
    <mergeCell ref="B93:C93"/>
    <mergeCell ref="B74:C74"/>
    <mergeCell ref="B75:C75"/>
    <mergeCell ref="B76:C76"/>
    <mergeCell ref="B79:C79"/>
    <mergeCell ref="B102:C102"/>
    <mergeCell ref="B24:C24"/>
    <mergeCell ref="B25:C25"/>
    <mergeCell ref="B62:C62"/>
    <mergeCell ref="B48:C48"/>
    <mergeCell ref="B49:C49"/>
    <mergeCell ref="B36:C36"/>
    <mergeCell ref="B37:C37"/>
    <mergeCell ref="B61:C61"/>
    <mergeCell ref="C2:D2"/>
    <mergeCell ref="C3:D3"/>
    <mergeCell ref="C4:D4"/>
    <mergeCell ref="B9:C9"/>
    <mergeCell ref="B7:D7"/>
  </mergeCells>
  <pageMargins left="0.70866141732283505" right="0.70866141732283505" top="0.24803149599999999" bottom="0.24803149599999999" header="0.31496062992126" footer="0.31496062992126"/>
  <pageSetup paperSize="9" scale="6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07"/>
  <sheetViews>
    <sheetView tabSelected="1" zoomScale="90" zoomScaleNormal="90" zoomScaleSheetLayoutView="100" workbookViewId="0">
      <selection activeCell="C6" sqref="C6"/>
    </sheetView>
  </sheetViews>
  <sheetFormatPr defaultColWidth="9.140625" defaultRowHeight="17.25"/>
  <cols>
    <col min="1" max="1" width="5.28515625" style="1" customWidth="1"/>
    <col min="2" max="2" width="26.42578125" style="1" customWidth="1"/>
    <col min="3" max="3" width="65.7109375" style="1" customWidth="1"/>
    <col min="4" max="4" width="38.85546875" style="137" customWidth="1"/>
    <col min="5" max="5" width="9.140625" style="1"/>
    <col min="6" max="6" width="39.5703125" style="1" bestFit="1" customWidth="1"/>
    <col min="7" max="16384" width="9.140625" style="1"/>
  </cols>
  <sheetData>
    <row r="2" spans="1:5" ht="15" customHeight="1">
      <c r="C2" s="258" t="s">
        <v>46</v>
      </c>
      <c r="D2" s="258"/>
    </row>
    <row r="3" spans="1:5" ht="15" customHeight="1">
      <c r="C3" s="258" t="s">
        <v>180</v>
      </c>
      <c r="D3" s="258"/>
    </row>
    <row r="4" spans="1:5" ht="15" customHeight="1">
      <c r="C4" s="258" t="s">
        <v>9</v>
      </c>
      <c r="D4" s="258"/>
    </row>
    <row r="7" spans="1:5" ht="69" customHeight="1">
      <c r="A7" s="2"/>
      <c r="B7" s="313" t="s">
        <v>203</v>
      </c>
      <c r="C7" s="313"/>
      <c r="D7" s="313"/>
    </row>
    <row r="8" spans="1:5" ht="23.25" customHeight="1"/>
    <row r="9" spans="1:5">
      <c r="B9" s="311" t="s">
        <v>102</v>
      </c>
      <c r="C9" s="312"/>
      <c r="D9" s="188"/>
    </row>
    <row r="10" spans="1:5">
      <c r="A10" s="10"/>
      <c r="B10" s="61"/>
      <c r="C10" s="61"/>
      <c r="D10" s="62"/>
      <c r="E10" s="10"/>
    </row>
    <row r="11" spans="1:5">
      <c r="B11" s="63" t="s">
        <v>1</v>
      </c>
      <c r="C11" s="63" t="s">
        <v>2</v>
      </c>
      <c r="D11" s="66"/>
    </row>
    <row r="12" spans="1:5">
      <c r="B12" s="31">
        <v>1146</v>
      </c>
      <c r="C12" s="31" t="s">
        <v>47</v>
      </c>
      <c r="D12" s="66"/>
    </row>
    <row r="13" spans="1:5">
      <c r="A13" s="10"/>
      <c r="B13" s="61"/>
      <c r="C13" s="61"/>
      <c r="D13" s="62"/>
      <c r="E13" s="10"/>
    </row>
    <row r="14" spans="1:5" ht="34.5">
      <c r="B14" s="65" t="s">
        <v>3</v>
      </c>
      <c r="C14" s="66"/>
      <c r="D14" s="66"/>
    </row>
    <row r="15" spans="1:5" ht="51.75">
      <c r="B15" s="67" t="s">
        <v>4</v>
      </c>
      <c r="C15" s="31">
        <v>1146</v>
      </c>
      <c r="D15" s="68" t="s">
        <v>123</v>
      </c>
    </row>
    <row r="16" spans="1:5">
      <c r="B16" s="67" t="s">
        <v>5</v>
      </c>
      <c r="C16" s="31">
        <v>11001</v>
      </c>
      <c r="D16" s="100" t="s">
        <v>12</v>
      </c>
    </row>
    <row r="17" spans="2:6" ht="34.5">
      <c r="B17" s="70" t="s">
        <v>6</v>
      </c>
      <c r="C17" s="31" t="s">
        <v>103</v>
      </c>
      <c r="D17" s="67"/>
    </row>
    <row r="18" spans="2:6" ht="69">
      <c r="B18" s="71" t="s">
        <v>10</v>
      </c>
      <c r="C18" s="31" t="s">
        <v>104</v>
      </c>
      <c r="D18" s="67"/>
    </row>
    <row r="19" spans="2:6">
      <c r="B19" s="70" t="s">
        <v>7</v>
      </c>
      <c r="C19" s="31" t="s">
        <v>105</v>
      </c>
      <c r="D19" s="67"/>
    </row>
    <row r="20" spans="2:6" ht="51.75">
      <c r="B20" s="40" t="s">
        <v>49</v>
      </c>
      <c r="C20" s="31" t="s">
        <v>145</v>
      </c>
      <c r="D20" s="67"/>
    </row>
    <row r="21" spans="2:6">
      <c r="B21" s="314" t="s">
        <v>0</v>
      </c>
      <c r="C21" s="315"/>
      <c r="D21" s="67"/>
    </row>
    <row r="22" spans="2:6">
      <c r="B22" s="320" t="s">
        <v>115</v>
      </c>
      <c r="C22" s="321"/>
      <c r="D22" s="73">
        <v>-330</v>
      </c>
    </row>
    <row r="23" spans="2:6">
      <c r="B23" s="201" t="s">
        <v>152</v>
      </c>
      <c r="C23" s="202"/>
      <c r="D23" s="73">
        <v>36</v>
      </c>
    </row>
    <row r="24" spans="2:6">
      <c r="B24" s="201" t="s">
        <v>153</v>
      </c>
      <c r="C24" s="202"/>
      <c r="D24" s="73">
        <v>-366</v>
      </c>
    </row>
    <row r="25" spans="2:6">
      <c r="B25" s="74" t="s">
        <v>8</v>
      </c>
      <c r="C25" s="74"/>
      <c r="D25" s="51">
        <v>0</v>
      </c>
      <c r="F25" s="204"/>
    </row>
    <row r="27" spans="2:6" ht="69">
      <c r="B27" s="67" t="s">
        <v>4</v>
      </c>
      <c r="C27" s="31">
        <v>1146</v>
      </c>
      <c r="D27" s="200" t="s">
        <v>24</v>
      </c>
    </row>
    <row r="28" spans="2:6">
      <c r="B28" s="67" t="s">
        <v>5</v>
      </c>
      <c r="C28" s="31">
        <v>11002</v>
      </c>
      <c r="D28" s="100" t="s">
        <v>12</v>
      </c>
    </row>
    <row r="29" spans="2:6" ht="34.5">
      <c r="B29" s="70" t="s">
        <v>6</v>
      </c>
      <c r="C29" s="90" t="s">
        <v>108</v>
      </c>
      <c r="D29" s="67"/>
    </row>
    <row r="30" spans="2:6" ht="69">
      <c r="B30" s="71" t="s">
        <v>10</v>
      </c>
      <c r="C30" s="90" t="s">
        <v>109</v>
      </c>
      <c r="D30" s="67"/>
      <c r="F30" s="117"/>
    </row>
    <row r="31" spans="2:6">
      <c r="B31" s="70" t="s">
        <v>7</v>
      </c>
      <c r="C31" s="90" t="s">
        <v>105</v>
      </c>
      <c r="D31" s="67"/>
      <c r="F31" s="117"/>
    </row>
    <row r="32" spans="2:6" ht="51.75">
      <c r="B32" s="40" t="s">
        <v>49</v>
      </c>
      <c r="C32" s="31" t="s">
        <v>145</v>
      </c>
      <c r="D32" s="67"/>
      <c r="F32" s="233"/>
    </row>
    <row r="33" spans="2:6">
      <c r="B33" s="314" t="s">
        <v>0</v>
      </c>
      <c r="C33" s="315"/>
      <c r="D33" s="67"/>
      <c r="F33" s="233"/>
    </row>
    <row r="34" spans="2:6" ht="34.5" customHeight="1">
      <c r="B34" s="316" t="s">
        <v>110</v>
      </c>
      <c r="C34" s="317"/>
      <c r="D34" s="73">
        <v>2309</v>
      </c>
    </row>
    <row r="35" spans="2:6">
      <c r="B35" s="201" t="s">
        <v>152</v>
      </c>
      <c r="C35" s="202"/>
      <c r="D35" s="73">
        <v>571</v>
      </c>
    </row>
    <row r="36" spans="2:6">
      <c r="B36" s="201" t="s">
        <v>153</v>
      </c>
      <c r="C36" s="202"/>
      <c r="D36" s="73">
        <v>1738</v>
      </c>
    </row>
    <row r="37" spans="2:6">
      <c r="B37" s="74" t="s">
        <v>8</v>
      </c>
      <c r="C37" s="74"/>
      <c r="D37" s="170">
        <v>1223532.6000000001</v>
      </c>
      <c r="F37" s="205"/>
    </row>
    <row r="39" spans="2:6" ht="51.75">
      <c r="B39" s="67" t="s">
        <v>4</v>
      </c>
      <c r="C39" s="31">
        <v>1146</v>
      </c>
      <c r="D39" s="99" t="s">
        <v>123</v>
      </c>
    </row>
    <row r="40" spans="2:6">
      <c r="B40" s="67" t="s">
        <v>5</v>
      </c>
      <c r="C40" s="31">
        <v>11003</v>
      </c>
      <c r="D40" s="100" t="s">
        <v>12</v>
      </c>
    </row>
    <row r="41" spans="2:6" ht="34.5">
      <c r="B41" s="70" t="s">
        <v>6</v>
      </c>
      <c r="C41" s="90" t="s">
        <v>111</v>
      </c>
      <c r="D41" s="67"/>
    </row>
    <row r="42" spans="2:6" ht="69">
      <c r="B42" s="71" t="s">
        <v>10</v>
      </c>
      <c r="C42" s="90" t="s">
        <v>112</v>
      </c>
      <c r="D42" s="67"/>
    </row>
    <row r="43" spans="2:6">
      <c r="B43" s="70" t="s">
        <v>7</v>
      </c>
      <c r="C43" s="90" t="s">
        <v>105</v>
      </c>
      <c r="D43" s="67"/>
    </row>
    <row r="44" spans="2:6" ht="51.75">
      <c r="B44" s="40" t="s">
        <v>49</v>
      </c>
      <c r="C44" s="31" t="s">
        <v>114</v>
      </c>
      <c r="D44" s="67"/>
    </row>
    <row r="45" spans="2:6">
      <c r="B45" s="314" t="s">
        <v>0</v>
      </c>
      <c r="C45" s="315"/>
      <c r="D45" s="67"/>
    </row>
    <row r="46" spans="2:6">
      <c r="B46" s="316" t="s">
        <v>113</v>
      </c>
      <c r="C46" s="317"/>
      <c r="D46" s="73">
        <v>-162</v>
      </c>
    </row>
    <row r="47" spans="2:6">
      <c r="B47" s="113" t="s">
        <v>152</v>
      </c>
      <c r="C47" s="110"/>
      <c r="D47" s="73">
        <v>-54</v>
      </c>
    </row>
    <row r="48" spans="2:6">
      <c r="B48" s="113" t="s">
        <v>153</v>
      </c>
      <c r="C48" s="110"/>
      <c r="D48" s="73">
        <v>-108</v>
      </c>
    </row>
    <row r="49" spans="2:6">
      <c r="B49" s="74" t="s">
        <v>8</v>
      </c>
      <c r="C49" s="74"/>
      <c r="D49" s="236">
        <v>43223.199999999997</v>
      </c>
      <c r="F49" s="205"/>
    </row>
    <row r="50" spans="2:6">
      <c r="B50" s="76"/>
      <c r="C50" s="77"/>
      <c r="D50" s="189"/>
    </row>
    <row r="51" spans="2:6" ht="55.5" customHeight="1">
      <c r="B51" s="67" t="s">
        <v>4</v>
      </c>
      <c r="C51" s="31">
        <v>1146</v>
      </c>
      <c r="D51" s="99" t="s">
        <v>123</v>
      </c>
      <c r="F51" s="205"/>
    </row>
    <row r="52" spans="2:6">
      <c r="B52" s="67" t="s">
        <v>5</v>
      </c>
      <c r="C52" s="31" t="s">
        <v>118</v>
      </c>
      <c r="D52" s="100" t="s">
        <v>12</v>
      </c>
    </row>
    <row r="53" spans="2:6" ht="34.5">
      <c r="B53" s="70" t="s">
        <v>6</v>
      </c>
      <c r="C53" s="31" t="s">
        <v>119</v>
      </c>
      <c r="D53" s="67"/>
    </row>
    <row r="54" spans="2:6" ht="69">
      <c r="B54" s="71" t="s">
        <v>10</v>
      </c>
      <c r="C54" s="31" t="s">
        <v>120</v>
      </c>
      <c r="D54" s="67"/>
    </row>
    <row r="55" spans="2:6">
      <c r="B55" s="70" t="s">
        <v>7</v>
      </c>
      <c r="C55" s="31" t="s">
        <v>105</v>
      </c>
      <c r="D55" s="67"/>
    </row>
    <row r="56" spans="2:6" ht="51.75">
      <c r="B56" s="40" t="s">
        <v>49</v>
      </c>
      <c r="C56" s="31" t="s">
        <v>145</v>
      </c>
      <c r="D56" s="67"/>
    </row>
    <row r="57" spans="2:6">
      <c r="B57" s="314" t="s">
        <v>0</v>
      </c>
      <c r="C57" s="315"/>
      <c r="D57" s="67"/>
    </row>
    <row r="58" spans="2:6">
      <c r="B58" s="318" t="s">
        <v>121</v>
      </c>
      <c r="C58" s="319"/>
      <c r="D58" s="73">
        <v>-109</v>
      </c>
    </row>
    <row r="59" spans="2:6">
      <c r="B59" s="111" t="s">
        <v>152</v>
      </c>
      <c r="C59" s="112"/>
      <c r="D59" s="73">
        <v>-51</v>
      </c>
    </row>
    <row r="60" spans="2:6">
      <c r="B60" s="111" t="s">
        <v>153</v>
      </c>
      <c r="C60" s="112"/>
      <c r="D60" s="73">
        <v>-58</v>
      </c>
    </row>
    <row r="61" spans="2:6">
      <c r="B61" s="74" t="s">
        <v>8</v>
      </c>
      <c r="C61" s="74"/>
      <c r="D61" s="237">
        <v>-3202.4</v>
      </c>
      <c r="F61" s="205"/>
    </row>
    <row r="63" spans="2:6">
      <c r="B63" s="76"/>
      <c r="C63" s="77"/>
      <c r="D63" s="189"/>
    </row>
    <row r="64" spans="2:6">
      <c r="B64" s="311" t="s">
        <v>36</v>
      </c>
      <c r="C64" s="312"/>
      <c r="D64" s="188"/>
    </row>
    <row r="65" spans="1:5">
      <c r="A65" s="10"/>
      <c r="B65" s="61"/>
      <c r="C65" s="61"/>
      <c r="D65" s="62"/>
      <c r="E65" s="10"/>
    </row>
    <row r="66" spans="1:5">
      <c r="B66" s="63" t="s">
        <v>1</v>
      </c>
      <c r="C66" s="63" t="s">
        <v>2</v>
      </c>
      <c r="D66" s="66"/>
    </row>
    <row r="67" spans="1:5">
      <c r="B67" s="31">
        <v>1146</v>
      </c>
      <c r="C67" s="31" t="s">
        <v>47</v>
      </c>
      <c r="D67" s="66"/>
    </row>
    <row r="68" spans="1:5">
      <c r="A68" s="10"/>
      <c r="B68" s="61"/>
      <c r="C68" s="61"/>
      <c r="D68" s="62"/>
      <c r="E68" s="10"/>
    </row>
    <row r="69" spans="1:5" ht="34.5">
      <c r="B69" s="65" t="s">
        <v>3</v>
      </c>
      <c r="C69" s="66"/>
      <c r="D69" s="66"/>
    </row>
    <row r="70" spans="1:5" ht="51.75">
      <c r="B70" s="67" t="s">
        <v>4</v>
      </c>
      <c r="C70" s="31">
        <v>1146</v>
      </c>
      <c r="D70" s="68" t="s">
        <v>123</v>
      </c>
    </row>
    <row r="71" spans="1:5">
      <c r="B71" s="67" t="s">
        <v>5</v>
      </c>
      <c r="C71" s="31">
        <v>11001</v>
      </c>
      <c r="D71" s="100" t="s">
        <v>12</v>
      </c>
    </row>
    <row r="72" spans="1:5" ht="34.5">
      <c r="B72" s="70" t="s">
        <v>6</v>
      </c>
      <c r="C72" s="31" t="s">
        <v>103</v>
      </c>
      <c r="D72" s="67"/>
    </row>
    <row r="73" spans="1:5" ht="69">
      <c r="B73" s="71" t="s">
        <v>10</v>
      </c>
      <c r="C73" s="31" t="s">
        <v>104</v>
      </c>
      <c r="D73" s="67"/>
    </row>
    <row r="74" spans="1:5">
      <c r="B74" s="70" t="s">
        <v>7</v>
      </c>
      <c r="C74" s="31" t="s">
        <v>105</v>
      </c>
      <c r="D74" s="67"/>
    </row>
    <row r="75" spans="1:5" ht="51.75">
      <c r="B75" s="40" t="s">
        <v>49</v>
      </c>
      <c r="C75" s="31" t="s">
        <v>146</v>
      </c>
      <c r="D75" s="67"/>
    </row>
    <row r="76" spans="1:5">
      <c r="B76" s="314" t="s">
        <v>0</v>
      </c>
      <c r="C76" s="315"/>
      <c r="D76" s="67"/>
    </row>
    <row r="77" spans="1:5">
      <c r="B77" s="320" t="s">
        <v>115</v>
      </c>
      <c r="C77" s="321"/>
      <c r="D77" s="73">
        <v>-500</v>
      </c>
    </row>
    <row r="78" spans="1:5">
      <c r="B78" s="113" t="s">
        <v>152</v>
      </c>
      <c r="C78" s="114"/>
      <c r="D78" s="73">
        <v>-263</v>
      </c>
    </row>
    <row r="79" spans="1:5">
      <c r="B79" s="113" t="s">
        <v>153</v>
      </c>
      <c r="C79" s="114"/>
      <c r="D79" s="73">
        <v>-237</v>
      </c>
    </row>
    <row r="80" spans="1:5">
      <c r="B80" s="74" t="s">
        <v>8</v>
      </c>
      <c r="C80" s="74"/>
      <c r="D80" s="237">
        <v>-75516.2</v>
      </c>
    </row>
    <row r="82" spans="2:6" ht="69">
      <c r="B82" s="67" t="s">
        <v>4</v>
      </c>
      <c r="C82" s="31">
        <v>1146</v>
      </c>
      <c r="D82" s="186" t="s">
        <v>24</v>
      </c>
    </row>
    <row r="83" spans="2:6">
      <c r="B83" s="67" t="s">
        <v>5</v>
      </c>
      <c r="C83" s="31">
        <v>11002</v>
      </c>
      <c r="D83" s="100" t="s">
        <v>12</v>
      </c>
    </row>
    <row r="84" spans="2:6" ht="34.5">
      <c r="B84" s="70" t="s">
        <v>6</v>
      </c>
      <c r="C84" s="90" t="s">
        <v>108</v>
      </c>
      <c r="D84" s="67"/>
    </row>
    <row r="85" spans="2:6" ht="69">
      <c r="B85" s="71" t="s">
        <v>10</v>
      </c>
      <c r="C85" s="90" t="s">
        <v>109</v>
      </c>
      <c r="D85" s="67"/>
      <c r="F85" s="117"/>
    </row>
    <row r="86" spans="2:6">
      <c r="B86" s="70" t="s">
        <v>7</v>
      </c>
      <c r="C86" s="90" t="s">
        <v>105</v>
      </c>
      <c r="D86" s="67"/>
      <c r="F86" s="117"/>
    </row>
    <row r="87" spans="2:6" ht="51.75">
      <c r="B87" s="40" t="s">
        <v>49</v>
      </c>
      <c r="C87" s="31" t="s">
        <v>146</v>
      </c>
      <c r="D87" s="67"/>
      <c r="F87" s="117"/>
    </row>
    <row r="88" spans="2:6">
      <c r="B88" s="314" t="s">
        <v>0</v>
      </c>
      <c r="C88" s="315"/>
      <c r="D88" s="67"/>
      <c r="F88" s="117"/>
    </row>
    <row r="89" spans="2:6" ht="34.5" customHeight="1">
      <c r="B89" s="316" t="s">
        <v>110</v>
      </c>
      <c r="C89" s="317"/>
      <c r="D89" s="73">
        <v>252</v>
      </c>
    </row>
    <row r="90" spans="2:6">
      <c r="B90" s="113" t="s">
        <v>152</v>
      </c>
      <c r="C90" s="114"/>
      <c r="D90" s="73">
        <v>133</v>
      </c>
    </row>
    <row r="91" spans="2:6">
      <c r="B91" s="113" t="s">
        <v>153</v>
      </c>
      <c r="C91" s="114"/>
      <c r="D91" s="73">
        <v>119</v>
      </c>
    </row>
    <row r="92" spans="2:6">
      <c r="B92" s="74" t="s">
        <v>8</v>
      </c>
      <c r="C92" s="74"/>
      <c r="D92" s="234">
        <v>-19950.8</v>
      </c>
    </row>
    <row r="94" spans="2:6" ht="51.75">
      <c r="B94" s="67" t="s">
        <v>4</v>
      </c>
      <c r="C94" s="31">
        <v>1146</v>
      </c>
      <c r="D94" s="68" t="s">
        <v>123</v>
      </c>
    </row>
    <row r="95" spans="2:6">
      <c r="B95" s="67" t="s">
        <v>5</v>
      </c>
      <c r="C95" s="31">
        <v>11003</v>
      </c>
      <c r="D95" s="100" t="s">
        <v>12</v>
      </c>
    </row>
    <row r="96" spans="2:6" ht="34.5">
      <c r="B96" s="70" t="s">
        <v>6</v>
      </c>
      <c r="C96" s="90" t="s">
        <v>111</v>
      </c>
      <c r="D96" s="67"/>
    </row>
    <row r="97" spans="2:4" ht="69">
      <c r="B97" s="71" t="s">
        <v>10</v>
      </c>
      <c r="C97" s="90" t="s">
        <v>112</v>
      </c>
      <c r="D97" s="67"/>
    </row>
    <row r="98" spans="2:4">
      <c r="B98" s="70" t="s">
        <v>7</v>
      </c>
      <c r="C98" s="90" t="s">
        <v>105</v>
      </c>
      <c r="D98" s="67"/>
    </row>
    <row r="99" spans="2:4" ht="51.75">
      <c r="B99" s="40" t="s">
        <v>49</v>
      </c>
      <c r="C99" s="72" t="s">
        <v>146</v>
      </c>
      <c r="D99" s="67"/>
    </row>
    <row r="100" spans="2:4">
      <c r="B100" s="314" t="s">
        <v>0</v>
      </c>
      <c r="C100" s="315"/>
      <c r="D100" s="67"/>
    </row>
    <row r="101" spans="2:4" ht="33" customHeight="1">
      <c r="B101" s="316" t="s">
        <v>113</v>
      </c>
      <c r="C101" s="317"/>
      <c r="D101" s="198">
        <v>-1207</v>
      </c>
    </row>
    <row r="102" spans="2:4">
      <c r="B102" s="113" t="s">
        <v>152</v>
      </c>
      <c r="C102" s="114"/>
      <c r="D102" s="198">
        <v>-588</v>
      </c>
    </row>
    <row r="103" spans="2:4">
      <c r="B103" s="113" t="s">
        <v>153</v>
      </c>
      <c r="C103" s="114"/>
      <c r="D103" s="198">
        <v>-619</v>
      </c>
    </row>
    <row r="104" spans="2:4">
      <c r="B104" s="74" t="s">
        <v>8</v>
      </c>
      <c r="C104" s="74"/>
      <c r="D104" s="237">
        <v>0</v>
      </c>
    </row>
    <row r="106" spans="2:4">
      <c r="B106" s="76"/>
      <c r="C106" s="77"/>
      <c r="D106" s="189"/>
    </row>
    <row r="107" spans="2:4" ht="55.5" customHeight="1">
      <c r="B107" s="67" t="s">
        <v>4</v>
      </c>
      <c r="C107" s="31">
        <v>1146</v>
      </c>
      <c r="D107" s="68" t="s">
        <v>123</v>
      </c>
    </row>
    <row r="108" spans="2:4">
      <c r="B108" s="67" t="s">
        <v>5</v>
      </c>
      <c r="C108" s="31" t="s">
        <v>118</v>
      </c>
      <c r="D108" s="100" t="s">
        <v>12</v>
      </c>
    </row>
    <row r="109" spans="2:4" ht="34.5">
      <c r="B109" s="70" t="s">
        <v>6</v>
      </c>
      <c r="C109" s="31" t="s">
        <v>119</v>
      </c>
      <c r="D109" s="67"/>
    </row>
    <row r="110" spans="2:4" ht="69">
      <c r="B110" s="71" t="s">
        <v>10</v>
      </c>
      <c r="C110" s="31" t="s">
        <v>120</v>
      </c>
      <c r="D110" s="67"/>
    </row>
    <row r="111" spans="2:4">
      <c r="B111" s="70" t="s">
        <v>7</v>
      </c>
      <c r="C111" s="31" t="s">
        <v>105</v>
      </c>
      <c r="D111" s="67"/>
    </row>
    <row r="112" spans="2:4" ht="69">
      <c r="B112" s="40" t="s">
        <v>49</v>
      </c>
      <c r="C112" s="31" t="s">
        <v>148</v>
      </c>
      <c r="D112" s="67"/>
    </row>
    <row r="113" spans="2:6">
      <c r="B113" s="314" t="s">
        <v>0</v>
      </c>
      <c r="C113" s="315"/>
      <c r="D113" s="67"/>
    </row>
    <row r="114" spans="2:6">
      <c r="B114" s="318" t="s">
        <v>121</v>
      </c>
      <c r="C114" s="319"/>
      <c r="D114" s="73">
        <v>-152</v>
      </c>
    </row>
    <row r="115" spans="2:6">
      <c r="B115" s="111" t="s">
        <v>152</v>
      </c>
      <c r="C115" s="112"/>
      <c r="D115" s="73">
        <v>-85</v>
      </c>
    </row>
    <row r="116" spans="2:6">
      <c r="B116" s="111" t="s">
        <v>153</v>
      </c>
      <c r="C116" s="112"/>
      <c r="D116" s="73">
        <v>-67</v>
      </c>
    </row>
    <row r="117" spans="2:6">
      <c r="B117" s="74" t="s">
        <v>8</v>
      </c>
      <c r="C117" s="74"/>
      <c r="D117" s="237">
        <v>-8022.2</v>
      </c>
    </row>
    <row r="118" spans="2:6">
      <c r="B118" s="76"/>
      <c r="C118" s="77"/>
      <c r="D118" s="189"/>
    </row>
    <row r="120" spans="2:6" ht="51.75">
      <c r="B120" s="67" t="s">
        <v>4</v>
      </c>
      <c r="C120" s="31">
        <v>1146</v>
      </c>
      <c r="D120" s="68" t="s">
        <v>123</v>
      </c>
    </row>
    <row r="121" spans="2:6">
      <c r="B121" s="67" t="s">
        <v>5</v>
      </c>
      <c r="C121" s="31">
        <v>12003</v>
      </c>
      <c r="D121" s="100" t="s">
        <v>12</v>
      </c>
    </row>
    <row r="122" spans="2:6" ht="51.75">
      <c r="B122" s="101" t="s">
        <v>6</v>
      </c>
      <c r="C122" s="90" t="s">
        <v>172</v>
      </c>
      <c r="D122" s="67"/>
    </row>
    <row r="123" spans="2:6" ht="69">
      <c r="B123" s="67" t="s">
        <v>10</v>
      </c>
      <c r="C123" s="90" t="s">
        <v>173</v>
      </c>
      <c r="D123" s="67"/>
    </row>
    <row r="124" spans="2:6">
      <c r="B124" s="101" t="s">
        <v>7</v>
      </c>
      <c r="C124" s="90" t="s">
        <v>143</v>
      </c>
      <c r="D124" s="67"/>
    </row>
    <row r="125" spans="2:6" ht="51.75">
      <c r="B125" s="29" t="s">
        <v>49</v>
      </c>
      <c r="C125" s="31" t="s">
        <v>174</v>
      </c>
      <c r="D125" s="67"/>
    </row>
    <row r="126" spans="2:6">
      <c r="B126" s="322" t="s">
        <v>0</v>
      </c>
      <c r="C126" s="323"/>
      <c r="D126" s="67"/>
    </row>
    <row r="127" spans="2:6" ht="39.75" customHeight="1">
      <c r="B127" s="326" t="s">
        <v>175</v>
      </c>
      <c r="C127" s="327"/>
      <c r="D127" s="79">
        <v>-69</v>
      </c>
      <c r="F127" s="117"/>
    </row>
    <row r="128" spans="2:6" ht="17.25" customHeight="1">
      <c r="B128" s="326" t="s">
        <v>176</v>
      </c>
      <c r="C128" s="327"/>
      <c r="D128" s="79">
        <v>-11</v>
      </c>
    </row>
    <row r="129" spans="1:5" ht="17.25" customHeight="1">
      <c r="B129" s="326" t="s">
        <v>177</v>
      </c>
      <c r="C129" s="327"/>
      <c r="D129" s="79">
        <v>-3</v>
      </c>
    </row>
    <row r="130" spans="1:5">
      <c r="B130" s="102" t="s">
        <v>8</v>
      </c>
      <c r="C130" s="102"/>
      <c r="D130" s="237">
        <v>-10087.700000000001</v>
      </c>
    </row>
    <row r="134" spans="1:5">
      <c r="B134" s="311" t="s">
        <v>117</v>
      </c>
      <c r="C134" s="312"/>
      <c r="D134" s="188"/>
    </row>
    <row r="135" spans="1:5">
      <c r="A135" s="10"/>
      <c r="B135" s="61"/>
      <c r="C135" s="61"/>
      <c r="D135" s="62"/>
      <c r="E135" s="10"/>
    </row>
    <row r="136" spans="1:5">
      <c r="B136" s="63" t="s">
        <v>1</v>
      </c>
      <c r="C136" s="63" t="s">
        <v>2</v>
      </c>
      <c r="D136" s="66"/>
    </row>
    <row r="137" spans="1:5">
      <c r="B137" s="31">
        <v>1146</v>
      </c>
      <c r="C137" s="31" t="s">
        <v>47</v>
      </c>
      <c r="D137" s="66"/>
    </row>
    <row r="138" spans="1:5">
      <c r="A138" s="10"/>
      <c r="B138" s="61"/>
      <c r="C138" s="61"/>
      <c r="D138" s="62"/>
      <c r="E138" s="10"/>
    </row>
    <row r="139" spans="1:5" ht="34.5">
      <c r="B139" s="65" t="s">
        <v>3</v>
      </c>
      <c r="C139" s="66"/>
      <c r="D139" s="66"/>
    </row>
    <row r="140" spans="1:5" ht="51.75">
      <c r="B140" s="67" t="s">
        <v>4</v>
      </c>
      <c r="C140" s="31">
        <v>1146</v>
      </c>
      <c r="D140" s="99" t="s">
        <v>123</v>
      </c>
    </row>
    <row r="141" spans="1:5">
      <c r="B141" s="67" t="s">
        <v>5</v>
      </c>
      <c r="C141" s="31">
        <v>11001</v>
      </c>
      <c r="D141" s="100" t="s">
        <v>12</v>
      </c>
    </row>
    <row r="142" spans="1:5" ht="34.5">
      <c r="B142" s="70" t="s">
        <v>6</v>
      </c>
      <c r="C142" s="31" t="s">
        <v>103</v>
      </c>
      <c r="D142" s="67"/>
    </row>
    <row r="143" spans="1:5" ht="69">
      <c r="B143" s="71" t="s">
        <v>10</v>
      </c>
      <c r="C143" s="31" t="s">
        <v>104</v>
      </c>
      <c r="D143" s="67"/>
    </row>
    <row r="144" spans="1:5">
      <c r="B144" s="70" t="s">
        <v>7</v>
      </c>
      <c r="C144" s="31" t="s">
        <v>105</v>
      </c>
      <c r="D144" s="67"/>
    </row>
    <row r="145" spans="2:4" ht="51.75">
      <c r="B145" s="40" t="s">
        <v>49</v>
      </c>
      <c r="C145" s="31" t="s">
        <v>116</v>
      </c>
      <c r="D145" s="67"/>
    </row>
    <row r="146" spans="2:4">
      <c r="B146" s="314" t="s">
        <v>0</v>
      </c>
      <c r="C146" s="315"/>
      <c r="D146" s="67"/>
    </row>
    <row r="147" spans="2:4" ht="42" customHeight="1">
      <c r="B147" s="320" t="s">
        <v>115</v>
      </c>
      <c r="C147" s="321"/>
      <c r="D147" s="73">
        <v>-75</v>
      </c>
    </row>
    <row r="148" spans="2:4">
      <c r="B148" s="96" t="s">
        <v>152</v>
      </c>
      <c r="C148" s="97"/>
      <c r="D148" s="73">
        <v>-25</v>
      </c>
    </row>
    <row r="149" spans="2:4">
      <c r="B149" s="96" t="s">
        <v>153</v>
      </c>
      <c r="C149" s="97"/>
      <c r="D149" s="73">
        <v>-50</v>
      </c>
    </row>
    <row r="150" spans="2:4">
      <c r="B150" s="74" t="s">
        <v>8</v>
      </c>
      <c r="C150" s="74"/>
      <c r="D150" s="237">
        <v>0</v>
      </c>
    </row>
    <row r="152" spans="2:4" ht="69">
      <c r="B152" s="67" t="s">
        <v>4</v>
      </c>
      <c r="C152" s="31">
        <v>1146</v>
      </c>
      <c r="D152" s="186" t="s">
        <v>24</v>
      </c>
    </row>
    <row r="153" spans="2:4">
      <c r="B153" s="67" t="s">
        <v>5</v>
      </c>
      <c r="C153" s="31">
        <v>11002</v>
      </c>
      <c r="D153" s="100" t="s">
        <v>12</v>
      </c>
    </row>
    <row r="154" spans="2:4" ht="34.5">
      <c r="B154" s="70" t="s">
        <v>6</v>
      </c>
      <c r="C154" s="90" t="s">
        <v>108</v>
      </c>
      <c r="D154" s="67"/>
    </row>
    <row r="155" spans="2:4" ht="69">
      <c r="B155" s="71" t="s">
        <v>10</v>
      </c>
      <c r="C155" s="90" t="s">
        <v>109</v>
      </c>
      <c r="D155" s="67"/>
    </row>
    <row r="156" spans="2:4">
      <c r="B156" s="70" t="s">
        <v>7</v>
      </c>
      <c r="C156" s="90" t="s">
        <v>105</v>
      </c>
      <c r="D156" s="67"/>
    </row>
    <row r="157" spans="2:4" ht="51.75">
      <c r="B157" s="40" t="s">
        <v>49</v>
      </c>
      <c r="C157" s="31" t="s">
        <v>116</v>
      </c>
      <c r="D157" s="67"/>
    </row>
    <row r="158" spans="2:4">
      <c r="B158" s="314" t="s">
        <v>0</v>
      </c>
      <c r="C158" s="315"/>
      <c r="D158" s="67"/>
    </row>
    <row r="159" spans="2:4" ht="36" customHeight="1">
      <c r="B159" s="316" t="s">
        <v>110</v>
      </c>
      <c r="C159" s="317"/>
      <c r="D159" s="73">
        <v>-204</v>
      </c>
    </row>
    <row r="160" spans="2:4">
      <c r="B160" s="96" t="s">
        <v>152</v>
      </c>
      <c r="C160" s="94"/>
      <c r="D160" s="73">
        <v>-91</v>
      </c>
    </row>
    <row r="161" spans="2:4">
      <c r="B161" s="96" t="s">
        <v>153</v>
      </c>
      <c r="C161" s="94"/>
      <c r="D161" s="73">
        <v>-113</v>
      </c>
    </row>
    <row r="162" spans="2:4">
      <c r="B162" s="74" t="s">
        <v>8</v>
      </c>
      <c r="C162" s="74"/>
      <c r="D162" s="234">
        <v>-444702.1</v>
      </c>
    </row>
    <row r="164" spans="2:4" ht="51.75">
      <c r="B164" s="67" t="s">
        <v>4</v>
      </c>
      <c r="C164" s="31">
        <v>1146</v>
      </c>
      <c r="D164" s="99" t="s">
        <v>123</v>
      </c>
    </row>
    <row r="165" spans="2:4">
      <c r="B165" s="67" t="s">
        <v>5</v>
      </c>
      <c r="C165" s="31">
        <v>11003</v>
      </c>
      <c r="D165" s="100" t="s">
        <v>12</v>
      </c>
    </row>
    <row r="166" spans="2:4" ht="34.5">
      <c r="B166" s="70" t="s">
        <v>6</v>
      </c>
      <c r="C166" s="90" t="s">
        <v>111</v>
      </c>
      <c r="D166" s="67"/>
    </row>
    <row r="167" spans="2:4" ht="69">
      <c r="B167" s="71" t="s">
        <v>10</v>
      </c>
      <c r="C167" s="90" t="s">
        <v>112</v>
      </c>
      <c r="D167" s="67"/>
    </row>
    <row r="168" spans="2:4">
      <c r="B168" s="70" t="s">
        <v>7</v>
      </c>
      <c r="C168" s="90" t="s">
        <v>105</v>
      </c>
      <c r="D168" s="67"/>
    </row>
    <row r="169" spans="2:4" ht="51.75">
      <c r="B169" s="40" t="s">
        <v>49</v>
      </c>
      <c r="C169" s="72" t="s">
        <v>116</v>
      </c>
      <c r="D169" s="67"/>
    </row>
    <row r="170" spans="2:4">
      <c r="B170" s="314" t="s">
        <v>0</v>
      </c>
      <c r="C170" s="315"/>
      <c r="D170" s="67"/>
    </row>
    <row r="171" spans="2:4" ht="35.25" customHeight="1">
      <c r="B171" s="316" t="s">
        <v>113</v>
      </c>
      <c r="C171" s="317"/>
      <c r="D171" s="73">
        <v>-63</v>
      </c>
    </row>
    <row r="172" spans="2:4">
      <c r="B172" s="96" t="s">
        <v>152</v>
      </c>
      <c r="C172" s="94"/>
      <c r="D172" s="73">
        <v>68</v>
      </c>
    </row>
    <row r="173" spans="2:4">
      <c r="B173" s="96" t="s">
        <v>153</v>
      </c>
      <c r="C173" s="94"/>
      <c r="D173" s="73">
        <v>-131</v>
      </c>
    </row>
    <row r="174" spans="2:4">
      <c r="B174" s="74" t="s">
        <v>8</v>
      </c>
      <c r="C174" s="74"/>
      <c r="D174" s="237">
        <v>0</v>
      </c>
    </row>
    <row r="175" spans="2:4">
      <c r="B175" s="76"/>
      <c r="C175" s="77"/>
      <c r="D175" s="189"/>
    </row>
    <row r="176" spans="2:4" ht="51.75">
      <c r="B176" s="67" t="s">
        <v>4</v>
      </c>
      <c r="C176" s="31">
        <v>1146</v>
      </c>
      <c r="D176" s="99" t="s">
        <v>123</v>
      </c>
    </row>
    <row r="177" spans="2:4">
      <c r="B177" s="67" t="s">
        <v>5</v>
      </c>
      <c r="C177" s="31" t="s">
        <v>118</v>
      </c>
      <c r="D177" s="100" t="s">
        <v>12</v>
      </c>
    </row>
    <row r="178" spans="2:4" ht="34.5">
      <c r="B178" s="70" t="s">
        <v>6</v>
      </c>
      <c r="C178" s="31" t="s">
        <v>119</v>
      </c>
      <c r="D178" s="67"/>
    </row>
    <row r="179" spans="2:4" ht="69">
      <c r="B179" s="71" t="s">
        <v>10</v>
      </c>
      <c r="C179" s="31" t="s">
        <v>120</v>
      </c>
      <c r="D179" s="67"/>
    </row>
    <row r="180" spans="2:4">
      <c r="B180" s="70" t="s">
        <v>7</v>
      </c>
      <c r="C180" s="31" t="s">
        <v>105</v>
      </c>
      <c r="D180" s="67"/>
    </row>
    <row r="181" spans="2:4" ht="51.75">
      <c r="B181" s="40" t="s">
        <v>49</v>
      </c>
      <c r="C181" s="31" t="s">
        <v>149</v>
      </c>
      <c r="D181" s="67"/>
    </row>
    <row r="182" spans="2:4">
      <c r="B182" s="314" t="s">
        <v>0</v>
      </c>
      <c r="C182" s="315"/>
      <c r="D182" s="67"/>
    </row>
    <row r="183" spans="2:4">
      <c r="B183" s="318" t="s">
        <v>121</v>
      </c>
      <c r="C183" s="319"/>
      <c r="D183" s="73">
        <v>-21</v>
      </c>
    </row>
    <row r="184" spans="2:4">
      <c r="B184" s="96" t="s">
        <v>152</v>
      </c>
      <c r="C184" s="94"/>
      <c r="D184" s="73">
        <v>-11</v>
      </c>
    </row>
    <row r="185" spans="2:4">
      <c r="B185" s="96" t="s">
        <v>153</v>
      </c>
      <c r="C185" s="94"/>
      <c r="D185" s="73">
        <v>-10</v>
      </c>
    </row>
    <row r="186" spans="2:4">
      <c r="B186" s="74" t="s">
        <v>8</v>
      </c>
      <c r="C186" s="74"/>
      <c r="D186" s="75">
        <v>-32.700000000000003</v>
      </c>
    </row>
    <row r="187" spans="2:4">
      <c r="B187" s="76"/>
      <c r="C187" s="77"/>
      <c r="D187" s="189"/>
    </row>
    <row r="188" spans="2:4" ht="51.75">
      <c r="B188" s="67" t="s">
        <v>4</v>
      </c>
      <c r="C188" s="31" t="s">
        <v>139</v>
      </c>
      <c r="D188" s="99" t="s">
        <v>124</v>
      </c>
    </row>
    <row r="189" spans="2:4">
      <c r="B189" s="67" t="s">
        <v>5</v>
      </c>
      <c r="C189" s="31" t="s">
        <v>140</v>
      </c>
      <c r="D189" s="100" t="s">
        <v>12</v>
      </c>
    </row>
    <row r="190" spans="2:4" ht="51.75">
      <c r="B190" s="70" t="s">
        <v>6</v>
      </c>
      <c r="C190" s="90" t="s">
        <v>198</v>
      </c>
      <c r="D190" s="67"/>
    </row>
    <row r="191" spans="2:4" ht="51.75">
      <c r="B191" s="71" t="s">
        <v>10</v>
      </c>
      <c r="C191" s="90" t="s">
        <v>199</v>
      </c>
      <c r="D191" s="67"/>
    </row>
    <row r="192" spans="2:4">
      <c r="B192" s="70" t="s">
        <v>7</v>
      </c>
      <c r="C192" s="90" t="s">
        <v>143</v>
      </c>
      <c r="D192" s="67"/>
    </row>
    <row r="193" spans="1:6" ht="51.75">
      <c r="B193" s="40" t="s">
        <v>49</v>
      </c>
      <c r="C193" s="72" t="s">
        <v>144</v>
      </c>
      <c r="D193" s="67"/>
    </row>
    <row r="194" spans="1:6">
      <c r="B194" s="314" t="s">
        <v>0</v>
      </c>
      <c r="C194" s="315"/>
      <c r="D194" s="67"/>
    </row>
    <row r="195" spans="1:6" ht="17.25" customHeight="1">
      <c r="B195" s="328" t="s">
        <v>154</v>
      </c>
      <c r="C195" s="329"/>
      <c r="D195" s="67">
        <v>25</v>
      </c>
    </row>
    <row r="196" spans="1:6" ht="39.75" customHeight="1">
      <c r="B196" s="328" t="s">
        <v>155</v>
      </c>
      <c r="C196" s="329"/>
      <c r="D196" s="67">
        <v>248</v>
      </c>
      <c r="F196" s="217"/>
    </row>
    <row r="197" spans="1:6">
      <c r="B197" s="90" t="s">
        <v>156</v>
      </c>
      <c r="C197" s="90"/>
      <c r="D197" s="190">
        <v>152</v>
      </c>
      <c r="F197" s="217"/>
    </row>
    <row r="198" spans="1:6">
      <c r="B198" s="90" t="s">
        <v>157</v>
      </c>
      <c r="C198" s="90"/>
      <c r="D198" s="190">
        <v>96</v>
      </c>
      <c r="F198" s="217"/>
    </row>
    <row r="199" spans="1:6" ht="36.75" customHeight="1">
      <c r="B199" s="328" t="s">
        <v>158</v>
      </c>
      <c r="C199" s="329"/>
      <c r="D199" s="67">
        <v>283</v>
      </c>
      <c r="F199" s="217"/>
    </row>
    <row r="200" spans="1:6">
      <c r="B200" s="90" t="s">
        <v>159</v>
      </c>
      <c r="C200" s="90"/>
      <c r="D200" s="190">
        <v>66</v>
      </c>
      <c r="F200" s="217"/>
    </row>
    <row r="201" spans="1:6">
      <c r="B201" s="90" t="s">
        <v>160</v>
      </c>
      <c r="C201" s="90"/>
      <c r="D201" s="79">
        <v>217</v>
      </c>
      <c r="F201" s="217"/>
    </row>
    <row r="202" spans="1:6">
      <c r="B202" s="74" t="s">
        <v>8</v>
      </c>
      <c r="C202" s="74"/>
      <c r="D202" s="237">
        <v>1157.0999999999999</v>
      </c>
      <c r="F202" s="218"/>
    </row>
    <row r="203" spans="1:6">
      <c r="F203" s="217"/>
    </row>
    <row r="205" spans="1:6">
      <c r="B205" s="311" t="s">
        <v>50</v>
      </c>
      <c r="C205" s="312"/>
      <c r="D205" s="188"/>
    </row>
    <row r="206" spans="1:6">
      <c r="A206" s="10"/>
      <c r="B206" s="61"/>
      <c r="C206" s="61"/>
      <c r="D206" s="62"/>
      <c r="E206" s="10"/>
    </row>
    <row r="207" spans="1:6">
      <c r="B207" s="63" t="s">
        <v>1</v>
      </c>
      <c r="C207" s="63" t="s">
        <v>2</v>
      </c>
      <c r="D207" s="66"/>
    </row>
    <row r="208" spans="1:6">
      <c r="B208" s="31">
        <v>1146</v>
      </c>
      <c r="C208" s="31" t="s">
        <v>47</v>
      </c>
      <c r="D208" s="66"/>
    </row>
    <row r="209" spans="1:5">
      <c r="A209" s="10"/>
      <c r="B209" s="61"/>
      <c r="C209" s="61"/>
      <c r="D209" s="62"/>
      <c r="E209" s="10"/>
    </row>
    <row r="210" spans="1:5" ht="34.5">
      <c r="B210" s="65" t="s">
        <v>3</v>
      </c>
      <c r="C210" s="66"/>
      <c r="D210" s="66"/>
    </row>
    <row r="211" spans="1:5" ht="51.75">
      <c r="B211" s="67" t="s">
        <v>4</v>
      </c>
      <c r="C211" s="31">
        <v>1146</v>
      </c>
      <c r="D211" s="99" t="s">
        <v>123</v>
      </c>
    </row>
    <row r="212" spans="1:5">
      <c r="B212" s="67" t="s">
        <v>5</v>
      </c>
      <c r="C212" s="31">
        <v>11001</v>
      </c>
      <c r="D212" s="100" t="s">
        <v>12</v>
      </c>
    </row>
    <row r="213" spans="1:5" ht="34.5">
      <c r="B213" s="70" t="s">
        <v>6</v>
      </c>
      <c r="C213" s="31" t="s">
        <v>103</v>
      </c>
      <c r="D213" s="67"/>
    </row>
    <row r="214" spans="1:5" ht="69">
      <c r="B214" s="71" t="s">
        <v>10</v>
      </c>
      <c r="C214" s="31" t="s">
        <v>104</v>
      </c>
      <c r="D214" s="67"/>
    </row>
    <row r="215" spans="1:5">
      <c r="B215" s="70" t="s">
        <v>7</v>
      </c>
      <c r="C215" s="31" t="s">
        <v>105</v>
      </c>
      <c r="D215" s="67"/>
    </row>
    <row r="216" spans="1:5" ht="51.75">
      <c r="B216" s="40" t="s">
        <v>49</v>
      </c>
      <c r="C216" s="31" t="s">
        <v>116</v>
      </c>
      <c r="D216" s="67"/>
    </row>
    <row r="217" spans="1:5">
      <c r="B217" s="314" t="s">
        <v>0</v>
      </c>
      <c r="C217" s="315"/>
      <c r="D217" s="67"/>
    </row>
    <row r="218" spans="1:5" ht="38.25" customHeight="1">
      <c r="B218" s="320" t="s">
        <v>161</v>
      </c>
      <c r="C218" s="321"/>
      <c r="D218" s="73">
        <v>-114</v>
      </c>
    </row>
    <row r="219" spans="1:5">
      <c r="B219" s="96" t="s">
        <v>152</v>
      </c>
      <c r="C219" s="97"/>
      <c r="D219" s="73">
        <v>-59</v>
      </c>
    </row>
    <row r="220" spans="1:5">
      <c r="B220" s="96" t="s">
        <v>153</v>
      </c>
      <c r="C220" s="97"/>
      <c r="D220" s="73">
        <v>-54</v>
      </c>
    </row>
    <row r="221" spans="1:5">
      <c r="B221" s="74" t="s">
        <v>8</v>
      </c>
      <c r="C221" s="74"/>
      <c r="D221" s="237">
        <v>0</v>
      </c>
    </row>
    <row r="223" spans="1:5" ht="69">
      <c r="B223" s="67" t="s">
        <v>4</v>
      </c>
      <c r="C223" s="31">
        <v>1146</v>
      </c>
      <c r="D223" s="99" t="s">
        <v>24</v>
      </c>
    </row>
    <row r="224" spans="1:5">
      <c r="B224" s="67" t="s">
        <v>5</v>
      </c>
      <c r="C224" s="31">
        <v>11002</v>
      </c>
      <c r="D224" s="100" t="s">
        <v>12</v>
      </c>
    </row>
    <row r="225" spans="2:4" ht="34.5">
      <c r="B225" s="70" t="s">
        <v>6</v>
      </c>
      <c r="C225" s="90" t="s">
        <v>108</v>
      </c>
      <c r="D225" s="67"/>
    </row>
    <row r="226" spans="2:4" ht="69">
      <c r="B226" s="71" t="s">
        <v>10</v>
      </c>
      <c r="C226" s="90" t="s">
        <v>109</v>
      </c>
      <c r="D226" s="67"/>
    </row>
    <row r="227" spans="2:4">
      <c r="B227" s="70" t="s">
        <v>7</v>
      </c>
      <c r="C227" s="90" t="s">
        <v>105</v>
      </c>
      <c r="D227" s="67"/>
    </row>
    <row r="228" spans="2:4" ht="51.75">
      <c r="B228" s="40" t="s">
        <v>49</v>
      </c>
      <c r="C228" s="31" t="s">
        <v>116</v>
      </c>
      <c r="D228" s="67"/>
    </row>
    <row r="229" spans="2:4">
      <c r="B229" s="314" t="s">
        <v>0</v>
      </c>
      <c r="C229" s="315"/>
      <c r="D229" s="67"/>
    </row>
    <row r="230" spans="2:4" ht="39.75" customHeight="1">
      <c r="B230" s="316" t="s">
        <v>110</v>
      </c>
      <c r="C230" s="317"/>
      <c r="D230" s="73">
        <v>-12</v>
      </c>
    </row>
    <row r="231" spans="2:4">
      <c r="B231" s="96" t="s">
        <v>152</v>
      </c>
      <c r="C231" s="97"/>
      <c r="D231" s="73">
        <v>-6</v>
      </c>
    </row>
    <row r="232" spans="2:4">
      <c r="B232" s="96" t="s">
        <v>153</v>
      </c>
      <c r="C232" s="97"/>
      <c r="D232" s="73">
        <v>-6</v>
      </c>
    </row>
    <row r="233" spans="2:4">
      <c r="B233" s="74" t="s">
        <v>8</v>
      </c>
      <c r="C233" s="74"/>
      <c r="D233" s="235">
        <v>44499</v>
      </c>
    </row>
    <row r="235" spans="2:4" ht="69">
      <c r="B235" s="67" t="s">
        <v>4</v>
      </c>
      <c r="C235" s="31">
        <v>1146</v>
      </c>
      <c r="D235" s="99" t="s">
        <v>24</v>
      </c>
    </row>
    <row r="236" spans="2:4">
      <c r="B236" s="67" t="s">
        <v>5</v>
      </c>
      <c r="C236" s="31">
        <v>11003</v>
      </c>
      <c r="D236" s="100" t="s">
        <v>12</v>
      </c>
    </row>
    <row r="237" spans="2:4" ht="34.5">
      <c r="B237" s="70" t="s">
        <v>6</v>
      </c>
      <c r="C237" s="90" t="s">
        <v>111</v>
      </c>
      <c r="D237" s="67"/>
    </row>
    <row r="238" spans="2:4" ht="69">
      <c r="B238" s="71" t="s">
        <v>10</v>
      </c>
      <c r="C238" s="90" t="s">
        <v>112</v>
      </c>
      <c r="D238" s="67"/>
    </row>
    <row r="239" spans="2:4">
      <c r="B239" s="70" t="s">
        <v>7</v>
      </c>
      <c r="C239" s="90" t="s">
        <v>105</v>
      </c>
      <c r="D239" s="67"/>
    </row>
    <row r="240" spans="2:4" ht="51.75">
      <c r="B240" s="40" t="s">
        <v>49</v>
      </c>
      <c r="C240" s="72" t="s">
        <v>116</v>
      </c>
      <c r="D240" s="67"/>
    </row>
    <row r="241" spans="2:4">
      <c r="B241" s="314" t="s">
        <v>0</v>
      </c>
      <c r="C241" s="315"/>
      <c r="D241" s="67"/>
    </row>
    <row r="242" spans="2:4">
      <c r="B242" s="316" t="s">
        <v>113</v>
      </c>
      <c r="C242" s="317"/>
      <c r="D242" s="73">
        <v>-910</v>
      </c>
    </row>
    <row r="243" spans="2:4">
      <c r="B243" s="96" t="s">
        <v>152</v>
      </c>
      <c r="C243" s="97"/>
      <c r="D243" s="73">
        <v>-444</v>
      </c>
    </row>
    <row r="244" spans="2:4">
      <c r="B244" s="96" t="s">
        <v>153</v>
      </c>
      <c r="C244" s="97"/>
      <c r="D244" s="73">
        <v>-466</v>
      </c>
    </row>
    <row r="245" spans="2:4">
      <c r="B245" s="74" t="s">
        <v>8</v>
      </c>
      <c r="C245" s="74"/>
      <c r="D245" s="237">
        <v>14443</v>
      </c>
    </row>
    <row r="246" spans="2:4">
      <c r="B246" s="76"/>
      <c r="C246" s="77"/>
      <c r="D246" s="189"/>
    </row>
    <row r="247" spans="2:4" ht="111" customHeight="1">
      <c r="B247" s="67" t="s">
        <v>4</v>
      </c>
      <c r="C247" s="31">
        <v>1146</v>
      </c>
      <c r="D247" s="99" t="s">
        <v>24</v>
      </c>
    </row>
    <row r="248" spans="2:4">
      <c r="B248" s="67" t="s">
        <v>5</v>
      </c>
      <c r="C248" s="31" t="s">
        <v>118</v>
      </c>
      <c r="D248" s="100" t="s">
        <v>12</v>
      </c>
    </row>
    <row r="249" spans="2:4" ht="34.5">
      <c r="B249" s="70" t="s">
        <v>6</v>
      </c>
      <c r="C249" s="31" t="s">
        <v>119</v>
      </c>
      <c r="D249" s="67"/>
    </row>
    <row r="250" spans="2:4" ht="69">
      <c r="B250" s="71" t="s">
        <v>10</v>
      </c>
      <c r="C250" s="31" t="s">
        <v>120</v>
      </c>
      <c r="D250" s="67"/>
    </row>
    <row r="251" spans="2:4">
      <c r="B251" s="70" t="s">
        <v>7</v>
      </c>
      <c r="C251" s="31" t="s">
        <v>105</v>
      </c>
      <c r="D251" s="67"/>
    </row>
    <row r="252" spans="2:4" ht="51.75">
      <c r="B252" s="40" t="s">
        <v>49</v>
      </c>
      <c r="C252" s="31" t="s">
        <v>149</v>
      </c>
      <c r="D252" s="67"/>
    </row>
    <row r="253" spans="2:4">
      <c r="B253" s="314" t="s">
        <v>0</v>
      </c>
      <c r="C253" s="315"/>
      <c r="D253" s="67"/>
    </row>
    <row r="254" spans="2:4">
      <c r="B254" s="318" t="s">
        <v>121</v>
      </c>
      <c r="C254" s="319"/>
      <c r="D254" s="73">
        <v>-38</v>
      </c>
    </row>
    <row r="255" spans="2:4">
      <c r="B255" s="96" t="s">
        <v>152</v>
      </c>
      <c r="C255" s="95"/>
      <c r="D255" s="73">
        <v>-21</v>
      </c>
    </row>
    <row r="256" spans="2:4">
      <c r="B256" s="96" t="s">
        <v>153</v>
      </c>
      <c r="C256" s="95"/>
      <c r="D256" s="73">
        <v>-17</v>
      </c>
    </row>
    <row r="257" spans="2:6">
      <c r="B257" s="74" t="s">
        <v>8</v>
      </c>
      <c r="C257" s="74"/>
      <c r="D257" s="237">
        <v>14146</v>
      </c>
    </row>
    <row r="258" spans="2:6">
      <c r="B258" s="76"/>
      <c r="C258" s="77"/>
      <c r="D258" s="189"/>
    </row>
    <row r="260" spans="2:6" ht="51.75">
      <c r="B260" s="67" t="s">
        <v>4</v>
      </c>
      <c r="C260" s="31">
        <v>1146</v>
      </c>
      <c r="D260" s="99" t="s">
        <v>124</v>
      </c>
    </row>
    <row r="261" spans="2:6">
      <c r="B261" s="67" t="s">
        <v>5</v>
      </c>
      <c r="C261" s="31">
        <v>12004</v>
      </c>
      <c r="D261" s="100" t="s">
        <v>12</v>
      </c>
    </row>
    <row r="262" spans="2:6" ht="34.5">
      <c r="B262" s="70" t="s">
        <v>6</v>
      </c>
      <c r="C262" s="90" t="s">
        <v>64</v>
      </c>
      <c r="D262" s="67"/>
    </row>
    <row r="263" spans="2:6" ht="51.75">
      <c r="B263" s="71" t="s">
        <v>10</v>
      </c>
      <c r="C263" s="90" t="s">
        <v>65</v>
      </c>
      <c r="D263" s="67"/>
    </row>
    <row r="264" spans="2:6">
      <c r="B264" s="70" t="s">
        <v>7</v>
      </c>
      <c r="C264" s="90" t="s">
        <v>48</v>
      </c>
      <c r="D264" s="67"/>
    </row>
    <row r="265" spans="2:6" ht="51.75">
      <c r="B265" s="40" t="s">
        <v>49</v>
      </c>
      <c r="C265" s="72" t="s">
        <v>66</v>
      </c>
      <c r="D265" s="67"/>
    </row>
    <row r="266" spans="2:6" ht="15" customHeight="1">
      <c r="B266" s="314" t="s">
        <v>0</v>
      </c>
      <c r="C266" s="315"/>
      <c r="D266" s="67"/>
    </row>
    <row r="267" spans="2:6">
      <c r="B267" s="324" t="s">
        <v>67</v>
      </c>
      <c r="C267" s="325"/>
      <c r="D267" s="79">
        <v>15</v>
      </c>
    </row>
    <row r="268" spans="2:6">
      <c r="B268" s="92" t="s">
        <v>162</v>
      </c>
      <c r="C268" s="93"/>
      <c r="D268" s="79">
        <v>2</v>
      </c>
    </row>
    <row r="269" spans="2:6">
      <c r="B269" s="92" t="s">
        <v>163</v>
      </c>
      <c r="C269" s="93"/>
      <c r="D269" s="79">
        <v>13</v>
      </c>
    </row>
    <row r="270" spans="2:6">
      <c r="B270" s="74" t="s">
        <v>8</v>
      </c>
      <c r="C270" s="74"/>
      <c r="D270" s="237">
        <v>2216.1999999999998</v>
      </c>
      <c r="F270" s="205"/>
    </row>
    <row r="273" spans="2:4">
      <c r="B273" s="311" t="s">
        <v>51</v>
      </c>
      <c r="C273" s="312"/>
    </row>
    <row r="275" spans="2:4">
      <c r="B275" s="63" t="s">
        <v>1</v>
      </c>
      <c r="C275" s="63" t="s">
        <v>2</v>
      </c>
      <c r="D275" s="66"/>
    </row>
    <row r="276" spans="2:4">
      <c r="B276" s="31">
        <v>1146</v>
      </c>
      <c r="C276" s="31" t="s">
        <v>47</v>
      </c>
      <c r="D276" s="66"/>
    </row>
    <row r="277" spans="2:4" ht="34.5">
      <c r="B277" s="65" t="s">
        <v>3</v>
      </c>
      <c r="C277" s="66"/>
      <c r="D277" s="66"/>
    </row>
    <row r="278" spans="2:4" ht="51.75">
      <c r="B278" s="67" t="s">
        <v>4</v>
      </c>
      <c r="C278" s="31">
        <v>1146</v>
      </c>
      <c r="D278" s="68" t="s">
        <v>123</v>
      </c>
    </row>
    <row r="279" spans="2:4">
      <c r="B279" s="67" t="s">
        <v>5</v>
      </c>
      <c r="C279" s="31">
        <v>11001</v>
      </c>
      <c r="D279" s="100" t="s">
        <v>12</v>
      </c>
    </row>
    <row r="280" spans="2:4" ht="34.5">
      <c r="B280" s="70" t="s">
        <v>6</v>
      </c>
      <c r="C280" s="31" t="s">
        <v>103</v>
      </c>
      <c r="D280" s="67"/>
    </row>
    <row r="281" spans="2:4" ht="69">
      <c r="B281" s="71" t="s">
        <v>10</v>
      </c>
      <c r="C281" s="31" t="s">
        <v>104</v>
      </c>
      <c r="D281" s="67"/>
    </row>
    <row r="282" spans="2:4">
      <c r="B282" s="70" t="s">
        <v>7</v>
      </c>
      <c r="C282" s="31" t="s">
        <v>105</v>
      </c>
      <c r="D282" s="67"/>
    </row>
    <row r="283" spans="2:4" ht="51.75">
      <c r="B283" s="40" t="s">
        <v>49</v>
      </c>
      <c r="C283" s="31" t="s">
        <v>116</v>
      </c>
      <c r="D283" s="67"/>
    </row>
    <row r="284" spans="2:4">
      <c r="B284" s="314" t="s">
        <v>0</v>
      </c>
      <c r="C284" s="315"/>
      <c r="D284" s="67"/>
    </row>
    <row r="285" spans="2:4" ht="40.5" customHeight="1">
      <c r="B285" s="320" t="s">
        <v>165</v>
      </c>
      <c r="C285" s="321"/>
      <c r="D285" s="79">
        <v>-97</v>
      </c>
    </row>
    <row r="286" spans="2:4">
      <c r="B286" s="113" t="s">
        <v>152</v>
      </c>
      <c r="C286" s="114"/>
      <c r="D286" s="79">
        <v>-51</v>
      </c>
    </row>
    <row r="287" spans="2:4">
      <c r="B287" s="113" t="s">
        <v>153</v>
      </c>
      <c r="C287" s="114"/>
      <c r="D287" s="79">
        <v>-46</v>
      </c>
    </row>
    <row r="288" spans="2:4">
      <c r="B288" s="74" t="s">
        <v>8</v>
      </c>
      <c r="C288" s="74"/>
      <c r="D288" s="237">
        <v>0</v>
      </c>
    </row>
    <row r="289" spans="1:5">
      <c r="A289" s="10"/>
      <c r="B289" s="61"/>
      <c r="C289" s="61"/>
      <c r="D289" s="62"/>
      <c r="E289" s="10"/>
    </row>
    <row r="290" spans="1:5" ht="51.75">
      <c r="B290" s="67" t="s">
        <v>4</v>
      </c>
      <c r="C290" s="31">
        <v>1146</v>
      </c>
      <c r="D290" s="68" t="s">
        <v>123</v>
      </c>
    </row>
    <row r="291" spans="1:5">
      <c r="B291" s="67" t="s">
        <v>5</v>
      </c>
      <c r="C291" s="31">
        <v>11002</v>
      </c>
      <c r="D291" s="100" t="s">
        <v>12</v>
      </c>
    </row>
    <row r="292" spans="1:5" ht="34.5">
      <c r="B292" s="70" t="s">
        <v>6</v>
      </c>
      <c r="C292" s="90" t="s">
        <v>108</v>
      </c>
      <c r="D292" s="67"/>
    </row>
    <row r="293" spans="1:5" ht="69">
      <c r="B293" s="71" t="s">
        <v>10</v>
      </c>
      <c r="C293" s="90" t="s">
        <v>109</v>
      </c>
      <c r="D293" s="67"/>
    </row>
    <row r="294" spans="1:5">
      <c r="B294" s="70" t="s">
        <v>7</v>
      </c>
      <c r="C294" s="90" t="s">
        <v>105</v>
      </c>
      <c r="D294" s="67"/>
    </row>
    <row r="295" spans="1:5" ht="51.75">
      <c r="B295" s="40" t="s">
        <v>49</v>
      </c>
      <c r="C295" s="31" t="s">
        <v>116</v>
      </c>
      <c r="D295" s="67"/>
    </row>
    <row r="296" spans="1:5">
      <c r="B296" s="314" t="s">
        <v>0</v>
      </c>
      <c r="C296" s="315"/>
      <c r="D296" s="67"/>
    </row>
    <row r="297" spans="1:5" ht="33" customHeight="1">
      <c r="B297" s="316" t="s">
        <v>166</v>
      </c>
      <c r="C297" s="317"/>
      <c r="D297" s="73">
        <v>-248</v>
      </c>
    </row>
    <row r="298" spans="1:5">
      <c r="B298" s="113" t="s">
        <v>152</v>
      </c>
      <c r="C298" s="114"/>
      <c r="D298" s="79">
        <v>-126</v>
      </c>
    </row>
    <row r="299" spans="1:5">
      <c r="B299" s="113" t="s">
        <v>153</v>
      </c>
      <c r="C299" s="114"/>
      <c r="D299" s="79">
        <v>-122</v>
      </c>
    </row>
    <row r="300" spans="1:5">
      <c r="B300" s="74" t="s">
        <v>8</v>
      </c>
      <c r="C300" s="74"/>
      <c r="D300" s="170">
        <v>0</v>
      </c>
    </row>
    <row r="302" spans="1:5" ht="51.75">
      <c r="B302" s="67" t="s">
        <v>4</v>
      </c>
      <c r="C302" s="31">
        <v>1146</v>
      </c>
      <c r="D302" s="68" t="s">
        <v>123</v>
      </c>
    </row>
    <row r="303" spans="1:5">
      <c r="B303" s="67" t="s">
        <v>5</v>
      </c>
      <c r="C303" s="31">
        <v>11003</v>
      </c>
      <c r="D303" s="100" t="s">
        <v>12</v>
      </c>
    </row>
    <row r="304" spans="1:5" ht="34.5">
      <c r="B304" s="70" t="s">
        <v>6</v>
      </c>
      <c r="C304" s="90" t="s">
        <v>111</v>
      </c>
      <c r="D304" s="67"/>
    </row>
    <row r="305" spans="2:4" ht="69">
      <c r="B305" s="71" t="s">
        <v>10</v>
      </c>
      <c r="C305" s="90" t="s">
        <v>112</v>
      </c>
      <c r="D305" s="67"/>
    </row>
    <row r="306" spans="2:4">
      <c r="B306" s="70" t="s">
        <v>7</v>
      </c>
      <c r="C306" s="90" t="s">
        <v>105</v>
      </c>
      <c r="D306" s="67"/>
    </row>
    <row r="307" spans="2:4" ht="51.75">
      <c r="B307" s="40" t="s">
        <v>49</v>
      </c>
      <c r="C307" s="72" t="s">
        <v>116</v>
      </c>
      <c r="D307" s="67"/>
    </row>
    <row r="308" spans="2:4">
      <c r="B308" s="314" t="s">
        <v>0</v>
      </c>
      <c r="C308" s="315"/>
      <c r="D308" s="67"/>
    </row>
    <row r="309" spans="2:4" ht="36" customHeight="1">
      <c r="B309" s="316" t="s">
        <v>113</v>
      </c>
      <c r="C309" s="317"/>
      <c r="D309" s="73">
        <v>-802</v>
      </c>
    </row>
    <row r="310" spans="2:4">
      <c r="B310" s="113" t="s">
        <v>152</v>
      </c>
      <c r="C310" s="114"/>
      <c r="D310" s="79">
        <v>-386</v>
      </c>
    </row>
    <row r="311" spans="2:4">
      <c r="B311" s="113" t="s">
        <v>153</v>
      </c>
      <c r="C311" s="114"/>
      <c r="D311" s="79">
        <v>-416</v>
      </c>
    </row>
    <row r="312" spans="2:4">
      <c r="B312" s="74" t="s">
        <v>8</v>
      </c>
      <c r="C312" s="74"/>
      <c r="D312" s="75">
        <v>-54698.7</v>
      </c>
    </row>
    <row r="313" spans="2:4">
      <c r="B313" s="76"/>
      <c r="C313" s="77"/>
      <c r="D313" s="189"/>
    </row>
    <row r="314" spans="2:4" ht="55.5" customHeight="1">
      <c r="B314" s="67" t="s">
        <v>4</v>
      </c>
      <c r="C314" s="31">
        <v>1146</v>
      </c>
      <c r="D314" s="68" t="s">
        <v>123</v>
      </c>
    </row>
    <row r="315" spans="2:4">
      <c r="B315" s="67" t="s">
        <v>5</v>
      </c>
      <c r="C315" s="31" t="s">
        <v>118</v>
      </c>
      <c r="D315" s="100" t="s">
        <v>12</v>
      </c>
    </row>
    <row r="316" spans="2:4" ht="34.5">
      <c r="B316" s="70" t="s">
        <v>6</v>
      </c>
      <c r="C316" s="31" t="s">
        <v>119</v>
      </c>
      <c r="D316" s="67"/>
    </row>
    <row r="317" spans="2:4" ht="69">
      <c r="B317" s="71" t="s">
        <v>10</v>
      </c>
      <c r="C317" s="31" t="s">
        <v>120</v>
      </c>
      <c r="D317" s="67"/>
    </row>
    <row r="318" spans="2:4">
      <c r="B318" s="70" t="s">
        <v>7</v>
      </c>
      <c r="C318" s="31" t="s">
        <v>105</v>
      </c>
      <c r="D318" s="67"/>
    </row>
    <row r="319" spans="2:4" ht="51.75">
      <c r="B319" s="40" t="s">
        <v>49</v>
      </c>
      <c r="C319" s="31" t="s">
        <v>149</v>
      </c>
      <c r="D319" s="67"/>
    </row>
    <row r="320" spans="2:4">
      <c r="B320" s="314" t="s">
        <v>0</v>
      </c>
      <c r="C320" s="315"/>
      <c r="D320" s="67"/>
    </row>
    <row r="321" spans="2:4">
      <c r="B321" s="318" t="s">
        <v>121</v>
      </c>
      <c r="C321" s="319"/>
      <c r="D321" s="79">
        <v>-288</v>
      </c>
    </row>
    <row r="322" spans="2:4">
      <c r="B322" s="113" t="s">
        <v>152</v>
      </c>
      <c r="C322" s="114"/>
      <c r="D322" s="79">
        <v>-161</v>
      </c>
    </row>
    <row r="323" spans="2:4">
      <c r="B323" s="113" t="s">
        <v>153</v>
      </c>
      <c r="C323" s="114"/>
      <c r="D323" s="79">
        <v>-127</v>
      </c>
    </row>
    <row r="324" spans="2:4">
      <c r="B324" s="74" t="s">
        <v>8</v>
      </c>
      <c r="C324" s="74"/>
      <c r="D324" s="80">
        <v>-1280.2</v>
      </c>
    </row>
    <row r="325" spans="2:4">
      <c r="B325" s="76"/>
      <c r="C325" s="77"/>
      <c r="D325" s="189"/>
    </row>
    <row r="327" spans="2:4">
      <c r="B327" s="311" t="s">
        <v>52</v>
      </c>
      <c r="C327" s="312"/>
    </row>
    <row r="329" spans="2:4">
      <c r="B329" s="63" t="s">
        <v>1</v>
      </c>
      <c r="C329" s="63" t="s">
        <v>2</v>
      </c>
      <c r="D329" s="66"/>
    </row>
    <row r="330" spans="2:4">
      <c r="B330" s="31">
        <v>1146</v>
      </c>
      <c r="C330" s="31" t="s">
        <v>47</v>
      </c>
      <c r="D330" s="66"/>
    </row>
    <row r="331" spans="2:4" ht="34.5">
      <c r="B331" s="65" t="s">
        <v>3</v>
      </c>
      <c r="C331" s="66"/>
      <c r="D331" s="66"/>
    </row>
    <row r="332" spans="2:4" ht="51.75">
      <c r="B332" s="67" t="s">
        <v>4</v>
      </c>
      <c r="C332" s="31">
        <v>1146</v>
      </c>
      <c r="D332" s="68" t="s">
        <v>123</v>
      </c>
    </row>
    <row r="333" spans="2:4">
      <c r="B333" s="67" t="s">
        <v>5</v>
      </c>
      <c r="C333" s="31">
        <v>11001</v>
      </c>
      <c r="D333" s="100" t="s">
        <v>12</v>
      </c>
    </row>
    <row r="334" spans="2:4" ht="34.5">
      <c r="B334" s="70" t="s">
        <v>6</v>
      </c>
      <c r="C334" s="31" t="s">
        <v>103</v>
      </c>
      <c r="D334" s="67"/>
    </row>
    <row r="335" spans="2:4" ht="69">
      <c r="B335" s="71" t="s">
        <v>10</v>
      </c>
      <c r="C335" s="31" t="s">
        <v>104</v>
      </c>
      <c r="D335" s="67"/>
    </row>
    <row r="336" spans="2:4">
      <c r="B336" s="70" t="s">
        <v>7</v>
      </c>
      <c r="C336" s="31" t="s">
        <v>105</v>
      </c>
      <c r="D336" s="67"/>
    </row>
    <row r="337" spans="1:5" ht="51.75">
      <c r="B337" s="40" t="s">
        <v>49</v>
      </c>
      <c r="C337" s="31" t="s">
        <v>116</v>
      </c>
      <c r="D337" s="67"/>
    </row>
    <row r="338" spans="1:5">
      <c r="B338" s="314" t="s">
        <v>0</v>
      </c>
      <c r="C338" s="315"/>
      <c r="D338" s="67"/>
    </row>
    <row r="339" spans="1:5">
      <c r="B339" s="320" t="s">
        <v>115</v>
      </c>
      <c r="C339" s="321"/>
      <c r="D339" s="79">
        <v>-749</v>
      </c>
    </row>
    <row r="340" spans="1:5">
      <c r="B340" s="113" t="s">
        <v>152</v>
      </c>
      <c r="C340" s="114"/>
      <c r="D340" s="79">
        <v>-454</v>
      </c>
    </row>
    <row r="341" spans="1:5">
      <c r="B341" s="113" t="s">
        <v>153</v>
      </c>
      <c r="C341" s="114"/>
      <c r="D341" s="79">
        <v>-295</v>
      </c>
    </row>
    <row r="342" spans="1:5">
      <c r="B342" s="74" t="s">
        <v>8</v>
      </c>
      <c r="C342" s="74"/>
      <c r="D342" s="75">
        <v>0</v>
      </c>
    </row>
    <row r="343" spans="1:5">
      <c r="A343" s="10"/>
      <c r="B343" s="61"/>
      <c r="C343" s="61"/>
      <c r="D343" s="62"/>
      <c r="E343" s="10"/>
    </row>
    <row r="344" spans="1:5">
      <c r="A344" s="10"/>
      <c r="B344" s="61"/>
      <c r="C344" s="61"/>
      <c r="D344" s="62"/>
      <c r="E344" s="10"/>
    </row>
    <row r="345" spans="1:5" ht="51.75">
      <c r="B345" s="67" t="s">
        <v>4</v>
      </c>
      <c r="C345" s="31">
        <v>1146</v>
      </c>
      <c r="D345" s="99" t="s">
        <v>123</v>
      </c>
    </row>
    <row r="346" spans="1:5">
      <c r="B346" s="67" t="s">
        <v>5</v>
      </c>
      <c r="C346" s="31">
        <v>11002</v>
      </c>
      <c r="D346" s="100" t="s">
        <v>12</v>
      </c>
    </row>
    <row r="347" spans="1:5" ht="34.5">
      <c r="B347" s="70" t="s">
        <v>6</v>
      </c>
      <c r="C347" s="90" t="s">
        <v>108</v>
      </c>
      <c r="D347" s="67"/>
    </row>
    <row r="348" spans="1:5" ht="69">
      <c r="B348" s="71" t="s">
        <v>10</v>
      </c>
      <c r="C348" s="90" t="s">
        <v>109</v>
      </c>
      <c r="D348" s="67"/>
    </row>
    <row r="349" spans="1:5">
      <c r="B349" s="70" t="s">
        <v>7</v>
      </c>
      <c r="C349" s="90" t="s">
        <v>105</v>
      </c>
      <c r="D349" s="67"/>
    </row>
    <row r="350" spans="1:5" ht="51.75">
      <c r="B350" s="40" t="s">
        <v>49</v>
      </c>
      <c r="C350" s="31" t="s">
        <v>116</v>
      </c>
      <c r="D350" s="67"/>
    </row>
    <row r="351" spans="1:5">
      <c r="B351" s="314" t="s">
        <v>0</v>
      </c>
      <c r="C351" s="315"/>
      <c r="D351" s="67"/>
    </row>
    <row r="352" spans="1:5">
      <c r="B352" s="316" t="s">
        <v>110</v>
      </c>
      <c r="C352" s="317"/>
      <c r="D352" s="73">
        <v>-566</v>
      </c>
    </row>
    <row r="353" spans="2:4">
      <c r="B353" s="113" t="s">
        <v>152</v>
      </c>
      <c r="C353" s="114"/>
      <c r="D353" s="79">
        <v>-488</v>
      </c>
    </row>
    <row r="354" spans="2:4">
      <c r="B354" s="113" t="s">
        <v>153</v>
      </c>
      <c r="C354" s="114"/>
      <c r="D354" s="79">
        <v>-78</v>
      </c>
    </row>
    <row r="355" spans="2:4">
      <c r="B355" s="74" t="s">
        <v>8</v>
      </c>
      <c r="C355" s="74"/>
      <c r="D355" s="170">
        <v>0</v>
      </c>
    </row>
    <row r="357" spans="2:4" ht="51.75">
      <c r="B357" s="67" t="s">
        <v>4</v>
      </c>
      <c r="C357" s="31">
        <v>1146</v>
      </c>
      <c r="D357" s="99" t="s">
        <v>123</v>
      </c>
    </row>
    <row r="358" spans="2:4">
      <c r="B358" s="67" t="s">
        <v>5</v>
      </c>
      <c r="C358" s="31">
        <v>11003</v>
      </c>
      <c r="D358" s="100" t="s">
        <v>12</v>
      </c>
    </row>
    <row r="359" spans="2:4" ht="34.5">
      <c r="B359" s="70" t="s">
        <v>6</v>
      </c>
      <c r="C359" s="90" t="s">
        <v>111</v>
      </c>
      <c r="D359" s="67"/>
    </row>
    <row r="360" spans="2:4" ht="69">
      <c r="B360" s="71" t="s">
        <v>10</v>
      </c>
      <c r="C360" s="90" t="s">
        <v>112</v>
      </c>
      <c r="D360" s="67"/>
    </row>
    <row r="361" spans="2:4">
      <c r="B361" s="70" t="s">
        <v>7</v>
      </c>
      <c r="C361" s="90" t="s">
        <v>105</v>
      </c>
      <c r="D361" s="67"/>
    </row>
    <row r="362" spans="2:4" ht="51.75">
      <c r="B362" s="40" t="s">
        <v>49</v>
      </c>
      <c r="C362" s="72" t="s">
        <v>116</v>
      </c>
      <c r="D362" s="67"/>
    </row>
    <row r="363" spans="2:4">
      <c r="B363" s="314" t="s">
        <v>0</v>
      </c>
      <c r="C363" s="315"/>
      <c r="D363" s="67"/>
    </row>
    <row r="364" spans="2:4">
      <c r="B364" s="316" t="s">
        <v>113</v>
      </c>
      <c r="C364" s="317"/>
      <c r="D364" s="73">
        <v>-697</v>
      </c>
    </row>
    <row r="365" spans="2:4">
      <c r="B365" s="113" t="s">
        <v>152</v>
      </c>
      <c r="C365" s="114"/>
      <c r="D365" s="79">
        <v>-329</v>
      </c>
    </row>
    <row r="366" spans="2:4">
      <c r="B366" s="113" t="s">
        <v>153</v>
      </c>
      <c r="C366" s="114"/>
      <c r="D366" s="79">
        <v>-368</v>
      </c>
    </row>
    <row r="367" spans="2:4">
      <c r="B367" s="74" t="s">
        <v>8</v>
      </c>
      <c r="C367" s="74"/>
      <c r="D367" s="75">
        <v>0</v>
      </c>
    </row>
    <row r="368" spans="2:4">
      <c r="B368" s="76"/>
      <c r="C368" s="77"/>
      <c r="D368" s="189"/>
    </row>
    <row r="369" spans="2:4" ht="55.5" customHeight="1">
      <c r="B369" s="67" t="s">
        <v>4</v>
      </c>
      <c r="C369" s="31">
        <v>1146</v>
      </c>
      <c r="D369" s="99" t="s">
        <v>123</v>
      </c>
    </row>
    <row r="370" spans="2:4">
      <c r="B370" s="67" t="s">
        <v>5</v>
      </c>
      <c r="C370" s="31" t="s">
        <v>118</v>
      </c>
      <c r="D370" s="100" t="s">
        <v>12</v>
      </c>
    </row>
    <row r="371" spans="2:4" ht="34.5">
      <c r="B371" s="70" t="s">
        <v>6</v>
      </c>
      <c r="C371" s="31" t="s">
        <v>119</v>
      </c>
      <c r="D371" s="67"/>
    </row>
    <row r="372" spans="2:4" ht="69">
      <c r="B372" s="71" t="s">
        <v>10</v>
      </c>
      <c r="C372" s="31" t="s">
        <v>120</v>
      </c>
      <c r="D372" s="67"/>
    </row>
    <row r="373" spans="2:4">
      <c r="B373" s="70" t="s">
        <v>7</v>
      </c>
      <c r="C373" s="31" t="s">
        <v>105</v>
      </c>
      <c r="D373" s="67"/>
    </row>
    <row r="374" spans="2:4" ht="51.75">
      <c r="B374" s="40" t="s">
        <v>49</v>
      </c>
      <c r="C374" s="31" t="s">
        <v>149</v>
      </c>
      <c r="D374" s="67"/>
    </row>
    <row r="375" spans="2:4">
      <c r="B375" s="314" t="s">
        <v>0</v>
      </c>
      <c r="C375" s="315"/>
      <c r="D375" s="67"/>
    </row>
    <row r="376" spans="2:4">
      <c r="B376" s="318" t="s">
        <v>121</v>
      </c>
      <c r="C376" s="319"/>
      <c r="D376" s="73">
        <v>-203</v>
      </c>
    </row>
    <row r="377" spans="2:4">
      <c r="B377" s="113" t="s">
        <v>152</v>
      </c>
      <c r="C377" s="114"/>
      <c r="D377" s="79">
        <v>-123</v>
      </c>
    </row>
    <row r="378" spans="2:4">
      <c r="B378" s="113" t="s">
        <v>153</v>
      </c>
      <c r="C378" s="114"/>
      <c r="D378" s="79">
        <v>-80</v>
      </c>
    </row>
    <row r="379" spans="2:4">
      <c r="B379" s="74" t="s">
        <v>8</v>
      </c>
      <c r="C379" s="74"/>
      <c r="D379" s="75">
        <v>0</v>
      </c>
    </row>
    <row r="380" spans="2:4">
      <c r="B380" s="76"/>
      <c r="C380" s="77"/>
      <c r="D380" s="189"/>
    </row>
    <row r="381" spans="2:4" ht="69">
      <c r="B381" s="67" t="s">
        <v>4</v>
      </c>
      <c r="C381" s="31" t="s">
        <v>139</v>
      </c>
      <c r="D381" s="197" t="s">
        <v>24</v>
      </c>
    </row>
    <row r="382" spans="2:4">
      <c r="B382" s="67" t="s">
        <v>5</v>
      </c>
      <c r="C382" s="31" t="s">
        <v>140</v>
      </c>
      <c r="D382" s="100" t="s">
        <v>12</v>
      </c>
    </row>
    <row r="383" spans="2:4" ht="51.75">
      <c r="B383" s="70" t="s">
        <v>6</v>
      </c>
      <c r="C383" s="90" t="s">
        <v>198</v>
      </c>
      <c r="D383" s="67"/>
    </row>
    <row r="384" spans="2:4" ht="51.75">
      <c r="B384" s="71" t="s">
        <v>10</v>
      </c>
      <c r="C384" s="90" t="s">
        <v>199</v>
      </c>
      <c r="D384" s="67"/>
    </row>
    <row r="385" spans="2:4">
      <c r="B385" s="70" t="s">
        <v>7</v>
      </c>
      <c r="C385" s="90" t="s">
        <v>143</v>
      </c>
      <c r="D385" s="67"/>
    </row>
    <row r="386" spans="2:4" ht="51.75">
      <c r="B386" s="40" t="s">
        <v>49</v>
      </c>
      <c r="C386" s="72" t="s">
        <v>144</v>
      </c>
      <c r="D386" s="67"/>
    </row>
    <row r="387" spans="2:4">
      <c r="B387" s="314" t="s">
        <v>0</v>
      </c>
      <c r="C387" s="315"/>
      <c r="D387" s="67"/>
    </row>
    <row r="388" spans="2:4">
      <c r="B388" s="320" t="s">
        <v>154</v>
      </c>
      <c r="C388" s="321"/>
      <c r="D388" s="191">
        <v>-3</v>
      </c>
    </row>
    <row r="389" spans="2:4">
      <c r="B389" s="322" t="s">
        <v>164</v>
      </c>
      <c r="C389" s="323"/>
      <c r="D389" s="191">
        <v>-5</v>
      </c>
    </row>
    <row r="390" spans="2:4">
      <c r="B390" s="113" t="s">
        <v>156</v>
      </c>
      <c r="C390" s="115"/>
      <c r="D390" s="191">
        <v>10</v>
      </c>
    </row>
    <row r="391" spans="2:4">
      <c r="B391" s="113" t="s">
        <v>157</v>
      </c>
      <c r="C391" s="115"/>
      <c r="D391" s="191">
        <v>-15</v>
      </c>
    </row>
    <row r="392" spans="2:4">
      <c r="B392" s="322" t="s">
        <v>158</v>
      </c>
      <c r="C392" s="323"/>
      <c r="D392" s="191">
        <v>-93</v>
      </c>
    </row>
    <row r="393" spans="2:4">
      <c r="B393" s="113" t="s">
        <v>159</v>
      </c>
      <c r="C393" s="115"/>
      <c r="D393" s="191">
        <v>-41</v>
      </c>
    </row>
    <row r="394" spans="2:4" ht="17.25" customHeight="1">
      <c r="B394" s="113" t="s">
        <v>160</v>
      </c>
      <c r="C394" s="115"/>
      <c r="D394" s="191">
        <v>-52</v>
      </c>
    </row>
    <row r="395" spans="2:4">
      <c r="B395" s="74" t="s">
        <v>8</v>
      </c>
      <c r="C395" s="74"/>
      <c r="D395" s="80">
        <v>-1153.7</v>
      </c>
    </row>
    <row r="398" spans="2:4">
      <c r="B398" s="311" t="s">
        <v>53</v>
      </c>
      <c r="C398" s="312"/>
    </row>
    <row r="400" spans="2:4">
      <c r="B400" s="124" t="s">
        <v>1</v>
      </c>
      <c r="C400" s="124" t="s">
        <v>2</v>
      </c>
      <c r="D400" s="66"/>
    </row>
    <row r="401" spans="1:6">
      <c r="B401" s="72">
        <v>1146</v>
      </c>
      <c r="C401" s="72" t="s">
        <v>47</v>
      </c>
      <c r="D401" s="66"/>
    </row>
    <row r="402" spans="1:6" ht="34.5">
      <c r="B402" s="122" t="s">
        <v>3</v>
      </c>
      <c r="C402" s="64"/>
      <c r="D402" s="66"/>
    </row>
    <row r="403" spans="1:6" ht="51.75">
      <c r="B403" s="71" t="s">
        <v>4</v>
      </c>
      <c r="C403" s="72">
        <v>1146</v>
      </c>
      <c r="D403" s="99" t="s">
        <v>123</v>
      </c>
    </row>
    <row r="404" spans="1:6">
      <c r="B404" s="71" t="s">
        <v>5</v>
      </c>
      <c r="C404" s="72">
        <v>11001</v>
      </c>
      <c r="D404" s="100" t="s">
        <v>12</v>
      </c>
    </row>
    <row r="405" spans="1:6" ht="34.5">
      <c r="B405" s="70" t="s">
        <v>6</v>
      </c>
      <c r="C405" s="72" t="s">
        <v>103</v>
      </c>
      <c r="D405" s="67"/>
    </row>
    <row r="406" spans="1:6" ht="69">
      <c r="B406" s="71" t="s">
        <v>10</v>
      </c>
      <c r="C406" s="72" t="s">
        <v>104</v>
      </c>
      <c r="D406" s="67"/>
      <c r="F406" s="81"/>
    </row>
    <row r="407" spans="1:6">
      <c r="B407" s="70" t="s">
        <v>7</v>
      </c>
      <c r="C407" s="72" t="s">
        <v>105</v>
      </c>
      <c r="D407" s="67"/>
    </row>
    <row r="408" spans="1:6" ht="51.75">
      <c r="B408" s="40" t="s">
        <v>49</v>
      </c>
      <c r="C408" s="72" t="s">
        <v>116</v>
      </c>
      <c r="D408" s="67"/>
    </row>
    <row r="409" spans="1:6">
      <c r="B409" s="314" t="s">
        <v>0</v>
      </c>
      <c r="C409" s="315"/>
      <c r="D409" s="67"/>
    </row>
    <row r="410" spans="1:6" ht="36" customHeight="1">
      <c r="B410" s="324" t="s">
        <v>115</v>
      </c>
      <c r="C410" s="325"/>
      <c r="D410" s="79">
        <v>-626</v>
      </c>
    </row>
    <row r="411" spans="1:6">
      <c r="B411" s="120" t="s">
        <v>152</v>
      </c>
      <c r="C411" s="121"/>
      <c r="D411" s="79">
        <v>-329</v>
      </c>
    </row>
    <row r="412" spans="1:6">
      <c r="B412" s="120" t="s">
        <v>153</v>
      </c>
      <c r="C412" s="121"/>
      <c r="D412" s="79">
        <v>-297</v>
      </c>
    </row>
    <row r="413" spans="1:6">
      <c r="B413" s="74" t="s">
        <v>8</v>
      </c>
      <c r="C413" s="74"/>
      <c r="D413" s="75">
        <v>0</v>
      </c>
    </row>
    <row r="414" spans="1:6">
      <c r="A414" s="10"/>
      <c r="B414" s="61"/>
      <c r="C414" s="61"/>
      <c r="D414" s="62"/>
      <c r="E414" s="10"/>
    </row>
    <row r="415" spans="1:6" ht="51.75">
      <c r="B415" s="71" t="s">
        <v>4</v>
      </c>
      <c r="C415" s="72">
        <v>1146</v>
      </c>
      <c r="D415" s="99" t="s">
        <v>123</v>
      </c>
    </row>
    <row r="416" spans="1:6">
      <c r="B416" s="71" t="s">
        <v>5</v>
      </c>
      <c r="C416" s="72">
        <v>11002</v>
      </c>
      <c r="D416" s="100" t="s">
        <v>12</v>
      </c>
    </row>
    <row r="417" spans="2:4" ht="34.5">
      <c r="B417" s="70" t="s">
        <v>6</v>
      </c>
      <c r="C417" s="123" t="s">
        <v>108</v>
      </c>
      <c r="D417" s="67"/>
    </row>
    <row r="418" spans="2:4" ht="69">
      <c r="B418" s="71" t="s">
        <v>10</v>
      </c>
      <c r="C418" s="123" t="s">
        <v>109</v>
      </c>
      <c r="D418" s="67"/>
    </row>
    <row r="419" spans="2:4">
      <c r="B419" s="70" t="s">
        <v>7</v>
      </c>
      <c r="C419" s="123" t="s">
        <v>105</v>
      </c>
      <c r="D419" s="67"/>
    </row>
    <row r="420" spans="2:4" ht="51.75">
      <c r="B420" s="40" t="s">
        <v>49</v>
      </c>
      <c r="C420" s="72" t="s">
        <v>116</v>
      </c>
      <c r="D420" s="67"/>
    </row>
    <row r="421" spans="2:4">
      <c r="B421" s="314" t="s">
        <v>0</v>
      </c>
      <c r="C421" s="315"/>
      <c r="D421" s="67"/>
    </row>
    <row r="422" spans="2:4">
      <c r="B422" s="316" t="s">
        <v>110</v>
      </c>
      <c r="C422" s="317"/>
      <c r="D422" s="73">
        <v>-521</v>
      </c>
    </row>
    <row r="423" spans="2:4">
      <c r="B423" s="120" t="s">
        <v>152</v>
      </c>
      <c r="C423" s="121"/>
      <c r="D423" s="79">
        <v>-276</v>
      </c>
    </row>
    <row r="424" spans="2:4">
      <c r="B424" s="120" t="s">
        <v>153</v>
      </c>
      <c r="C424" s="121"/>
      <c r="D424" s="79">
        <v>-245</v>
      </c>
    </row>
    <row r="425" spans="2:4">
      <c r="B425" s="74" t="s">
        <v>8</v>
      </c>
      <c r="C425" s="74"/>
      <c r="D425" s="234">
        <v>-2177.5</v>
      </c>
    </row>
    <row r="427" spans="2:4" ht="51.75">
      <c r="B427" s="67" t="s">
        <v>4</v>
      </c>
      <c r="C427" s="31">
        <v>1146</v>
      </c>
      <c r="D427" s="99" t="s">
        <v>123</v>
      </c>
    </row>
    <row r="428" spans="2:4">
      <c r="B428" s="67" t="s">
        <v>5</v>
      </c>
      <c r="C428" s="31">
        <v>11003</v>
      </c>
      <c r="D428" s="100" t="s">
        <v>12</v>
      </c>
    </row>
    <row r="429" spans="2:4" ht="34.5">
      <c r="B429" s="70" t="s">
        <v>6</v>
      </c>
      <c r="C429" s="90" t="s">
        <v>111</v>
      </c>
      <c r="D429" s="67"/>
    </row>
    <row r="430" spans="2:4" ht="69">
      <c r="B430" s="71" t="s">
        <v>10</v>
      </c>
      <c r="C430" s="90" t="s">
        <v>112</v>
      </c>
      <c r="D430" s="67"/>
    </row>
    <row r="431" spans="2:4">
      <c r="B431" s="70" t="s">
        <v>7</v>
      </c>
      <c r="C431" s="90" t="s">
        <v>105</v>
      </c>
      <c r="D431" s="67"/>
    </row>
    <row r="432" spans="2:4" ht="51.75">
      <c r="B432" s="40" t="s">
        <v>49</v>
      </c>
      <c r="C432" s="72" t="s">
        <v>116</v>
      </c>
      <c r="D432" s="67"/>
    </row>
    <row r="433" spans="2:4">
      <c r="B433" s="314" t="s">
        <v>0</v>
      </c>
      <c r="C433" s="315"/>
      <c r="D433" s="67"/>
    </row>
    <row r="434" spans="2:4">
      <c r="B434" s="316" t="s">
        <v>113</v>
      </c>
      <c r="C434" s="317"/>
      <c r="D434" s="73">
        <v>-441</v>
      </c>
    </row>
    <row r="435" spans="2:4">
      <c r="B435" s="96" t="s">
        <v>152</v>
      </c>
      <c r="C435" s="97"/>
      <c r="D435" s="79">
        <v>-215</v>
      </c>
    </row>
    <row r="436" spans="2:4">
      <c r="B436" s="96" t="s">
        <v>153</v>
      </c>
      <c r="C436" s="97"/>
      <c r="D436" s="79">
        <v>-226</v>
      </c>
    </row>
    <row r="437" spans="2:4">
      <c r="B437" s="74" t="s">
        <v>8</v>
      </c>
      <c r="C437" s="74"/>
      <c r="D437" s="75">
        <v>-6135.6</v>
      </c>
    </row>
    <row r="438" spans="2:4">
      <c r="B438" s="76"/>
      <c r="C438" s="77"/>
      <c r="D438" s="189"/>
    </row>
    <row r="439" spans="2:4" ht="73.5" customHeight="1">
      <c r="B439" s="67" t="s">
        <v>4</v>
      </c>
      <c r="C439" s="31">
        <v>1146</v>
      </c>
      <c r="D439" s="99" t="s">
        <v>123</v>
      </c>
    </row>
    <row r="440" spans="2:4">
      <c r="B440" s="67" t="s">
        <v>5</v>
      </c>
      <c r="C440" s="31" t="s">
        <v>118</v>
      </c>
      <c r="D440" s="100" t="s">
        <v>12</v>
      </c>
    </row>
    <row r="441" spans="2:4" ht="34.5">
      <c r="B441" s="70" t="s">
        <v>6</v>
      </c>
      <c r="C441" s="31" t="s">
        <v>119</v>
      </c>
      <c r="D441" s="67"/>
    </row>
    <row r="442" spans="2:4" ht="69">
      <c r="B442" s="71" t="s">
        <v>10</v>
      </c>
      <c r="C442" s="31" t="s">
        <v>120</v>
      </c>
      <c r="D442" s="67"/>
    </row>
    <row r="443" spans="2:4">
      <c r="B443" s="70" t="s">
        <v>7</v>
      </c>
      <c r="C443" s="31" t="s">
        <v>105</v>
      </c>
      <c r="D443" s="67"/>
    </row>
    <row r="444" spans="2:4" ht="51.75">
      <c r="B444" s="40" t="s">
        <v>49</v>
      </c>
      <c r="C444" s="31" t="s">
        <v>149</v>
      </c>
      <c r="D444" s="67"/>
    </row>
    <row r="445" spans="2:4">
      <c r="B445" s="314" t="s">
        <v>0</v>
      </c>
      <c r="C445" s="315"/>
      <c r="D445" s="67"/>
    </row>
    <row r="446" spans="2:4">
      <c r="B446" s="318" t="s">
        <v>121</v>
      </c>
      <c r="C446" s="319"/>
      <c r="D446" s="73">
        <v>-184</v>
      </c>
    </row>
    <row r="447" spans="2:4">
      <c r="B447" s="96" t="s">
        <v>152</v>
      </c>
      <c r="C447" s="97"/>
      <c r="D447" s="79">
        <v>-103</v>
      </c>
    </row>
    <row r="448" spans="2:4">
      <c r="B448" s="96" t="s">
        <v>153</v>
      </c>
      <c r="C448" s="97"/>
      <c r="D448" s="79">
        <v>-81</v>
      </c>
    </row>
    <row r="449" spans="1:5">
      <c r="B449" s="74" t="s">
        <v>8</v>
      </c>
      <c r="C449" s="74"/>
      <c r="D449" s="75">
        <v>0</v>
      </c>
    </row>
    <row r="450" spans="1:5">
      <c r="B450" s="76"/>
      <c r="C450" s="77"/>
      <c r="D450" s="189"/>
    </row>
    <row r="451" spans="1:5">
      <c r="A451" s="10"/>
      <c r="B451" s="61"/>
      <c r="C451" s="61"/>
      <c r="D451" s="62"/>
      <c r="E451" s="10"/>
    </row>
    <row r="452" spans="1:5">
      <c r="B452" s="311" t="s">
        <v>54</v>
      </c>
      <c r="C452" s="312"/>
    </row>
    <row r="454" spans="1:5">
      <c r="B454" s="63" t="s">
        <v>1</v>
      </c>
      <c r="C454" s="63" t="s">
        <v>2</v>
      </c>
      <c r="D454" s="66"/>
    </row>
    <row r="455" spans="1:5">
      <c r="B455" s="31">
        <v>1146</v>
      </c>
      <c r="C455" s="31" t="s">
        <v>47</v>
      </c>
      <c r="D455" s="66"/>
    </row>
    <row r="456" spans="1:5" ht="34.5">
      <c r="B456" s="65" t="s">
        <v>3</v>
      </c>
      <c r="C456" s="66"/>
      <c r="D456" s="66"/>
    </row>
    <row r="457" spans="1:5" ht="69">
      <c r="B457" s="67" t="s">
        <v>4</v>
      </c>
      <c r="C457" s="31">
        <v>1146</v>
      </c>
      <c r="D457" s="197" t="s">
        <v>24</v>
      </c>
    </row>
    <row r="458" spans="1:5">
      <c r="B458" s="67" t="s">
        <v>5</v>
      </c>
      <c r="C458" s="31">
        <v>11001</v>
      </c>
      <c r="D458" s="100" t="s">
        <v>12</v>
      </c>
    </row>
    <row r="459" spans="1:5" ht="34.5">
      <c r="B459" s="70" t="s">
        <v>6</v>
      </c>
      <c r="C459" s="31" t="s">
        <v>103</v>
      </c>
      <c r="D459" s="67"/>
    </row>
    <row r="460" spans="1:5" ht="69">
      <c r="B460" s="71" t="s">
        <v>10</v>
      </c>
      <c r="C460" s="31" t="s">
        <v>104</v>
      </c>
      <c r="D460" s="67"/>
    </row>
    <row r="461" spans="1:5">
      <c r="B461" s="70" t="s">
        <v>7</v>
      </c>
      <c r="C461" s="31" t="s">
        <v>105</v>
      </c>
      <c r="D461" s="67"/>
    </row>
    <row r="462" spans="1:5" ht="51.75">
      <c r="B462" s="40" t="s">
        <v>49</v>
      </c>
      <c r="C462" s="31" t="s">
        <v>116</v>
      </c>
      <c r="D462" s="67"/>
    </row>
    <row r="463" spans="1:5" ht="15" customHeight="1">
      <c r="B463" s="314" t="s">
        <v>0</v>
      </c>
      <c r="C463" s="315"/>
      <c r="D463" s="67"/>
    </row>
    <row r="464" spans="1:5" ht="20.25" customHeight="1">
      <c r="B464" s="320" t="s">
        <v>115</v>
      </c>
      <c r="C464" s="321"/>
      <c r="D464" s="79">
        <v>-567</v>
      </c>
    </row>
    <row r="465" spans="2:4" ht="20.25" customHeight="1">
      <c r="B465" s="113" t="s">
        <v>152</v>
      </c>
      <c r="C465" s="114"/>
      <c r="D465" s="79">
        <v>-221</v>
      </c>
    </row>
    <row r="466" spans="2:4" ht="20.25" customHeight="1">
      <c r="B466" s="113" t="s">
        <v>153</v>
      </c>
      <c r="C466" s="114"/>
      <c r="D466" s="79">
        <v>-346</v>
      </c>
    </row>
    <row r="467" spans="2:4">
      <c r="B467" s="74" t="s">
        <v>8</v>
      </c>
      <c r="C467" s="74"/>
      <c r="D467" s="75">
        <v>2788.6</v>
      </c>
    </row>
    <row r="469" spans="2:4" ht="51.75">
      <c r="B469" s="67" t="s">
        <v>4</v>
      </c>
      <c r="C469" s="31">
        <v>1146</v>
      </c>
      <c r="D469" s="99" t="s">
        <v>123</v>
      </c>
    </row>
    <row r="470" spans="2:4">
      <c r="B470" s="67" t="s">
        <v>5</v>
      </c>
      <c r="C470" s="31">
        <v>11002</v>
      </c>
      <c r="D470" s="100" t="s">
        <v>12</v>
      </c>
    </row>
    <row r="471" spans="2:4" ht="34.5">
      <c r="B471" s="70" t="s">
        <v>6</v>
      </c>
      <c r="C471" s="90" t="s">
        <v>108</v>
      </c>
      <c r="D471" s="67"/>
    </row>
    <row r="472" spans="2:4" ht="69">
      <c r="B472" s="71" t="s">
        <v>10</v>
      </c>
      <c r="C472" s="90" t="s">
        <v>109</v>
      </c>
      <c r="D472" s="67"/>
    </row>
    <row r="473" spans="2:4">
      <c r="B473" s="70" t="s">
        <v>7</v>
      </c>
      <c r="C473" s="90" t="s">
        <v>105</v>
      </c>
      <c r="D473" s="67"/>
    </row>
    <row r="474" spans="2:4" ht="51.75">
      <c r="B474" s="40" t="s">
        <v>49</v>
      </c>
      <c r="C474" s="31" t="s">
        <v>116</v>
      </c>
      <c r="D474" s="67"/>
    </row>
    <row r="475" spans="2:4">
      <c r="B475" s="314" t="s">
        <v>0</v>
      </c>
      <c r="C475" s="315"/>
      <c r="D475" s="67"/>
    </row>
    <row r="476" spans="2:4">
      <c r="B476" s="316" t="s">
        <v>110</v>
      </c>
      <c r="C476" s="317"/>
      <c r="D476" s="73">
        <v>-982</v>
      </c>
    </row>
    <row r="477" spans="2:4" ht="20.25" customHeight="1">
      <c r="B477" s="113" t="s">
        <v>152</v>
      </c>
      <c r="C477" s="114"/>
      <c r="D477" s="79">
        <v>-550</v>
      </c>
    </row>
    <row r="478" spans="2:4" ht="20.25" customHeight="1">
      <c r="B478" s="113" t="s">
        <v>153</v>
      </c>
      <c r="C478" s="114"/>
      <c r="D478" s="79">
        <v>-432</v>
      </c>
    </row>
    <row r="479" spans="2:4">
      <c r="B479" s="74" t="s">
        <v>8</v>
      </c>
      <c r="C479" s="74"/>
      <c r="D479" s="234">
        <v>-488806.1</v>
      </c>
    </row>
    <row r="481" spans="2:4" ht="51.75">
      <c r="B481" s="67" t="s">
        <v>4</v>
      </c>
      <c r="C481" s="31">
        <v>1146</v>
      </c>
      <c r="D481" s="99" t="s">
        <v>123</v>
      </c>
    </row>
    <row r="482" spans="2:4">
      <c r="B482" s="67" t="s">
        <v>5</v>
      </c>
      <c r="C482" s="31">
        <v>11003</v>
      </c>
      <c r="D482" s="100" t="s">
        <v>12</v>
      </c>
    </row>
    <row r="483" spans="2:4" ht="34.5">
      <c r="B483" s="70" t="s">
        <v>6</v>
      </c>
      <c r="C483" s="90" t="s">
        <v>111</v>
      </c>
      <c r="D483" s="67"/>
    </row>
    <row r="484" spans="2:4" ht="69">
      <c r="B484" s="71" t="s">
        <v>10</v>
      </c>
      <c r="C484" s="90" t="s">
        <v>112</v>
      </c>
      <c r="D484" s="67"/>
    </row>
    <row r="485" spans="2:4">
      <c r="B485" s="70" t="s">
        <v>7</v>
      </c>
      <c r="C485" s="90" t="s">
        <v>105</v>
      </c>
      <c r="D485" s="67"/>
    </row>
    <row r="486" spans="2:4" ht="51.75">
      <c r="B486" s="40" t="s">
        <v>49</v>
      </c>
      <c r="C486" s="72" t="s">
        <v>116</v>
      </c>
      <c r="D486" s="67"/>
    </row>
    <row r="487" spans="2:4">
      <c r="B487" s="314" t="s">
        <v>0</v>
      </c>
      <c r="C487" s="315"/>
      <c r="D487" s="67"/>
    </row>
    <row r="488" spans="2:4">
      <c r="B488" s="316" t="s">
        <v>113</v>
      </c>
      <c r="C488" s="317"/>
      <c r="D488" s="73">
        <v>-1299</v>
      </c>
    </row>
    <row r="489" spans="2:4" ht="20.25" customHeight="1">
      <c r="B489" s="113" t="s">
        <v>152</v>
      </c>
      <c r="C489" s="114"/>
      <c r="D489" s="79">
        <v>-431</v>
      </c>
    </row>
    <row r="490" spans="2:4" ht="20.25" customHeight="1">
      <c r="B490" s="113" t="s">
        <v>153</v>
      </c>
      <c r="C490" s="114"/>
      <c r="D490" s="79">
        <v>-868</v>
      </c>
    </row>
    <row r="491" spans="2:4">
      <c r="B491" s="74" t="s">
        <v>8</v>
      </c>
      <c r="C491" s="74"/>
      <c r="D491" s="75">
        <v>-664.1</v>
      </c>
    </row>
    <row r="492" spans="2:4">
      <c r="B492" s="76"/>
      <c r="C492" s="77"/>
      <c r="D492" s="189"/>
    </row>
    <row r="493" spans="2:4" ht="55.5" customHeight="1">
      <c r="B493" s="67" t="s">
        <v>4</v>
      </c>
      <c r="C493" s="31">
        <v>1146</v>
      </c>
      <c r="D493" s="99" t="s">
        <v>123</v>
      </c>
    </row>
    <row r="494" spans="2:4">
      <c r="B494" s="67" t="s">
        <v>5</v>
      </c>
      <c r="C494" s="31" t="s">
        <v>118</v>
      </c>
      <c r="D494" s="100" t="s">
        <v>12</v>
      </c>
    </row>
    <row r="495" spans="2:4" ht="34.5">
      <c r="B495" s="70" t="s">
        <v>6</v>
      </c>
      <c r="C495" s="31" t="s">
        <v>119</v>
      </c>
      <c r="D495" s="67"/>
    </row>
    <row r="496" spans="2:4" ht="69">
      <c r="B496" s="71" t="s">
        <v>10</v>
      </c>
      <c r="C496" s="31" t="s">
        <v>120</v>
      </c>
      <c r="D496" s="67"/>
    </row>
    <row r="497" spans="2:4">
      <c r="B497" s="70" t="s">
        <v>7</v>
      </c>
      <c r="C497" s="31" t="s">
        <v>105</v>
      </c>
      <c r="D497" s="67"/>
    </row>
    <row r="498" spans="2:4" ht="51.75">
      <c r="B498" s="40" t="s">
        <v>49</v>
      </c>
      <c r="C498" s="31" t="s">
        <v>149</v>
      </c>
      <c r="D498" s="67"/>
    </row>
    <row r="499" spans="2:4">
      <c r="B499" s="314" t="s">
        <v>0</v>
      </c>
      <c r="C499" s="315"/>
      <c r="D499" s="67"/>
    </row>
    <row r="500" spans="2:4">
      <c r="B500" s="318" t="s">
        <v>121</v>
      </c>
      <c r="C500" s="319"/>
      <c r="D500" s="73">
        <v>-162</v>
      </c>
    </row>
    <row r="501" spans="2:4" ht="20.25" customHeight="1">
      <c r="B501" s="113" t="s">
        <v>152</v>
      </c>
      <c r="C501" s="114"/>
      <c r="D501" s="79">
        <v>-37</v>
      </c>
    </row>
    <row r="502" spans="2:4" ht="20.25" customHeight="1">
      <c r="B502" s="113" t="s">
        <v>153</v>
      </c>
      <c r="C502" s="114"/>
      <c r="D502" s="79">
        <v>-125</v>
      </c>
    </row>
    <row r="503" spans="2:4">
      <c r="B503" s="74" t="s">
        <v>8</v>
      </c>
      <c r="C503" s="74"/>
      <c r="D503" s="75">
        <v>-9165.2999999999993</v>
      </c>
    </row>
    <row r="504" spans="2:4">
      <c r="B504" s="76"/>
      <c r="C504" s="77"/>
      <c r="D504" s="189"/>
    </row>
    <row r="505" spans="2:4" ht="69">
      <c r="B505" s="67" t="s">
        <v>4</v>
      </c>
      <c r="C505" s="31" t="s">
        <v>139</v>
      </c>
      <c r="D505" s="197" t="s">
        <v>24</v>
      </c>
    </row>
    <row r="506" spans="2:4">
      <c r="B506" s="67" t="s">
        <v>5</v>
      </c>
      <c r="C506" s="31" t="s">
        <v>140</v>
      </c>
      <c r="D506" s="100" t="s">
        <v>12</v>
      </c>
    </row>
    <row r="507" spans="2:4" ht="51.75">
      <c r="B507" s="70" t="s">
        <v>6</v>
      </c>
      <c r="C507" s="90" t="s">
        <v>198</v>
      </c>
      <c r="D507" s="67"/>
    </row>
    <row r="508" spans="2:4" ht="51.75">
      <c r="B508" s="71" t="s">
        <v>10</v>
      </c>
      <c r="C508" s="90" t="s">
        <v>199</v>
      </c>
      <c r="D508" s="67"/>
    </row>
    <row r="509" spans="2:4">
      <c r="B509" s="70" t="s">
        <v>7</v>
      </c>
      <c r="C509" s="90" t="s">
        <v>143</v>
      </c>
      <c r="D509" s="67"/>
    </row>
    <row r="510" spans="2:4" ht="51.75">
      <c r="B510" s="40" t="s">
        <v>49</v>
      </c>
      <c r="C510" s="72" t="s">
        <v>144</v>
      </c>
      <c r="D510" s="67"/>
    </row>
    <row r="511" spans="2:4">
      <c r="B511" s="314" t="s">
        <v>0</v>
      </c>
      <c r="C511" s="315"/>
      <c r="D511" s="67"/>
    </row>
    <row r="512" spans="2:4">
      <c r="B512" s="322" t="s">
        <v>164</v>
      </c>
      <c r="C512" s="323"/>
      <c r="D512" s="191">
        <v>5</v>
      </c>
    </row>
    <row r="513" spans="2:4">
      <c r="B513" s="113" t="s">
        <v>156</v>
      </c>
      <c r="C513" s="115"/>
      <c r="D513" s="191">
        <v>-3</v>
      </c>
    </row>
    <row r="514" spans="2:4">
      <c r="B514" s="113" t="s">
        <v>157</v>
      </c>
      <c r="C514" s="115"/>
      <c r="D514" s="191">
        <v>8</v>
      </c>
    </row>
    <row r="515" spans="2:4">
      <c r="B515" s="322" t="s">
        <v>158</v>
      </c>
      <c r="C515" s="323"/>
      <c r="D515" s="67">
        <v>104</v>
      </c>
    </row>
    <row r="516" spans="2:4">
      <c r="B516" s="113" t="s">
        <v>159</v>
      </c>
      <c r="C516" s="115"/>
      <c r="D516" s="67">
        <v>12</v>
      </c>
    </row>
    <row r="517" spans="2:4" ht="17.25" customHeight="1">
      <c r="B517" s="113" t="s">
        <v>160</v>
      </c>
      <c r="C517" s="115"/>
      <c r="D517" s="79">
        <v>92</v>
      </c>
    </row>
    <row r="518" spans="2:4">
      <c r="B518" s="74" t="s">
        <v>8</v>
      </c>
      <c r="C518" s="74"/>
      <c r="D518" s="80">
        <v>23054.300000000003</v>
      </c>
    </row>
    <row r="520" spans="2:4" ht="51.75">
      <c r="B520" s="67" t="s">
        <v>4</v>
      </c>
      <c r="C520" s="31">
        <v>1146</v>
      </c>
      <c r="D520" s="99" t="s">
        <v>124</v>
      </c>
    </row>
    <row r="521" spans="2:4">
      <c r="B521" s="67" t="s">
        <v>5</v>
      </c>
      <c r="C521" s="31">
        <v>12004</v>
      </c>
      <c r="D521" s="100" t="s">
        <v>12</v>
      </c>
    </row>
    <row r="522" spans="2:4" ht="34.5">
      <c r="B522" s="70" t="s">
        <v>6</v>
      </c>
      <c r="C522" s="90" t="s">
        <v>64</v>
      </c>
      <c r="D522" s="67"/>
    </row>
    <row r="523" spans="2:4" ht="51.75">
      <c r="B523" s="71" t="s">
        <v>10</v>
      </c>
      <c r="C523" s="90" t="s">
        <v>65</v>
      </c>
      <c r="D523" s="67"/>
    </row>
    <row r="524" spans="2:4">
      <c r="B524" s="70" t="s">
        <v>7</v>
      </c>
      <c r="C524" s="90" t="s">
        <v>48</v>
      </c>
      <c r="D524" s="67"/>
    </row>
    <row r="525" spans="2:4" ht="51.75">
      <c r="B525" s="40" t="s">
        <v>49</v>
      </c>
      <c r="C525" s="72" t="s">
        <v>66</v>
      </c>
      <c r="D525" s="67"/>
    </row>
    <row r="526" spans="2:4" ht="15" customHeight="1">
      <c r="B526" s="314" t="s">
        <v>0</v>
      </c>
      <c r="C526" s="315"/>
      <c r="D526" s="67"/>
    </row>
    <row r="527" spans="2:4">
      <c r="B527" s="324" t="s">
        <v>67</v>
      </c>
      <c r="C527" s="325"/>
      <c r="D527" s="79">
        <v>106</v>
      </c>
    </row>
    <row r="528" spans="2:4">
      <c r="B528" s="107" t="s">
        <v>162</v>
      </c>
      <c r="C528" s="108"/>
      <c r="D528" s="79">
        <v>0</v>
      </c>
    </row>
    <row r="529" spans="1:5">
      <c r="B529" s="107" t="s">
        <v>163</v>
      </c>
      <c r="C529" s="108"/>
      <c r="D529" s="79">
        <v>106</v>
      </c>
    </row>
    <row r="530" spans="1:5">
      <c r="B530" s="74" t="s">
        <v>8</v>
      </c>
      <c r="C530" s="74"/>
      <c r="D530" s="80">
        <v>8089.6999999999971</v>
      </c>
    </row>
    <row r="532" spans="1:5">
      <c r="A532" s="10"/>
      <c r="B532" s="61"/>
      <c r="C532" s="61"/>
      <c r="D532" s="62"/>
      <c r="E532" s="10"/>
    </row>
    <row r="533" spans="1:5">
      <c r="B533" s="311" t="s">
        <v>55</v>
      </c>
      <c r="C533" s="312"/>
    </row>
    <row r="535" spans="1:5">
      <c r="B535" s="63" t="s">
        <v>1</v>
      </c>
      <c r="C535" s="63" t="s">
        <v>2</v>
      </c>
      <c r="D535" s="66"/>
    </row>
    <row r="536" spans="1:5">
      <c r="B536" s="31">
        <v>1146</v>
      </c>
      <c r="C536" s="31" t="s">
        <v>47</v>
      </c>
      <c r="D536" s="66"/>
    </row>
    <row r="537" spans="1:5" ht="34.5">
      <c r="B537" s="65" t="s">
        <v>3</v>
      </c>
      <c r="C537" s="66"/>
      <c r="D537" s="66"/>
    </row>
    <row r="538" spans="1:5" ht="51.75">
      <c r="B538" s="67" t="s">
        <v>4</v>
      </c>
      <c r="C538" s="31">
        <v>1146</v>
      </c>
      <c r="D538" s="99" t="s">
        <v>123</v>
      </c>
    </row>
    <row r="539" spans="1:5">
      <c r="B539" s="67" t="s">
        <v>5</v>
      </c>
      <c r="C539" s="31">
        <v>11001</v>
      </c>
      <c r="D539" s="100" t="s">
        <v>12</v>
      </c>
    </row>
    <row r="540" spans="1:5" ht="34.5">
      <c r="B540" s="70" t="s">
        <v>6</v>
      </c>
      <c r="C540" s="31" t="s">
        <v>103</v>
      </c>
      <c r="D540" s="67"/>
    </row>
    <row r="541" spans="1:5" ht="69">
      <c r="B541" s="71" t="s">
        <v>10</v>
      </c>
      <c r="C541" s="31" t="s">
        <v>104</v>
      </c>
      <c r="D541" s="67"/>
    </row>
    <row r="542" spans="1:5">
      <c r="B542" s="70" t="s">
        <v>7</v>
      </c>
      <c r="C542" s="31" t="s">
        <v>105</v>
      </c>
      <c r="D542" s="67"/>
    </row>
    <row r="543" spans="1:5" ht="51.75">
      <c r="B543" s="40" t="s">
        <v>49</v>
      </c>
      <c r="C543" s="31" t="s">
        <v>116</v>
      </c>
      <c r="D543" s="67"/>
    </row>
    <row r="544" spans="1:5">
      <c r="B544" s="314" t="s">
        <v>0</v>
      </c>
      <c r="C544" s="315"/>
      <c r="D544" s="67"/>
    </row>
    <row r="545" spans="2:4">
      <c r="B545" s="320" t="s">
        <v>115</v>
      </c>
      <c r="C545" s="321"/>
      <c r="D545" s="79">
        <v>-626</v>
      </c>
    </row>
    <row r="546" spans="2:4">
      <c r="B546" s="96" t="s">
        <v>152</v>
      </c>
      <c r="C546" s="97"/>
      <c r="D546" s="79">
        <v>-329</v>
      </c>
    </row>
    <row r="547" spans="2:4">
      <c r="B547" s="96" t="s">
        <v>153</v>
      </c>
      <c r="C547" s="97"/>
      <c r="D547" s="79">
        <v>-297</v>
      </c>
    </row>
    <row r="548" spans="2:4">
      <c r="B548" s="74" t="s">
        <v>8</v>
      </c>
      <c r="C548" s="74"/>
      <c r="D548" s="75">
        <v>0</v>
      </c>
    </row>
    <row r="550" spans="2:4" ht="51.75">
      <c r="B550" s="67" t="s">
        <v>4</v>
      </c>
      <c r="C550" s="31">
        <v>1146</v>
      </c>
      <c r="D550" s="99" t="s">
        <v>123</v>
      </c>
    </row>
    <row r="551" spans="2:4">
      <c r="B551" s="67" t="s">
        <v>5</v>
      </c>
      <c r="C551" s="31">
        <v>11002</v>
      </c>
      <c r="D551" s="100" t="s">
        <v>12</v>
      </c>
    </row>
    <row r="552" spans="2:4" ht="34.5">
      <c r="B552" s="70" t="s">
        <v>6</v>
      </c>
      <c r="C552" s="90" t="s">
        <v>108</v>
      </c>
      <c r="D552" s="67"/>
    </row>
    <row r="553" spans="2:4" ht="69">
      <c r="B553" s="71" t="s">
        <v>10</v>
      </c>
      <c r="C553" s="90" t="s">
        <v>109</v>
      </c>
      <c r="D553" s="67"/>
    </row>
    <row r="554" spans="2:4">
      <c r="B554" s="70" t="s">
        <v>7</v>
      </c>
      <c r="C554" s="90" t="s">
        <v>105</v>
      </c>
      <c r="D554" s="67"/>
    </row>
    <row r="555" spans="2:4" ht="51.75">
      <c r="B555" s="40" t="s">
        <v>49</v>
      </c>
      <c r="C555" s="31" t="s">
        <v>116</v>
      </c>
      <c r="D555" s="67"/>
    </row>
    <row r="556" spans="2:4">
      <c r="B556" s="314" t="s">
        <v>0</v>
      </c>
      <c r="C556" s="315"/>
      <c r="D556" s="67"/>
    </row>
    <row r="557" spans="2:4">
      <c r="B557" s="316" t="s">
        <v>110</v>
      </c>
      <c r="C557" s="317"/>
      <c r="D557" s="73">
        <v>-690</v>
      </c>
    </row>
    <row r="558" spans="2:4">
      <c r="B558" s="96" t="s">
        <v>152</v>
      </c>
      <c r="C558" s="97"/>
      <c r="D558" s="79">
        <v>-365</v>
      </c>
    </row>
    <row r="559" spans="2:4">
      <c r="B559" s="96" t="s">
        <v>153</v>
      </c>
      <c r="C559" s="97"/>
      <c r="D559" s="79">
        <v>-325</v>
      </c>
    </row>
    <row r="560" spans="2:4">
      <c r="B560" s="74" t="s">
        <v>8</v>
      </c>
      <c r="C560" s="74"/>
      <c r="D560" s="234">
        <v>-289017</v>
      </c>
    </row>
    <row r="562" spans="2:4" ht="51.75">
      <c r="B562" s="67" t="s">
        <v>4</v>
      </c>
      <c r="C562" s="31">
        <v>1146</v>
      </c>
      <c r="D562" s="99" t="s">
        <v>123</v>
      </c>
    </row>
    <row r="563" spans="2:4">
      <c r="B563" s="67" t="s">
        <v>5</v>
      </c>
      <c r="C563" s="31">
        <v>11003</v>
      </c>
      <c r="D563" s="100" t="s">
        <v>12</v>
      </c>
    </row>
    <row r="564" spans="2:4" ht="34.5">
      <c r="B564" s="70" t="s">
        <v>6</v>
      </c>
      <c r="C564" s="90" t="s">
        <v>111</v>
      </c>
      <c r="D564" s="67"/>
    </row>
    <row r="565" spans="2:4" ht="69">
      <c r="B565" s="71" t="s">
        <v>10</v>
      </c>
      <c r="C565" s="90" t="s">
        <v>112</v>
      </c>
      <c r="D565" s="67"/>
    </row>
    <row r="566" spans="2:4">
      <c r="B566" s="70" t="s">
        <v>7</v>
      </c>
      <c r="C566" s="90" t="s">
        <v>105</v>
      </c>
      <c r="D566" s="67"/>
    </row>
    <row r="567" spans="2:4" ht="51.75">
      <c r="B567" s="40" t="s">
        <v>49</v>
      </c>
      <c r="C567" s="72" t="s">
        <v>116</v>
      </c>
      <c r="D567" s="67"/>
    </row>
    <row r="568" spans="2:4">
      <c r="B568" s="314" t="s">
        <v>0</v>
      </c>
      <c r="C568" s="315"/>
      <c r="D568" s="67"/>
    </row>
    <row r="569" spans="2:4">
      <c r="B569" s="316" t="s">
        <v>113</v>
      </c>
      <c r="C569" s="317"/>
      <c r="D569" s="73">
        <v>-498</v>
      </c>
    </row>
    <row r="570" spans="2:4">
      <c r="B570" s="96" t="s">
        <v>152</v>
      </c>
      <c r="C570" s="97"/>
      <c r="D570" s="79">
        <v>-243</v>
      </c>
    </row>
    <row r="571" spans="2:4">
      <c r="B571" s="96" t="s">
        <v>153</v>
      </c>
      <c r="C571" s="97"/>
      <c r="D571" s="79">
        <v>-255</v>
      </c>
    </row>
    <row r="572" spans="2:4">
      <c r="B572" s="74" t="s">
        <v>8</v>
      </c>
      <c r="C572" s="74"/>
      <c r="D572" s="75">
        <v>-1008</v>
      </c>
    </row>
    <row r="573" spans="2:4">
      <c r="B573" s="76"/>
      <c r="C573" s="77"/>
      <c r="D573" s="189"/>
    </row>
    <row r="574" spans="2:4" ht="55.5" customHeight="1">
      <c r="B574" s="67" t="s">
        <v>4</v>
      </c>
      <c r="C574" s="31">
        <v>1146</v>
      </c>
      <c r="D574" s="99" t="s">
        <v>123</v>
      </c>
    </row>
    <row r="575" spans="2:4">
      <c r="B575" s="67" t="s">
        <v>5</v>
      </c>
      <c r="C575" s="31" t="s">
        <v>118</v>
      </c>
      <c r="D575" s="100" t="s">
        <v>12</v>
      </c>
    </row>
    <row r="576" spans="2:4" ht="34.5">
      <c r="B576" s="70" t="s">
        <v>6</v>
      </c>
      <c r="C576" s="31" t="s">
        <v>119</v>
      </c>
      <c r="D576" s="67"/>
    </row>
    <row r="577" spans="2:4" ht="69">
      <c r="B577" s="71" t="s">
        <v>10</v>
      </c>
      <c r="C577" s="31" t="s">
        <v>120</v>
      </c>
      <c r="D577" s="67"/>
    </row>
    <row r="578" spans="2:4">
      <c r="B578" s="70" t="s">
        <v>7</v>
      </c>
      <c r="C578" s="31" t="s">
        <v>105</v>
      </c>
      <c r="D578" s="67"/>
    </row>
    <row r="579" spans="2:4" ht="51.75">
      <c r="B579" s="40" t="s">
        <v>49</v>
      </c>
      <c r="C579" s="31" t="s">
        <v>149</v>
      </c>
      <c r="D579" s="67"/>
    </row>
    <row r="580" spans="2:4">
      <c r="B580" s="314" t="s">
        <v>0</v>
      </c>
      <c r="C580" s="315"/>
      <c r="D580" s="67"/>
    </row>
    <row r="581" spans="2:4">
      <c r="B581" s="318" t="s">
        <v>121</v>
      </c>
      <c r="C581" s="319"/>
      <c r="D581" s="73">
        <v>-263</v>
      </c>
    </row>
    <row r="582" spans="2:4">
      <c r="B582" s="96" t="s">
        <v>152</v>
      </c>
      <c r="C582" s="97"/>
      <c r="D582" s="79">
        <v>-142</v>
      </c>
    </row>
    <row r="583" spans="2:4">
      <c r="B583" s="96" t="s">
        <v>153</v>
      </c>
      <c r="C583" s="97"/>
      <c r="D583" s="79">
        <v>-121</v>
      </c>
    </row>
    <row r="584" spans="2:4">
      <c r="B584" s="74" t="s">
        <v>8</v>
      </c>
      <c r="C584" s="74"/>
      <c r="D584" s="75">
        <v>0</v>
      </c>
    </row>
    <row r="585" spans="2:4">
      <c r="B585" s="76"/>
      <c r="C585" s="77"/>
      <c r="D585" s="189"/>
    </row>
    <row r="586" spans="2:4">
      <c r="B586" s="76"/>
      <c r="C586" s="77"/>
      <c r="D586" s="189"/>
    </row>
    <row r="587" spans="2:4" ht="69">
      <c r="B587" s="71" t="s">
        <v>4</v>
      </c>
      <c r="C587" s="72" t="s">
        <v>139</v>
      </c>
      <c r="D587" s="197" t="s">
        <v>24</v>
      </c>
    </row>
    <row r="588" spans="2:4">
      <c r="B588" s="71" t="s">
        <v>5</v>
      </c>
      <c r="C588" s="72" t="s">
        <v>140</v>
      </c>
      <c r="D588" s="100" t="s">
        <v>12</v>
      </c>
    </row>
    <row r="589" spans="2:4" ht="51.75">
      <c r="B589" s="70" t="s">
        <v>6</v>
      </c>
      <c r="C589" s="90" t="s">
        <v>198</v>
      </c>
      <c r="D589" s="67"/>
    </row>
    <row r="590" spans="2:4" ht="51.75">
      <c r="B590" s="71" t="s">
        <v>10</v>
      </c>
      <c r="C590" s="90" t="s">
        <v>199</v>
      </c>
      <c r="D590" s="67"/>
    </row>
    <row r="591" spans="2:4">
      <c r="B591" s="70" t="s">
        <v>7</v>
      </c>
      <c r="C591" s="123" t="s">
        <v>143</v>
      </c>
      <c r="D591" s="67"/>
    </row>
    <row r="592" spans="2:4" ht="51.75">
      <c r="B592" s="40" t="s">
        <v>49</v>
      </c>
      <c r="C592" s="72" t="s">
        <v>144</v>
      </c>
      <c r="D592" s="67"/>
    </row>
    <row r="593" spans="2:4">
      <c r="B593" s="314" t="s">
        <v>0</v>
      </c>
      <c r="C593" s="315"/>
      <c r="D593" s="67"/>
    </row>
    <row r="594" spans="2:4">
      <c r="B594" s="324" t="s">
        <v>154</v>
      </c>
      <c r="C594" s="325"/>
      <c r="D594" s="67">
        <v>16</v>
      </c>
    </row>
    <row r="595" spans="2:4">
      <c r="B595" s="314" t="s">
        <v>164</v>
      </c>
      <c r="C595" s="315"/>
      <c r="D595" s="191">
        <v>-33</v>
      </c>
    </row>
    <row r="596" spans="2:4">
      <c r="B596" s="120" t="s">
        <v>156</v>
      </c>
      <c r="C596" s="119"/>
      <c r="D596" s="191">
        <v>-20</v>
      </c>
    </row>
    <row r="597" spans="2:4">
      <c r="B597" s="120" t="s">
        <v>157</v>
      </c>
      <c r="C597" s="119"/>
      <c r="D597" s="191">
        <v>-13</v>
      </c>
    </row>
    <row r="598" spans="2:4">
      <c r="B598" s="314" t="s">
        <v>158</v>
      </c>
      <c r="C598" s="315"/>
      <c r="D598" s="67">
        <v>156</v>
      </c>
    </row>
    <row r="599" spans="2:4">
      <c r="B599" s="120" t="s">
        <v>159</v>
      </c>
      <c r="C599" s="119"/>
      <c r="D599" s="67">
        <v>31</v>
      </c>
    </row>
    <row r="600" spans="2:4">
      <c r="B600" s="120" t="s">
        <v>160</v>
      </c>
      <c r="C600" s="119"/>
      <c r="D600" s="67">
        <v>125</v>
      </c>
    </row>
    <row r="601" spans="2:4">
      <c r="B601" s="74" t="s">
        <v>8</v>
      </c>
      <c r="C601" s="74"/>
      <c r="D601" s="80">
        <v>-2897.6</v>
      </c>
    </row>
    <row r="603" spans="2:4" ht="51.75">
      <c r="B603" s="67" t="s">
        <v>4</v>
      </c>
      <c r="C603" s="31">
        <v>1146</v>
      </c>
      <c r="D603" s="68" t="s">
        <v>123</v>
      </c>
    </row>
    <row r="604" spans="2:4">
      <c r="B604" s="67" t="s">
        <v>5</v>
      </c>
      <c r="C604" s="31">
        <v>12004</v>
      </c>
      <c r="D604" s="100" t="s">
        <v>12</v>
      </c>
    </row>
    <row r="605" spans="2:4" ht="34.5">
      <c r="B605" s="70" t="s">
        <v>6</v>
      </c>
      <c r="C605" s="90" t="s">
        <v>64</v>
      </c>
      <c r="D605" s="67"/>
    </row>
    <row r="606" spans="2:4" ht="51.75">
      <c r="B606" s="71" t="s">
        <v>10</v>
      </c>
      <c r="C606" s="90" t="s">
        <v>65</v>
      </c>
      <c r="D606" s="67"/>
    </row>
    <row r="607" spans="2:4">
      <c r="B607" s="70" t="s">
        <v>7</v>
      </c>
      <c r="C607" s="90" t="s">
        <v>48</v>
      </c>
      <c r="D607" s="67"/>
    </row>
    <row r="608" spans="2:4" ht="51.75">
      <c r="B608" s="40" t="s">
        <v>49</v>
      </c>
      <c r="C608" s="72" t="s">
        <v>66</v>
      </c>
      <c r="D608" s="67"/>
    </row>
    <row r="609" spans="2:4" ht="15" customHeight="1">
      <c r="B609" s="314" t="s">
        <v>0</v>
      </c>
      <c r="C609" s="315"/>
      <c r="D609" s="67"/>
    </row>
    <row r="610" spans="2:4">
      <c r="B610" s="324" t="s">
        <v>67</v>
      </c>
      <c r="C610" s="325"/>
      <c r="D610" s="79">
        <v>-55</v>
      </c>
    </row>
    <row r="611" spans="2:4">
      <c r="B611" s="92" t="s">
        <v>162</v>
      </c>
      <c r="C611" s="93"/>
      <c r="D611" s="79">
        <v>-5</v>
      </c>
    </row>
    <row r="612" spans="2:4">
      <c r="B612" s="92" t="s">
        <v>163</v>
      </c>
      <c r="C612" s="93"/>
      <c r="D612" s="79">
        <v>-50</v>
      </c>
    </row>
    <row r="613" spans="2:4">
      <c r="B613" s="74" t="s">
        <v>8</v>
      </c>
      <c r="C613" s="74"/>
      <c r="D613" s="80">
        <v>-8456.7000000000007</v>
      </c>
    </row>
    <row r="614" spans="2:4">
      <c r="B614" s="61"/>
      <c r="C614" s="61"/>
      <c r="D614" s="183"/>
    </row>
    <row r="615" spans="2:4">
      <c r="B615" s="63" t="s">
        <v>1</v>
      </c>
      <c r="C615" s="63" t="s">
        <v>2</v>
      </c>
      <c r="D615" s="66"/>
    </row>
    <row r="616" spans="2:4">
      <c r="B616" s="31">
        <v>1148</v>
      </c>
      <c r="C616" s="31" t="s">
        <v>182</v>
      </c>
      <c r="D616" s="66"/>
    </row>
    <row r="617" spans="2:4">
      <c r="B617" s="165"/>
      <c r="C617" s="165"/>
      <c r="D617" s="170"/>
    </row>
    <row r="618" spans="2:4" ht="34.5">
      <c r="B618" s="65" t="s">
        <v>3</v>
      </c>
      <c r="C618" s="66"/>
      <c r="D618" s="66"/>
    </row>
    <row r="619" spans="2:4" ht="51.75">
      <c r="B619" s="67" t="s">
        <v>4</v>
      </c>
      <c r="C619" s="31">
        <v>1148</v>
      </c>
      <c r="D619" s="99" t="s">
        <v>193</v>
      </c>
    </row>
    <row r="620" spans="2:4">
      <c r="B620" s="67" t="s">
        <v>5</v>
      </c>
      <c r="C620" s="31" t="s">
        <v>185</v>
      </c>
      <c r="D620" s="100" t="s">
        <v>12</v>
      </c>
    </row>
    <row r="621" spans="2:4" ht="34.5">
      <c r="B621" s="70" t="s">
        <v>6</v>
      </c>
      <c r="C621" s="31" t="s">
        <v>186</v>
      </c>
      <c r="D621" s="67"/>
    </row>
    <row r="622" spans="2:4" ht="69">
      <c r="B622" s="71" t="s">
        <v>10</v>
      </c>
      <c r="C622" s="31" t="s">
        <v>187</v>
      </c>
      <c r="D622" s="67"/>
    </row>
    <row r="623" spans="2:4">
      <c r="B623" s="70" t="s">
        <v>7</v>
      </c>
      <c r="C623" s="31" t="s">
        <v>105</v>
      </c>
      <c r="D623" s="67"/>
    </row>
    <row r="624" spans="2:4" ht="51.75">
      <c r="B624" s="40" t="s">
        <v>49</v>
      </c>
      <c r="C624" s="31" t="s">
        <v>188</v>
      </c>
      <c r="D624" s="67"/>
    </row>
    <row r="625" spans="2:4">
      <c r="B625" s="314" t="s">
        <v>0</v>
      </c>
      <c r="C625" s="315"/>
      <c r="D625" s="67"/>
    </row>
    <row r="626" spans="2:4">
      <c r="B626" s="74" t="s">
        <v>8</v>
      </c>
      <c r="C626" s="74"/>
      <c r="D626" s="75">
        <v>1524</v>
      </c>
    </row>
    <row r="627" spans="2:4">
      <c r="B627" s="61"/>
      <c r="C627" s="61"/>
      <c r="D627" s="183"/>
    </row>
    <row r="630" spans="2:4">
      <c r="B630" s="311" t="s">
        <v>56</v>
      </c>
      <c r="C630" s="312"/>
    </row>
    <row r="632" spans="2:4">
      <c r="B632" s="63" t="s">
        <v>1</v>
      </c>
      <c r="C632" s="63" t="s">
        <v>2</v>
      </c>
      <c r="D632" s="66"/>
    </row>
    <row r="633" spans="2:4">
      <c r="B633" s="31">
        <v>1146</v>
      </c>
      <c r="C633" s="31" t="s">
        <v>47</v>
      </c>
      <c r="D633" s="66"/>
    </row>
    <row r="634" spans="2:4" ht="34.5">
      <c r="B634" s="65" t="s">
        <v>3</v>
      </c>
      <c r="C634" s="66"/>
      <c r="D634" s="66"/>
    </row>
    <row r="635" spans="2:4" ht="69">
      <c r="B635" s="67" t="s">
        <v>4</v>
      </c>
      <c r="C635" s="31">
        <v>1146</v>
      </c>
      <c r="D635" s="197" t="s">
        <v>24</v>
      </c>
    </row>
    <row r="636" spans="2:4">
      <c r="B636" s="67" t="s">
        <v>5</v>
      </c>
      <c r="C636" s="31">
        <v>11001</v>
      </c>
      <c r="D636" s="100" t="s">
        <v>12</v>
      </c>
    </row>
    <row r="637" spans="2:4" ht="34.5">
      <c r="B637" s="70" t="s">
        <v>6</v>
      </c>
      <c r="C637" s="31" t="s">
        <v>103</v>
      </c>
      <c r="D637" s="67"/>
    </row>
    <row r="638" spans="2:4" ht="69">
      <c r="B638" s="71" t="s">
        <v>10</v>
      </c>
      <c r="C638" s="31" t="s">
        <v>104</v>
      </c>
      <c r="D638" s="67"/>
    </row>
    <row r="639" spans="2:4">
      <c r="B639" s="70" t="s">
        <v>7</v>
      </c>
      <c r="C639" s="31" t="s">
        <v>105</v>
      </c>
      <c r="D639" s="67"/>
    </row>
    <row r="640" spans="2:4" ht="51.75">
      <c r="B640" s="40" t="s">
        <v>49</v>
      </c>
      <c r="C640" s="31" t="s">
        <v>116</v>
      </c>
      <c r="D640" s="67"/>
    </row>
    <row r="641" spans="1:5">
      <c r="B641" s="314" t="s">
        <v>0</v>
      </c>
      <c r="C641" s="315"/>
      <c r="D641" s="67"/>
    </row>
    <row r="642" spans="1:5" ht="40.5" customHeight="1">
      <c r="B642" s="320" t="s">
        <v>115</v>
      </c>
      <c r="C642" s="321"/>
      <c r="D642" s="79">
        <f>D643+D644</f>
        <v>124</v>
      </c>
    </row>
    <row r="643" spans="1:5">
      <c r="B643" s="113" t="s">
        <v>152</v>
      </c>
      <c r="C643" s="114"/>
      <c r="D643" s="79">
        <v>-99</v>
      </c>
    </row>
    <row r="644" spans="1:5">
      <c r="B644" s="113" t="s">
        <v>153</v>
      </c>
      <c r="C644" s="114"/>
      <c r="D644" s="79">
        <v>223</v>
      </c>
    </row>
    <row r="645" spans="1:5">
      <c r="B645" s="74" t="s">
        <v>8</v>
      </c>
      <c r="C645" s="74"/>
      <c r="D645" s="75">
        <v>71172.3</v>
      </c>
    </row>
    <row r="646" spans="1:5">
      <c r="A646" s="10"/>
      <c r="B646" s="61"/>
      <c r="C646" s="61"/>
      <c r="D646" s="62"/>
      <c r="E646" s="10"/>
    </row>
    <row r="647" spans="1:5" ht="69">
      <c r="B647" s="67" t="s">
        <v>4</v>
      </c>
      <c r="C647" s="31">
        <v>1146</v>
      </c>
      <c r="D647" s="197" t="s">
        <v>24</v>
      </c>
    </row>
    <row r="648" spans="1:5">
      <c r="B648" s="67" t="s">
        <v>5</v>
      </c>
      <c r="C648" s="31">
        <v>11002</v>
      </c>
      <c r="D648" s="100" t="s">
        <v>12</v>
      </c>
    </row>
    <row r="649" spans="1:5" ht="34.5">
      <c r="B649" s="70" t="s">
        <v>6</v>
      </c>
      <c r="C649" s="90" t="s">
        <v>108</v>
      </c>
      <c r="D649" s="67"/>
    </row>
    <row r="650" spans="1:5" ht="69">
      <c r="B650" s="71" t="s">
        <v>10</v>
      </c>
      <c r="C650" s="90" t="s">
        <v>109</v>
      </c>
      <c r="D650" s="67"/>
    </row>
    <row r="651" spans="1:5">
      <c r="B651" s="70" t="s">
        <v>7</v>
      </c>
      <c r="C651" s="90" t="s">
        <v>105</v>
      </c>
      <c r="D651" s="67"/>
    </row>
    <row r="652" spans="1:5" ht="51.75">
      <c r="B652" s="40" t="s">
        <v>49</v>
      </c>
      <c r="C652" s="31" t="s">
        <v>116</v>
      </c>
      <c r="D652" s="67"/>
    </row>
    <row r="653" spans="1:5">
      <c r="B653" s="314" t="s">
        <v>0</v>
      </c>
      <c r="C653" s="315"/>
      <c r="D653" s="67"/>
    </row>
    <row r="654" spans="1:5">
      <c r="B654" s="316" t="s">
        <v>110</v>
      </c>
      <c r="C654" s="317"/>
      <c r="D654" s="73">
        <f>D655+D656</f>
        <v>-294</v>
      </c>
    </row>
    <row r="655" spans="1:5">
      <c r="B655" s="113" t="s">
        <v>152</v>
      </c>
      <c r="C655" s="114"/>
      <c r="D655" s="79">
        <v>-395</v>
      </c>
    </row>
    <row r="656" spans="1:5">
      <c r="B656" s="113" t="s">
        <v>153</v>
      </c>
      <c r="C656" s="114"/>
      <c r="D656" s="79">
        <v>101</v>
      </c>
    </row>
    <row r="657" spans="2:4">
      <c r="B657" s="74" t="s">
        <v>8</v>
      </c>
      <c r="C657" s="74"/>
      <c r="D657" s="170">
        <v>70757.399999999994</v>
      </c>
    </row>
    <row r="659" spans="2:4">
      <c r="B659" s="76"/>
      <c r="C659" s="77"/>
      <c r="D659" s="189"/>
    </row>
    <row r="660" spans="2:4" ht="68.25" customHeight="1">
      <c r="B660" s="67" t="s">
        <v>4</v>
      </c>
      <c r="C660" s="31">
        <v>1146</v>
      </c>
      <c r="D660" s="197" t="s">
        <v>24</v>
      </c>
    </row>
    <row r="661" spans="2:4">
      <c r="B661" s="67" t="s">
        <v>5</v>
      </c>
      <c r="C661" s="31" t="s">
        <v>118</v>
      </c>
      <c r="D661" s="100" t="s">
        <v>12</v>
      </c>
    </row>
    <row r="662" spans="2:4" ht="34.5">
      <c r="B662" s="70" t="s">
        <v>6</v>
      </c>
      <c r="C662" s="31" t="s">
        <v>119</v>
      </c>
      <c r="D662" s="67"/>
    </row>
    <row r="663" spans="2:4" ht="69">
      <c r="B663" s="71" t="s">
        <v>10</v>
      </c>
      <c r="C663" s="31" t="s">
        <v>120</v>
      </c>
      <c r="D663" s="67"/>
    </row>
    <row r="664" spans="2:4">
      <c r="B664" s="70" t="s">
        <v>7</v>
      </c>
      <c r="C664" s="31" t="s">
        <v>105</v>
      </c>
      <c r="D664" s="67"/>
    </row>
    <row r="665" spans="2:4" ht="51.75">
      <c r="B665" s="40" t="s">
        <v>49</v>
      </c>
      <c r="C665" s="31" t="s">
        <v>149</v>
      </c>
      <c r="D665" s="67"/>
    </row>
    <row r="666" spans="2:4">
      <c r="B666" s="314" t="s">
        <v>0</v>
      </c>
      <c r="C666" s="315"/>
      <c r="D666" s="67"/>
    </row>
    <row r="667" spans="2:4">
      <c r="B667" s="318" t="s">
        <v>121</v>
      </c>
      <c r="C667" s="319"/>
      <c r="D667" s="73">
        <f>D668+D669</f>
        <v>-5</v>
      </c>
    </row>
    <row r="668" spans="2:4">
      <c r="B668" s="113" t="s">
        <v>152</v>
      </c>
      <c r="C668" s="114"/>
      <c r="D668" s="79">
        <v>-2</v>
      </c>
    </row>
    <row r="669" spans="2:4">
      <c r="B669" s="113" t="s">
        <v>153</v>
      </c>
      <c r="C669" s="114"/>
      <c r="D669" s="79">
        <v>-3</v>
      </c>
    </row>
    <row r="670" spans="2:4">
      <c r="B670" s="74" t="s">
        <v>8</v>
      </c>
      <c r="C670" s="74"/>
      <c r="D670" s="75">
        <v>1324.5</v>
      </c>
    </row>
    <row r="671" spans="2:4">
      <c r="B671" s="76"/>
      <c r="C671" s="77"/>
      <c r="D671" s="189"/>
    </row>
    <row r="672" spans="2:4" ht="69">
      <c r="B672" s="71" t="s">
        <v>4</v>
      </c>
      <c r="C672" s="72" t="s">
        <v>139</v>
      </c>
      <c r="D672" s="197" t="s">
        <v>24</v>
      </c>
    </row>
    <row r="673" spans="2:4">
      <c r="B673" s="71" t="s">
        <v>5</v>
      </c>
      <c r="C673" s="72" t="s">
        <v>140</v>
      </c>
      <c r="D673" s="100" t="s">
        <v>12</v>
      </c>
    </row>
    <row r="674" spans="2:4" ht="51.75">
      <c r="B674" s="70" t="s">
        <v>6</v>
      </c>
      <c r="C674" s="90" t="s">
        <v>198</v>
      </c>
      <c r="D674" s="67"/>
    </row>
    <row r="675" spans="2:4" ht="51.75">
      <c r="B675" s="71" t="s">
        <v>10</v>
      </c>
      <c r="C675" s="90" t="s">
        <v>199</v>
      </c>
      <c r="D675" s="67"/>
    </row>
    <row r="676" spans="2:4">
      <c r="B676" s="70" t="s">
        <v>7</v>
      </c>
      <c r="C676" s="123" t="s">
        <v>143</v>
      </c>
      <c r="D676" s="67"/>
    </row>
    <row r="677" spans="2:4" ht="51.75">
      <c r="B677" s="40" t="s">
        <v>49</v>
      </c>
      <c r="C677" s="72" t="s">
        <v>144</v>
      </c>
      <c r="D677" s="67"/>
    </row>
    <row r="678" spans="2:4">
      <c r="B678" s="314" t="s">
        <v>0</v>
      </c>
      <c r="C678" s="315"/>
      <c r="D678" s="67"/>
    </row>
    <row r="679" spans="2:4">
      <c r="B679" s="314" t="s">
        <v>158</v>
      </c>
      <c r="C679" s="315"/>
      <c r="D679" s="67">
        <v>55</v>
      </c>
    </row>
    <row r="680" spans="2:4">
      <c r="B680" s="216" t="s">
        <v>159</v>
      </c>
      <c r="C680" s="215"/>
      <c r="D680" s="67">
        <v>7</v>
      </c>
    </row>
    <row r="681" spans="2:4">
      <c r="B681" s="216" t="s">
        <v>160</v>
      </c>
      <c r="C681" s="215"/>
      <c r="D681" s="67">
        <v>48</v>
      </c>
    </row>
    <row r="682" spans="2:4">
      <c r="B682" s="74" t="s">
        <v>8</v>
      </c>
      <c r="C682" s="74"/>
      <c r="D682" s="80">
        <v>2390.1999999999998</v>
      </c>
    </row>
    <row r="684" spans="2:4">
      <c r="B684" s="311" t="s">
        <v>57</v>
      </c>
      <c r="C684" s="312"/>
    </row>
    <row r="686" spans="2:4">
      <c r="B686" s="167" t="s">
        <v>1</v>
      </c>
      <c r="C686" s="167" t="s">
        <v>2</v>
      </c>
      <c r="D686" s="170"/>
    </row>
    <row r="687" spans="2:4">
      <c r="B687" s="165">
        <v>1146</v>
      </c>
      <c r="C687" s="165" t="s">
        <v>47</v>
      </c>
      <c r="D687" s="170"/>
    </row>
    <row r="688" spans="2:4" ht="34.5">
      <c r="B688" s="169" t="s">
        <v>3</v>
      </c>
      <c r="C688" s="170"/>
      <c r="D688" s="170"/>
    </row>
    <row r="689" spans="1:5" ht="51.75">
      <c r="B689" s="171" t="s">
        <v>4</v>
      </c>
      <c r="C689" s="165">
        <v>1146</v>
      </c>
      <c r="D689" s="192" t="s">
        <v>123</v>
      </c>
    </row>
    <row r="690" spans="1:5">
      <c r="B690" s="171" t="s">
        <v>5</v>
      </c>
      <c r="C690" s="165">
        <v>11001</v>
      </c>
      <c r="D690" s="193" t="s">
        <v>12</v>
      </c>
    </row>
    <row r="691" spans="1:5" ht="34.5">
      <c r="B691" s="172" t="s">
        <v>6</v>
      </c>
      <c r="C691" s="165" t="s">
        <v>103</v>
      </c>
      <c r="D691" s="171"/>
    </row>
    <row r="692" spans="1:5" ht="69">
      <c r="B692" s="173" t="s">
        <v>10</v>
      </c>
      <c r="C692" s="165" t="s">
        <v>104</v>
      </c>
      <c r="D692" s="171"/>
    </row>
    <row r="693" spans="1:5">
      <c r="B693" s="172" t="s">
        <v>7</v>
      </c>
      <c r="C693" s="165" t="s">
        <v>105</v>
      </c>
      <c r="D693" s="171"/>
    </row>
    <row r="694" spans="1:5" ht="51.75">
      <c r="B694" s="166" t="s">
        <v>49</v>
      </c>
      <c r="C694" s="165" t="s">
        <v>116</v>
      </c>
      <c r="D694" s="171"/>
    </row>
    <row r="695" spans="1:5" ht="15" customHeight="1">
      <c r="B695" s="334" t="s">
        <v>0</v>
      </c>
      <c r="C695" s="335"/>
      <c r="D695" s="171"/>
    </row>
    <row r="696" spans="1:5">
      <c r="B696" s="338" t="s">
        <v>115</v>
      </c>
      <c r="C696" s="339"/>
      <c r="D696" s="174">
        <v>-119</v>
      </c>
    </row>
    <row r="697" spans="1:5">
      <c r="B697" s="175" t="s">
        <v>152</v>
      </c>
      <c r="C697" s="176"/>
      <c r="D697" s="174">
        <v>-67</v>
      </c>
    </row>
    <row r="698" spans="1:5">
      <c r="B698" s="175" t="s">
        <v>153</v>
      </c>
      <c r="C698" s="176"/>
      <c r="D698" s="174">
        <v>-52</v>
      </c>
    </row>
    <row r="699" spans="1:5">
      <c r="B699" s="177" t="s">
        <v>8</v>
      </c>
      <c r="C699" s="177"/>
      <c r="D699" s="178">
        <v>0</v>
      </c>
    </row>
    <row r="700" spans="1:5">
      <c r="A700" s="10"/>
      <c r="B700" s="61"/>
      <c r="C700" s="61"/>
      <c r="D700" s="62"/>
      <c r="E700" s="10"/>
    </row>
    <row r="701" spans="1:5" ht="51.75">
      <c r="B701" s="171" t="s">
        <v>4</v>
      </c>
      <c r="C701" s="165">
        <v>1146</v>
      </c>
      <c r="D701" s="192" t="s">
        <v>123</v>
      </c>
    </row>
    <row r="702" spans="1:5">
      <c r="B702" s="171" t="s">
        <v>5</v>
      </c>
      <c r="C702" s="165">
        <v>11002</v>
      </c>
      <c r="D702" s="193" t="s">
        <v>12</v>
      </c>
    </row>
    <row r="703" spans="1:5" ht="34.5">
      <c r="B703" s="172" t="s">
        <v>6</v>
      </c>
      <c r="C703" s="179" t="s">
        <v>108</v>
      </c>
      <c r="D703" s="171"/>
    </row>
    <row r="704" spans="1:5" ht="69">
      <c r="B704" s="173" t="s">
        <v>10</v>
      </c>
      <c r="C704" s="179" t="s">
        <v>109</v>
      </c>
      <c r="D704" s="171"/>
    </row>
    <row r="705" spans="2:4">
      <c r="B705" s="172" t="s">
        <v>7</v>
      </c>
      <c r="C705" s="179" t="s">
        <v>105</v>
      </c>
      <c r="D705" s="171"/>
    </row>
    <row r="706" spans="2:4" ht="51.75">
      <c r="B706" s="166" t="s">
        <v>49</v>
      </c>
      <c r="C706" s="165" t="s">
        <v>116</v>
      </c>
      <c r="D706" s="171"/>
    </row>
    <row r="707" spans="2:4">
      <c r="B707" s="334" t="s">
        <v>0</v>
      </c>
      <c r="C707" s="335"/>
      <c r="D707" s="171"/>
    </row>
    <row r="708" spans="2:4">
      <c r="B708" s="332" t="s">
        <v>110</v>
      </c>
      <c r="C708" s="333"/>
      <c r="D708" s="180">
        <v>-50</v>
      </c>
    </row>
    <row r="709" spans="2:4">
      <c r="B709" s="175" t="s">
        <v>152</v>
      </c>
      <c r="C709" s="176"/>
      <c r="D709" s="174">
        <v>-28</v>
      </c>
    </row>
    <row r="710" spans="2:4">
      <c r="B710" s="175" t="s">
        <v>153</v>
      </c>
      <c r="C710" s="176"/>
      <c r="D710" s="174">
        <v>-22</v>
      </c>
    </row>
    <row r="711" spans="2:4">
      <c r="B711" s="177" t="s">
        <v>8</v>
      </c>
      <c r="C711" s="177"/>
      <c r="D711" s="234">
        <v>-94135.5</v>
      </c>
    </row>
    <row r="713" spans="2:4" ht="51.75">
      <c r="B713" s="171" t="s">
        <v>4</v>
      </c>
      <c r="C713" s="165">
        <v>1146</v>
      </c>
      <c r="D713" s="192" t="s">
        <v>123</v>
      </c>
    </row>
    <row r="714" spans="2:4">
      <c r="B714" s="171" t="s">
        <v>5</v>
      </c>
      <c r="C714" s="165">
        <v>11003</v>
      </c>
      <c r="D714" s="193" t="s">
        <v>12</v>
      </c>
    </row>
    <row r="715" spans="2:4" ht="34.5">
      <c r="B715" s="172" t="s">
        <v>6</v>
      </c>
      <c r="C715" s="179" t="s">
        <v>111</v>
      </c>
      <c r="D715" s="171"/>
    </row>
    <row r="716" spans="2:4" ht="69">
      <c r="B716" s="173" t="s">
        <v>10</v>
      </c>
      <c r="C716" s="179" t="s">
        <v>112</v>
      </c>
      <c r="D716" s="171"/>
    </row>
    <row r="717" spans="2:4">
      <c r="B717" s="172" t="s">
        <v>7</v>
      </c>
      <c r="C717" s="179" t="s">
        <v>105</v>
      </c>
      <c r="D717" s="171"/>
    </row>
    <row r="718" spans="2:4" ht="51.75">
      <c r="B718" s="166" t="s">
        <v>49</v>
      </c>
      <c r="C718" s="181" t="s">
        <v>116</v>
      </c>
      <c r="D718" s="171"/>
    </row>
    <row r="719" spans="2:4">
      <c r="B719" s="334" t="s">
        <v>0</v>
      </c>
      <c r="C719" s="335"/>
      <c r="D719" s="171"/>
    </row>
    <row r="720" spans="2:4">
      <c r="B720" s="332" t="s">
        <v>113</v>
      </c>
      <c r="C720" s="333"/>
      <c r="D720" s="180">
        <v>-111</v>
      </c>
    </row>
    <row r="721" spans="2:4">
      <c r="B721" s="175" t="s">
        <v>152</v>
      </c>
      <c r="C721" s="176"/>
      <c r="D721" s="174">
        <v>-62</v>
      </c>
    </row>
    <row r="722" spans="2:4">
      <c r="B722" s="175" t="s">
        <v>153</v>
      </c>
      <c r="C722" s="176"/>
      <c r="D722" s="174">
        <v>-49</v>
      </c>
    </row>
    <row r="723" spans="2:4">
      <c r="B723" s="177" t="s">
        <v>8</v>
      </c>
      <c r="C723" s="177"/>
      <c r="D723" s="178">
        <v>-3176.4</v>
      </c>
    </row>
    <row r="724" spans="2:4">
      <c r="B724" s="76"/>
      <c r="C724" s="77"/>
      <c r="D724" s="189"/>
    </row>
    <row r="725" spans="2:4" ht="55.5" customHeight="1">
      <c r="B725" s="171" t="s">
        <v>4</v>
      </c>
      <c r="C725" s="165">
        <v>1146</v>
      </c>
      <c r="D725" s="192" t="s">
        <v>123</v>
      </c>
    </row>
    <row r="726" spans="2:4">
      <c r="B726" s="171" t="s">
        <v>5</v>
      </c>
      <c r="C726" s="165" t="s">
        <v>118</v>
      </c>
      <c r="D726" s="193" t="s">
        <v>12</v>
      </c>
    </row>
    <row r="727" spans="2:4" ht="34.5">
      <c r="B727" s="172" t="s">
        <v>6</v>
      </c>
      <c r="C727" s="165" t="s">
        <v>119</v>
      </c>
      <c r="D727" s="171"/>
    </row>
    <row r="728" spans="2:4" ht="69">
      <c r="B728" s="173" t="s">
        <v>10</v>
      </c>
      <c r="C728" s="165" t="s">
        <v>120</v>
      </c>
      <c r="D728" s="171"/>
    </row>
    <row r="729" spans="2:4">
      <c r="B729" s="172" t="s">
        <v>7</v>
      </c>
      <c r="C729" s="165" t="s">
        <v>105</v>
      </c>
      <c r="D729" s="171"/>
    </row>
    <row r="730" spans="2:4" ht="51.75">
      <c r="B730" s="166" t="s">
        <v>49</v>
      </c>
      <c r="C730" s="165" t="s">
        <v>149</v>
      </c>
      <c r="D730" s="171"/>
    </row>
    <row r="731" spans="2:4">
      <c r="B731" s="334" t="s">
        <v>0</v>
      </c>
      <c r="C731" s="335"/>
      <c r="D731" s="171"/>
    </row>
    <row r="732" spans="2:4">
      <c r="B732" s="336" t="s">
        <v>121</v>
      </c>
      <c r="C732" s="337"/>
      <c r="D732" s="180">
        <v>-19</v>
      </c>
    </row>
    <row r="733" spans="2:4">
      <c r="B733" s="175" t="s">
        <v>152</v>
      </c>
      <c r="C733" s="176"/>
      <c r="D733" s="174">
        <v>-11</v>
      </c>
    </row>
    <row r="734" spans="2:4">
      <c r="B734" s="175" t="s">
        <v>153</v>
      </c>
      <c r="C734" s="176"/>
      <c r="D734" s="174">
        <v>-8</v>
      </c>
    </row>
    <row r="735" spans="2:4">
      <c r="B735" s="177" t="s">
        <v>8</v>
      </c>
      <c r="C735" s="177"/>
      <c r="D735" s="178">
        <v>-3580.9</v>
      </c>
    </row>
    <row r="736" spans="2:4">
      <c r="B736" s="76"/>
      <c r="C736" s="77"/>
      <c r="D736" s="189"/>
    </row>
    <row r="738" spans="2:4">
      <c r="B738" s="311" t="s">
        <v>58</v>
      </c>
      <c r="C738" s="312"/>
    </row>
    <row r="740" spans="2:4">
      <c r="B740" s="63" t="s">
        <v>1</v>
      </c>
      <c r="C740" s="63" t="s">
        <v>2</v>
      </c>
      <c r="D740" s="66"/>
    </row>
    <row r="741" spans="2:4">
      <c r="B741" s="31">
        <v>1146</v>
      </c>
      <c r="C741" s="31" t="s">
        <v>47</v>
      </c>
      <c r="D741" s="66"/>
    </row>
    <row r="742" spans="2:4" ht="34.5">
      <c r="B742" s="65" t="s">
        <v>3</v>
      </c>
      <c r="C742" s="66"/>
      <c r="D742" s="66"/>
    </row>
    <row r="743" spans="2:4" ht="51.75">
      <c r="B743" s="67" t="s">
        <v>4</v>
      </c>
      <c r="C743" s="31">
        <v>1146</v>
      </c>
      <c r="D743" s="99" t="s">
        <v>123</v>
      </c>
    </row>
    <row r="744" spans="2:4">
      <c r="B744" s="67" t="s">
        <v>5</v>
      </c>
      <c r="C744" s="31">
        <v>11001</v>
      </c>
      <c r="D744" s="100" t="s">
        <v>12</v>
      </c>
    </row>
    <row r="745" spans="2:4" ht="34.5">
      <c r="B745" s="70" t="s">
        <v>6</v>
      </c>
      <c r="C745" s="31" t="s">
        <v>103</v>
      </c>
      <c r="D745" s="67"/>
    </row>
    <row r="746" spans="2:4" ht="69">
      <c r="B746" s="71" t="s">
        <v>10</v>
      </c>
      <c r="C746" s="31" t="s">
        <v>104</v>
      </c>
      <c r="D746" s="67"/>
    </row>
    <row r="747" spans="2:4">
      <c r="B747" s="70" t="s">
        <v>7</v>
      </c>
      <c r="C747" s="31" t="s">
        <v>105</v>
      </c>
      <c r="D747" s="67"/>
    </row>
    <row r="748" spans="2:4" ht="51.75">
      <c r="B748" s="40" t="s">
        <v>49</v>
      </c>
      <c r="C748" s="31" t="s">
        <v>116</v>
      </c>
      <c r="D748" s="67"/>
    </row>
    <row r="749" spans="2:4">
      <c r="B749" s="314" t="s">
        <v>0</v>
      </c>
      <c r="C749" s="315"/>
      <c r="D749" s="67"/>
    </row>
    <row r="750" spans="2:4">
      <c r="B750" s="320" t="s">
        <v>115</v>
      </c>
      <c r="C750" s="321"/>
      <c r="D750" s="79">
        <v>-280</v>
      </c>
    </row>
    <row r="751" spans="2:4">
      <c r="B751" s="96" t="s">
        <v>152</v>
      </c>
      <c r="C751" s="97"/>
      <c r="D751" s="79">
        <v>-147</v>
      </c>
    </row>
    <row r="752" spans="2:4">
      <c r="B752" s="96" t="s">
        <v>153</v>
      </c>
      <c r="C752" s="97"/>
      <c r="D752" s="79">
        <v>-133</v>
      </c>
    </row>
    <row r="753" spans="1:5">
      <c r="B753" s="74" t="s">
        <v>8</v>
      </c>
      <c r="C753" s="74"/>
      <c r="D753" s="75">
        <v>0</v>
      </c>
    </row>
    <row r="754" spans="1:5">
      <c r="A754" s="10"/>
      <c r="B754" s="61"/>
      <c r="C754" s="61"/>
      <c r="D754" s="62"/>
      <c r="E754" s="10"/>
    </row>
    <row r="755" spans="1:5" ht="51.75">
      <c r="B755" s="67" t="s">
        <v>4</v>
      </c>
      <c r="C755" s="31">
        <v>1146</v>
      </c>
      <c r="D755" s="99" t="s">
        <v>123</v>
      </c>
    </row>
    <row r="756" spans="1:5">
      <c r="B756" s="67" t="s">
        <v>5</v>
      </c>
      <c r="C756" s="31">
        <v>11002</v>
      </c>
      <c r="D756" s="100" t="s">
        <v>12</v>
      </c>
    </row>
    <row r="757" spans="1:5" ht="34.5">
      <c r="B757" s="101" t="s">
        <v>6</v>
      </c>
      <c r="C757" s="90" t="s">
        <v>108</v>
      </c>
      <c r="D757" s="67"/>
    </row>
    <row r="758" spans="1:5" ht="69">
      <c r="B758" s="67" t="s">
        <v>10</v>
      </c>
      <c r="C758" s="90" t="s">
        <v>109</v>
      </c>
      <c r="D758" s="67"/>
    </row>
    <row r="759" spans="1:5">
      <c r="B759" s="101" t="s">
        <v>7</v>
      </c>
      <c r="C759" s="90" t="s">
        <v>105</v>
      </c>
      <c r="D759" s="67"/>
    </row>
    <row r="760" spans="1:5" ht="51.75">
      <c r="B760" s="29" t="s">
        <v>49</v>
      </c>
      <c r="C760" s="31" t="s">
        <v>116</v>
      </c>
      <c r="D760" s="67"/>
    </row>
    <row r="761" spans="1:5">
      <c r="B761" s="322" t="s">
        <v>0</v>
      </c>
      <c r="C761" s="323"/>
      <c r="D761" s="67"/>
    </row>
    <row r="762" spans="1:5">
      <c r="B762" s="330" t="s">
        <v>110</v>
      </c>
      <c r="C762" s="331"/>
      <c r="D762" s="73">
        <v>-178</v>
      </c>
    </row>
    <row r="763" spans="1:5">
      <c r="B763" s="96" t="s">
        <v>152</v>
      </c>
      <c r="C763" s="97"/>
      <c r="D763" s="79">
        <v>-89</v>
      </c>
    </row>
    <row r="764" spans="1:5">
      <c r="B764" s="96" t="s">
        <v>153</v>
      </c>
      <c r="C764" s="97"/>
      <c r="D764" s="79">
        <v>-89</v>
      </c>
    </row>
    <row r="765" spans="1:5">
      <c r="B765" s="102" t="s">
        <v>8</v>
      </c>
      <c r="C765" s="102"/>
      <c r="D765" s="170">
        <v>0</v>
      </c>
    </row>
    <row r="767" spans="1:5" ht="51.75" customHeight="1">
      <c r="B767" s="67" t="s">
        <v>4</v>
      </c>
      <c r="C767" s="31">
        <v>1146</v>
      </c>
      <c r="D767" s="99" t="s">
        <v>123</v>
      </c>
    </row>
    <row r="768" spans="1:5" ht="17.25" customHeight="1">
      <c r="B768" s="67" t="s">
        <v>5</v>
      </c>
      <c r="C768" s="31">
        <v>11003</v>
      </c>
      <c r="D768" s="100" t="s">
        <v>12</v>
      </c>
    </row>
    <row r="769" spans="2:4" ht="34.5" customHeight="1">
      <c r="B769" s="70" t="s">
        <v>6</v>
      </c>
      <c r="C769" s="90" t="s">
        <v>111</v>
      </c>
      <c r="D769" s="67"/>
    </row>
    <row r="770" spans="2:4" ht="69" customHeight="1">
      <c r="B770" s="71" t="s">
        <v>10</v>
      </c>
      <c r="C770" s="90" t="s">
        <v>112</v>
      </c>
      <c r="D770" s="67"/>
    </row>
    <row r="771" spans="2:4" ht="17.25" customHeight="1">
      <c r="B771" s="70" t="s">
        <v>7</v>
      </c>
      <c r="C771" s="90" t="s">
        <v>105</v>
      </c>
      <c r="D771" s="67"/>
    </row>
    <row r="772" spans="2:4" ht="51.75" customHeight="1">
      <c r="B772" s="40" t="s">
        <v>49</v>
      </c>
      <c r="C772" s="72" t="s">
        <v>116</v>
      </c>
      <c r="D772" s="67"/>
    </row>
    <row r="773" spans="2:4" ht="17.25" customHeight="1">
      <c r="B773" s="314" t="s">
        <v>0</v>
      </c>
      <c r="C773" s="315"/>
      <c r="D773" s="67"/>
    </row>
    <row r="774" spans="2:4" ht="35.25" customHeight="1">
      <c r="B774" s="316" t="s">
        <v>113</v>
      </c>
      <c r="C774" s="317"/>
      <c r="D774" s="73">
        <v>-280</v>
      </c>
    </row>
    <row r="775" spans="2:4" ht="17.25" customHeight="1">
      <c r="B775" s="96" t="s">
        <v>152</v>
      </c>
      <c r="C775" s="97"/>
      <c r="D775" s="79">
        <v>-136</v>
      </c>
    </row>
    <row r="776" spans="2:4" ht="17.25" customHeight="1">
      <c r="B776" s="96" t="s">
        <v>153</v>
      </c>
      <c r="C776" s="97"/>
      <c r="D776" s="79">
        <v>-144</v>
      </c>
    </row>
    <row r="777" spans="2:4" ht="17.25" customHeight="1">
      <c r="B777" s="74" t="s">
        <v>8</v>
      </c>
      <c r="C777" s="74"/>
      <c r="D777" s="75">
        <v>0</v>
      </c>
    </row>
    <row r="778" spans="2:4" ht="17.25" customHeight="1">
      <c r="B778" s="76"/>
      <c r="C778" s="77"/>
      <c r="D778" s="189"/>
    </row>
    <row r="779" spans="2:4" ht="55.5" customHeight="1">
      <c r="B779" s="67" t="s">
        <v>4</v>
      </c>
      <c r="C779" s="31">
        <v>1146</v>
      </c>
      <c r="D779" s="197" t="s">
        <v>193</v>
      </c>
    </row>
    <row r="780" spans="2:4" ht="17.25" customHeight="1">
      <c r="B780" s="67" t="s">
        <v>5</v>
      </c>
      <c r="C780" s="31" t="s">
        <v>118</v>
      </c>
      <c r="D780" s="100" t="s">
        <v>12</v>
      </c>
    </row>
    <row r="781" spans="2:4" ht="34.5" customHeight="1">
      <c r="B781" s="70" t="s">
        <v>6</v>
      </c>
      <c r="C781" s="31" t="s">
        <v>119</v>
      </c>
      <c r="D781" s="67"/>
    </row>
    <row r="782" spans="2:4" ht="69" customHeight="1">
      <c r="B782" s="71" t="s">
        <v>10</v>
      </c>
      <c r="C782" s="31" t="s">
        <v>120</v>
      </c>
      <c r="D782" s="67"/>
    </row>
    <row r="783" spans="2:4" ht="17.25" customHeight="1">
      <c r="B783" s="70" t="s">
        <v>7</v>
      </c>
      <c r="C783" s="31" t="s">
        <v>105</v>
      </c>
      <c r="D783" s="67"/>
    </row>
    <row r="784" spans="2:4" ht="51.75" customHeight="1">
      <c r="B784" s="40" t="s">
        <v>49</v>
      </c>
      <c r="C784" s="31" t="s">
        <v>147</v>
      </c>
      <c r="D784" s="67"/>
    </row>
    <row r="785" spans="2:4" ht="17.25" customHeight="1">
      <c r="B785" s="314" t="s">
        <v>0</v>
      </c>
      <c r="C785" s="315"/>
      <c r="D785" s="67"/>
    </row>
    <row r="786" spans="2:4" ht="17.25" customHeight="1">
      <c r="B786" s="318" t="s">
        <v>121</v>
      </c>
      <c r="C786" s="319"/>
      <c r="D786" s="73">
        <v>9</v>
      </c>
    </row>
    <row r="787" spans="2:4" ht="17.25" customHeight="1">
      <c r="B787" s="96" t="s">
        <v>152</v>
      </c>
      <c r="C787" s="97"/>
      <c r="D787" s="79">
        <v>4</v>
      </c>
    </row>
    <row r="788" spans="2:4" ht="17.25" customHeight="1">
      <c r="B788" s="96" t="s">
        <v>153</v>
      </c>
      <c r="C788" s="97"/>
      <c r="D788" s="79">
        <v>5</v>
      </c>
    </row>
    <row r="789" spans="2:4" ht="17.25" customHeight="1">
      <c r="B789" s="74" t="s">
        <v>8</v>
      </c>
      <c r="C789" s="74"/>
      <c r="D789" s="75">
        <v>3549.3</v>
      </c>
    </row>
    <row r="790" spans="2:4" ht="17.25" customHeight="1">
      <c r="B790" s="76"/>
      <c r="C790" s="77"/>
      <c r="D790" s="189"/>
    </row>
    <row r="791" spans="2:4" ht="51.75" customHeight="1">
      <c r="B791" s="67" t="s">
        <v>4</v>
      </c>
      <c r="C791" s="31" t="s">
        <v>139</v>
      </c>
      <c r="D791" s="197" t="s">
        <v>24</v>
      </c>
    </row>
    <row r="792" spans="2:4" ht="17.25" customHeight="1">
      <c r="B792" s="67" t="s">
        <v>5</v>
      </c>
      <c r="C792" s="31" t="s">
        <v>140</v>
      </c>
      <c r="D792" s="100" t="s">
        <v>12</v>
      </c>
    </row>
    <row r="793" spans="2:4" ht="51.75" customHeight="1">
      <c r="B793" s="70" t="s">
        <v>6</v>
      </c>
      <c r="C793" s="90" t="s">
        <v>198</v>
      </c>
      <c r="D793" s="67"/>
    </row>
    <row r="794" spans="2:4" ht="51.75" customHeight="1">
      <c r="B794" s="71" t="s">
        <v>10</v>
      </c>
      <c r="C794" s="90" t="s">
        <v>199</v>
      </c>
      <c r="D794" s="67"/>
    </row>
    <row r="795" spans="2:4" ht="17.25" customHeight="1">
      <c r="B795" s="70" t="s">
        <v>7</v>
      </c>
      <c r="C795" s="90" t="s">
        <v>143</v>
      </c>
      <c r="D795" s="67"/>
    </row>
    <row r="796" spans="2:4" ht="51.75" customHeight="1">
      <c r="B796" s="40" t="s">
        <v>49</v>
      </c>
      <c r="C796" s="72" t="s">
        <v>144</v>
      </c>
      <c r="D796" s="67"/>
    </row>
    <row r="797" spans="2:4" ht="17.25" customHeight="1">
      <c r="B797" s="314" t="s">
        <v>0</v>
      </c>
      <c r="C797" s="315"/>
      <c r="D797" s="67"/>
    </row>
    <row r="798" spans="2:4" ht="17.25" customHeight="1">
      <c r="B798" s="320" t="s">
        <v>154</v>
      </c>
      <c r="C798" s="321"/>
      <c r="D798" s="67">
        <v>1</v>
      </c>
    </row>
    <row r="799" spans="2:4" ht="17.25" customHeight="1">
      <c r="B799" s="322" t="s">
        <v>164</v>
      </c>
      <c r="C799" s="323"/>
      <c r="D799" s="191">
        <v>-53</v>
      </c>
    </row>
    <row r="800" spans="2:4" ht="17.25" customHeight="1">
      <c r="B800" s="96" t="s">
        <v>156</v>
      </c>
      <c r="C800" s="103"/>
      <c r="D800" s="191">
        <v>-34</v>
      </c>
    </row>
    <row r="801" spans="2:4" ht="17.25" customHeight="1">
      <c r="B801" s="96" t="s">
        <v>157</v>
      </c>
      <c r="C801" s="103"/>
      <c r="D801" s="191">
        <v>-19</v>
      </c>
    </row>
    <row r="802" spans="2:4" ht="17.25" customHeight="1">
      <c r="B802" s="322" t="s">
        <v>158</v>
      </c>
      <c r="C802" s="323"/>
      <c r="D802" s="191">
        <v>-12</v>
      </c>
    </row>
    <row r="803" spans="2:4" ht="17.25" customHeight="1">
      <c r="B803" s="96" t="s">
        <v>159</v>
      </c>
      <c r="C803" s="103"/>
      <c r="D803" s="191">
        <v>-11</v>
      </c>
    </row>
    <row r="804" spans="2:4" ht="17.25" customHeight="1">
      <c r="B804" s="96" t="s">
        <v>160</v>
      </c>
      <c r="C804" s="103"/>
      <c r="D804" s="79">
        <v>-1</v>
      </c>
    </row>
    <row r="805" spans="2:4" ht="17.25" customHeight="1">
      <c r="B805" s="74" t="s">
        <v>8</v>
      </c>
      <c r="C805" s="74"/>
      <c r="D805" s="80">
        <v>0</v>
      </c>
    </row>
    <row r="806" spans="2:4" ht="17.25" customHeight="1"/>
    <row r="807" spans="2:4" ht="17.25" customHeight="1"/>
  </sheetData>
  <mergeCells count="142">
    <mergeCell ref="B515:C515"/>
    <mergeCell ref="B512:C512"/>
    <mergeCell ref="B557:C557"/>
    <mergeCell ref="B568:C568"/>
    <mergeCell ref="B641:C641"/>
    <mergeCell ref="B182:C182"/>
    <mergeCell ref="B183:C183"/>
    <mergeCell ref="B526:C526"/>
    <mergeCell ref="B527:C527"/>
    <mergeCell ref="B511:C511"/>
    <mergeCell ref="B475:C475"/>
    <mergeCell ref="B476:C476"/>
    <mergeCell ref="B194:C194"/>
    <mergeCell ref="B199:C199"/>
    <mergeCell ref="B321:C321"/>
    <mergeCell ref="B388:C388"/>
    <mergeCell ref="B389:C389"/>
    <mergeCell ref="B392:C392"/>
    <mergeCell ref="B487:C487"/>
    <mergeCell ref="B488:C488"/>
    <mergeCell ref="B533:C533"/>
    <mergeCell ref="B544:C544"/>
    <mergeCell ref="B545:C545"/>
    <mergeCell ref="B556:C556"/>
    <mergeCell ref="B749:C749"/>
    <mergeCell ref="B684:C684"/>
    <mergeCell ref="B695:C695"/>
    <mergeCell ref="B696:C696"/>
    <mergeCell ref="B707:C707"/>
    <mergeCell ref="B708:C708"/>
    <mergeCell ref="B719:C719"/>
    <mergeCell ref="B580:C580"/>
    <mergeCell ref="B581:C581"/>
    <mergeCell ref="B593:C593"/>
    <mergeCell ref="B678:C678"/>
    <mergeCell ref="B679:C679"/>
    <mergeCell ref="B785:C785"/>
    <mergeCell ref="B786:C786"/>
    <mergeCell ref="B798:C798"/>
    <mergeCell ref="B799:C799"/>
    <mergeCell ref="B802:C802"/>
    <mergeCell ref="B610:C610"/>
    <mergeCell ref="B594:C594"/>
    <mergeCell ref="B774:C774"/>
    <mergeCell ref="B750:C750"/>
    <mergeCell ref="B762:C762"/>
    <mergeCell ref="B773:C773"/>
    <mergeCell ref="B598:C598"/>
    <mergeCell ref="B720:C720"/>
    <mergeCell ref="B731:C731"/>
    <mergeCell ref="B732:C732"/>
    <mergeCell ref="B630:C630"/>
    <mergeCell ref="B625:C625"/>
    <mergeCell ref="B654:C654"/>
    <mergeCell ref="B666:C666"/>
    <mergeCell ref="B667:C667"/>
    <mergeCell ref="B609:C609"/>
    <mergeCell ref="B642:C642"/>
    <mergeCell ref="B653:C653"/>
    <mergeCell ref="B797:C797"/>
    <mergeCell ref="B499:C499"/>
    <mergeCell ref="B500:C500"/>
    <mergeCell ref="B320:C320"/>
    <mergeCell ref="B308:C308"/>
    <mergeCell ref="B309:C309"/>
    <mergeCell ref="B445:C445"/>
    <mergeCell ref="B446:C446"/>
    <mergeCell ref="B433:C433"/>
    <mergeCell ref="B421:C421"/>
    <mergeCell ref="B422:C422"/>
    <mergeCell ref="B434:C434"/>
    <mergeCell ref="B351:C351"/>
    <mergeCell ref="B352:C352"/>
    <mergeCell ref="B363:C363"/>
    <mergeCell ref="B364:C364"/>
    <mergeCell ref="B375:C375"/>
    <mergeCell ref="B387:C387"/>
    <mergeCell ref="B463:C463"/>
    <mergeCell ref="B464:C464"/>
    <mergeCell ref="B267:C267"/>
    <mergeCell ref="B296:C296"/>
    <mergeCell ref="B229:C229"/>
    <mergeCell ref="B230:C230"/>
    <mergeCell ref="B241:C241"/>
    <mergeCell ref="B242:C242"/>
    <mergeCell ref="B253:C253"/>
    <mergeCell ref="B254:C254"/>
    <mergeCell ref="B273:C273"/>
    <mergeCell ref="B284:C284"/>
    <mergeCell ref="B146:C146"/>
    <mergeCell ref="B147:C147"/>
    <mergeCell ref="B158:C158"/>
    <mergeCell ref="B205:C205"/>
    <mergeCell ref="B195:C195"/>
    <mergeCell ref="B196:C196"/>
    <mergeCell ref="B217:C217"/>
    <mergeCell ref="B218:C218"/>
    <mergeCell ref="B266:C266"/>
    <mergeCell ref="B128:C128"/>
    <mergeCell ref="B129:C129"/>
    <mergeCell ref="C2:D2"/>
    <mergeCell ref="C3:D3"/>
    <mergeCell ref="C4:D4"/>
    <mergeCell ref="B7:D7"/>
    <mergeCell ref="B9:C9"/>
    <mergeCell ref="B64:C64"/>
    <mergeCell ref="B76:C76"/>
    <mergeCell ref="B77:C77"/>
    <mergeCell ref="B88:C88"/>
    <mergeCell ref="B89:C89"/>
    <mergeCell ref="B57:C57"/>
    <mergeCell ref="B58:C58"/>
    <mergeCell ref="B100:C100"/>
    <mergeCell ref="B101:C101"/>
    <mergeCell ref="B21:C21"/>
    <mergeCell ref="B22:C22"/>
    <mergeCell ref="B33:C33"/>
    <mergeCell ref="B34:C34"/>
    <mergeCell ref="B761:C761"/>
    <mergeCell ref="B738:C738"/>
    <mergeCell ref="B569:C569"/>
    <mergeCell ref="B595:C595"/>
    <mergeCell ref="B376:C376"/>
    <mergeCell ref="B297:C297"/>
    <mergeCell ref="B159:C159"/>
    <mergeCell ref="B45:C45"/>
    <mergeCell ref="B46:C46"/>
    <mergeCell ref="B113:C113"/>
    <mergeCell ref="B114:C114"/>
    <mergeCell ref="B409:C409"/>
    <mergeCell ref="B410:C410"/>
    <mergeCell ref="B452:C452"/>
    <mergeCell ref="B285:C285"/>
    <mergeCell ref="B327:C327"/>
    <mergeCell ref="B338:C338"/>
    <mergeCell ref="B339:C339"/>
    <mergeCell ref="B398:C398"/>
    <mergeCell ref="B134:C134"/>
    <mergeCell ref="B170:C170"/>
    <mergeCell ref="B171:C171"/>
    <mergeCell ref="B126:C126"/>
    <mergeCell ref="B127:C127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հավելված 5</vt:lpstr>
      <vt:lpstr>'հավելված 2'!Print_Area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https://mul2.gov.am/tasks/711921/oneclick/3havelvatsner.xlsx?token=4d5c431b2d8687e4e99cea4a273c65c3</cp:keywords>
  <cp:lastModifiedBy>User</cp:lastModifiedBy>
  <cp:lastPrinted>2022-12-02T20:15:06Z</cp:lastPrinted>
  <dcterms:modified xsi:type="dcterms:W3CDTF">2022-12-02T20:37:01Z</dcterms:modified>
</cp:coreProperties>
</file>