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0" yWindow="0" windowWidth="14618" windowHeight="7658" tabRatio="971" activeTab="6"/>
  </bookViews>
  <sheets>
    <sheet name="Հավելված N 1" sheetId="27" r:id="rId1"/>
    <sheet name="Հավելված N 2" sheetId="32" r:id="rId2"/>
    <sheet name="Հավելված N 3" sheetId="36" r:id="rId3"/>
    <sheet name="Հավելված N 4" sheetId="35" r:id="rId4"/>
    <sheet name="Հավելված N 5" sheetId="29" r:id="rId5"/>
    <sheet name="Հավելված N 6" sheetId="51" r:id="rId6"/>
    <sheet name="Հավելված N 7" sheetId="41" r:id="rId7"/>
  </sheets>
  <externalReferences>
    <externalReference r:id="rId8"/>
  </externalReferences>
  <definedNames>
    <definedName name="a" localSheetId="5">#REF!</definedName>
    <definedName name="a">#REF!</definedName>
    <definedName name="AgencyCode" localSheetId="1">#REF!</definedName>
    <definedName name="AgencyCode" localSheetId="5">#REF!</definedName>
    <definedName name="AgencyCode">#REF!</definedName>
    <definedName name="AgencyName" localSheetId="1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1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PANature" localSheetId="1">#REF!</definedName>
    <definedName name="PANature" localSheetId="5">#REF!</definedName>
    <definedName name="PANature">#REF!</definedName>
    <definedName name="PAType" localSheetId="1">#REF!</definedName>
    <definedName name="PAType" localSheetId="5">#REF!</definedName>
    <definedName name="PAType">#REF!</definedName>
    <definedName name="Performance2" localSheetId="1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5">#REF!</definedName>
    <definedName name="PerformanceType">#REF!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D40" i="51"/>
  <c r="I11" i="41" l="1"/>
  <c r="I15"/>
  <c r="G17" i="36"/>
  <c r="H17"/>
  <c r="E17"/>
  <c r="F20"/>
  <c r="I12" i="41"/>
  <c r="H19" i="36" l="1"/>
  <c r="G19"/>
  <c r="E19"/>
  <c r="F22" l="1"/>
  <c r="F21" l="1"/>
  <c r="G21"/>
  <c r="H21"/>
  <c r="E21"/>
  <c r="I10" i="41" l="1"/>
  <c r="D22" i="36"/>
  <c r="F19" l="1"/>
  <c r="D20"/>
  <c r="E21" i="35" s="1"/>
  <c r="E20" s="1"/>
  <c r="E18" s="1"/>
  <c r="E23"/>
  <c r="E22" s="1"/>
  <c r="E15" i="36"/>
  <c r="E13" s="1"/>
  <c r="G15"/>
  <c r="G13" s="1"/>
  <c r="H15"/>
  <c r="H13" s="1"/>
  <c r="D21"/>
  <c r="D19" l="1"/>
  <c r="F17"/>
  <c r="F15" s="1"/>
  <c r="F13" s="1"/>
  <c r="G31" i="32"/>
  <c r="G30" s="1"/>
  <c r="G29" l="1"/>
  <c r="G28" s="1"/>
  <c r="G27" s="1"/>
  <c r="G25" s="1"/>
  <c r="D20" i="51" s="1"/>
  <c r="G23" i="32" l="1"/>
  <c r="G21" l="1"/>
  <c r="D21" i="27"/>
  <c r="D14" s="1"/>
  <c r="D12" s="1"/>
  <c r="D20" i="29" l="1"/>
  <c r="D17" i="36" l="1"/>
  <c r="E16" i="35" l="1"/>
  <c r="E14" s="1"/>
  <c r="E12" s="1"/>
  <c r="D15" i="36"/>
  <c r="H11" l="1"/>
  <c r="E11"/>
  <c r="G11" l="1"/>
  <c r="F11"/>
  <c r="G19" i="32" l="1"/>
  <c r="G17" s="1"/>
  <c r="G15" s="1"/>
  <c r="D11" i="36"/>
  <c r="D13"/>
  <c r="G13" i="32" l="1"/>
  <c r="G12" s="1"/>
  <c r="G51" l="1"/>
  <c r="G50" s="1"/>
  <c r="G49" s="1"/>
  <c r="G48" s="1"/>
  <c r="G46" s="1"/>
  <c r="G44" s="1"/>
  <c r="G42" l="1"/>
  <c r="G40" s="1"/>
  <c r="G38" s="1"/>
  <c r="G36" s="1"/>
  <c r="G34" s="1"/>
  <c r="G33" s="1"/>
  <c r="G10" s="1"/>
  <c r="D35" i="27"/>
  <c r="D40" i="29" l="1"/>
  <c r="D29" i="27"/>
  <c r="D27" s="1"/>
  <c r="D10" s="1"/>
</calcChain>
</file>

<file path=xl/sharedStrings.xml><?xml version="1.0" encoding="utf-8"?>
<sst xmlns="http://schemas.openxmlformats.org/spreadsheetml/2006/main" count="278" uniqueCount="156">
  <si>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</si>
  <si>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</si>
  <si>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</si>
  <si>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</si>
  <si>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</si>
  <si>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</si>
  <si>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</si>
  <si>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</si>
  <si>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</si>
  <si>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</si>
  <si>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</si>
  <si>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</si>
  <si>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</si>
  <si>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</si>
  <si>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</si>
  <si>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</si>
  <si>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</si>
  <si>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</si>
  <si>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</si>
  <si>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</si>
  <si>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</si>
  <si>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</si>
  <si>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</si>
  <si>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</si>
  <si>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</si>
  <si>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</si>
  <si>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02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</si>
  <si>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</si>
  <si>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</si>
  <si>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</si>
  <si>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</si>
  <si>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</si>
  <si>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</si>
  <si>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</si>
  <si>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</si>
  <si>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</si>
  <si>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</si>
  <si>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</si>
  <si>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</si>
  <si>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</si>
  <si>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Տարի</t>
  </si>
  <si>
    <t>Ծրագիր</t>
  </si>
  <si>
    <t>Միջոցառում</t>
  </si>
  <si>
    <t>այդ թվում` ըստ կատարողների</t>
  </si>
  <si>
    <t xml:space="preserve"> այդ թվում` ըստ կատարողների</t>
  </si>
  <si>
    <t>ՀՀ ԿՐԹՈՒԹՅԱՆ, ԳԻՏՈՒԹՅԱՆ, ՄՇԱԿՈՒՅԹԻ ԵՎ ՍՊՈՐՏԻ ՆԱԽԱՐԱՐՈՒԹՅՈՒՆ</t>
  </si>
  <si>
    <t>այդ  թվում՝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</si>
  <si>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</si>
  <si>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</si>
  <si>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</si>
  <si>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</si>
  <si>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</si>
  <si>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</si>
  <si>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</si>
  <si>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</si>
  <si>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</si>
  <si>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</si>
  <si>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</si>
  <si>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</si>
  <si>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</si>
  <si>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</si>
  <si>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</si>
  <si>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</si>
  <si>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ԳՀ</t>
  </si>
  <si>
    <t xml:space="preserve"> ՄԱՍ II.  ԱՇԽԱՏԱՆՔՆԵՐ</t>
  </si>
  <si>
    <t xml:space="preserve"> դրամ</t>
  </si>
  <si>
    <t xml:space="preserve"> </t>
  </si>
  <si>
    <t xml:space="preserve"> ՄԱՍ III. ԾԱՌԱՅՈՒԹՅՈՒՆՆԵՐ</t>
  </si>
  <si>
    <t>տեխնիկական հսկողության ծառայություններ</t>
  </si>
  <si>
    <t>հեղինակային հսկողության ծառայություններ</t>
  </si>
  <si>
    <t>Հավելված N 1</t>
  </si>
  <si>
    <t>Հավելված N 2</t>
  </si>
  <si>
    <t xml:space="preserve"> ______________ ի    ___Ն որոշման</t>
  </si>
  <si>
    <t>Հավելված N 3</t>
  </si>
  <si>
    <t>Հավելված N 6</t>
  </si>
  <si>
    <t>Հավելված N 4</t>
  </si>
  <si>
    <t>այդ թվում` ըստ ուղղությունների</t>
  </si>
  <si>
    <t xml:space="preserve"> Մասնագիտացված կազմակերպություն </t>
  </si>
  <si>
    <t>Աղյուսակ 9․1.14</t>
  </si>
  <si>
    <t>դրամ</t>
  </si>
  <si>
    <t>ՄԱ</t>
  </si>
  <si>
    <t>Հավելված N 7</t>
  </si>
  <si>
    <t xml:space="preserve">Ցուցանիշների փոփոխությունը (ավելացումները նշված են դրական նշանով)  </t>
  </si>
  <si>
    <t>08</t>
  </si>
  <si>
    <t xml:space="preserve"> ՀԱՆԳԻՍՏ, ՄՇԱԿՈՒՅԹ ԵՎ ԿՐՈՆ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</si>
  <si>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</si>
  <si>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</si>
  <si>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</si>
  <si>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</si>
  <si>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Մշակութային ծառայություններ</t>
  </si>
  <si>
    <t xml:space="preserve"> Մշակութային ժառանգության ծրագիր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</si>
  <si>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</si>
  <si>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</si>
  <si>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ՀՀ կրթության, գիտության, մշակույթի և սպորտի նախարարություն 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</si>
  <si>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</si>
  <si>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</si>
  <si>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</si>
  <si>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 Հուշարձանների ամրակայում, նորոգում և վերականգնում</t>
  </si>
  <si>
    <t>1. Վերականգնողական աշխատանքներ</t>
  </si>
  <si>
    <t>որից`</t>
  </si>
  <si>
    <t>1075-21001</t>
  </si>
  <si>
    <t>Հուշարձանների ամրակայում, նորոգում և վերականգնում</t>
  </si>
  <si>
    <t>վերականգնողական աշխատանքներ</t>
  </si>
  <si>
    <t>07</t>
  </si>
  <si>
    <t>Հուշարձանների և մշակութային արժեքների վերականգնում և պահպանում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</si>
  <si>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</si>
  <si>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 xml:space="preserve"> Հանրության կողմից անմիջականորեն օգտագործվող ակտիվների հետ կապված միջոցառումներ</t>
  </si>
  <si>
    <t xml:space="preserve"> Հուշարձանների ամրակայում, նորոգում և վերականգնում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</si>
  <si>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</si>
  <si>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</si>
  <si>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</si>
  <si>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</si>
  <si>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</si>
  <si>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</si>
  <si>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 xml:space="preserve">ՀՀ կառավարության  2022 թվականի </t>
  </si>
  <si>
    <t>ՀՀ կառավարության  2022 թվականի</t>
  </si>
  <si>
    <t>Հավելված N 5</t>
  </si>
  <si>
    <t>Ցուցանիշների փոփոխությունը (ավելացումները նշված են դրական նշանով)</t>
  </si>
  <si>
    <t xml:space="preserve">
</t>
  </si>
  <si>
    <t>ՀՀ Տավուշի մարզ</t>
  </si>
  <si>
    <t>Դիլիջան համայնքի Հ.Շարամբեյանի անվան ժողովրդական արհեստների թանգարանի նորոգում, ամրակայում</t>
  </si>
  <si>
    <t>45451600-502</t>
  </si>
  <si>
    <t>ՀԱՅԱՍՏԱՆԻ ՀԱՆՐԱՊԵՏՈՒԹՅԱՆ ԿԱՌԱՎԱՐՈՒԹՅԱՆ 2021 ԹՎԱԿԱՆԻ ԴԵԿՏԵՄԲԵՐԻ 23-Ի N2121-Ն ՈՐՈՇՄԱՆ N 3 ԵՎ N 4 ՀԱՎԵԼՎԱԾՆԵՐՈՒՄ ԿԱՏԱՐՎՈՂ  ՓՈՓՈԽՈՒԹՅՈՒՆԸ ԵՎ ԼՐԱՑՈՒՄԸ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</si>
  <si>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ՓՈՓՈԽՈՒԹՅՈՒՆԸ ԵՎ ԼՐԱՑՈՒՄԸ</t>
  </si>
  <si>
    <t>ՀՀ Կոտայքի մարզ</t>
  </si>
  <si>
    <t>Բջնի գյուղի Սբ. Աստվածածին եկեղեցու հյուսիսային ավանդատան արտաքին պատի վերականգնում</t>
  </si>
  <si>
    <t>45451600-512</t>
  </si>
  <si>
    <t>71351540-535</t>
  </si>
  <si>
    <t>98111140-44</t>
  </si>
  <si>
    <t>ՀԱՅԱՍՏԱՆԻ ՀԱՆՐԱՊԵՏՈՒԹՅԱՆ ԿԱՌԱՎԱՐՈՒԹՅԱՆ 2021 ԹՎԱԿԱՆԻ ԴԵԿՏԵՄԲԵՐԻ 23-Ի N 2121-Ն ՈՐՈՇՄԱՆ N 5 ՀԱՎԵԼՎԱԾԻ N 2 ԱՂՅՈՒՍԱԿՈՒՄ ԿԱՏԱՐՎՈՂ ՓՈՓՈԽՈՒԹՅՈՒՆԸ ԵՎ ԼՐԱՑՈՒՄԸ</t>
  </si>
  <si>
    <t>«ՀԱՅԱUՏԱՆԻ ՀԱՆՐԱՊԵՏՈՒԹՅԱՆ 2022 ԹՎԱԿԱՆԻ ՊԵՏԱԿԱՆ ԲՅՈՒՋԵԻ ՄԱUԻՆ» ՀԱՅԱUՏԱՆԻ ՀԱՆՐԱՊԵՏՈՒԹՅԱՆ OՐԵՆՔԻ N 1 ՀԱՎԵԼՎԱԾԻ N 3 ԱՂՅՈՒՍԱԿՈՒՄ ԿԱՏԱՐՎՈՂ ՓՈՓՈԽՈՒԹՅՈՒՆԸ ԵՎ ԼՐԱՑՈՒՄԸ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</si>
  <si>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</si>
  <si>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</si>
  <si>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</si>
  <si>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</si>
  <si>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</si>
  <si>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</si>
  <si>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</si>
  <si>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</si>
  <si>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</si>
  <si>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</si>
  <si>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</si>
  <si>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</si>
  <si>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</si>
  <si>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</si>
  <si>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</si>
  <si>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</si>
  <si>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Աղյուսակ 9․47</t>
  </si>
  <si>
    <t>ՀՀ կառավարություն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</si>
  <si>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</si>
  <si>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</si>
  <si>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Միջոցառումն իրականացնողի անվանումը </t>
  </si>
  <si>
    <t xml:space="preserve">ՀԱՅԱՍՏԱՆԻ ՀԱՆՐԱՊԵՏՈՒԹՅԱՆ ԿԱՌԱՎԱՐՈՒԹՅԱՆ 2021 ԹՎԱԿԱՆԻ ԴԵԿՏԵՄԲԵՐԻ 23-Ի N 2121-Ն ՈՐՈՇՄԱՆ N 9 ՀԱՎԵԼՎԱԾԻ N 9.13 ԱՂՅՈՒՍԱԿՈՒՄ ԿԱՏԱՐՎՈՂ ՓՈՓՈԽՈՒԹՅՈՒՆԸ ԵՎ N 9.47 ԱՂՅՈՒՍԱԿՈՒՄ ԿԱՏԱՐՎՈՂ ԼՐԱՑՈՒՄԸ </t>
  </si>
  <si>
    <t xml:space="preserve">ՀԱՅԱՍՏԱՆԻ ՀԱՆՐԱՊԵՏՈՒԹՅԱՆ ԿԱՌԱՎԱՐՈՒԹՅԱՆ 2021 ԹՎԱԿԱՆԻ ԴԵԿՏԵՄԲԵՐԻ 23-Ի N 2121-Ն ՈՐՈՇՄԱՆ N 9.1 ՀԱՎԵԼՎԱԾԻ N 9.1.14 ԱՂՅՈՒՍԱԿՈՒՄ ԿԱՏԱՐՎՈՂ ՓՈՓՈԽՈՒԹՅՈՒՆԸ ԵՎ N 9.1.58 ԱՂՅՈՒՍԱԿՈՒՄ ԿԱՏԱՐՎՈՂ ԼՐԱՑՈՒՄԸ </t>
  </si>
  <si>
    <t>Աղյուսակ 9․1.58</t>
  </si>
  <si>
    <t xml:space="preserve">ՀԱՅԱՍՏԱՆԻ ՀԱՆՐԱՊԵՏՈՒԹՅԱՆ ԿԱՌԱՎԱՐՈՒԹՅԱՆ 2021 ԹՎԱԿԱՆԻ ԴԵԿՏԵՄԲԵՐԻ 23-Ի 
N 2121-Ն ՈՐՈՇՄԱՆ N 10 ՀԱՎԵԼՎԱԾՈՒՄ ԿԱՏԱՐՎՈՂ ՓՈՓՈԽՈՒԹՅՈՒՆՆԵՐԸ ԵՎ ԼՐԱՑՈՒՄԸ
</t>
  </si>
</sst>
</file>

<file path=xl/styles.xml><?xml version="1.0" encoding="utf-8"?>
<styleSheet xmlns="http://schemas.openxmlformats.org/spreadsheetml/2006/main">
  <numFmts count="12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_-* #,##0.0\ _₽_-;\-* #,##0.0\ _₽_-;_-* &quot;-&quot;?\ _₽_-;_-@_-"/>
    <numFmt numFmtId="173" formatCode="General_)"/>
    <numFmt numFmtId="176" formatCode="0_);\(0\)"/>
  </numFmts>
  <fonts count="9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b/>
      <u/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sz val="12"/>
      <color indexed="8"/>
      <name val="GHEA Grapalat"/>
      <family val="3"/>
    </font>
    <font>
      <b/>
      <i/>
      <sz val="12"/>
      <color theme="1"/>
      <name val="GHEA Grapalat"/>
      <family val="3"/>
    </font>
    <font>
      <b/>
      <i/>
      <sz val="11"/>
      <name val="GHEA Grapalat"/>
      <family val="3"/>
    </font>
    <font>
      <sz val="11"/>
      <name val="GHEA Grapalat"/>
      <family val="3"/>
    </font>
    <font>
      <sz val="10"/>
      <color theme="1"/>
      <name val="Arial Narrow"/>
      <family val="2"/>
    </font>
    <font>
      <b/>
      <i/>
      <sz val="12"/>
      <name val="Calibri"/>
      <family val="2"/>
      <charset val="204"/>
      <scheme val="minor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27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</borders>
  <cellStyleXfs count="2028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1" fillId="0" borderId="13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4" applyNumberFormat="0" applyAlignment="0" applyProtection="0"/>
    <xf numFmtId="0" fontId="26" fillId="7" borderId="15" applyNumberFormat="0" applyAlignment="0" applyProtection="0"/>
    <xf numFmtId="0" fontId="27" fillId="7" borderId="14" applyNumberFormat="0" applyAlignment="0" applyProtection="0"/>
    <xf numFmtId="0" fontId="28" fillId="0" borderId="16" applyNumberFormat="0" applyFill="0" applyAlignment="0" applyProtection="0"/>
    <xf numFmtId="0" fontId="29" fillId="8" borderId="17" applyNumberFormat="0" applyAlignment="0" applyProtection="0"/>
    <xf numFmtId="0" fontId="30" fillId="0" borderId="0" applyNumberFormat="0" applyFill="0" applyBorder="0" applyAlignment="0" applyProtection="0"/>
    <xf numFmtId="0" fontId="13" fillId="9" borderId="18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9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8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11" applyNumberFormat="0" applyFill="0" applyAlignment="0" applyProtection="0"/>
    <xf numFmtId="0" fontId="35" fillId="25" borderId="0" applyNumberFormat="0" applyBorder="0" applyAlignment="0" applyProtection="0"/>
    <xf numFmtId="0" fontId="43" fillId="0" borderId="13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6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4" applyNumberFormat="0" applyAlignment="0" applyProtection="0"/>
    <xf numFmtId="0" fontId="40" fillId="3" borderId="0" applyNumberFormat="0" applyBorder="0" applyAlignment="0" applyProtection="0"/>
    <xf numFmtId="0" fontId="47" fillId="7" borderId="15" applyNumberFormat="0" applyAlignment="0" applyProtection="0"/>
    <xf numFmtId="0" fontId="44" fillId="6" borderId="14" applyNumberFormat="0" applyAlignment="0" applyProtection="0"/>
    <xf numFmtId="0" fontId="42" fillId="0" borderId="12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7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9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20" applyNumberFormat="0" applyAlignment="0" applyProtection="0"/>
    <xf numFmtId="0" fontId="57" fillId="53" borderId="21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22" applyNumberFormat="0" applyFill="0" applyAlignment="0" applyProtection="0"/>
    <xf numFmtId="0" fontId="61" fillId="0" borderId="23" applyNumberFormat="0" applyFill="0" applyAlignment="0" applyProtection="0"/>
    <xf numFmtId="0" fontId="62" fillId="0" borderId="24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20" applyNumberFormat="0" applyAlignment="0" applyProtection="0"/>
    <xf numFmtId="0" fontId="64" fillId="0" borderId="25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6" applyNumberFormat="0" applyFont="0" applyAlignment="0" applyProtection="0"/>
    <xf numFmtId="0" fontId="66" fillId="52" borderId="27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8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8" fillId="0" borderId="0"/>
    <xf numFmtId="38" fontId="79" fillId="0" borderId="0"/>
    <xf numFmtId="38" fontId="80" fillId="0" borderId="0"/>
    <xf numFmtId="38" fontId="81" fillId="0" borderId="0"/>
    <xf numFmtId="0" fontId="82" fillId="0" borderId="0"/>
    <xf numFmtId="0" fontId="82" fillId="0" borderId="0"/>
    <xf numFmtId="0" fontId="83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4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4" fillId="0" borderId="0"/>
    <xf numFmtId="0" fontId="51" fillId="55" borderId="38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3" fontId="85" fillId="0" borderId="39">
      <protection locked="0"/>
    </xf>
    <xf numFmtId="173" fontId="86" fillId="57" borderId="39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7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95" fillId="0" borderId="0"/>
    <xf numFmtId="43" fontId="95" fillId="0" borderId="0" applyFont="0" applyFill="0" applyBorder="0" applyAlignment="0" applyProtection="0"/>
    <xf numFmtId="0" fontId="1" fillId="0" borderId="0"/>
  </cellStyleXfs>
  <cellXfs count="318">
    <xf numFmtId="0" fontId="0" fillId="0" borderId="0" xfId="0"/>
    <xf numFmtId="0" fontId="14" fillId="0" borderId="0" xfId="0" applyFont="1" applyAlignment="1">
      <alignment wrapText="1"/>
    </xf>
    <xf numFmtId="0" fontId="76" fillId="2" borderId="1" xfId="0" applyFont="1" applyFill="1" applyBorder="1" applyAlignment="1">
      <alignment horizontal="center" vertical="center" wrapText="1"/>
    </xf>
    <xf numFmtId="0" fontId="17" fillId="0" borderId="1" xfId="96" applyFont="1" applyBorder="1" applyAlignment="1">
      <alignment horizontal="left" vertical="center" wrapText="1"/>
    </xf>
    <xf numFmtId="49" fontId="17" fillId="0" borderId="1" xfId="96" applyNumberFormat="1" applyFont="1" applyFill="1" applyBorder="1" applyAlignment="1">
      <alignment horizontal="center" vertical="center" textRotation="90" wrapText="1"/>
    </xf>
    <xf numFmtId="0" fontId="17" fillId="0" borderId="1" xfId="96" applyNumberFormat="1" applyFont="1" applyFill="1" applyBorder="1" applyAlignment="1">
      <alignment horizontal="center" vertical="center" wrapText="1"/>
    </xf>
    <xf numFmtId="0" fontId="73" fillId="2" borderId="1" xfId="96" applyFont="1" applyFill="1" applyBorder="1" applyAlignment="1">
      <alignment horizontal="center" vertical="center" wrapText="1"/>
    </xf>
    <xf numFmtId="0" fontId="76" fillId="2" borderId="1" xfId="96" applyFont="1" applyFill="1" applyBorder="1" applyAlignment="1">
      <alignment horizontal="center" vertical="center" wrapText="1"/>
    </xf>
    <xf numFmtId="168" fontId="73" fillId="2" borderId="1" xfId="96" applyNumberFormat="1" applyFont="1" applyFill="1" applyBorder="1" applyAlignment="1">
      <alignment horizontal="center" vertical="center" wrapText="1"/>
    </xf>
    <xf numFmtId="169" fontId="17" fillId="0" borderId="1" xfId="96" applyNumberFormat="1" applyFont="1" applyBorder="1" applyAlignment="1">
      <alignment horizontal="center" vertical="center" wrapText="1"/>
    </xf>
    <xf numFmtId="165" fontId="17" fillId="2" borderId="1" xfId="6" applyNumberFormat="1" applyFont="1" applyFill="1" applyBorder="1" applyAlignment="1">
      <alignment horizontal="center" vertical="center"/>
    </xf>
    <xf numFmtId="0" fontId="17" fillId="0" borderId="2" xfId="96" applyFont="1" applyBorder="1" applyAlignment="1">
      <alignment horizontal="center" vertical="center" wrapText="1"/>
    </xf>
    <xf numFmtId="0" fontId="77" fillId="2" borderId="0" xfId="0" applyFont="1" applyFill="1"/>
    <xf numFmtId="0" fontId="17" fillId="0" borderId="30" xfId="0" applyFont="1" applyBorder="1" applyAlignment="1">
      <alignment horizontal="left" vertical="center" wrapText="1"/>
    </xf>
    <xf numFmtId="0" fontId="17" fillId="0" borderId="3" xfId="96" applyFont="1" applyBorder="1" applyAlignment="1">
      <alignment horizontal="center" vertical="center" wrapText="1"/>
    </xf>
    <xf numFmtId="0" fontId="74" fillId="0" borderId="33" xfId="96" applyFont="1" applyFill="1" applyBorder="1" applyAlignment="1">
      <alignment horizontal="left" vertical="center" wrapText="1"/>
    </xf>
    <xf numFmtId="169" fontId="17" fillId="2" borderId="30" xfId="7" applyNumberFormat="1" applyFont="1" applyFill="1" applyBorder="1" applyAlignment="1">
      <alignment horizontal="center" vertical="center" wrapText="1"/>
    </xf>
    <xf numFmtId="168" fontId="75" fillId="2" borderId="1" xfId="96" applyNumberFormat="1" applyFont="1" applyFill="1" applyBorder="1" applyAlignment="1">
      <alignment horizontal="center" vertical="center" wrapText="1"/>
    </xf>
    <xf numFmtId="0" fontId="73" fillId="0" borderId="0" xfId="0" applyFont="1"/>
    <xf numFmtId="0" fontId="73" fillId="2" borderId="0" xfId="0" applyFont="1" applyFill="1"/>
    <xf numFmtId="0" fontId="17" fillId="0" borderId="4" xfId="0" applyFont="1" applyBorder="1" applyAlignment="1">
      <alignment vertical="top" wrapText="1"/>
    </xf>
    <xf numFmtId="0" fontId="73" fillId="0" borderId="7" xfId="0" applyFont="1" applyBorder="1" applyAlignment="1">
      <alignment horizontal="center" vertical="top" wrapText="1"/>
    </xf>
    <xf numFmtId="0" fontId="73" fillId="0" borderId="1" xfId="0" applyFont="1" applyBorder="1" applyAlignment="1">
      <alignment horizontal="left" vertical="top" wrapText="1"/>
    </xf>
    <xf numFmtId="167" fontId="73" fillId="0" borderId="30" xfId="0" applyNumberFormat="1" applyFont="1" applyBorder="1" applyAlignment="1">
      <alignment horizontal="center" vertical="center" wrapText="1"/>
    </xf>
    <xf numFmtId="0" fontId="89" fillId="0" borderId="30" xfId="0" applyFont="1" applyBorder="1" applyAlignment="1">
      <alignment horizontal="left" vertical="top" wrapText="1"/>
    </xf>
    <xf numFmtId="165" fontId="17" fillId="2" borderId="30" xfId="0" applyNumberFormat="1" applyFont="1" applyFill="1" applyBorder="1" applyAlignment="1">
      <alignment horizontal="left" vertical="top" wrapText="1"/>
    </xf>
    <xf numFmtId="0" fontId="17" fillId="0" borderId="30" xfId="0" applyFont="1" applyFill="1" applyBorder="1" applyAlignment="1">
      <alignment horizontal="left" vertical="top" wrapText="1"/>
    </xf>
    <xf numFmtId="165" fontId="73" fillId="0" borderId="0" xfId="0" applyNumberFormat="1" applyFont="1"/>
    <xf numFmtId="0" fontId="89" fillId="0" borderId="1" xfId="0" applyFont="1" applyBorder="1" applyAlignment="1">
      <alignment horizontal="left" vertical="top" wrapText="1"/>
    </xf>
    <xf numFmtId="0" fontId="73" fillId="0" borderId="30" xfId="0" applyFont="1" applyBorder="1"/>
    <xf numFmtId="0" fontId="73" fillId="0" borderId="1" xfId="0" applyFont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left" vertical="top" wrapText="1"/>
    </xf>
    <xf numFmtId="166" fontId="73" fillId="2" borderId="30" xfId="7" applyNumberFormat="1" applyFont="1" applyFill="1" applyBorder="1" applyAlignment="1">
      <alignment horizontal="center" vertical="center" wrapText="1"/>
    </xf>
    <xf numFmtId="169" fontId="73" fillId="2" borderId="30" xfId="7" applyNumberFormat="1" applyFont="1" applyFill="1" applyBorder="1" applyAlignment="1">
      <alignment horizontal="center" vertical="center" wrapText="1"/>
    </xf>
    <xf numFmtId="169" fontId="17" fillId="0" borderId="30" xfId="7" applyNumberFormat="1" applyFont="1" applyFill="1" applyBorder="1" applyAlignment="1">
      <alignment horizontal="center" vertical="center" wrapText="1"/>
    </xf>
    <xf numFmtId="169" fontId="17" fillId="0" borderId="30" xfId="7" applyNumberFormat="1" applyFont="1" applyFill="1" applyBorder="1" applyAlignment="1">
      <alignment horizontal="right" vertical="center" wrapText="1"/>
    </xf>
    <xf numFmtId="166" fontId="89" fillId="2" borderId="30" xfId="7" applyNumberFormat="1" applyFont="1" applyFill="1" applyBorder="1" applyAlignment="1">
      <alignment horizontal="center" vertical="center" wrapText="1"/>
    </xf>
    <xf numFmtId="166" fontId="73" fillId="2" borderId="30" xfId="7" applyNumberFormat="1" applyFont="1" applyFill="1" applyBorder="1" applyAlignment="1">
      <alignment vertical="center" wrapText="1"/>
    </xf>
    <xf numFmtId="166" fontId="73" fillId="2" borderId="30" xfId="7" applyNumberFormat="1" applyFont="1" applyFill="1" applyBorder="1" applyAlignment="1">
      <alignment horizontal="right" vertical="center" wrapText="1"/>
    </xf>
    <xf numFmtId="0" fontId="17" fillId="2" borderId="41" xfId="0" applyFont="1" applyFill="1" applyBorder="1" applyAlignment="1">
      <alignment horizontal="left" vertical="top" wrapText="1"/>
    </xf>
    <xf numFmtId="169" fontId="73" fillId="0" borderId="0" xfId="96" applyNumberFormat="1" applyFont="1" applyFill="1" applyAlignment="1">
      <alignment vertical="center" wrapText="1"/>
    </xf>
    <xf numFmtId="49" fontId="17" fillId="0" borderId="0" xfId="96" applyNumberFormat="1" applyFont="1" applyFill="1" applyAlignment="1">
      <alignment horizontal="center" vertical="center" wrapText="1"/>
    </xf>
    <xf numFmtId="168" fontId="17" fillId="0" borderId="0" xfId="96" applyNumberFormat="1" applyFont="1" applyFill="1" applyAlignment="1">
      <alignment horizontal="center" vertical="center" wrapText="1"/>
    </xf>
    <xf numFmtId="168" fontId="17" fillId="0" borderId="1" xfId="96" applyNumberFormat="1" applyFont="1" applyFill="1" applyBorder="1" applyAlignment="1">
      <alignment horizontal="center" vertical="center" wrapText="1"/>
    </xf>
    <xf numFmtId="0" fontId="73" fillId="0" borderId="1" xfId="0" applyFont="1" applyBorder="1"/>
    <xf numFmtId="166" fontId="74" fillId="0" borderId="1" xfId="7" applyNumberFormat="1" applyFont="1" applyBorder="1"/>
    <xf numFmtId="166" fontId="89" fillId="0" borderId="1" xfId="7" applyNumberFormat="1" applyFont="1" applyBorder="1" applyAlignment="1">
      <alignment vertical="center"/>
    </xf>
    <xf numFmtId="166" fontId="89" fillId="0" borderId="30" xfId="7" applyNumberFormat="1" applyFont="1" applyBorder="1" applyAlignment="1">
      <alignment vertical="center"/>
    </xf>
    <xf numFmtId="166" fontId="74" fillId="0" borderId="30" xfId="7" applyNumberFormat="1" applyFont="1" applyBorder="1" applyAlignment="1">
      <alignment vertical="center"/>
    </xf>
    <xf numFmtId="0" fontId="73" fillId="0" borderId="1" xfId="0" applyFont="1" applyBorder="1" applyAlignment="1">
      <alignment horizontal="center"/>
    </xf>
    <xf numFmtId="167" fontId="17" fillId="0" borderId="0" xfId="0" applyNumberFormat="1" applyFont="1"/>
    <xf numFmtId="165" fontId="17" fillId="0" borderId="0" xfId="0" applyNumberFormat="1" applyFont="1"/>
    <xf numFmtId="168" fontId="73" fillId="0" borderId="0" xfId="0" applyNumberFormat="1" applyFont="1"/>
    <xf numFmtId="0" fontId="77" fillId="0" borderId="0" xfId="0" applyFont="1"/>
    <xf numFmtId="0" fontId="77" fillId="0" borderId="0" xfId="0" applyFont="1" applyAlignment="1">
      <alignment wrapText="1"/>
    </xf>
    <xf numFmtId="168" fontId="77" fillId="0" borderId="0" xfId="0" applyNumberFormat="1" applyFont="1"/>
    <xf numFmtId="0" fontId="89" fillId="2" borderId="1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top" wrapText="1"/>
    </xf>
    <xf numFmtId="0" fontId="14" fillId="2" borderId="0" xfId="0" applyFont="1" applyFill="1" applyAlignment="1">
      <alignment horizontal="right"/>
    </xf>
    <xf numFmtId="0" fontId="77" fillId="0" borderId="0" xfId="0" applyFont="1" applyBorder="1"/>
    <xf numFmtId="0" fontId="73" fillId="0" borderId="0" xfId="0" applyFont="1" applyBorder="1"/>
    <xf numFmtId="167" fontId="77" fillId="0" borderId="0" xfId="0" applyNumberFormat="1" applyFont="1" applyBorder="1"/>
    <xf numFmtId="0" fontId="17" fillId="0" borderId="1" xfId="0" applyFont="1" applyBorder="1" applyAlignment="1">
      <alignment vertical="top" wrapText="1"/>
    </xf>
    <xf numFmtId="0" fontId="73" fillId="2" borderId="1" xfId="0" applyFont="1" applyFill="1" applyBorder="1" applyAlignment="1">
      <alignment vertical="top" wrapText="1"/>
    </xf>
    <xf numFmtId="0" fontId="73" fillId="2" borderId="1" xfId="0" applyFont="1" applyFill="1" applyBorder="1" applyAlignment="1">
      <alignment horizontal="center" vertical="top" wrapText="1"/>
    </xf>
    <xf numFmtId="0" fontId="90" fillId="0" borderId="1" xfId="0" applyFont="1" applyBorder="1" applyAlignment="1">
      <alignment horizontal="left" vertical="top" wrapText="1"/>
    </xf>
    <xf numFmtId="0" fontId="73" fillId="2" borderId="1" xfId="0" applyFont="1" applyFill="1" applyBorder="1" applyAlignment="1">
      <alignment wrapText="1"/>
    </xf>
    <xf numFmtId="0" fontId="73" fillId="2" borderId="1" xfId="0" applyFont="1" applyFill="1" applyBorder="1" applyAlignment="1">
      <alignment vertical="center" wrapText="1"/>
    </xf>
    <xf numFmtId="0" fontId="73" fillId="2" borderId="1" xfId="0" applyFont="1" applyFill="1" applyBorder="1" applyAlignment="1">
      <alignment horizontal="left" vertical="center"/>
    </xf>
    <xf numFmtId="165" fontId="73" fillId="0" borderId="1" xfId="6" applyNumberFormat="1" applyFont="1" applyBorder="1" applyAlignment="1">
      <alignment horizontal="right" vertical="center"/>
    </xf>
    <xf numFmtId="168" fontId="73" fillId="0" borderId="0" xfId="0" applyNumberFormat="1" applyFont="1" applyAlignment="1">
      <alignment vertical="center"/>
    </xf>
    <xf numFmtId="0" fontId="73" fillId="0" borderId="0" xfId="0" applyFont="1" applyAlignment="1">
      <alignment vertical="center"/>
    </xf>
    <xf numFmtId="0" fontId="73" fillId="0" borderId="30" xfId="0" applyFont="1" applyFill="1" applyBorder="1" applyAlignment="1">
      <alignment vertical="top" wrapText="1"/>
    </xf>
    <xf numFmtId="169" fontId="73" fillId="0" borderId="33" xfId="0" applyNumberFormat="1" applyFont="1" applyFill="1" applyBorder="1" applyAlignment="1">
      <alignment horizontal="right" vertical="top" wrapText="1"/>
    </xf>
    <xf numFmtId="0" fontId="73" fillId="0" borderId="0" xfId="0" applyFont="1" applyFill="1" applyAlignment="1">
      <alignment vertical="top"/>
    </xf>
    <xf numFmtId="0" fontId="73" fillId="0" borderId="37" xfId="0" applyFont="1" applyFill="1" applyBorder="1" applyAlignment="1">
      <alignment vertical="center"/>
    </xf>
    <xf numFmtId="0" fontId="73" fillId="0" borderId="33" xfId="0" applyFont="1" applyFill="1" applyBorder="1" applyAlignment="1">
      <alignment horizontal="center" vertical="center"/>
    </xf>
    <xf numFmtId="169" fontId="73" fillId="0" borderId="30" xfId="0" applyNumberFormat="1" applyFont="1" applyFill="1" applyBorder="1" applyAlignment="1">
      <alignment horizontal="right" vertical="center" wrapText="1"/>
    </xf>
    <xf numFmtId="0" fontId="73" fillId="0" borderId="0" xfId="0" applyFont="1" applyAlignment="1">
      <alignment horizontal="left" vertical="center" wrapText="1"/>
    </xf>
    <xf numFmtId="0" fontId="73" fillId="0" borderId="0" xfId="0" applyFont="1" applyFill="1"/>
    <xf numFmtId="171" fontId="73" fillId="0" borderId="30" xfId="6" applyNumberFormat="1" applyFont="1" applyBorder="1" applyAlignment="1">
      <alignment horizontal="center" vertical="center"/>
    </xf>
    <xf numFmtId="0" fontId="73" fillId="0" borderId="0" xfId="0" applyFont="1" applyAlignment="1">
      <alignment horizontal="center"/>
    </xf>
    <xf numFmtId="168" fontId="17" fillId="2" borderId="3" xfId="96" applyNumberFormat="1" applyFont="1" applyFill="1" applyBorder="1" applyAlignment="1">
      <alignment horizontal="center" vertical="center" wrapText="1"/>
    </xf>
    <xf numFmtId="0" fontId="73" fillId="0" borderId="30" xfId="0" applyFont="1" applyBorder="1" applyAlignment="1">
      <alignment horizontal="left" vertical="center" wrapText="1"/>
    </xf>
    <xf numFmtId="0" fontId="17" fillId="0" borderId="0" xfId="96" applyNumberFormat="1" applyFont="1" applyFill="1" applyAlignment="1">
      <alignment horizontal="center" vertical="center" wrapText="1"/>
    </xf>
    <xf numFmtId="0" fontId="77" fillId="0" borderId="0" xfId="0" applyFont="1" applyAlignment="1">
      <alignment horizontal="right"/>
    </xf>
    <xf numFmtId="166" fontId="73" fillId="0" borderId="0" xfId="0" applyNumberFormat="1" applyFont="1"/>
    <xf numFmtId="165" fontId="74" fillId="2" borderId="1" xfId="6" applyNumberFormat="1" applyFont="1" applyFill="1" applyBorder="1" applyAlignment="1">
      <alignment horizontal="center" vertical="center"/>
    </xf>
    <xf numFmtId="0" fontId="73" fillId="2" borderId="46" xfId="0" applyFont="1" applyFill="1" applyBorder="1" applyAlignment="1">
      <alignment horizontal="center" vertical="center" wrapText="1"/>
    </xf>
    <xf numFmtId="0" fontId="74" fillId="2" borderId="46" xfId="0" applyFont="1" applyFill="1" applyBorder="1" applyAlignment="1">
      <alignment horizontal="center" vertical="center" wrapText="1"/>
    </xf>
    <xf numFmtId="166" fontId="74" fillId="0" borderId="46" xfId="7" applyNumberFormat="1" applyFont="1" applyBorder="1"/>
    <xf numFmtId="166" fontId="74" fillId="0" borderId="1" xfId="7" applyNumberFormat="1" applyFont="1" applyBorder="1" applyAlignment="1">
      <alignment horizontal="center"/>
    </xf>
    <xf numFmtId="169" fontId="73" fillId="0" borderId="30" xfId="0" applyNumberFormat="1" applyFont="1" applyFill="1" applyBorder="1" applyAlignment="1">
      <alignment horizontal="right" vertical="top" wrapText="1"/>
    </xf>
    <xf numFmtId="0" fontId="17" fillId="0" borderId="47" xfId="0" applyFont="1" applyBorder="1" applyAlignment="1">
      <alignment vertical="top" wrapText="1"/>
    </xf>
    <xf numFmtId="169" fontId="17" fillId="2" borderId="30" xfId="7" applyNumberFormat="1" applyFont="1" applyFill="1" applyBorder="1" applyAlignment="1">
      <alignment horizontal="center" vertical="top" wrapText="1"/>
    </xf>
    <xf numFmtId="43" fontId="77" fillId="0" borderId="0" xfId="0" applyNumberFormat="1" applyFont="1"/>
    <xf numFmtId="43" fontId="73" fillId="0" borderId="0" xfId="7" applyFont="1"/>
    <xf numFmtId="43" fontId="73" fillId="0" borderId="0" xfId="0" applyNumberFormat="1" applyFont="1"/>
    <xf numFmtId="43" fontId="77" fillId="2" borderId="0" xfId="0" applyNumberFormat="1" applyFont="1" applyFill="1"/>
    <xf numFmtId="166" fontId="77" fillId="2" borderId="30" xfId="7" applyNumberFormat="1" applyFont="1" applyFill="1" applyBorder="1" applyAlignment="1">
      <alignment horizontal="center" vertical="center"/>
    </xf>
    <xf numFmtId="0" fontId="73" fillId="2" borderId="31" xfId="0" applyFont="1" applyFill="1" applyBorder="1" applyAlignment="1">
      <alignment vertical="top" wrapText="1"/>
    </xf>
    <xf numFmtId="0" fontId="73" fillId="2" borderId="2" xfId="0" applyFont="1" applyFill="1" applyBorder="1" applyAlignment="1">
      <alignment vertical="top" wrapText="1"/>
    </xf>
    <xf numFmtId="166" fontId="73" fillId="0" borderId="30" xfId="7" applyNumberFormat="1" applyFont="1" applyFill="1" applyBorder="1" applyAlignment="1">
      <alignment vertical="center"/>
    </xf>
    <xf numFmtId="169" fontId="17" fillId="0" borderId="30" xfId="7" applyNumberFormat="1" applyFont="1" applyFill="1" applyBorder="1" applyAlignment="1">
      <alignment horizontal="center" vertical="top" wrapText="1"/>
    </xf>
    <xf numFmtId="166" fontId="17" fillId="2" borderId="42" xfId="7" applyNumberFormat="1" applyFont="1" applyFill="1" applyBorder="1" applyAlignment="1">
      <alignment vertical="top" wrapText="1"/>
    </xf>
    <xf numFmtId="43" fontId="73" fillId="2" borderId="0" xfId="0" applyNumberFormat="1" applyFont="1" applyFill="1"/>
    <xf numFmtId="0" fontId="73" fillId="2" borderId="30" xfId="0" applyFont="1" applyFill="1" applyBorder="1" applyAlignment="1">
      <alignment horizontal="left" vertical="center" wrapText="1"/>
    </xf>
    <xf numFmtId="0" fontId="73" fillId="2" borderId="30" xfId="0" applyFont="1" applyFill="1" applyBorder="1" applyAlignment="1">
      <alignment horizontal="left" vertical="top" wrapText="1"/>
    </xf>
    <xf numFmtId="0" fontId="73" fillId="2" borderId="30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73" fillId="2" borderId="0" xfId="0" applyFont="1" applyFill="1" applyAlignment="1">
      <alignment horizontal="left" vertical="top" wrapText="1"/>
    </xf>
    <xf numFmtId="0" fontId="73" fillId="2" borderId="0" xfId="0" applyFont="1" applyFill="1" applyBorder="1" applyAlignment="1">
      <alignment horizontal="left" vertical="top" wrapText="1"/>
    </xf>
    <xf numFmtId="43" fontId="73" fillId="2" borderId="30" xfId="7" applyNumberFormat="1" applyFont="1" applyFill="1" applyBorder="1" applyAlignment="1">
      <alignment horizontal="center" vertical="center" wrapText="1"/>
    </xf>
    <xf numFmtId="169" fontId="17" fillId="2" borderId="30" xfId="7" applyNumberFormat="1" applyFont="1" applyFill="1" applyBorder="1" applyAlignment="1">
      <alignment horizontal="right" vertical="center" wrapText="1"/>
    </xf>
    <xf numFmtId="0" fontId="89" fillId="2" borderId="0" xfId="0" applyFont="1" applyFill="1" applyAlignment="1">
      <alignment horizontal="left" vertical="top" wrapText="1"/>
    </xf>
    <xf numFmtId="172" fontId="73" fillId="2" borderId="0" xfId="0" applyNumberFormat="1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30" xfId="0" applyFont="1" applyFill="1" applyBorder="1" applyAlignment="1">
      <alignment horizontal="center"/>
    </xf>
    <xf numFmtId="0" fontId="89" fillId="2" borderId="30" xfId="165" applyFont="1" applyFill="1" applyBorder="1" applyAlignment="1">
      <alignment horizontal="left" vertical="top" wrapText="1"/>
    </xf>
    <xf numFmtId="0" fontId="73" fillId="2" borderId="30" xfId="0" applyFont="1" applyFill="1" applyBorder="1" applyAlignment="1">
      <alignment horizontal="center" vertical="top" wrapText="1"/>
    </xf>
    <xf numFmtId="0" fontId="17" fillId="2" borderId="1" xfId="96" applyFont="1" applyFill="1" applyBorder="1" applyAlignment="1">
      <alignment horizontal="left" vertical="center" wrapText="1"/>
    </xf>
    <xf numFmtId="0" fontId="17" fillId="2" borderId="3" xfId="96" applyFont="1" applyFill="1" applyBorder="1" applyAlignment="1">
      <alignment horizontal="center" vertical="center" wrapText="1"/>
    </xf>
    <xf numFmtId="0" fontId="17" fillId="2" borderId="1" xfId="96" applyFont="1" applyFill="1" applyBorder="1" applyAlignment="1">
      <alignment horizontal="center" vertical="center" wrapText="1"/>
    </xf>
    <xf numFmtId="0" fontId="74" fillId="2" borderId="1" xfId="96" applyFont="1" applyFill="1" applyBorder="1" applyAlignment="1">
      <alignment horizontal="center" vertical="center" wrapText="1"/>
    </xf>
    <xf numFmtId="0" fontId="93" fillId="2" borderId="46" xfId="0" applyFont="1" applyFill="1" applyBorder="1" applyAlignment="1">
      <alignment horizontal="center" vertical="center" wrapText="1"/>
    </xf>
    <xf numFmtId="166" fontId="92" fillId="2" borderId="30" xfId="0" applyNumberFormat="1" applyFont="1" applyFill="1" applyBorder="1" applyAlignment="1">
      <alignment horizontal="center"/>
    </xf>
    <xf numFmtId="0" fontId="94" fillId="2" borderId="46" xfId="0" applyFont="1" applyFill="1" applyBorder="1" applyAlignment="1">
      <alignment horizontal="center" vertical="center" wrapText="1"/>
    </xf>
    <xf numFmtId="166" fontId="14" fillId="2" borderId="46" xfId="0" applyNumberFormat="1" applyFont="1" applyFill="1" applyBorder="1"/>
    <xf numFmtId="0" fontId="73" fillId="0" borderId="0" xfId="0" applyFont="1" applyAlignment="1">
      <alignment horizontal="right"/>
    </xf>
    <xf numFmtId="0" fontId="73" fillId="0" borderId="0" xfId="0" applyFont="1" applyAlignment="1"/>
    <xf numFmtId="0" fontId="73" fillId="56" borderId="40" xfId="0" applyFont="1" applyFill="1" applyBorder="1" applyAlignment="1">
      <alignment horizontal="center" vertical="center" wrapText="1"/>
    </xf>
    <xf numFmtId="0" fontId="73" fillId="56" borderId="30" xfId="0" applyFont="1" applyFill="1" applyBorder="1" applyAlignment="1">
      <alignment horizontal="center" vertical="center"/>
    </xf>
    <xf numFmtId="0" fontId="73" fillId="56" borderId="30" xfId="0" applyFont="1" applyFill="1" applyBorder="1" applyAlignment="1">
      <alignment horizontal="center"/>
    </xf>
    <xf numFmtId="0" fontId="73" fillId="56" borderId="30" xfId="0" applyFont="1" applyFill="1" applyBorder="1" applyAlignment="1">
      <alignment horizontal="center" wrapText="1"/>
    </xf>
    <xf numFmtId="0" fontId="73" fillId="0" borderId="30" xfId="0" applyFont="1" applyBorder="1" applyAlignment="1">
      <alignment horizontal="center"/>
    </xf>
    <xf numFmtId="0" fontId="73" fillId="2" borderId="30" xfId="0" applyFont="1" applyFill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/>
    </xf>
    <xf numFmtId="166" fontId="89" fillId="2" borderId="30" xfId="7" applyNumberFormat="1" applyFont="1" applyFill="1" applyBorder="1" applyAlignment="1">
      <alignment vertical="center"/>
    </xf>
    <xf numFmtId="0" fontId="73" fillId="0" borderId="0" xfId="0" applyFont="1" applyAlignment="1">
      <alignment horizontal="right"/>
    </xf>
    <xf numFmtId="0" fontId="73" fillId="0" borderId="4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center" vertical="top" wrapText="1"/>
    </xf>
    <xf numFmtId="0" fontId="73" fillId="2" borderId="0" xfId="0" applyFont="1" applyFill="1" applyAlignment="1">
      <alignment horizontal="left" vertical="center" wrapText="1"/>
    </xf>
    <xf numFmtId="0" fontId="73" fillId="0" borderId="0" xfId="0" applyFont="1" applyAlignment="1">
      <alignment horizontal="left" vertical="top" wrapText="1"/>
    </xf>
    <xf numFmtId="0" fontId="17" fillId="0" borderId="6" xfId="0" applyFont="1" applyBorder="1" applyAlignment="1">
      <alignment vertical="top" wrapText="1"/>
    </xf>
    <xf numFmtId="165" fontId="73" fillId="0" borderId="0" xfId="0" applyNumberFormat="1" applyFont="1" applyAlignment="1">
      <alignment horizontal="left" vertical="top" wrapText="1"/>
    </xf>
    <xf numFmtId="0" fontId="89" fillId="0" borderId="30" xfId="165" applyFont="1" applyBorder="1">
      <alignment horizontal="left" vertical="top" wrapText="1"/>
    </xf>
    <xf numFmtId="0" fontId="73" fillId="0" borderId="30" xfId="165" applyFont="1" applyBorder="1" applyAlignment="1">
      <alignment horizontal="left" vertical="top" wrapText="1"/>
    </xf>
    <xf numFmtId="0" fontId="73" fillId="0" borderId="30" xfId="0" applyFont="1" applyBorder="1" applyAlignment="1"/>
    <xf numFmtId="0" fontId="73" fillId="0" borderId="30" xfId="165" applyFont="1" applyBorder="1" applyAlignment="1">
      <alignment horizontal="center" vertical="top"/>
    </xf>
    <xf numFmtId="0" fontId="89" fillId="2" borderId="30" xfId="165" applyFont="1" applyFill="1" applyBorder="1">
      <alignment horizontal="left" vertical="top" wrapText="1"/>
    </xf>
    <xf numFmtId="39" fontId="73" fillId="0" borderId="0" xfId="0" applyNumberFormat="1" applyFont="1" applyAlignment="1">
      <alignment horizontal="left" vertical="top" wrapText="1"/>
    </xf>
    <xf numFmtId="0" fontId="73" fillId="2" borderId="30" xfId="0" applyFont="1" applyFill="1" applyBorder="1" applyAlignment="1"/>
    <xf numFmtId="0" fontId="73" fillId="2" borderId="30" xfId="165" applyFont="1" applyFill="1" applyBorder="1" applyAlignment="1">
      <alignment horizontal="left" vertical="top" wrapText="1"/>
    </xf>
    <xf numFmtId="0" fontId="73" fillId="2" borderId="50" xfId="0" applyFont="1" applyFill="1" applyBorder="1" applyAlignment="1">
      <alignment horizontal="center" vertical="center" wrapText="1"/>
    </xf>
    <xf numFmtId="0" fontId="73" fillId="2" borderId="50" xfId="0" applyFont="1" applyFill="1" applyBorder="1" applyAlignment="1">
      <alignment horizontal="left" vertical="top" wrapText="1"/>
    </xf>
    <xf numFmtId="0" fontId="73" fillId="0" borderId="50" xfId="0" applyFont="1" applyBorder="1" applyAlignment="1">
      <alignment horizontal="center" vertical="center" wrapText="1"/>
    </xf>
    <xf numFmtId="0" fontId="73" fillId="2" borderId="50" xfId="0" applyFont="1" applyFill="1" applyBorder="1" applyAlignment="1">
      <alignment horizontal="center" vertical="center" wrapText="1"/>
    </xf>
    <xf numFmtId="0" fontId="73" fillId="2" borderId="42" xfId="0" applyFont="1" applyFill="1" applyBorder="1" applyAlignment="1">
      <alignment horizontal="left" vertical="top" wrapText="1"/>
    </xf>
    <xf numFmtId="0" fontId="17" fillId="0" borderId="30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left" vertical="top" wrapText="1"/>
    </xf>
    <xf numFmtId="0" fontId="73" fillId="0" borderId="30" xfId="0" applyFont="1" applyBorder="1" applyAlignment="1">
      <alignment wrapText="1"/>
    </xf>
    <xf numFmtId="0" fontId="73" fillId="0" borderId="0" xfId="0" applyFont="1" applyAlignment="1">
      <alignment horizontal="right" vertical="top"/>
    </xf>
    <xf numFmtId="0" fontId="17" fillId="0" borderId="0" xfId="0" applyFont="1" applyAlignment="1">
      <alignment horizontal="center" wrapText="1"/>
    </xf>
    <xf numFmtId="0" fontId="73" fillId="0" borderId="4" xfId="0" applyFont="1" applyBorder="1" applyAlignment="1">
      <alignment horizontal="center" vertical="center" wrapText="1"/>
    </xf>
    <xf numFmtId="0" fontId="73" fillId="0" borderId="7" xfId="0" applyFont="1" applyBorder="1" applyAlignment="1">
      <alignment horizontal="center" vertical="center" wrapText="1"/>
    </xf>
    <xf numFmtId="0" fontId="73" fillId="0" borderId="8" xfId="0" applyFont="1" applyBorder="1" applyAlignment="1">
      <alignment horizontal="center" vertical="center" wrapText="1"/>
    </xf>
    <xf numFmtId="0" fontId="73" fillId="0" borderId="3" xfId="0" applyFont="1" applyBorder="1" applyAlignment="1">
      <alignment horizontal="center" vertical="center" wrapText="1"/>
    </xf>
    <xf numFmtId="0" fontId="73" fillId="0" borderId="0" xfId="0" applyFont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30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wrapText="1"/>
    </xf>
    <xf numFmtId="0" fontId="73" fillId="2" borderId="30" xfId="0" applyFont="1" applyFill="1" applyBorder="1" applyAlignment="1">
      <alignment horizontal="center" wrapText="1"/>
    </xf>
    <xf numFmtId="0" fontId="73" fillId="2" borderId="48" xfId="0" applyFont="1" applyFill="1" applyBorder="1" applyAlignment="1">
      <alignment horizontal="center" wrapText="1"/>
    </xf>
    <xf numFmtId="0" fontId="73" fillId="2" borderId="52" xfId="0" applyFont="1" applyFill="1" applyBorder="1" applyAlignment="1">
      <alignment horizontal="center" vertical="center" wrapText="1"/>
    </xf>
    <xf numFmtId="0" fontId="73" fillId="2" borderId="51" xfId="0" applyFont="1" applyFill="1" applyBorder="1" applyAlignment="1">
      <alignment horizontal="center" vertical="center" wrapText="1"/>
    </xf>
    <xf numFmtId="0" fontId="73" fillId="2" borderId="49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/>
    </xf>
    <xf numFmtId="0" fontId="73" fillId="2" borderId="0" xfId="0" applyFont="1" applyFill="1" applyAlignment="1">
      <alignment horizontal="right" vertical="top"/>
    </xf>
    <xf numFmtId="0" fontId="73" fillId="2" borderId="31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73" fillId="2" borderId="31" xfId="0" applyFont="1" applyFill="1" applyBorder="1" applyAlignment="1">
      <alignment horizontal="center" wrapText="1"/>
    </xf>
    <xf numFmtId="0" fontId="73" fillId="2" borderId="2" xfId="0" applyFont="1" applyFill="1" applyBorder="1" applyAlignment="1">
      <alignment horizontal="center" wrapText="1"/>
    </xf>
    <xf numFmtId="0" fontId="73" fillId="2" borderId="3" xfId="0" applyFont="1" applyFill="1" applyBorder="1" applyAlignment="1">
      <alignment horizontal="center" wrapText="1"/>
    </xf>
    <xf numFmtId="49" fontId="17" fillId="2" borderId="30" xfId="0" applyNumberFormat="1" applyFont="1" applyFill="1" applyBorder="1" applyAlignment="1">
      <alignment horizontal="left" vertical="top" wrapText="1"/>
    </xf>
    <xf numFmtId="0" fontId="73" fillId="2" borderId="30" xfId="0" applyFont="1" applyFill="1" applyBorder="1" applyAlignment="1">
      <alignment wrapText="1"/>
    </xf>
    <xf numFmtId="0" fontId="73" fillId="0" borderId="48" xfId="0" applyFont="1" applyBorder="1" applyAlignment="1">
      <alignment horizontal="center"/>
    </xf>
    <xf numFmtId="169" fontId="73" fillId="0" borderId="0" xfId="96" applyNumberFormat="1" applyFont="1" applyFill="1" applyAlignment="1">
      <alignment horizontal="right" vertical="top" wrapText="1"/>
    </xf>
    <xf numFmtId="169" fontId="73" fillId="0" borderId="0" xfId="96" applyNumberFormat="1" applyFont="1" applyFill="1" applyAlignment="1">
      <alignment horizontal="right" vertical="center" wrapText="1"/>
    </xf>
    <xf numFmtId="49" fontId="17" fillId="0" borderId="0" xfId="96" applyNumberFormat="1" applyFont="1" applyFill="1" applyBorder="1" applyAlignment="1">
      <alignment horizontal="center" vertical="center" wrapText="1"/>
    </xf>
    <xf numFmtId="0" fontId="73" fillId="0" borderId="0" xfId="0" applyFont="1" applyBorder="1" applyAlignment="1">
      <alignment vertical="center" wrapText="1"/>
    </xf>
    <xf numFmtId="49" fontId="17" fillId="0" borderId="4" xfId="96" applyNumberFormat="1" applyFont="1" applyFill="1" applyBorder="1" applyAlignment="1">
      <alignment horizontal="center" vertical="center" wrapText="1"/>
    </xf>
    <xf numFmtId="49" fontId="17" fillId="0" borderId="5" xfId="96" applyNumberFormat="1" applyFont="1" applyFill="1" applyBorder="1" applyAlignment="1">
      <alignment horizontal="center" vertical="center" wrapText="1"/>
    </xf>
    <xf numFmtId="0" fontId="17" fillId="0" borderId="8" xfId="96" applyNumberFormat="1" applyFont="1" applyFill="1" applyBorder="1" applyAlignment="1">
      <alignment horizontal="center" vertical="center" wrapText="1"/>
    </xf>
    <xf numFmtId="0" fontId="17" fillId="0" borderId="3" xfId="96" applyNumberFormat="1" applyFont="1" applyFill="1" applyBorder="1" applyAlignment="1">
      <alignment horizontal="center" vertical="center" wrapText="1"/>
    </xf>
    <xf numFmtId="168" fontId="17" fillId="2" borderId="8" xfId="96" applyNumberFormat="1" applyFont="1" applyFill="1" applyBorder="1" applyAlignment="1">
      <alignment horizontal="center" vertical="center" wrapText="1"/>
    </xf>
    <xf numFmtId="168" fontId="17" fillId="2" borderId="3" xfId="96" applyNumberFormat="1" applyFont="1" applyFill="1" applyBorder="1" applyAlignment="1">
      <alignment horizontal="center" vertical="center" wrapText="1"/>
    </xf>
    <xf numFmtId="168" fontId="73" fillId="0" borderId="45" xfId="96" applyNumberFormat="1" applyFont="1" applyFill="1" applyBorder="1" applyAlignment="1">
      <alignment horizontal="center" vertical="center" wrapText="1"/>
    </xf>
    <xf numFmtId="168" fontId="73" fillId="0" borderId="43" xfId="96" applyNumberFormat="1" applyFont="1" applyFill="1" applyBorder="1" applyAlignment="1">
      <alignment horizontal="center" vertical="center" wrapText="1"/>
    </xf>
    <xf numFmtId="168" fontId="73" fillId="0" borderId="44" xfId="96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2" xfId="96" applyNumberFormat="1" applyFont="1" applyFill="1" applyBorder="1" applyAlignment="1">
      <alignment horizontal="center" vertical="center" wrapText="1"/>
    </xf>
    <xf numFmtId="49" fontId="17" fillId="0" borderId="46" xfId="96" applyNumberFormat="1" applyFont="1" applyFill="1" applyBorder="1" applyAlignment="1">
      <alignment horizontal="center" vertical="center" textRotation="90" wrapText="1"/>
    </xf>
    <xf numFmtId="49" fontId="17" fillId="0" borderId="32" xfId="96" applyNumberFormat="1" applyFont="1" applyFill="1" applyBorder="1" applyAlignment="1">
      <alignment horizontal="center" vertical="center" textRotation="90" wrapText="1"/>
    </xf>
    <xf numFmtId="49" fontId="17" fillId="0" borderId="10" xfId="96" applyNumberFormat="1" applyFont="1" applyFill="1" applyBorder="1" applyAlignment="1">
      <alignment horizontal="center" vertical="center" textRotation="90" wrapText="1"/>
    </xf>
    <xf numFmtId="168" fontId="75" fillId="2" borderId="31" xfId="96" applyNumberFormat="1" applyFont="1" applyFill="1" applyBorder="1" applyAlignment="1">
      <alignment horizontal="center" vertical="center" wrapText="1"/>
    </xf>
    <xf numFmtId="168" fontId="75" fillId="2" borderId="3" xfId="96" applyNumberFormat="1" applyFont="1" applyFill="1" applyBorder="1" applyAlignment="1">
      <alignment horizontal="center" vertical="center" wrapText="1"/>
    </xf>
    <xf numFmtId="0" fontId="73" fillId="2" borderId="36" xfId="0" applyFont="1" applyFill="1" applyBorder="1" applyAlignment="1">
      <alignment horizontal="center" vertical="top" wrapText="1"/>
    </xf>
    <xf numFmtId="0" fontId="73" fillId="2" borderId="33" xfId="0" applyFont="1" applyFill="1" applyBorder="1" applyAlignment="1">
      <alignment horizontal="center" vertical="top" wrapText="1"/>
    </xf>
    <xf numFmtId="0" fontId="17" fillId="0" borderId="4" xfId="0" applyFont="1" applyBorder="1" applyAlignment="1">
      <alignment horizontal="left" vertical="center" wrapText="1"/>
    </xf>
    <xf numFmtId="0" fontId="88" fillId="0" borderId="5" xfId="0" applyFont="1" applyBorder="1" applyAlignment="1">
      <alignment vertical="center" wrapText="1"/>
    </xf>
    <xf numFmtId="0" fontId="17" fillId="2" borderId="45" xfId="0" applyFont="1" applyFill="1" applyBorder="1" applyAlignment="1">
      <alignment horizontal="left"/>
    </xf>
    <xf numFmtId="0" fontId="17" fillId="2" borderId="43" xfId="0" applyFont="1" applyFill="1" applyBorder="1" applyAlignment="1">
      <alignment horizontal="left"/>
    </xf>
    <xf numFmtId="0" fontId="17" fillId="2" borderId="44" xfId="0" applyFont="1" applyFill="1" applyBorder="1" applyAlignment="1">
      <alignment horizontal="left"/>
    </xf>
    <xf numFmtId="0" fontId="92" fillId="0" borderId="0" xfId="0" applyFont="1" applyBorder="1" applyAlignment="1">
      <alignment horizontal="right" vertical="top" wrapText="1"/>
    </xf>
    <xf numFmtId="0" fontId="14" fillId="0" borderId="0" xfId="0" applyFont="1" applyAlignment="1">
      <alignment horizontal="center" vertical="center" wrapText="1"/>
    </xf>
    <xf numFmtId="0" fontId="73" fillId="2" borderId="45" xfId="8" applyFont="1" applyFill="1" applyBorder="1" applyAlignment="1">
      <alignment horizontal="center" vertical="center" wrapText="1"/>
    </xf>
    <xf numFmtId="0" fontId="73" fillId="2" borderId="44" xfId="8" applyFont="1" applyFill="1" applyBorder="1" applyAlignment="1">
      <alignment horizontal="center" vertical="center" wrapText="1"/>
    </xf>
    <xf numFmtId="0" fontId="73" fillId="56" borderId="32" xfId="0" applyFont="1" applyFill="1" applyBorder="1" applyAlignment="1">
      <alignment horizontal="center" vertical="center" wrapText="1"/>
    </xf>
    <xf numFmtId="0" fontId="73" fillId="56" borderId="35" xfId="0" applyFont="1" applyFill="1" applyBorder="1" applyAlignment="1">
      <alignment horizontal="center" vertical="center" wrapText="1"/>
    </xf>
    <xf numFmtId="0" fontId="73" fillId="56" borderId="34" xfId="0" applyFont="1" applyFill="1" applyBorder="1" applyAlignment="1">
      <alignment horizontal="center" vertical="center" wrapText="1"/>
    </xf>
    <xf numFmtId="0" fontId="73" fillId="56" borderId="10" xfId="0" applyFont="1" applyFill="1" applyBorder="1" applyAlignment="1">
      <alignment horizontal="center" vertical="center" wrapText="1"/>
    </xf>
    <xf numFmtId="0" fontId="73" fillId="56" borderId="9" xfId="0" applyFont="1" applyFill="1" applyBorder="1" applyAlignment="1">
      <alignment horizontal="center" vertical="center" wrapText="1"/>
    </xf>
    <xf numFmtId="0" fontId="73" fillId="56" borderId="29" xfId="0" applyFont="1" applyFill="1" applyBorder="1" applyAlignment="1">
      <alignment horizontal="center" vertical="center" wrapText="1"/>
    </xf>
    <xf numFmtId="0" fontId="73" fillId="56" borderId="36" xfId="0" applyFont="1" applyFill="1" applyBorder="1" applyAlignment="1">
      <alignment horizontal="center" wrapText="1"/>
    </xf>
    <xf numFmtId="0" fontId="73" fillId="56" borderId="37" xfId="0" applyFont="1" applyFill="1" applyBorder="1" applyAlignment="1">
      <alignment horizontal="center" wrapText="1"/>
    </xf>
    <xf numFmtId="0" fontId="73" fillId="56" borderId="33" xfId="0" applyFont="1" applyFill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73" fillId="56" borderId="30" xfId="0" applyFont="1" applyFill="1" applyBorder="1" applyAlignment="1">
      <alignment horizontal="center" vertical="center" wrapText="1"/>
    </xf>
    <xf numFmtId="0" fontId="73" fillId="56" borderId="30" xfId="0" applyFont="1" applyFill="1" applyBorder="1" applyAlignment="1">
      <alignment vertical="center" wrapText="1"/>
    </xf>
    <xf numFmtId="0" fontId="73" fillId="0" borderId="30" xfId="0" applyFont="1" applyBorder="1" applyAlignment="1">
      <alignment horizontal="center" vertical="center" wrapText="1"/>
    </xf>
    <xf numFmtId="0" fontId="17" fillId="2" borderId="42" xfId="0" applyFont="1" applyFill="1" applyBorder="1" applyAlignment="1">
      <alignment vertical="top" wrapText="1"/>
    </xf>
    <xf numFmtId="0" fontId="73" fillId="2" borderId="42" xfId="0" applyFont="1" applyFill="1" applyBorder="1" applyAlignment="1">
      <alignment horizontal="left" vertical="top" wrapText="1"/>
    </xf>
    <xf numFmtId="0" fontId="73" fillId="0" borderId="30" xfId="0" applyFont="1" applyFill="1" applyBorder="1" applyAlignment="1">
      <alignment horizontal="left" vertical="top" wrapText="1"/>
    </xf>
    <xf numFmtId="0" fontId="89" fillId="2" borderId="50" xfId="0" applyFont="1" applyFill="1" applyBorder="1" applyAlignment="1">
      <alignment vertical="center" wrapText="1"/>
    </xf>
    <xf numFmtId="0" fontId="17" fillId="2" borderId="50" xfId="96" applyFont="1" applyFill="1" applyBorder="1" applyAlignment="1">
      <alignment horizontal="center" vertical="center" wrapText="1"/>
    </xf>
    <xf numFmtId="168" fontId="91" fillId="2" borderId="50" xfId="96" applyNumberFormat="1" applyFont="1" applyFill="1" applyBorder="1" applyAlignment="1">
      <alignment horizontal="center" vertical="center" wrapText="1"/>
    </xf>
    <xf numFmtId="0" fontId="17" fillId="2" borderId="50" xfId="0" applyFont="1" applyFill="1" applyBorder="1" applyAlignment="1">
      <alignment horizontal="center" vertical="center" wrapText="1"/>
    </xf>
    <xf numFmtId="0" fontId="17" fillId="2" borderId="50" xfId="0" applyFont="1" applyFill="1" applyBorder="1" applyAlignment="1">
      <alignment horizontal="left" vertical="top" wrapText="1"/>
    </xf>
    <xf numFmtId="0" fontId="73" fillId="2" borderId="50" xfId="0" applyFont="1" applyFill="1" applyBorder="1" applyAlignment="1">
      <alignment horizontal="center" vertical="top" wrapText="1"/>
    </xf>
    <xf numFmtId="0" fontId="73" fillId="0" borderId="50" xfId="0" applyFont="1" applyBorder="1" applyAlignment="1">
      <alignment horizontal="center"/>
    </xf>
    <xf numFmtId="0" fontId="73" fillId="2" borderId="50" xfId="0" applyFont="1" applyFill="1" applyBorder="1" applyAlignment="1">
      <alignment horizontal="left" vertical="top" wrapText="1"/>
    </xf>
    <xf numFmtId="0" fontId="73" fillId="0" borderId="50" xfId="0" applyFont="1" applyFill="1" applyBorder="1" applyAlignment="1">
      <alignment horizontal="center" vertical="center" wrapText="1"/>
    </xf>
    <xf numFmtId="165" fontId="73" fillId="2" borderId="50" xfId="6" applyNumberFormat="1" applyFont="1" applyFill="1" applyBorder="1" applyAlignment="1">
      <alignment horizontal="center" vertical="center"/>
    </xf>
    <xf numFmtId="169" fontId="73" fillId="0" borderId="50" xfId="0" applyNumberFormat="1" applyFont="1" applyFill="1" applyBorder="1" applyAlignment="1">
      <alignment horizontal="right" vertical="center" wrapText="1"/>
    </xf>
    <xf numFmtId="0" fontId="73" fillId="0" borderId="0" xfId="0" applyFont="1" applyFill="1" applyAlignment="1">
      <alignment vertical="center"/>
    </xf>
    <xf numFmtId="0" fontId="73" fillId="2" borderId="50" xfId="0" applyFont="1" applyFill="1" applyBorder="1" applyAlignment="1">
      <alignment horizontal="left" vertical="center" wrapText="1"/>
    </xf>
    <xf numFmtId="0" fontId="73" fillId="2" borderId="51" xfId="0" applyFont="1" applyFill="1" applyBorder="1" applyAlignment="1">
      <alignment vertical="center"/>
    </xf>
    <xf numFmtId="0" fontId="73" fillId="2" borderId="51" xfId="0" applyFont="1" applyFill="1" applyBorder="1" applyAlignment="1">
      <alignment horizontal="center" vertical="center"/>
    </xf>
    <xf numFmtId="0" fontId="73" fillId="2" borderId="49" xfId="0" applyFont="1" applyFill="1" applyBorder="1" applyAlignment="1">
      <alignment horizontal="center" vertical="center"/>
    </xf>
    <xf numFmtId="169" fontId="73" fillId="2" borderId="50" xfId="0" applyNumberFormat="1" applyFont="1" applyFill="1" applyBorder="1" applyAlignment="1">
      <alignment horizontal="right" vertical="center" wrapText="1"/>
    </xf>
    <xf numFmtId="0" fontId="73" fillId="2" borderId="50" xfId="0" applyFont="1" applyFill="1" applyBorder="1" applyAlignment="1">
      <alignment horizontal="left" vertical="center" wrapText="1"/>
    </xf>
    <xf numFmtId="176" fontId="73" fillId="0" borderId="50" xfId="0" applyNumberFormat="1" applyFont="1" applyFill="1" applyBorder="1" applyAlignment="1">
      <alignment horizontal="center" vertical="center"/>
    </xf>
    <xf numFmtId="49" fontId="17" fillId="2" borderId="50" xfId="0" applyNumberFormat="1" applyFont="1" applyFill="1" applyBorder="1" applyAlignment="1">
      <alignment horizontal="center" vertical="top" wrapText="1"/>
    </xf>
    <xf numFmtId="0" fontId="73" fillId="2" borderId="50" xfId="0" applyNumberFormat="1" applyFont="1" applyFill="1" applyBorder="1" applyAlignment="1">
      <alignment horizontal="center" vertical="top" wrapText="1"/>
    </xf>
    <xf numFmtId="0" fontId="73" fillId="2" borderId="50" xfId="0" applyFont="1" applyFill="1" applyBorder="1" applyAlignment="1">
      <alignment horizontal="center" vertical="top" wrapText="1"/>
    </xf>
    <xf numFmtId="0" fontId="17" fillId="2" borderId="50" xfId="0" applyFont="1" applyFill="1" applyBorder="1" applyAlignment="1">
      <alignment horizontal="center" vertical="top" wrapText="1"/>
    </xf>
    <xf numFmtId="49" fontId="17" fillId="2" borderId="0" xfId="0" applyNumberFormat="1" applyFont="1" applyFill="1" applyBorder="1" applyAlignment="1">
      <alignment horizontal="center" vertical="top" wrapText="1"/>
    </xf>
    <xf numFmtId="0" fontId="17" fillId="2" borderId="0" xfId="0" applyFont="1" applyFill="1" applyBorder="1" applyAlignment="1">
      <alignment horizontal="center" vertical="top" wrapText="1"/>
    </xf>
    <xf numFmtId="0" fontId="73" fillId="2" borderId="0" xfId="0" applyFont="1" applyFill="1" applyBorder="1" applyAlignment="1">
      <alignment horizontal="center" wrapText="1"/>
    </xf>
    <xf numFmtId="49" fontId="73" fillId="2" borderId="0" xfId="0" applyNumberFormat="1" applyFont="1" applyFill="1" applyBorder="1" applyAlignment="1">
      <alignment horizontal="left" vertical="top" wrapText="1"/>
    </xf>
    <xf numFmtId="166" fontId="73" fillId="2" borderId="0" xfId="7" applyNumberFormat="1" applyFont="1" applyFill="1" applyBorder="1" applyAlignment="1">
      <alignment horizontal="right" vertical="center" wrapText="1"/>
    </xf>
    <xf numFmtId="169" fontId="17" fillId="2" borderId="50" xfId="7" applyNumberFormat="1" applyFont="1" applyFill="1" applyBorder="1" applyAlignment="1">
      <alignment horizontal="center" vertical="top" wrapText="1"/>
    </xf>
    <xf numFmtId="0" fontId="17" fillId="2" borderId="50" xfId="8" applyFont="1" applyFill="1" applyBorder="1" applyAlignment="1">
      <alignment horizontal="center" vertical="top" wrapText="1"/>
    </xf>
    <xf numFmtId="0" fontId="17" fillId="2" borderId="49" xfId="8" applyFont="1" applyFill="1" applyBorder="1" applyAlignment="1">
      <alignment horizontal="center" vertical="top" wrapText="1"/>
    </xf>
    <xf numFmtId="0" fontId="17" fillId="2" borderId="50" xfId="0" applyFont="1" applyFill="1" applyBorder="1" applyAlignment="1">
      <alignment horizontal="left" vertical="center" wrapText="1"/>
    </xf>
    <xf numFmtId="169" fontId="17" fillId="2" borderId="50" xfId="7" applyNumberFormat="1" applyFont="1" applyFill="1" applyBorder="1" applyAlignment="1">
      <alignment horizontal="center" vertical="center" wrapText="1"/>
    </xf>
    <xf numFmtId="169" fontId="73" fillId="2" borderId="50" xfId="7" applyNumberFormat="1" applyFont="1" applyFill="1" applyBorder="1" applyAlignment="1">
      <alignment horizontal="center" vertical="center" wrapText="1"/>
    </xf>
    <xf numFmtId="165" fontId="73" fillId="2" borderId="50" xfId="8" applyNumberFormat="1" applyFont="1" applyFill="1" applyBorder="1" applyAlignment="1">
      <alignment horizontal="center" vertical="center" wrapText="1"/>
    </xf>
    <xf numFmtId="165" fontId="73" fillId="2" borderId="50" xfId="6" applyNumberFormat="1" applyFont="1" applyFill="1" applyBorder="1" applyAlignment="1">
      <alignment horizontal="right" vertical="center"/>
    </xf>
    <xf numFmtId="168" fontId="17" fillId="2" borderId="50" xfId="0" applyNumberFormat="1" applyFont="1" applyFill="1" applyBorder="1" applyAlignment="1">
      <alignment horizontal="center" vertical="center"/>
    </xf>
    <xf numFmtId="0" fontId="17" fillId="2" borderId="49" xfId="0" applyFont="1" applyFill="1" applyBorder="1" applyAlignment="1">
      <alignment horizontal="left" wrapText="1"/>
    </xf>
    <xf numFmtId="0" fontId="17" fillId="2" borderId="50" xfId="0" applyFont="1" applyFill="1" applyBorder="1" applyAlignment="1">
      <alignment horizontal="left" wrapText="1"/>
    </xf>
    <xf numFmtId="0" fontId="17" fillId="2" borderId="49" xfId="0" applyFont="1" applyFill="1" applyBorder="1" applyAlignment="1">
      <alignment wrapText="1"/>
    </xf>
    <xf numFmtId="0" fontId="17" fillId="2" borderId="49" xfId="0" applyFont="1" applyFill="1" applyBorder="1" applyAlignment="1">
      <alignment horizontal="center" wrapText="1"/>
    </xf>
    <xf numFmtId="165" fontId="17" fillId="2" borderId="50" xfId="6" applyNumberFormat="1" applyFont="1" applyFill="1" applyBorder="1" applyAlignment="1">
      <alignment horizontal="right" vertical="center"/>
    </xf>
    <xf numFmtId="0" fontId="73" fillId="2" borderId="49" xfId="8" applyFont="1" applyFill="1" applyBorder="1" applyAlignment="1">
      <alignment horizontal="center" vertical="top" wrapText="1"/>
    </xf>
    <xf numFmtId="168" fontId="73" fillId="2" borderId="50" xfId="0" applyNumberFormat="1" applyFont="1" applyFill="1" applyBorder="1" applyAlignment="1">
      <alignment horizontal="right" vertical="center"/>
    </xf>
    <xf numFmtId="0" fontId="89" fillId="2" borderId="50" xfId="0" applyFont="1" applyFill="1" applyBorder="1" applyAlignment="1">
      <alignment horizontal="left" vertical="top" wrapText="1"/>
    </xf>
    <xf numFmtId="165" fontId="89" fillId="2" borderId="50" xfId="6" applyNumberFormat="1" applyFont="1" applyFill="1" applyBorder="1" applyAlignment="1">
      <alignment horizontal="right" vertical="center"/>
    </xf>
    <xf numFmtId="0" fontId="17" fillId="0" borderId="50" xfId="0" applyFont="1" applyBorder="1" applyAlignment="1">
      <alignment horizontal="center" vertical="top" wrapText="1"/>
    </xf>
    <xf numFmtId="0" fontId="17" fillId="2" borderId="10" xfId="0" applyFont="1" applyFill="1" applyBorder="1" applyAlignment="1">
      <alignment horizontal="center" vertical="top" wrapText="1"/>
    </xf>
    <xf numFmtId="0" fontId="17" fillId="2" borderId="51" xfId="0" applyFont="1" applyFill="1" applyBorder="1" applyAlignment="1">
      <alignment horizontal="center" vertical="top" wrapText="1"/>
    </xf>
    <xf numFmtId="0" fontId="73" fillId="2" borderId="50" xfId="8" applyFont="1" applyFill="1" applyBorder="1" applyAlignment="1">
      <alignment horizontal="left" vertical="top" wrapText="1"/>
    </xf>
    <xf numFmtId="0" fontId="17" fillId="2" borderId="52" xfId="0" applyFont="1" applyFill="1" applyBorder="1" applyAlignment="1">
      <alignment vertical="top" wrapText="1"/>
    </xf>
    <xf numFmtId="0" fontId="17" fillId="2" borderId="51" xfId="0" applyFont="1" applyFill="1" applyBorder="1" applyAlignment="1">
      <alignment vertical="top" wrapText="1"/>
    </xf>
    <xf numFmtId="169" fontId="17" fillId="2" borderId="50" xfId="0" applyNumberFormat="1" applyFont="1" applyFill="1" applyBorder="1" applyAlignment="1">
      <alignment horizontal="center" vertical="top"/>
    </xf>
    <xf numFmtId="0" fontId="89" fillId="2" borderId="3" xfId="0" applyFont="1" applyFill="1" applyBorder="1" applyAlignment="1">
      <alignment horizontal="left" vertical="top" wrapText="1"/>
    </xf>
    <xf numFmtId="168" fontId="73" fillId="2" borderId="50" xfId="0" applyNumberFormat="1" applyFont="1" applyFill="1" applyBorder="1" applyAlignment="1">
      <alignment vertical="center"/>
    </xf>
    <xf numFmtId="0" fontId="73" fillId="2" borderId="40" xfId="8" applyFont="1" applyFill="1" applyBorder="1" applyAlignment="1">
      <alignment horizontal="left" vertical="top" wrapText="1"/>
    </xf>
    <xf numFmtId="0" fontId="73" fillId="2" borderId="50" xfId="0" applyFont="1" applyFill="1" applyBorder="1"/>
    <xf numFmtId="0" fontId="17" fillId="2" borderId="50" xfId="8" applyFont="1" applyFill="1" applyBorder="1" applyAlignment="1">
      <alignment horizontal="left" vertical="center" wrapText="1"/>
    </xf>
    <xf numFmtId="169" fontId="17" fillId="2" borderId="50" xfId="0" applyNumberFormat="1" applyFont="1" applyFill="1" applyBorder="1" applyAlignment="1">
      <alignment vertical="center"/>
    </xf>
    <xf numFmtId="169" fontId="73" fillId="2" borderId="50" xfId="0" applyNumberFormat="1" applyFont="1" applyFill="1" applyBorder="1" applyAlignment="1">
      <alignment vertical="center"/>
    </xf>
    <xf numFmtId="0" fontId="96" fillId="2" borderId="0" xfId="0" applyFont="1" applyFill="1" applyBorder="1" applyAlignment="1">
      <alignment horizontal="right" vertical="top" wrapText="1"/>
    </xf>
    <xf numFmtId="0" fontId="17" fillId="2" borderId="50" xfId="0" applyFont="1" applyFill="1" applyBorder="1" applyAlignment="1">
      <alignment horizontal="center" vertical="top" wrapText="1"/>
    </xf>
    <xf numFmtId="0" fontId="17" fillId="2" borderId="0" xfId="0" applyFont="1" applyFill="1" applyAlignment="1">
      <alignment horizontal="right"/>
    </xf>
    <xf numFmtId="0" fontId="17" fillId="2" borderId="52" xfId="0" applyFont="1" applyFill="1" applyBorder="1" applyAlignment="1"/>
    <xf numFmtId="0" fontId="17" fillId="2" borderId="51" xfId="0" applyFont="1" applyFill="1" applyBorder="1" applyAlignment="1"/>
    <xf numFmtId="0" fontId="17" fillId="2" borderId="49" xfId="0" applyFont="1" applyFill="1" applyBorder="1" applyAlignment="1"/>
    <xf numFmtId="0" fontId="73" fillId="2" borderId="0" xfId="0" applyFont="1" applyFill="1" applyBorder="1"/>
    <xf numFmtId="167" fontId="73" fillId="2" borderId="0" xfId="0" applyNumberFormat="1" applyFont="1" applyFill="1" applyBorder="1"/>
    <xf numFmtId="0" fontId="17" fillId="2" borderId="50" xfId="0" applyFont="1" applyFill="1" applyBorder="1" applyAlignment="1">
      <alignment vertical="top" wrapText="1"/>
    </xf>
    <xf numFmtId="0" fontId="73" fillId="2" borderId="52" xfId="0" applyFont="1" applyFill="1" applyBorder="1" applyAlignment="1">
      <alignment horizontal="left" vertical="top" wrapText="1"/>
    </xf>
    <xf numFmtId="0" fontId="73" fillId="2" borderId="50" xfId="0" applyFont="1" applyFill="1" applyBorder="1" applyAlignment="1">
      <alignment vertical="top" wrapText="1"/>
    </xf>
    <xf numFmtId="0" fontId="17" fillId="2" borderId="52" xfId="0" applyFont="1" applyFill="1" applyBorder="1" applyAlignment="1">
      <alignment horizontal="left" vertical="top" wrapText="1"/>
    </xf>
    <xf numFmtId="0" fontId="17" fillId="2" borderId="49" xfId="0" applyFont="1" applyFill="1" applyBorder="1" applyAlignment="1">
      <alignment horizontal="left" vertical="top" wrapText="1"/>
    </xf>
    <xf numFmtId="0" fontId="73" fillId="2" borderId="50" xfId="0" applyFont="1" applyFill="1" applyBorder="1" applyAlignment="1">
      <alignment vertical="center" wrapText="1"/>
    </xf>
    <xf numFmtId="0" fontId="89" fillId="2" borderId="50" xfId="0" applyFont="1" applyFill="1" applyBorder="1" applyAlignment="1">
      <alignment horizontal="left" vertical="center" wrapText="1"/>
    </xf>
    <xf numFmtId="0" fontId="90" fillId="2" borderId="50" xfId="0" applyFont="1" applyFill="1" applyBorder="1" applyAlignment="1">
      <alignment horizontal="left" vertical="top" wrapText="1"/>
    </xf>
    <xf numFmtId="0" fontId="73" fillId="2" borderId="40" xfId="0" applyFont="1" applyFill="1" applyBorder="1" applyAlignment="1">
      <alignment horizontal="center" vertical="top" wrapText="1"/>
    </xf>
    <xf numFmtId="0" fontId="73" fillId="2" borderId="52" xfId="0" applyFont="1" applyFill="1" applyBorder="1" applyAlignment="1">
      <alignment vertical="top" wrapText="1"/>
    </xf>
    <xf numFmtId="0" fontId="73" fillId="2" borderId="49" xfId="0" applyFont="1" applyFill="1" applyBorder="1" applyAlignment="1">
      <alignment vertical="top" wrapText="1"/>
    </xf>
    <xf numFmtId="0" fontId="73" fillId="2" borderId="50" xfId="0" applyFont="1" applyFill="1" applyBorder="1" applyAlignment="1">
      <alignment horizontal="left" vertical="center"/>
    </xf>
  </cellXfs>
  <cellStyles count="2028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5" xfId="2022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0" xfId="2027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CAPITAL/2022/GOV%20DECREES/hradzgutyun/havelvacner.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Հավելված N 1"/>
      <sheetName val="Հավելված N 2"/>
      <sheetName val="Հավելված N 3"/>
      <sheetName val="Հավելված N 4"/>
      <sheetName val="Հավելված N 5"/>
      <sheetName val="Հավելված N 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9"/>
  <sheetViews>
    <sheetView topLeftCell="A19" zoomScale="70" zoomScaleNormal="70" zoomScaleSheetLayoutView="100" workbookViewId="0">
      <selection activeCell="B34" sqref="B34:B39"/>
    </sheetView>
  </sheetViews>
  <sheetFormatPr defaultColWidth="9.09765625" defaultRowHeight="18"/>
  <cols>
    <col min="1" max="1" width="9.69921875" style="18" customWidth="1"/>
    <col min="2" max="2" width="24.69921875" style="18" customWidth="1"/>
    <col min="3" max="3" width="64.3984375" style="18" customWidth="1"/>
    <col min="4" max="4" width="31.19921875" style="19" customWidth="1"/>
    <col min="5" max="5" width="15.8984375" style="18" customWidth="1"/>
    <col min="6" max="6" width="15.69921875" style="18" customWidth="1"/>
    <col min="7" max="7" width="13.8984375" style="18" customWidth="1"/>
    <col min="8" max="9" width="12.296875" style="18" customWidth="1"/>
    <col min="10" max="16384" width="9.09765625" style="18"/>
  </cols>
  <sheetData>
    <row r="1" spans="1:5" ht="37.5" customHeight="1">
      <c r="C1" s="165" t="s">
        <v>70</v>
      </c>
      <c r="D1" s="165"/>
    </row>
    <row r="2" spans="1:5" ht="17.350000000000001" customHeight="1">
      <c r="C2" s="171" t="s">
        <v>114</v>
      </c>
      <c r="D2" s="171"/>
    </row>
    <row r="3" spans="1:5" ht="17.350000000000001" customHeight="1">
      <c r="C3" s="171" t="s">
        <v>9</v>
      </c>
      <c r="D3" s="171"/>
    </row>
    <row r="4" spans="1:5">
      <c r="D4" s="18"/>
    </row>
    <row r="5" spans="1:5" ht="75.849999999999994" customHeight="1">
      <c r="A5" s="166" t="s">
        <v>123</v>
      </c>
      <c r="B5" s="166"/>
      <c r="C5" s="166"/>
      <c r="D5" s="166"/>
    </row>
    <row r="7" spans="1:5">
      <c r="D7" s="141" t="s">
        <v>23</v>
      </c>
    </row>
    <row r="8" spans="1:5" s="146" customFormat="1" ht="108">
      <c r="A8" s="167" t="s">
        <v>13</v>
      </c>
      <c r="B8" s="168"/>
      <c r="C8" s="169" t="s">
        <v>14</v>
      </c>
      <c r="D8" s="160" t="s">
        <v>96</v>
      </c>
    </row>
    <row r="9" spans="1:5" s="146" customFormat="1" ht="44.35" customHeight="1">
      <c r="A9" s="30" t="s">
        <v>41</v>
      </c>
      <c r="B9" s="142" t="s">
        <v>17</v>
      </c>
      <c r="C9" s="170"/>
      <c r="D9" s="157" t="s">
        <v>15</v>
      </c>
    </row>
    <row r="10" spans="1:5" s="146" customFormat="1" ht="34.950000000000003" customHeight="1">
      <c r="A10" s="20" t="s">
        <v>118</v>
      </c>
      <c r="B10" s="21"/>
      <c r="C10" s="144" t="s">
        <v>22</v>
      </c>
      <c r="D10" s="103">
        <f>+D12+D27</f>
        <v>0</v>
      </c>
    </row>
    <row r="11" spans="1:5" s="146" customFormat="1" ht="18" customHeight="1">
      <c r="A11" s="20"/>
      <c r="B11" s="21"/>
      <c r="C11" s="22" t="s">
        <v>34</v>
      </c>
      <c r="D11" s="23"/>
    </row>
    <row r="12" spans="1:5" s="146" customFormat="1" ht="33.85">
      <c r="A12" s="147"/>
      <c r="B12" s="93"/>
      <c r="C12" s="143" t="s">
        <v>45</v>
      </c>
      <c r="D12" s="34">
        <f>+D14</f>
        <v>-5615.8000000000011</v>
      </c>
    </row>
    <row r="13" spans="1:5" s="146" customFormat="1">
      <c r="A13" s="284">
        <v>1075</v>
      </c>
      <c r="B13" s="163"/>
      <c r="C13" s="24" t="s">
        <v>27</v>
      </c>
      <c r="D13" s="25"/>
    </row>
    <row r="14" spans="1:5" s="146" customFormat="1" ht="19.95" customHeight="1">
      <c r="A14" s="284"/>
      <c r="B14" s="164"/>
      <c r="C14" s="13" t="s">
        <v>90</v>
      </c>
      <c r="D14" s="34">
        <f>+D21</f>
        <v>-5615.8000000000011</v>
      </c>
      <c r="E14" s="148"/>
    </row>
    <row r="15" spans="1:5" s="146" customFormat="1">
      <c r="A15" s="284"/>
      <c r="B15" s="164"/>
      <c r="C15" s="149" t="s">
        <v>28</v>
      </c>
      <c r="D15" s="35"/>
    </row>
    <row r="16" spans="1:5" s="146" customFormat="1" ht="36">
      <c r="A16" s="284"/>
      <c r="B16" s="164"/>
      <c r="C16" s="150" t="s">
        <v>91</v>
      </c>
      <c r="D16" s="35"/>
    </row>
    <row r="17" spans="1:5" s="146" customFormat="1">
      <c r="A17" s="284"/>
      <c r="B17" s="164"/>
      <c r="C17" s="149" t="s">
        <v>29</v>
      </c>
      <c r="D17" s="35"/>
    </row>
    <row r="18" spans="1:5" s="146" customFormat="1" ht="36">
      <c r="A18" s="284"/>
      <c r="B18" s="164"/>
      <c r="C18" s="150" t="s">
        <v>92</v>
      </c>
      <c r="D18" s="35"/>
    </row>
    <row r="19" spans="1:5" s="146" customFormat="1" ht="24" customHeight="1">
      <c r="A19" s="284"/>
      <c r="B19" s="151"/>
      <c r="C19" s="152" t="s">
        <v>37</v>
      </c>
      <c r="D19" s="35"/>
    </row>
    <row r="20" spans="1:5" s="146" customFormat="1">
      <c r="A20" s="284"/>
      <c r="B20" s="162">
        <v>21001</v>
      </c>
      <c r="C20" s="153" t="s">
        <v>30</v>
      </c>
      <c r="D20" s="35"/>
    </row>
    <row r="21" spans="1:5" s="146" customFormat="1" ht="18" customHeight="1">
      <c r="A21" s="284"/>
      <c r="B21" s="162"/>
      <c r="C21" s="26" t="s">
        <v>97</v>
      </c>
      <c r="D21" s="35">
        <f>+'Հավելված N 2'!G23</f>
        <v>-5615.8000000000011</v>
      </c>
      <c r="E21" s="154"/>
    </row>
    <row r="22" spans="1:5" s="146" customFormat="1">
      <c r="A22" s="284"/>
      <c r="B22" s="162"/>
      <c r="C22" s="153" t="s">
        <v>31</v>
      </c>
      <c r="D22" s="155"/>
    </row>
    <row r="23" spans="1:5" s="146" customFormat="1" ht="90">
      <c r="A23" s="284"/>
      <c r="B23" s="162"/>
      <c r="C23" s="150" t="s">
        <v>105</v>
      </c>
      <c r="D23" s="155"/>
    </row>
    <row r="24" spans="1:5" s="146" customFormat="1">
      <c r="A24" s="284"/>
      <c r="B24" s="162"/>
      <c r="C24" s="153" t="s">
        <v>32</v>
      </c>
      <c r="D24" s="155"/>
    </row>
    <row r="25" spans="1:5" s="146" customFormat="1" ht="36">
      <c r="A25" s="284"/>
      <c r="B25" s="162"/>
      <c r="C25" s="156" t="s">
        <v>106</v>
      </c>
      <c r="D25" s="155"/>
    </row>
    <row r="26" spans="1:5" s="19" customFormat="1" ht="9.4499999999999993" customHeight="1">
      <c r="A26" s="285"/>
      <c r="B26" s="286"/>
      <c r="C26" s="287"/>
      <c r="D26" s="158"/>
    </row>
    <row r="27" spans="1:5" s="111" customFormat="1" ht="34.950000000000003" customHeight="1">
      <c r="A27" s="288"/>
      <c r="B27" s="289"/>
      <c r="C27" s="242" t="s">
        <v>131</v>
      </c>
      <c r="D27" s="290">
        <f t="shared" ref="D27" si="0">+D29</f>
        <v>5615.8000000000011</v>
      </c>
    </row>
    <row r="28" spans="1:5" s="19" customFormat="1">
      <c r="A28" s="260">
        <v>1139</v>
      </c>
      <c r="B28" s="259"/>
      <c r="C28" s="291" t="s">
        <v>27</v>
      </c>
      <c r="D28" s="290"/>
    </row>
    <row r="29" spans="1:5" s="19" customFormat="1" ht="19.399999999999999" customHeight="1">
      <c r="A29" s="260"/>
      <c r="B29" s="259"/>
      <c r="C29" s="242" t="s">
        <v>136</v>
      </c>
      <c r="D29" s="290">
        <f>+D35</f>
        <v>5615.8000000000011</v>
      </c>
    </row>
    <row r="30" spans="1:5" s="19" customFormat="1">
      <c r="A30" s="260"/>
      <c r="B30" s="259"/>
      <c r="C30" s="282" t="s">
        <v>28</v>
      </c>
      <c r="D30" s="292"/>
    </row>
    <row r="31" spans="1:5" s="19" customFormat="1" ht="54">
      <c r="A31" s="260"/>
      <c r="B31" s="259"/>
      <c r="C31" s="287" t="s">
        <v>143</v>
      </c>
      <c r="D31" s="292"/>
    </row>
    <row r="32" spans="1:5" s="19" customFormat="1">
      <c r="A32" s="260"/>
      <c r="B32" s="259"/>
      <c r="C32" s="282" t="s">
        <v>29</v>
      </c>
      <c r="D32" s="292"/>
    </row>
    <row r="33" spans="1:4" s="19" customFormat="1" ht="36">
      <c r="A33" s="260"/>
      <c r="B33" s="259"/>
      <c r="C33" s="293" t="s">
        <v>144</v>
      </c>
      <c r="D33" s="292"/>
    </row>
    <row r="34" spans="1:4" s="19" customFormat="1" ht="18" customHeight="1">
      <c r="A34" s="260"/>
      <c r="B34" s="260" t="s">
        <v>145</v>
      </c>
      <c r="C34" s="282" t="s">
        <v>30</v>
      </c>
      <c r="D34" s="294"/>
    </row>
    <row r="35" spans="1:4" s="19" customFormat="1" ht="19.399999999999999" customHeight="1">
      <c r="A35" s="260"/>
      <c r="B35" s="260"/>
      <c r="C35" s="295" t="s">
        <v>136</v>
      </c>
      <c r="D35" s="296">
        <f>+'Հավելված N 2'!G44</f>
        <v>5615.8000000000011</v>
      </c>
    </row>
    <row r="36" spans="1:4" s="19" customFormat="1">
      <c r="A36" s="260"/>
      <c r="B36" s="260"/>
      <c r="C36" s="282" t="s">
        <v>31</v>
      </c>
      <c r="D36" s="297"/>
    </row>
    <row r="37" spans="1:4" s="19" customFormat="1" ht="72">
      <c r="A37" s="260"/>
      <c r="B37" s="260"/>
      <c r="C37" s="287" t="s">
        <v>146</v>
      </c>
      <c r="D37" s="297"/>
    </row>
    <row r="38" spans="1:4" s="19" customFormat="1">
      <c r="A38" s="260"/>
      <c r="B38" s="260"/>
      <c r="C38" s="282" t="s">
        <v>32</v>
      </c>
      <c r="D38" s="297"/>
    </row>
    <row r="39" spans="1:4" s="19" customFormat="1">
      <c r="A39" s="260"/>
      <c r="B39" s="260"/>
      <c r="C39" s="287" t="s">
        <v>33</v>
      </c>
      <c r="D39" s="297"/>
    </row>
  </sheetData>
  <mergeCells count="12">
    <mergeCell ref="A5:D5"/>
    <mergeCell ref="A8:B8"/>
    <mergeCell ref="C8:C9"/>
    <mergeCell ref="B13:B18"/>
    <mergeCell ref="C3:D3"/>
    <mergeCell ref="C2:D2"/>
    <mergeCell ref="C1:D1"/>
    <mergeCell ref="A13:A25"/>
    <mergeCell ref="B20:B25"/>
    <mergeCell ref="A28:A39"/>
    <mergeCell ref="B28:B33"/>
    <mergeCell ref="B34:B39"/>
  </mergeCells>
  <pageMargins left="0" right="0" top="0" bottom="0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51"/>
  <sheetViews>
    <sheetView topLeftCell="A5" zoomScale="74" zoomScaleNormal="74" zoomScaleSheetLayoutView="100" workbookViewId="0">
      <selection activeCell="G8" sqref="G8"/>
    </sheetView>
  </sheetViews>
  <sheetFormatPr defaultColWidth="9.09765625" defaultRowHeight="18"/>
  <cols>
    <col min="1" max="3" width="8.09765625" style="19" customWidth="1"/>
    <col min="4" max="4" width="11.59765625" style="19" customWidth="1"/>
    <col min="5" max="5" width="13.8984375" style="19" customWidth="1"/>
    <col min="6" max="6" width="62.09765625" style="19" customWidth="1"/>
    <col min="7" max="7" width="31.69921875" style="19" customWidth="1"/>
    <col min="8" max="10" width="15" style="19" customWidth="1"/>
    <col min="11" max="16384" width="9.09765625" style="19"/>
  </cols>
  <sheetData>
    <row r="1" spans="1:7" s="109" customFormat="1" ht="37.5" customHeight="1">
      <c r="F1" s="181" t="s">
        <v>71</v>
      </c>
      <c r="G1" s="181"/>
    </row>
    <row r="2" spans="1:7" s="110" customFormat="1" ht="17.350000000000001" customHeight="1">
      <c r="F2" s="180" t="s">
        <v>114</v>
      </c>
      <c r="G2" s="180"/>
    </row>
    <row r="3" spans="1:7" s="110" customFormat="1" ht="17.350000000000001" customHeight="1">
      <c r="F3" s="180" t="s">
        <v>9</v>
      </c>
      <c r="G3" s="180"/>
    </row>
    <row r="4" spans="1:7" ht="13.5" customHeight="1"/>
    <row r="5" spans="1:7" ht="52.5" customHeight="1">
      <c r="A5" s="172" t="s">
        <v>122</v>
      </c>
      <c r="B5" s="172"/>
      <c r="C5" s="172"/>
      <c r="D5" s="172"/>
      <c r="E5" s="172"/>
      <c r="F5" s="172"/>
      <c r="G5" s="172"/>
    </row>
    <row r="7" spans="1:7">
      <c r="G7" s="139" t="s">
        <v>23</v>
      </c>
    </row>
    <row r="8" spans="1:7" s="111" customFormat="1" ht="108">
      <c r="A8" s="173" t="s">
        <v>24</v>
      </c>
      <c r="B8" s="173"/>
      <c r="C8" s="173"/>
      <c r="D8" s="173" t="s">
        <v>13</v>
      </c>
      <c r="E8" s="173"/>
      <c r="F8" s="173" t="s">
        <v>18</v>
      </c>
      <c r="G8" s="160" t="s">
        <v>96</v>
      </c>
    </row>
    <row r="9" spans="1:7" s="111" customFormat="1">
      <c r="A9" s="108" t="s">
        <v>94</v>
      </c>
      <c r="B9" s="108" t="s">
        <v>95</v>
      </c>
      <c r="C9" s="108" t="s">
        <v>25</v>
      </c>
      <c r="D9" s="108" t="s">
        <v>16</v>
      </c>
      <c r="E9" s="108" t="s">
        <v>42</v>
      </c>
      <c r="F9" s="173"/>
      <c r="G9" s="108" t="s">
        <v>15</v>
      </c>
    </row>
    <row r="10" spans="1:7" s="111" customFormat="1" ht="34.950000000000003" customHeight="1">
      <c r="A10" s="107"/>
      <c r="B10" s="107"/>
      <c r="C10" s="107"/>
      <c r="D10" s="108"/>
      <c r="E10" s="108"/>
      <c r="F10" s="138" t="s">
        <v>22</v>
      </c>
      <c r="G10" s="94">
        <f>+G12+G33</f>
        <v>0</v>
      </c>
    </row>
    <row r="11" spans="1:7" s="111" customFormat="1">
      <c r="A11" s="107"/>
      <c r="B11" s="107"/>
      <c r="C11" s="107"/>
      <c r="D11" s="108"/>
      <c r="E11" s="108"/>
      <c r="F11" s="107" t="s">
        <v>34</v>
      </c>
      <c r="G11" s="16"/>
    </row>
    <row r="12" spans="1:7" s="111" customFormat="1" ht="33.85">
      <c r="A12" s="107"/>
      <c r="B12" s="107"/>
      <c r="C12" s="107"/>
      <c r="D12" s="108"/>
      <c r="E12" s="108"/>
      <c r="F12" s="31" t="s">
        <v>45</v>
      </c>
      <c r="G12" s="16">
        <f>+G13</f>
        <v>-5615.8000000000011</v>
      </c>
    </row>
    <row r="13" spans="1:7" s="111" customFormat="1" ht="17.350000000000001" customHeight="1">
      <c r="A13" s="257" t="s">
        <v>83</v>
      </c>
      <c r="B13" s="258"/>
      <c r="C13" s="259"/>
      <c r="D13" s="241"/>
      <c r="E13" s="100"/>
      <c r="F13" s="31" t="s">
        <v>84</v>
      </c>
      <c r="G13" s="16">
        <f t="shared" ref="G13" si="0">+G15</f>
        <v>-5615.8000000000011</v>
      </c>
    </row>
    <row r="14" spans="1:7" s="111" customFormat="1" ht="16.8" customHeight="1">
      <c r="A14" s="257"/>
      <c r="B14" s="258"/>
      <c r="C14" s="259"/>
      <c r="D14" s="241"/>
      <c r="E14" s="101"/>
      <c r="F14" s="107" t="s">
        <v>19</v>
      </c>
      <c r="G14" s="32"/>
    </row>
    <row r="15" spans="1:7" s="111" customFormat="1">
      <c r="A15" s="257"/>
      <c r="B15" s="257" t="s">
        <v>26</v>
      </c>
      <c r="C15" s="259"/>
      <c r="D15" s="241"/>
      <c r="E15" s="101"/>
      <c r="F15" s="39" t="s">
        <v>89</v>
      </c>
      <c r="G15" s="33">
        <f>+G17</f>
        <v>-5615.8000000000011</v>
      </c>
    </row>
    <row r="16" spans="1:7" s="111" customFormat="1" ht="16.8" customHeight="1">
      <c r="A16" s="257"/>
      <c r="B16" s="257"/>
      <c r="C16" s="259"/>
      <c r="D16" s="241"/>
      <c r="E16" s="101"/>
      <c r="F16" s="107" t="s">
        <v>19</v>
      </c>
      <c r="G16" s="32"/>
    </row>
    <row r="17" spans="1:15" s="111" customFormat="1" ht="33.85">
      <c r="A17" s="257"/>
      <c r="B17" s="257"/>
      <c r="C17" s="257" t="s">
        <v>103</v>
      </c>
      <c r="D17" s="260"/>
      <c r="E17" s="185"/>
      <c r="F17" s="39" t="s">
        <v>104</v>
      </c>
      <c r="G17" s="33">
        <f t="shared" ref="G17" si="1">+G19</f>
        <v>-5615.8000000000011</v>
      </c>
      <c r="H17" s="112"/>
      <c r="I17" s="112"/>
      <c r="J17" s="112"/>
      <c r="K17" s="112"/>
      <c r="L17" s="112"/>
      <c r="M17" s="112"/>
      <c r="N17" s="112"/>
      <c r="O17" s="112"/>
    </row>
    <row r="18" spans="1:15" s="111" customFormat="1" ht="16.8" customHeight="1">
      <c r="A18" s="257"/>
      <c r="B18" s="257"/>
      <c r="C18" s="257"/>
      <c r="D18" s="260"/>
      <c r="E18" s="186"/>
      <c r="F18" s="107" t="s">
        <v>19</v>
      </c>
      <c r="G18" s="113"/>
      <c r="H18" s="112"/>
      <c r="I18" s="112"/>
      <c r="J18" s="112"/>
      <c r="K18" s="112"/>
      <c r="L18" s="112"/>
      <c r="M18" s="112"/>
      <c r="N18" s="112"/>
      <c r="O18" s="112"/>
    </row>
    <row r="19" spans="1:15" s="111" customFormat="1" ht="36">
      <c r="A19" s="257"/>
      <c r="B19" s="257"/>
      <c r="C19" s="257"/>
      <c r="D19" s="260"/>
      <c r="E19" s="186"/>
      <c r="F19" s="106" t="s">
        <v>35</v>
      </c>
      <c r="G19" s="113">
        <f t="shared" ref="G19" si="2">+G21</f>
        <v>-5615.8000000000011</v>
      </c>
      <c r="H19" s="112"/>
      <c r="I19" s="112"/>
      <c r="J19" s="112"/>
      <c r="K19" s="112"/>
      <c r="L19" s="112"/>
      <c r="M19" s="112"/>
      <c r="N19" s="112"/>
      <c r="O19" s="112"/>
    </row>
    <row r="20" spans="1:15" s="111" customFormat="1" ht="16.8" customHeight="1">
      <c r="A20" s="257"/>
      <c r="B20" s="257"/>
      <c r="C20" s="257"/>
      <c r="D20" s="260"/>
      <c r="E20" s="187"/>
      <c r="F20" s="107" t="s">
        <v>19</v>
      </c>
      <c r="G20" s="113"/>
      <c r="H20" s="112"/>
      <c r="I20" s="112"/>
      <c r="J20" s="112"/>
      <c r="K20" s="112"/>
      <c r="L20" s="112"/>
      <c r="M20" s="112"/>
      <c r="N20" s="112"/>
      <c r="O20" s="112"/>
    </row>
    <row r="21" spans="1:15" s="111" customFormat="1">
      <c r="A21" s="257"/>
      <c r="B21" s="257"/>
      <c r="C21" s="257"/>
      <c r="D21" s="260">
        <v>1075</v>
      </c>
      <c r="E21" s="188" t="s">
        <v>90</v>
      </c>
      <c r="F21" s="189"/>
      <c r="G21" s="16">
        <f t="shared" ref="G21" si="3">+G23</f>
        <v>-5615.8000000000011</v>
      </c>
      <c r="H21" s="112"/>
      <c r="I21" s="112"/>
      <c r="J21" s="112"/>
      <c r="K21" s="112"/>
      <c r="L21" s="112"/>
      <c r="M21" s="112"/>
      <c r="N21" s="112"/>
      <c r="O21" s="112"/>
    </row>
    <row r="22" spans="1:15" s="111" customFormat="1" ht="16.8" customHeight="1">
      <c r="A22" s="257"/>
      <c r="B22" s="257"/>
      <c r="C22" s="257"/>
      <c r="D22" s="260"/>
      <c r="E22" s="118"/>
      <c r="F22" s="107" t="s">
        <v>19</v>
      </c>
      <c r="G22" s="16"/>
      <c r="H22" s="112"/>
      <c r="I22" s="112"/>
      <c r="J22" s="112"/>
      <c r="K22" s="112"/>
      <c r="L22" s="112"/>
      <c r="M22" s="112"/>
      <c r="N22" s="112"/>
      <c r="O22" s="112"/>
    </row>
    <row r="23" spans="1:15" s="111" customFormat="1" ht="33.85">
      <c r="A23" s="257"/>
      <c r="B23" s="257"/>
      <c r="C23" s="257"/>
      <c r="D23" s="260"/>
      <c r="E23" s="137">
        <v>21001</v>
      </c>
      <c r="F23" s="31" t="s">
        <v>97</v>
      </c>
      <c r="G23" s="114">
        <f t="shared" ref="G23" si="4">+G25</f>
        <v>-5615.8000000000011</v>
      </c>
      <c r="H23" s="112"/>
      <c r="I23" s="112"/>
      <c r="J23" s="112"/>
      <c r="K23" s="112"/>
      <c r="L23" s="112"/>
      <c r="M23" s="112"/>
      <c r="N23" s="112"/>
      <c r="O23" s="112"/>
    </row>
    <row r="24" spans="1:15" s="111" customFormat="1" ht="16.8" customHeight="1">
      <c r="A24" s="257"/>
      <c r="B24" s="257"/>
      <c r="C24" s="257"/>
      <c r="D24" s="260"/>
      <c r="E24" s="174"/>
      <c r="F24" s="107" t="s">
        <v>44</v>
      </c>
      <c r="G24" s="32"/>
    </row>
    <row r="25" spans="1:15" s="115" customFormat="1" ht="36">
      <c r="A25" s="257"/>
      <c r="B25" s="257"/>
      <c r="C25" s="257"/>
      <c r="D25" s="260"/>
      <c r="E25" s="175"/>
      <c r="F25" s="119" t="s">
        <v>35</v>
      </c>
      <c r="G25" s="36">
        <f t="shared" ref="G25" si="5">+G27</f>
        <v>-5615.8000000000011</v>
      </c>
    </row>
    <row r="26" spans="1:15" s="111" customFormat="1" ht="54">
      <c r="A26" s="257"/>
      <c r="B26" s="257"/>
      <c r="C26" s="257"/>
      <c r="D26" s="260"/>
      <c r="E26" s="175"/>
      <c r="F26" s="107" t="s">
        <v>36</v>
      </c>
      <c r="G26" s="32"/>
    </row>
    <row r="27" spans="1:15" s="111" customFormat="1" ht="16.8" customHeight="1">
      <c r="A27" s="257"/>
      <c r="B27" s="257"/>
      <c r="C27" s="257"/>
      <c r="D27" s="260"/>
      <c r="E27" s="175"/>
      <c r="F27" s="120" t="s">
        <v>20</v>
      </c>
      <c r="G27" s="37">
        <f t="shared" ref="G27:G30" si="6">+G28</f>
        <v>-5615.8000000000011</v>
      </c>
    </row>
    <row r="28" spans="1:15" s="111" customFormat="1" ht="16.8" customHeight="1">
      <c r="A28" s="257"/>
      <c r="B28" s="257"/>
      <c r="C28" s="257"/>
      <c r="D28" s="260"/>
      <c r="E28" s="175"/>
      <c r="F28" s="107" t="s">
        <v>85</v>
      </c>
      <c r="G28" s="38">
        <f t="shared" si="6"/>
        <v>-5615.8000000000011</v>
      </c>
    </row>
    <row r="29" spans="1:15" s="111" customFormat="1" ht="16.8" customHeight="1">
      <c r="A29" s="257"/>
      <c r="B29" s="257"/>
      <c r="C29" s="257"/>
      <c r="D29" s="260"/>
      <c r="E29" s="175"/>
      <c r="F29" s="107" t="s">
        <v>86</v>
      </c>
      <c r="G29" s="38">
        <f>+G30</f>
        <v>-5615.8000000000011</v>
      </c>
    </row>
    <row r="30" spans="1:15" s="111" customFormat="1" ht="16.8" customHeight="1">
      <c r="A30" s="257"/>
      <c r="B30" s="257"/>
      <c r="C30" s="257"/>
      <c r="D30" s="260"/>
      <c r="E30" s="176"/>
      <c r="F30" s="107" t="s">
        <v>87</v>
      </c>
      <c r="G30" s="38">
        <f t="shared" si="6"/>
        <v>-5615.8000000000011</v>
      </c>
      <c r="H30" s="116"/>
    </row>
    <row r="31" spans="1:15" s="111" customFormat="1" ht="16.8" customHeight="1">
      <c r="A31" s="257"/>
      <c r="B31" s="257"/>
      <c r="C31" s="257"/>
      <c r="D31" s="260"/>
      <c r="E31" s="176"/>
      <c r="F31" s="107" t="s">
        <v>88</v>
      </c>
      <c r="G31" s="38">
        <f>+'Հավելված N 4'!E18</f>
        <v>-5615.8000000000011</v>
      </c>
      <c r="H31" s="117"/>
    </row>
    <row r="32" spans="1:15" s="111" customFormat="1" ht="9.85" customHeight="1">
      <c r="A32" s="261"/>
      <c r="B32" s="261"/>
      <c r="C32" s="262"/>
      <c r="D32" s="262"/>
      <c r="E32" s="263"/>
      <c r="F32" s="264"/>
      <c r="G32" s="265"/>
    </row>
    <row r="33" spans="1:7" s="111" customFormat="1" ht="34.950000000000003" customHeight="1">
      <c r="A33" s="158"/>
      <c r="B33" s="158"/>
      <c r="C33" s="158"/>
      <c r="D33" s="243"/>
      <c r="E33" s="243"/>
      <c r="F33" s="242" t="s">
        <v>131</v>
      </c>
      <c r="G33" s="266">
        <f t="shared" ref="G33" si="7">+G34</f>
        <v>5615.8000000000011</v>
      </c>
    </row>
    <row r="34" spans="1:7" ht="33.85">
      <c r="A34" s="267" t="s">
        <v>132</v>
      </c>
      <c r="B34" s="268"/>
      <c r="C34" s="267"/>
      <c r="D34" s="267"/>
      <c r="E34" s="267"/>
      <c r="F34" s="269" t="s">
        <v>133</v>
      </c>
      <c r="G34" s="270">
        <f t="shared" ref="G34" si="8">+G36</f>
        <v>5615.8000000000011</v>
      </c>
    </row>
    <row r="35" spans="1:7">
      <c r="A35" s="267"/>
      <c r="B35" s="268"/>
      <c r="C35" s="267"/>
      <c r="D35" s="267"/>
      <c r="E35" s="267"/>
      <c r="F35" s="158" t="s">
        <v>19</v>
      </c>
      <c r="G35" s="270"/>
    </row>
    <row r="36" spans="1:7" ht="33.85">
      <c r="A36" s="267"/>
      <c r="B36" s="267" t="s">
        <v>134</v>
      </c>
      <c r="C36" s="268"/>
      <c r="D36" s="267"/>
      <c r="E36" s="267"/>
      <c r="F36" s="269" t="s">
        <v>135</v>
      </c>
      <c r="G36" s="271">
        <f t="shared" ref="G36" si="9">+G38</f>
        <v>5615.8000000000011</v>
      </c>
    </row>
    <row r="37" spans="1:7">
      <c r="A37" s="267"/>
      <c r="B37" s="267"/>
      <c r="C37" s="268"/>
      <c r="D37" s="267"/>
      <c r="E37" s="267"/>
      <c r="F37" s="158" t="s">
        <v>19</v>
      </c>
      <c r="G37" s="272"/>
    </row>
    <row r="38" spans="1:7">
      <c r="A38" s="267"/>
      <c r="B38" s="267"/>
      <c r="C38" s="267" t="s">
        <v>134</v>
      </c>
      <c r="D38" s="268"/>
      <c r="E38" s="267"/>
      <c r="F38" s="242" t="s">
        <v>136</v>
      </c>
      <c r="G38" s="271">
        <f>+G40</f>
        <v>5615.8000000000011</v>
      </c>
    </row>
    <row r="39" spans="1:7">
      <c r="A39" s="267"/>
      <c r="B39" s="267"/>
      <c r="C39" s="267"/>
      <c r="D39" s="268"/>
      <c r="E39" s="267"/>
      <c r="F39" s="158" t="s">
        <v>19</v>
      </c>
      <c r="G39" s="272"/>
    </row>
    <row r="40" spans="1:7">
      <c r="A40" s="267"/>
      <c r="B40" s="267"/>
      <c r="C40" s="267"/>
      <c r="D40" s="268"/>
      <c r="E40" s="267"/>
      <c r="F40" s="158" t="s">
        <v>137</v>
      </c>
      <c r="G40" s="273">
        <f t="shared" ref="G40" si="10">+G42</f>
        <v>5615.8000000000011</v>
      </c>
    </row>
    <row r="41" spans="1:7">
      <c r="A41" s="267"/>
      <c r="B41" s="267"/>
      <c r="C41" s="267"/>
      <c r="D41" s="268"/>
      <c r="E41" s="267"/>
      <c r="F41" s="158" t="s">
        <v>19</v>
      </c>
      <c r="G41" s="274"/>
    </row>
    <row r="42" spans="1:7">
      <c r="A42" s="267"/>
      <c r="B42" s="267"/>
      <c r="C42" s="267"/>
      <c r="D42" s="267" t="s">
        <v>138</v>
      </c>
      <c r="E42" s="275" t="s">
        <v>139</v>
      </c>
      <c r="F42" s="276" t="s">
        <v>136</v>
      </c>
      <c r="G42" s="270">
        <f>+G44</f>
        <v>5615.8000000000011</v>
      </c>
    </row>
    <row r="43" spans="1:7">
      <c r="A43" s="267"/>
      <c r="B43" s="267"/>
      <c r="C43" s="267"/>
      <c r="D43" s="267"/>
      <c r="E43" s="277"/>
      <c r="F43" s="158" t="s">
        <v>19</v>
      </c>
      <c r="G43" s="247"/>
    </row>
    <row r="44" spans="1:7">
      <c r="A44" s="267"/>
      <c r="B44" s="267"/>
      <c r="C44" s="267"/>
      <c r="D44" s="267"/>
      <c r="E44" s="278">
        <v>11001</v>
      </c>
      <c r="F44" s="242" t="s">
        <v>136</v>
      </c>
      <c r="G44" s="279">
        <f t="shared" ref="G44" si="11">+G46</f>
        <v>5615.8000000000011</v>
      </c>
    </row>
    <row r="45" spans="1:7">
      <c r="A45" s="267"/>
      <c r="B45" s="267"/>
      <c r="C45" s="267"/>
      <c r="D45" s="267"/>
      <c r="E45" s="280"/>
      <c r="F45" s="158" t="s">
        <v>44</v>
      </c>
      <c r="G45" s="281"/>
    </row>
    <row r="46" spans="1:7">
      <c r="A46" s="267"/>
      <c r="B46" s="267"/>
      <c r="C46" s="267"/>
      <c r="D46" s="267"/>
      <c r="E46" s="280"/>
      <c r="F46" s="282" t="s">
        <v>137</v>
      </c>
      <c r="G46" s="283">
        <f t="shared" ref="G46" si="12">+G48</f>
        <v>5615.8000000000011</v>
      </c>
    </row>
    <row r="47" spans="1:7" ht="50.9" customHeight="1">
      <c r="A47" s="267"/>
      <c r="B47" s="267"/>
      <c r="C47" s="267"/>
      <c r="D47" s="267"/>
      <c r="E47" s="280"/>
      <c r="F47" s="158" t="s">
        <v>140</v>
      </c>
      <c r="G47" s="281"/>
    </row>
    <row r="48" spans="1:7">
      <c r="A48" s="267"/>
      <c r="B48" s="267"/>
      <c r="C48" s="267"/>
      <c r="D48" s="267"/>
      <c r="E48" s="280"/>
      <c r="F48" s="243" t="s">
        <v>20</v>
      </c>
      <c r="G48" s="247">
        <f t="shared" ref="G48:G50" si="13">+G49</f>
        <v>5615.8000000000011</v>
      </c>
    </row>
    <row r="49" spans="1:7">
      <c r="A49" s="267"/>
      <c r="B49" s="267"/>
      <c r="C49" s="267"/>
      <c r="D49" s="267"/>
      <c r="E49" s="280"/>
      <c r="F49" s="158" t="s">
        <v>21</v>
      </c>
      <c r="G49" s="273">
        <f t="shared" si="13"/>
        <v>5615.8000000000011</v>
      </c>
    </row>
    <row r="50" spans="1:7">
      <c r="A50" s="267"/>
      <c r="B50" s="267"/>
      <c r="C50" s="267"/>
      <c r="D50" s="267"/>
      <c r="E50" s="280"/>
      <c r="F50" s="158" t="s">
        <v>141</v>
      </c>
      <c r="G50" s="273">
        <f t="shared" si="13"/>
        <v>5615.8000000000011</v>
      </c>
    </row>
    <row r="51" spans="1:7">
      <c r="A51" s="267"/>
      <c r="B51" s="267"/>
      <c r="C51" s="267"/>
      <c r="D51" s="267"/>
      <c r="E51" s="280"/>
      <c r="F51" s="158" t="s">
        <v>142</v>
      </c>
      <c r="G51" s="273">
        <f>-G12</f>
        <v>5615.8000000000011</v>
      </c>
    </row>
  </sheetData>
  <mergeCells count="28">
    <mergeCell ref="C34:C37"/>
    <mergeCell ref="D34:D41"/>
    <mergeCell ref="E34:E41"/>
    <mergeCell ref="B36:B51"/>
    <mergeCell ref="C38:C51"/>
    <mergeCell ref="D42:D51"/>
    <mergeCell ref="E42:F42"/>
    <mergeCell ref="E45:E51"/>
    <mergeCell ref="F3:G3"/>
    <mergeCell ref="F2:G2"/>
    <mergeCell ref="F1:G1"/>
    <mergeCell ref="C13:C16"/>
    <mergeCell ref="D17:D20"/>
    <mergeCell ref="E17:E20"/>
    <mergeCell ref="E21:F21"/>
    <mergeCell ref="C17:C31"/>
    <mergeCell ref="A5:G5"/>
    <mergeCell ref="A8:C8"/>
    <mergeCell ref="D13:D16"/>
    <mergeCell ref="A13:A31"/>
    <mergeCell ref="B13:B14"/>
    <mergeCell ref="E24:E31"/>
    <mergeCell ref="D21:D31"/>
    <mergeCell ref="D8:E8"/>
    <mergeCell ref="F8:F9"/>
    <mergeCell ref="B15:B31"/>
    <mergeCell ref="A34:A51"/>
    <mergeCell ref="B34:B35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2"/>
  <sheetViews>
    <sheetView topLeftCell="A13" zoomScale="85" zoomScaleNormal="85" workbookViewId="0">
      <selection activeCell="F28" sqref="F28"/>
    </sheetView>
  </sheetViews>
  <sheetFormatPr defaultColWidth="9.296875" defaultRowHeight="18"/>
  <cols>
    <col min="1" max="2" width="9.296875" style="18"/>
    <col min="3" max="3" width="54.296875" style="18" customWidth="1"/>
    <col min="4" max="4" width="18.8984375" style="18" customWidth="1"/>
    <col min="5" max="8" width="20.8984375" style="18" customWidth="1"/>
    <col min="9" max="9" width="13.8984375" style="18" bestFit="1" customWidth="1"/>
    <col min="10" max="10" width="17.296875" style="18" customWidth="1"/>
    <col min="11" max="16384" width="9.296875" style="18"/>
  </cols>
  <sheetData>
    <row r="1" spans="1:10" ht="37.5" customHeight="1">
      <c r="B1" s="40"/>
      <c r="C1" s="40"/>
      <c r="D1" s="40"/>
      <c r="E1" s="40"/>
      <c r="F1" s="191" t="s">
        <v>73</v>
      </c>
      <c r="G1" s="191"/>
      <c r="H1" s="191"/>
    </row>
    <row r="2" spans="1:10" ht="17.350000000000001" customHeight="1">
      <c r="A2" s="40"/>
      <c r="B2" s="40"/>
      <c r="C2" s="40"/>
      <c r="D2" s="40"/>
      <c r="E2" s="40"/>
      <c r="F2" s="192" t="s">
        <v>115</v>
      </c>
      <c r="G2" s="192"/>
      <c r="H2" s="192"/>
    </row>
    <row r="3" spans="1:10" ht="17.350000000000001" customHeight="1">
      <c r="A3" s="40"/>
      <c r="B3" s="40"/>
      <c r="C3" s="40"/>
      <c r="D3" s="40"/>
      <c r="E3" s="40"/>
      <c r="F3" s="192" t="s">
        <v>72</v>
      </c>
      <c r="G3" s="192"/>
      <c r="H3" s="192"/>
    </row>
    <row r="4" spans="1:10" ht="14.35" customHeight="1">
      <c r="A4" s="41"/>
      <c r="B4" s="41"/>
      <c r="C4" s="84"/>
      <c r="E4" s="42"/>
      <c r="F4" s="42"/>
      <c r="G4" s="42"/>
      <c r="H4" s="42"/>
    </row>
    <row r="5" spans="1:10">
      <c r="A5" s="193" t="s">
        <v>130</v>
      </c>
      <c r="B5" s="194"/>
      <c r="C5" s="194"/>
      <c r="D5" s="194"/>
      <c r="E5" s="194"/>
      <c r="F5" s="194"/>
      <c r="G5" s="194"/>
      <c r="H5" s="194"/>
    </row>
    <row r="6" spans="1:10" ht="33.85" customHeight="1">
      <c r="A6" s="194"/>
      <c r="B6" s="194"/>
      <c r="C6" s="194"/>
      <c r="D6" s="194"/>
      <c r="E6" s="194"/>
      <c r="F6" s="194"/>
      <c r="G6" s="194"/>
      <c r="H6" s="194"/>
    </row>
    <row r="7" spans="1:10">
      <c r="D7" s="96"/>
      <c r="E7" s="97"/>
    </row>
    <row r="8" spans="1:10">
      <c r="D8" s="97"/>
      <c r="E8" s="97"/>
      <c r="G8" s="81"/>
      <c r="H8" s="81" t="s">
        <v>23</v>
      </c>
    </row>
    <row r="9" spans="1:10" ht="40.4" customHeight="1">
      <c r="A9" s="195" t="s">
        <v>38</v>
      </c>
      <c r="B9" s="196"/>
      <c r="C9" s="197" t="s">
        <v>47</v>
      </c>
      <c r="D9" s="199" t="s">
        <v>48</v>
      </c>
      <c r="E9" s="201" t="s">
        <v>117</v>
      </c>
      <c r="F9" s="202"/>
      <c r="G9" s="202"/>
      <c r="H9" s="203"/>
    </row>
    <row r="10" spans="1:10" ht="107.35" customHeight="1">
      <c r="A10" s="4" t="s">
        <v>41</v>
      </c>
      <c r="B10" s="4" t="s">
        <v>42</v>
      </c>
      <c r="C10" s="198"/>
      <c r="D10" s="200"/>
      <c r="E10" s="43" t="s">
        <v>49</v>
      </c>
      <c r="F10" s="43" t="s">
        <v>50</v>
      </c>
      <c r="G10" s="43" t="s">
        <v>51</v>
      </c>
      <c r="H10" s="43" t="s">
        <v>52</v>
      </c>
      <c r="I10" s="50"/>
    </row>
    <row r="11" spans="1:10">
      <c r="A11" s="4"/>
      <c r="B11" s="4"/>
      <c r="C11" s="5" t="s">
        <v>53</v>
      </c>
      <c r="D11" s="10">
        <f>SUM(E11:H11)</f>
        <v>-5615.8000000000011</v>
      </c>
      <c r="E11" s="9">
        <f t="shared" ref="E11:H11" si="0">+E13</f>
        <v>0</v>
      </c>
      <c r="F11" s="9">
        <f t="shared" si="0"/>
        <v>-5615.8000000000011</v>
      </c>
      <c r="G11" s="9">
        <f t="shared" si="0"/>
        <v>0</v>
      </c>
      <c r="H11" s="9">
        <f t="shared" si="0"/>
        <v>0</v>
      </c>
      <c r="I11" s="51"/>
      <c r="J11" s="27"/>
    </row>
    <row r="12" spans="1:10">
      <c r="A12" s="4"/>
      <c r="B12" s="4"/>
      <c r="C12" s="5" t="s">
        <v>54</v>
      </c>
      <c r="D12" s="82"/>
      <c r="E12" s="9"/>
      <c r="F12" s="9"/>
      <c r="G12" s="9"/>
      <c r="H12" s="9"/>
    </row>
    <row r="13" spans="1:10" ht="33.85">
      <c r="A13" s="6"/>
      <c r="B13" s="7"/>
      <c r="C13" s="7" t="s">
        <v>45</v>
      </c>
      <c r="D13" s="10">
        <f>SUM(E13:H13)</f>
        <v>-5615.8000000000011</v>
      </c>
      <c r="E13" s="9">
        <f>+E15</f>
        <v>0</v>
      </c>
      <c r="F13" s="9">
        <f t="shared" ref="F13:H13" si="1">+F15</f>
        <v>-5615.8000000000011</v>
      </c>
      <c r="G13" s="9">
        <f t="shared" si="1"/>
        <v>0</v>
      </c>
      <c r="H13" s="9">
        <f t="shared" si="1"/>
        <v>0</v>
      </c>
      <c r="I13" s="52"/>
    </row>
    <row r="14" spans="1:10">
      <c r="A14" s="6"/>
      <c r="B14" s="6"/>
      <c r="C14" s="6" t="s">
        <v>55</v>
      </c>
      <c r="D14" s="8"/>
      <c r="E14" s="8"/>
      <c r="F14" s="8"/>
      <c r="G14" s="8"/>
      <c r="H14" s="8"/>
    </row>
    <row r="15" spans="1:10" ht="33.85">
      <c r="A15" s="14">
        <v>1075</v>
      </c>
      <c r="B15" s="14">
        <v>21001</v>
      </c>
      <c r="C15" s="3" t="s">
        <v>97</v>
      </c>
      <c r="D15" s="9">
        <f>+E15+F15+G15+H15</f>
        <v>-5615.8000000000011</v>
      </c>
      <c r="E15" s="10">
        <f>+E17</f>
        <v>0</v>
      </c>
      <c r="F15" s="9">
        <f t="shared" ref="F15:H15" si="2">+F17</f>
        <v>-5615.8000000000011</v>
      </c>
      <c r="G15" s="10">
        <f t="shared" si="2"/>
        <v>0</v>
      </c>
      <c r="H15" s="10">
        <f t="shared" si="2"/>
        <v>0</v>
      </c>
    </row>
    <row r="16" spans="1:10">
      <c r="A16" s="11"/>
      <c r="B16" s="11"/>
      <c r="C16" s="49" t="s">
        <v>19</v>
      </c>
      <c r="D16" s="44"/>
      <c r="E16" s="44"/>
      <c r="F16" s="44"/>
      <c r="G16" s="44"/>
      <c r="H16" s="44"/>
    </row>
    <row r="17" spans="1:9">
      <c r="A17" s="190"/>
      <c r="B17" s="190"/>
      <c r="C17" s="89" t="s">
        <v>98</v>
      </c>
      <c r="D17" s="45">
        <f>SUM(E17:H17)</f>
        <v>-5615.8000000000011</v>
      </c>
      <c r="E17" s="91">
        <f>+E19+E21</f>
        <v>0</v>
      </c>
      <c r="F17" s="91">
        <f t="shared" ref="F17:H17" si="3">+F19+F21</f>
        <v>-5615.8000000000011</v>
      </c>
      <c r="G17" s="91">
        <f t="shared" si="3"/>
        <v>0</v>
      </c>
      <c r="H17" s="91">
        <f t="shared" si="3"/>
        <v>0</v>
      </c>
    </row>
    <row r="18" spans="1:9">
      <c r="A18" s="190"/>
      <c r="B18" s="190"/>
      <c r="C18" s="88" t="s">
        <v>99</v>
      </c>
      <c r="D18" s="90"/>
      <c r="E18" s="90"/>
      <c r="F18" s="90"/>
      <c r="G18" s="90"/>
      <c r="H18" s="90"/>
    </row>
    <row r="19" spans="1:9">
      <c r="A19" s="244"/>
      <c r="B19" s="244"/>
      <c r="C19" s="15" t="s">
        <v>124</v>
      </c>
      <c r="D19" s="45">
        <f>SUM(E19:H19)</f>
        <v>-8285.7000000000007</v>
      </c>
      <c r="E19" s="48">
        <f>+E20</f>
        <v>0</v>
      </c>
      <c r="F19" s="48">
        <f t="shared" ref="F19:H21" si="4">+F20</f>
        <v>-8285.7000000000007</v>
      </c>
      <c r="G19" s="48">
        <f t="shared" si="4"/>
        <v>0</v>
      </c>
      <c r="H19" s="48">
        <f t="shared" si="4"/>
        <v>0</v>
      </c>
    </row>
    <row r="20" spans="1:9" ht="58.4" customHeight="1">
      <c r="A20" s="244"/>
      <c r="B20" s="244"/>
      <c r="C20" s="238" t="s">
        <v>125</v>
      </c>
      <c r="D20" s="46">
        <f t="shared" ref="D20" si="5">+E20+F20+G20+H20</f>
        <v>-8285.7000000000007</v>
      </c>
      <c r="E20" s="47"/>
      <c r="F20" s="140">
        <f>+'Հավելված N 7'!I14+'Հավելված N 7'!I16+'Հավելված N 7'!I17</f>
        <v>-8285.7000000000007</v>
      </c>
      <c r="G20" s="47">
        <v>0</v>
      </c>
      <c r="H20" s="29"/>
      <c r="I20" s="86"/>
    </row>
    <row r="21" spans="1:9">
      <c r="A21" s="190"/>
      <c r="B21" s="190"/>
      <c r="C21" s="15" t="s">
        <v>119</v>
      </c>
      <c r="D21" s="45">
        <f>SUM(E21:H21)</f>
        <v>2669.9</v>
      </c>
      <c r="E21" s="48">
        <f>+E22</f>
        <v>0</v>
      </c>
      <c r="F21" s="48">
        <f t="shared" si="4"/>
        <v>2669.9</v>
      </c>
      <c r="G21" s="48">
        <f t="shared" si="4"/>
        <v>0</v>
      </c>
      <c r="H21" s="48">
        <f t="shared" si="4"/>
        <v>0</v>
      </c>
    </row>
    <row r="22" spans="1:9" ht="58.4" customHeight="1">
      <c r="A22" s="190"/>
      <c r="B22" s="190"/>
      <c r="C22" s="238" t="s">
        <v>120</v>
      </c>
      <c r="D22" s="46">
        <f t="shared" ref="D22" si="6">+E22+F22+G22+H22</f>
        <v>2669.9</v>
      </c>
      <c r="E22" s="47"/>
      <c r="F22" s="140">
        <f>+'Հավելված N 7'!I13</f>
        <v>2669.9</v>
      </c>
      <c r="G22" s="47">
        <v>0</v>
      </c>
      <c r="H22" s="29"/>
      <c r="I22" s="86"/>
    </row>
  </sheetData>
  <mergeCells count="10">
    <mergeCell ref="F1:H1"/>
    <mergeCell ref="F2:H2"/>
    <mergeCell ref="F3:H3"/>
    <mergeCell ref="A5:H6"/>
    <mergeCell ref="A9:B9"/>
    <mergeCell ref="C9:C10"/>
    <mergeCell ref="D9:D10"/>
    <mergeCell ref="E9:H9"/>
    <mergeCell ref="A17:A22"/>
    <mergeCell ref="B17:B22"/>
  </mergeCells>
  <pageMargins left="0.7" right="0.7" top="0.75" bottom="0.75" header="0.3" footer="0.3"/>
  <pageSetup paperSize="9" scale="7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F23"/>
  <sheetViews>
    <sheetView zoomScale="85" zoomScaleNormal="85" workbookViewId="0">
      <selection activeCell="B5" sqref="B5:E5"/>
    </sheetView>
  </sheetViews>
  <sheetFormatPr defaultColWidth="9.09765625" defaultRowHeight="18"/>
  <cols>
    <col min="1" max="1" width="9.09765625" style="53"/>
    <col min="2" max="3" width="9.8984375" style="53" customWidth="1"/>
    <col min="4" max="4" width="54.296875" style="53" customWidth="1"/>
    <col min="5" max="5" width="33" style="53" customWidth="1"/>
    <col min="6" max="6" width="50.09765625" style="53" customWidth="1"/>
    <col min="7" max="8" width="9.09765625" style="53"/>
    <col min="9" max="9" width="12.296875" style="53" customWidth="1"/>
    <col min="10" max="16384" width="9.09765625" style="53"/>
  </cols>
  <sheetData>
    <row r="1" spans="2:6" s="85" customFormat="1" ht="37.5" customHeight="1">
      <c r="D1" s="191" t="s">
        <v>75</v>
      </c>
      <c r="E1" s="191"/>
    </row>
    <row r="2" spans="2:6" s="85" customFormat="1" ht="17.350000000000001" customHeight="1">
      <c r="D2" s="192" t="s">
        <v>115</v>
      </c>
      <c r="E2" s="192"/>
    </row>
    <row r="3" spans="2:6" s="85" customFormat="1" ht="17.350000000000001" customHeight="1">
      <c r="D3" s="192" t="s">
        <v>72</v>
      </c>
      <c r="E3" s="192"/>
    </row>
    <row r="4" spans="2:6" ht="13.5" customHeight="1">
      <c r="D4" s="54"/>
      <c r="E4" s="54"/>
    </row>
    <row r="5" spans="2:6" ht="85.5" customHeight="1">
      <c r="B5" s="204" t="s">
        <v>129</v>
      </c>
      <c r="C5" s="204"/>
      <c r="D5" s="204"/>
      <c r="E5" s="204"/>
    </row>
    <row r="6" spans="2:6">
      <c r="E6" s="95"/>
    </row>
    <row r="7" spans="2:6">
      <c r="E7" s="98"/>
    </row>
    <row r="8" spans="2:6">
      <c r="E8" s="85" t="s">
        <v>23</v>
      </c>
    </row>
    <row r="9" spans="2:6" ht="79.099999999999994" customHeight="1">
      <c r="B9" s="195" t="s">
        <v>38</v>
      </c>
      <c r="C9" s="196"/>
      <c r="D9" s="197" t="s">
        <v>39</v>
      </c>
      <c r="E9" s="240" t="s">
        <v>117</v>
      </c>
    </row>
    <row r="10" spans="2:6" ht="41.45" customHeight="1">
      <c r="B10" s="207" t="s">
        <v>41</v>
      </c>
      <c r="C10" s="206" t="s">
        <v>42</v>
      </c>
      <c r="D10" s="205"/>
      <c r="E10" s="209" t="s">
        <v>40</v>
      </c>
    </row>
    <row r="11" spans="2:6" ht="41.45" customHeight="1">
      <c r="B11" s="208"/>
      <c r="C11" s="206"/>
      <c r="D11" s="198"/>
      <c r="E11" s="210"/>
    </row>
    <row r="12" spans="2:6" ht="33.85">
      <c r="B12" s="4"/>
      <c r="C12" s="4"/>
      <c r="D12" s="2" t="s">
        <v>45</v>
      </c>
      <c r="E12" s="10">
        <f>+E14</f>
        <v>-5615.8000000000011</v>
      </c>
      <c r="F12" s="55"/>
    </row>
    <row r="13" spans="2:6">
      <c r="B13" s="4"/>
      <c r="C13" s="4"/>
      <c r="D13" s="56" t="s">
        <v>46</v>
      </c>
      <c r="E13" s="17"/>
    </row>
    <row r="14" spans="2:6" ht="33.85">
      <c r="B14" s="122">
        <v>1075</v>
      </c>
      <c r="C14" s="122">
        <v>21001</v>
      </c>
      <c r="D14" s="121" t="s">
        <v>97</v>
      </c>
      <c r="E14" s="10">
        <f>+E16</f>
        <v>-5615.8000000000011</v>
      </c>
    </row>
    <row r="15" spans="2:6">
      <c r="B15" s="123"/>
      <c r="C15" s="123"/>
      <c r="D15" s="6" t="s">
        <v>43</v>
      </c>
      <c r="E15" s="8"/>
    </row>
    <row r="16" spans="2:6" ht="33.85">
      <c r="B16" s="239"/>
      <c r="C16" s="239"/>
      <c r="D16" s="124" t="s">
        <v>35</v>
      </c>
      <c r="E16" s="87">
        <f t="shared" ref="E16" si="0">+E18</f>
        <v>-5615.8000000000011</v>
      </c>
    </row>
    <row r="17" spans="2:5">
      <c r="B17" s="239"/>
      <c r="C17" s="239"/>
      <c r="D17" s="6" t="s">
        <v>76</v>
      </c>
      <c r="E17" s="8"/>
    </row>
    <row r="18" spans="2:5">
      <c r="B18" s="239"/>
      <c r="C18" s="239"/>
      <c r="D18" s="125" t="s">
        <v>98</v>
      </c>
      <c r="E18" s="126">
        <f>+E20+E22</f>
        <v>-5615.8000000000011</v>
      </c>
    </row>
    <row r="19" spans="2:5">
      <c r="B19" s="239"/>
      <c r="C19" s="239"/>
      <c r="D19" s="127" t="s">
        <v>99</v>
      </c>
      <c r="E19" s="128"/>
    </row>
    <row r="20" spans="2:5">
      <c r="B20" s="239"/>
      <c r="C20" s="239"/>
      <c r="D20" s="15" t="s">
        <v>124</v>
      </c>
      <c r="E20" s="128">
        <f>+E21</f>
        <v>-8285.7000000000007</v>
      </c>
    </row>
    <row r="21" spans="2:5" ht="54" customHeight="1">
      <c r="B21" s="239"/>
      <c r="C21" s="239"/>
      <c r="D21" s="238" t="s">
        <v>125</v>
      </c>
      <c r="E21" s="99">
        <f>+'Հավելված N 3'!D20</f>
        <v>-8285.7000000000007</v>
      </c>
    </row>
    <row r="22" spans="2:5">
      <c r="B22" s="239"/>
      <c r="C22" s="239"/>
      <c r="D22" s="15" t="s">
        <v>119</v>
      </c>
      <c r="E22" s="128">
        <f>+E23</f>
        <v>2669.9</v>
      </c>
    </row>
    <row r="23" spans="2:5" ht="54" customHeight="1">
      <c r="B23" s="239"/>
      <c r="C23" s="239"/>
      <c r="D23" s="238" t="s">
        <v>120</v>
      </c>
      <c r="E23" s="99">
        <f>+'Հավելված N 3'!D22</f>
        <v>2669.9</v>
      </c>
    </row>
  </sheetData>
  <mergeCells count="11">
    <mergeCell ref="C16:C23"/>
    <mergeCell ref="B16:B23"/>
    <mergeCell ref="D1:E1"/>
    <mergeCell ref="D2:E2"/>
    <mergeCell ref="D3:E3"/>
    <mergeCell ref="B5:E5"/>
    <mergeCell ref="B9:C9"/>
    <mergeCell ref="D9:D11"/>
    <mergeCell ref="C10:C11"/>
    <mergeCell ref="B10:B11"/>
    <mergeCell ref="E10:E11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40"/>
  <sheetViews>
    <sheetView topLeftCell="A10" zoomScale="85" zoomScaleNormal="85" zoomScaleSheetLayoutView="100" workbookViewId="0">
      <selection activeCell="D13" sqref="D13"/>
    </sheetView>
  </sheetViews>
  <sheetFormatPr defaultColWidth="9.09765625" defaultRowHeight="18"/>
  <cols>
    <col min="1" max="1" width="5.296875" style="53" customWidth="1"/>
    <col min="2" max="2" width="24.59765625" style="53" customWidth="1"/>
    <col min="3" max="3" width="67.8984375" style="53" customWidth="1"/>
    <col min="4" max="4" width="31.8984375" style="53" customWidth="1"/>
    <col min="5" max="5" width="10" style="53" customWidth="1"/>
    <col min="6" max="6" width="49.8984375" style="53" customWidth="1"/>
    <col min="7" max="16384" width="9.09765625" style="53"/>
  </cols>
  <sheetData>
    <row r="1" spans="1:4" ht="37.5" customHeight="1">
      <c r="C1" s="191" t="s">
        <v>116</v>
      </c>
      <c r="D1" s="191"/>
    </row>
    <row r="2" spans="1:4" ht="17.350000000000001" customHeight="1">
      <c r="C2" s="192" t="s">
        <v>115</v>
      </c>
      <c r="D2" s="192"/>
    </row>
    <row r="3" spans="1:4" ht="17.350000000000001" customHeight="1">
      <c r="C3" s="192" t="s">
        <v>72</v>
      </c>
      <c r="D3" s="192"/>
    </row>
    <row r="5" spans="1:4" ht="59.35" customHeight="1">
      <c r="A5" s="1"/>
      <c r="B5" s="219" t="s">
        <v>152</v>
      </c>
      <c r="C5" s="219"/>
      <c r="D5" s="219"/>
    </row>
    <row r="6" spans="1:4" ht="23.35" customHeight="1"/>
    <row r="7" spans="1:4" ht="21.85" customHeight="1">
      <c r="A7" s="218" t="s">
        <v>113</v>
      </c>
      <c r="B7" s="218"/>
      <c r="C7" s="218"/>
      <c r="D7" s="218"/>
    </row>
    <row r="8" spans="1:4" ht="38.75" customHeight="1">
      <c r="B8" s="12"/>
      <c r="C8" s="57" t="s">
        <v>93</v>
      </c>
      <c r="D8" s="58"/>
    </row>
    <row r="9" spans="1:4">
      <c r="B9" s="215" t="s">
        <v>11</v>
      </c>
      <c r="C9" s="216"/>
      <c r="D9" s="217"/>
    </row>
    <row r="10" spans="1:4" s="59" customFormat="1">
      <c r="B10" s="60"/>
      <c r="C10" s="60"/>
      <c r="D10" s="61"/>
    </row>
    <row r="11" spans="1:4" s="59" customFormat="1">
      <c r="B11" s="60"/>
      <c r="C11" s="60"/>
    </row>
    <row r="12" spans="1:4" s="18" customFormat="1">
      <c r="B12" s="213" t="s">
        <v>3</v>
      </c>
      <c r="C12" s="214"/>
      <c r="D12" s="62"/>
    </row>
    <row r="13" spans="1:4" s="18" customFormat="1" ht="72">
      <c r="B13" s="63" t="s">
        <v>4</v>
      </c>
      <c r="C13" s="28">
        <v>1075</v>
      </c>
      <c r="D13" s="159" t="s">
        <v>111</v>
      </c>
    </row>
    <row r="14" spans="1:4" s="18" customFormat="1">
      <c r="B14" s="63" t="s">
        <v>5</v>
      </c>
      <c r="C14" s="28">
        <v>21001</v>
      </c>
      <c r="D14" s="64" t="s">
        <v>12</v>
      </c>
    </row>
    <row r="15" spans="1:4" s="18" customFormat="1" ht="36">
      <c r="B15" s="66" t="s">
        <v>6</v>
      </c>
      <c r="C15" s="65" t="s">
        <v>107</v>
      </c>
      <c r="D15" s="182"/>
    </row>
    <row r="16" spans="1:4" s="18" customFormat="1" ht="90" customHeight="1">
      <c r="B16" s="63" t="s">
        <v>10</v>
      </c>
      <c r="C16" s="65" t="s">
        <v>108</v>
      </c>
      <c r="D16" s="183"/>
    </row>
    <row r="17" spans="1:5" s="18" customFormat="1" ht="36">
      <c r="B17" s="67" t="s">
        <v>7</v>
      </c>
      <c r="C17" s="65" t="s">
        <v>109</v>
      </c>
      <c r="D17" s="183"/>
    </row>
    <row r="18" spans="1:5" s="18" customFormat="1" ht="54">
      <c r="B18" s="22" t="s">
        <v>110</v>
      </c>
      <c r="C18" s="65" t="s">
        <v>77</v>
      </c>
      <c r="D18" s="183"/>
    </row>
    <row r="19" spans="1:5" s="18" customFormat="1">
      <c r="B19" s="211" t="s">
        <v>0</v>
      </c>
      <c r="C19" s="212"/>
      <c r="D19" s="184"/>
    </row>
    <row r="20" spans="1:5" s="71" customFormat="1">
      <c r="B20" s="68" t="s">
        <v>8</v>
      </c>
      <c r="C20" s="68"/>
      <c r="D20" s="69">
        <f>+'Հավելված N 1'!D21</f>
        <v>-5615.8000000000011</v>
      </c>
      <c r="E20" s="70"/>
    </row>
    <row r="21" spans="1:5" s="19" customFormat="1"/>
    <row r="22" spans="1:5" s="19" customFormat="1"/>
    <row r="23" spans="1:5" s="19" customFormat="1"/>
    <row r="24" spans="1:5" s="19" customFormat="1">
      <c r="A24" s="298" t="s">
        <v>147</v>
      </c>
      <c r="B24" s="298"/>
      <c r="C24" s="298"/>
      <c r="D24" s="298"/>
    </row>
    <row r="25" spans="1:5" s="19" customFormat="1">
      <c r="C25" s="299" t="s">
        <v>148</v>
      </c>
      <c r="D25" s="300"/>
    </row>
    <row r="26" spans="1:5" s="19" customFormat="1">
      <c r="B26" s="301" t="s">
        <v>11</v>
      </c>
      <c r="C26" s="302"/>
      <c r="D26" s="303"/>
    </row>
    <row r="27" spans="1:5" s="304" customFormat="1">
      <c r="D27" s="305"/>
    </row>
    <row r="28" spans="1:5" s="304" customFormat="1">
      <c r="D28" s="305"/>
    </row>
    <row r="29" spans="1:5" s="19" customFormat="1">
      <c r="B29" s="306" t="s">
        <v>1</v>
      </c>
      <c r="C29" s="306" t="s">
        <v>2</v>
      </c>
      <c r="D29" s="294"/>
    </row>
    <row r="30" spans="1:5" s="19" customFormat="1">
      <c r="B30" s="307">
        <v>1139</v>
      </c>
      <c r="C30" s="308" t="s">
        <v>139</v>
      </c>
      <c r="D30" s="306"/>
    </row>
    <row r="31" spans="1:5" s="304" customFormat="1">
      <c r="D31" s="305"/>
    </row>
    <row r="32" spans="1:5" s="19" customFormat="1">
      <c r="B32" s="309" t="s">
        <v>3</v>
      </c>
      <c r="C32" s="310"/>
      <c r="D32" s="294"/>
    </row>
    <row r="33" spans="2:4" s="19" customFormat="1" ht="72">
      <c r="B33" s="308" t="s">
        <v>4</v>
      </c>
      <c r="C33" s="282">
        <v>1139</v>
      </c>
      <c r="D33" s="160" t="s">
        <v>82</v>
      </c>
    </row>
    <row r="34" spans="2:4" s="19" customFormat="1">
      <c r="B34" s="311" t="s">
        <v>5</v>
      </c>
      <c r="C34" s="312">
        <v>11001</v>
      </c>
      <c r="D34" s="243" t="s">
        <v>12</v>
      </c>
    </row>
    <row r="35" spans="2:4" s="19" customFormat="1" ht="36">
      <c r="B35" s="311" t="s">
        <v>6</v>
      </c>
      <c r="C35" s="313" t="s">
        <v>139</v>
      </c>
      <c r="D35" s="314"/>
    </row>
    <row r="36" spans="2:4" s="19" customFormat="1" ht="72">
      <c r="B36" s="311" t="s">
        <v>10</v>
      </c>
      <c r="C36" s="313" t="s">
        <v>149</v>
      </c>
      <c r="D36" s="183"/>
    </row>
    <row r="37" spans="2:4" s="19" customFormat="1" ht="18" customHeight="1">
      <c r="B37" s="311" t="s">
        <v>7</v>
      </c>
      <c r="C37" s="313" t="s">
        <v>150</v>
      </c>
      <c r="D37" s="183"/>
    </row>
    <row r="38" spans="2:4" s="19" customFormat="1" ht="54">
      <c r="B38" s="250" t="s">
        <v>151</v>
      </c>
      <c r="C38" s="313" t="s">
        <v>148</v>
      </c>
      <c r="D38" s="183"/>
    </row>
    <row r="39" spans="2:4" s="19" customFormat="1">
      <c r="B39" s="315"/>
      <c r="C39" s="316" t="s">
        <v>0</v>
      </c>
      <c r="D39" s="184"/>
    </row>
    <row r="40" spans="2:4" s="19" customFormat="1">
      <c r="B40" s="317" t="s">
        <v>8</v>
      </c>
      <c r="C40" s="317"/>
      <c r="D40" s="247">
        <f>+'Հավելված N 1'!D35</f>
        <v>5615.8000000000011</v>
      </c>
    </row>
  </sheetData>
  <mergeCells count="13">
    <mergeCell ref="A24:D24"/>
    <mergeCell ref="B32:C32"/>
    <mergeCell ref="D35:D39"/>
    <mergeCell ref="B40:C40"/>
    <mergeCell ref="C1:D1"/>
    <mergeCell ref="C2:D2"/>
    <mergeCell ref="C3:D3"/>
    <mergeCell ref="B19:C19"/>
    <mergeCell ref="B9:D9"/>
    <mergeCell ref="D15:D19"/>
    <mergeCell ref="A7:D7"/>
    <mergeCell ref="B5:D5"/>
    <mergeCell ref="B12:C12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40"/>
  <sheetViews>
    <sheetView zoomScale="85" zoomScaleNormal="85" zoomScaleSheetLayoutView="100" workbookViewId="0">
      <selection activeCell="C1" sqref="C1:D1"/>
    </sheetView>
  </sheetViews>
  <sheetFormatPr defaultColWidth="9.09765625" defaultRowHeight="18"/>
  <cols>
    <col min="1" max="1" width="5.296875" style="53" customWidth="1"/>
    <col min="2" max="2" width="24.59765625" style="53" customWidth="1"/>
    <col min="3" max="3" width="67.8984375" style="53" customWidth="1"/>
    <col min="4" max="4" width="31.8984375" style="53" customWidth="1"/>
    <col min="5" max="5" width="10" style="53" customWidth="1"/>
    <col min="6" max="6" width="49.8984375" style="53" customWidth="1"/>
    <col min="7" max="16384" width="9.09765625" style="53"/>
  </cols>
  <sheetData>
    <row r="1" spans="1:4" ht="37.5" customHeight="1">
      <c r="C1" s="191" t="s">
        <v>74</v>
      </c>
      <c r="D1" s="191"/>
    </row>
    <row r="2" spans="1:4" ht="17.350000000000001" customHeight="1">
      <c r="C2" s="192" t="s">
        <v>115</v>
      </c>
      <c r="D2" s="192"/>
    </row>
    <row r="3" spans="1:4" ht="17.350000000000001" customHeight="1">
      <c r="C3" s="192" t="s">
        <v>72</v>
      </c>
      <c r="D3" s="192"/>
    </row>
    <row r="5" spans="1:4" ht="59.35" customHeight="1">
      <c r="A5" s="1"/>
      <c r="B5" s="219" t="s">
        <v>153</v>
      </c>
      <c r="C5" s="219"/>
      <c r="D5" s="219"/>
    </row>
    <row r="6" spans="1:4" ht="23.35" customHeight="1"/>
    <row r="7" spans="1:4" ht="21.85" customHeight="1">
      <c r="A7" s="218" t="s">
        <v>78</v>
      </c>
      <c r="B7" s="218"/>
      <c r="C7" s="218"/>
      <c r="D7" s="218"/>
    </row>
    <row r="8" spans="1:4" ht="38.75" customHeight="1">
      <c r="B8" s="12"/>
      <c r="C8" s="57" t="s">
        <v>93</v>
      </c>
      <c r="D8" s="58"/>
    </row>
    <row r="9" spans="1:4">
      <c r="B9" s="215" t="s">
        <v>112</v>
      </c>
      <c r="C9" s="216"/>
      <c r="D9" s="217"/>
    </row>
    <row r="10" spans="1:4" s="59" customFormat="1">
      <c r="B10" s="60"/>
      <c r="C10" s="60"/>
      <c r="D10" s="61"/>
    </row>
    <row r="11" spans="1:4" s="59" customFormat="1">
      <c r="B11" s="60"/>
      <c r="C11" s="60"/>
    </row>
    <row r="12" spans="1:4" s="18" customFormat="1">
      <c r="B12" s="213" t="s">
        <v>3</v>
      </c>
      <c r="C12" s="214"/>
      <c r="D12" s="62"/>
    </row>
    <row r="13" spans="1:4" s="18" customFormat="1" ht="72">
      <c r="B13" s="63" t="s">
        <v>4</v>
      </c>
      <c r="C13" s="28">
        <v>1075</v>
      </c>
      <c r="D13" s="159" t="s">
        <v>111</v>
      </c>
    </row>
    <row r="14" spans="1:4" s="18" customFormat="1">
      <c r="B14" s="63" t="s">
        <v>5</v>
      </c>
      <c r="C14" s="28">
        <v>21001</v>
      </c>
      <c r="D14" s="64" t="s">
        <v>12</v>
      </c>
    </row>
    <row r="15" spans="1:4" s="18" customFormat="1" ht="36">
      <c r="B15" s="66" t="s">
        <v>6</v>
      </c>
      <c r="C15" s="65" t="s">
        <v>107</v>
      </c>
      <c r="D15" s="182"/>
    </row>
    <row r="16" spans="1:4" s="18" customFormat="1" ht="90" customHeight="1">
      <c r="B16" s="63" t="s">
        <v>10</v>
      </c>
      <c r="C16" s="65" t="s">
        <v>108</v>
      </c>
      <c r="D16" s="183"/>
    </row>
    <row r="17" spans="1:5" s="18" customFormat="1" ht="36">
      <c r="B17" s="67" t="s">
        <v>7</v>
      </c>
      <c r="C17" s="65" t="s">
        <v>109</v>
      </c>
      <c r="D17" s="183"/>
    </row>
    <row r="18" spans="1:5" s="18" customFormat="1" ht="54">
      <c r="B18" s="22" t="s">
        <v>110</v>
      </c>
      <c r="C18" s="65" t="s">
        <v>77</v>
      </c>
      <c r="D18" s="183"/>
    </row>
    <row r="19" spans="1:5" s="18" customFormat="1">
      <c r="B19" s="211" t="s">
        <v>0</v>
      </c>
      <c r="C19" s="212"/>
      <c r="D19" s="184"/>
    </row>
    <row r="20" spans="1:5" s="71" customFormat="1">
      <c r="B20" s="68" t="s">
        <v>8</v>
      </c>
      <c r="C20" s="68"/>
      <c r="D20" s="69">
        <f>+'Հավելված N 2'!G25</f>
        <v>-5615.8000000000011</v>
      </c>
      <c r="E20" s="70"/>
    </row>
    <row r="21" spans="1:5" s="19" customFormat="1"/>
    <row r="22" spans="1:5" s="19" customFormat="1"/>
    <row r="23" spans="1:5" s="19" customFormat="1"/>
    <row r="24" spans="1:5" s="19" customFormat="1">
      <c r="A24" s="298" t="s">
        <v>154</v>
      </c>
      <c r="B24" s="298"/>
      <c r="C24" s="298"/>
      <c r="D24" s="298"/>
    </row>
    <row r="25" spans="1:5" s="19" customFormat="1">
      <c r="C25" s="299" t="s">
        <v>148</v>
      </c>
      <c r="D25" s="300"/>
    </row>
    <row r="26" spans="1:5" s="19" customFormat="1">
      <c r="B26" s="301" t="s">
        <v>112</v>
      </c>
      <c r="C26" s="302"/>
      <c r="D26" s="303"/>
    </row>
    <row r="27" spans="1:5" s="304" customFormat="1">
      <c r="D27" s="305"/>
    </row>
    <row r="28" spans="1:5" s="304" customFormat="1">
      <c r="D28" s="305"/>
    </row>
    <row r="29" spans="1:5" s="19" customFormat="1">
      <c r="B29" s="306" t="s">
        <v>1</v>
      </c>
      <c r="C29" s="306" t="s">
        <v>2</v>
      </c>
      <c r="D29" s="294"/>
    </row>
    <row r="30" spans="1:5" s="19" customFormat="1">
      <c r="B30" s="307">
        <v>1139</v>
      </c>
      <c r="C30" s="308" t="s">
        <v>139</v>
      </c>
      <c r="D30" s="306"/>
    </row>
    <row r="31" spans="1:5" s="304" customFormat="1">
      <c r="D31" s="305"/>
    </row>
    <row r="32" spans="1:5" s="19" customFormat="1">
      <c r="B32" s="309" t="s">
        <v>3</v>
      </c>
      <c r="C32" s="310"/>
      <c r="D32" s="294"/>
    </row>
    <row r="33" spans="2:4" s="19" customFormat="1" ht="72">
      <c r="B33" s="308" t="s">
        <v>4</v>
      </c>
      <c r="C33" s="282">
        <v>1139</v>
      </c>
      <c r="D33" s="160" t="s">
        <v>82</v>
      </c>
    </row>
    <row r="34" spans="2:4" s="19" customFormat="1">
      <c r="B34" s="311" t="s">
        <v>5</v>
      </c>
      <c r="C34" s="312">
        <v>11001</v>
      </c>
      <c r="D34" s="243" t="s">
        <v>12</v>
      </c>
    </row>
    <row r="35" spans="2:4" s="19" customFormat="1" ht="36">
      <c r="B35" s="311" t="s">
        <v>6</v>
      </c>
      <c r="C35" s="313" t="s">
        <v>139</v>
      </c>
      <c r="D35" s="314"/>
    </row>
    <row r="36" spans="2:4" s="19" customFormat="1" ht="72">
      <c r="B36" s="311" t="s">
        <v>10</v>
      </c>
      <c r="C36" s="313" t="s">
        <v>149</v>
      </c>
      <c r="D36" s="183"/>
    </row>
    <row r="37" spans="2:4" s="19" customFormat="1" ht="18" customHeight="1">
      <c r="B37" s="311" t="s">
        <v>7</v>
      </c>
      <c r="C37" s="313" t="s">
        <v>150</v>
      </c>
      <c r="D37" s="183"/>
    </row>
    <row r="38" spans="2:4" s="19" customFormat="1" ht="54">
      <c r="B38" s="250" t="s">
        <v>151</v>
      </c>
      <c r="C38" s="313" t="s">
        <v>148</v>
      </c>
      <c r="D38" s="183"/>
    </row>
    <row r="39" spans="2:4" s="19" customFormat="1">
      <c r="B39" s="315"/>
      <c r="C39" s="316" t="s">
        <v>0</v>
      </c>
      <c r="D39" s="184"/>
    </row>
    <row r="40" spans="2:4" s="19" customFormat="1">
      <c r="B40" s="317" t="s">
        <v>8</v>
      </c>
      <c r="C40" s="317"/>
      <c r="D40" s="247">
        <f>+'Հավելված N 1'!D48</f>
        <v>0</v>
      </c>
    </row>
  </sheetData>
  <mergeCells count="13">
    <mergeCell ref="A24:D24"/>
    <mergeCell ref="B32:C32"/>
    <mergeCell ref="D35:D39"/>
    <mergeCell ref="B40:C40"/>
    <mergeCell ref="B12:C12"/>
    <mergeCell ref="D15:D19"/>
    <mergeCell ref="B19:C19"/>
    <mergeCell ref="C1:D1"/>
    <mergeCell ref="C2:D2"/>
    <mergeCell ref="C3:D3"/>
    <mergeCell ref="B5:D5"/>
    <mergeCell ref="A7:D7"/>
    <mergeCell ref="B9:D9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7"/>
  <sheetViews>
    <sheetView tabSelected="1" zoomScale="70" zoomScaleNormal="70" workbookViewId="0">
      <selection activeCell="L12" sqref="L12"/>
    </sheetView>
  </sheetViews>
  <sheetFormatPr defaultColWidth="9.296875" defaultRowHeight="18"/>
  <cols>
    <col min="1" max="4" width="18.296875" style="18" customWidth="1"/>
    <col min="5" max="6" width="14.296875" style="18" customWidth="1"/>
    <col min="7" max="7" width="18.296875" style="130" bestFit="1" customWidth="1"/>
    <col min="8" max="8" width="14.296875" style="18" customWidth="1"/>
    <col min="9" max="9" width="30.296875" style="18" customWidth="1"/>
    <col min="10" max="10" width="15.69921875" style="18" customWidth="1"/>
    <col min="11" max="11" width="11.59765625" style="18" customWidth="1"/>
    <col min="12" max="12" width="9.296875" style="18"/>
    <col min="13" max="14" width="11" style="18" bestFit="1" customWidth="1"/>
    <col min="15" max="16384" width="9.296875" style="18"/>
  </cols>
  <sheetData>
    <row r="1" spans="1:12" ht="37.5" customHeight="1">
      <c r="H1" s="165" t="s">
        <v>81</v>
      </c>
      <c r="I1" s="165"/>
    </row>
    <row r="2" spans="1:12" ht="17.350000000000001" customHeight="1">
      <c r="H2" s="171" t="s">
        <v>114</v>
      </c>
      <c r="I2" s="171"/>
    </row>
    <row r="3" spans="1:12" ht="17.350000000000001" customHeight="1">
      <c r="H3" s="171" t="s">
        <v>9</v>
      </c>
      <c r="I3" s="171"/>
    </row>
    <row r="4" spans="1:12" ht="13.5" customHeight="1">
      <c r="I4" s="129"/>
      <c r="J4" s="130"/>
      <c r="K4" s="130"/>
      <c r="L4" s="130"/>
    </row>
    <row r="5" spans="1:12" ht="42.85" customHeight="1">
      <c r="A5" s="166" t="s">
        <v>155</v>
      </c>
      <c r="B5" s="166"/>
      <c r="C5" s="166"/>
      <c r="D5" s="166"/>
      <c r="E5" s="166"/>
      <c r="F5" s="166"/>
      <c r="G5" s="166"/>
      <c r="H5" s="166"/>
      <c r="I5" s="166"/>
    </row>
    <row r="6" spans="1:12" ht="15.85" customHeight="1">
      <c r="A6" s="231"/>
      <c r="B6" s="231"/>
      <c r="C6" s="231"/>
      <c r="D6" s="231"/>
      <c r="E6" s="231"/>
      <c r="F6" s="231"/>
      <c r="G6" s="231"/>
      <c r="H6" s="231"/>
      <c r="I6" s="231"/>
    </row>
    <row r="7" spans="1:12" ht="77.45" customHeight="1">
      <c r="A7" s="232" t="s">
        <v>56</v>
      </c>
      <c r="B7" s="222" t="s">
        <v>57</v>
      </c>
      <c r="C7" s="223"/>
      <c r="D7" s="224"/>
      <c r="E7" s="232" t="s">
        <v>58</v>
      </c>
      <c r="F7" s="232" t="s">
        <v>59</v>
      </c>
      <c r="G7" s="233" t="s">
        <v>60</v>
      </c>
      <c r="H7" s="220" t="s">
        <v>96</v>
      </c>
      <c r="I7" s="221"/>
    </row>
    <row r="8" spans="1:12" ht="35.35" customHeight="1">
      <c r="A8" s="232"/>
      <c r="B8" s="225"/>
      <c r="C8" s="226"/>
      <c r="D8" s="227"/>
      <c r="E8" s="232"/>
      <c r="F8" s="232"/>
      <c r="G8" s="233"/>
      <c r="H8" s="131" t="s">
        <v>61</v>
      </c>
      <c r="I8" s="132" t="s">
        <v>62</v>
      </c>
      <c r="J8" s="97"/>
    </row>
    <row r="9" spans="1:12">
      <c r="A9" s="133">
        <v>1</v>
      </c>
      <c r="B9" s="228">
        <v>2</v>
      </c>
      <c r="C9" s="229"/>
      <c r="D9" s="230"/>
      <c r="E9" s="134">
        <v>3</v>
      </c>
      <c r="F9" s="134">
        <v>4</v>
      </c>
      <c r="G9" s="134">
        <v>5</v>
      </c>
      <c r="H9" s="134">
        <v>6</v>
      </c>
      <c r="I9" s="135">
        <v>7</v>
      </c>
      <c r="J9" s="96"/>
    </row>
    <row r="10" spans="1:12" s="19" customFormat="1" ht="45" customHeight="1">
      <c r="A10" s="235" t="s">
        <v>35</v>
      </c>
      <c r="B10" s="235"/>
      <c r="C10" s="235"/>
      <c r="D10" s="235"/>
      <c r="E10" s="235"/>
      <c r="F10" s="235"/>
      <c r="G10" s="235"/>
      <c r="H10" s="235"/>
      <c r="I10" s="104">
        <f>+I11</f>
        <v>-5615.8</v>
      </c>
      <c r="J10" s="105"/>
    </row>
    <row r="11" spans="1:12" s="74" customFormat="1" ht="54.85" customHeight="1">
      <c r="A11" s="72" t="s">
        <v>100</v>
      </c>
      <c r="B11" s="237" t="s">
        <v>101</v>
      </c>
      <c r="C11" s="237"/>
      <c r="D11" s="237"/>
      <c r="E11" s="237"/>
      <c r="F11" s="237"/>
      <c r="G11" s="237"/>
      <c r="H11" s="237"/>
      <c r="I11" s="73">
        <f>+I12+I15</f>
        <v>-5615.8</v>
      </c>
    </row>
    <row r="12" spans="1:12" s="78" customFormat="1" ht="20.75" customHeight="1">
      <c r="A12" s="83"/>
      <c r="B12" s="234" t="s">
        <v>64</v>
      </c>
      <c r="C12" s="234"/>
      <c r="D12" s="234"/>
      <c r="E12" s="75"/>
      <c r="F12" s="75"/>
      <c r="G12" s="75"/>
      <c r="H12" s="76"/>
      <c r="I12" s="77">
        <f>SUM(I13:I14)</f>
        <v>-5140.1000000000004</v>
      </c>
    </row>
    <row r="13" spans="1:12" s="79" customFormat="1">
      <c r="A13" s="161" t="s">
        <v>121</v>
      </c>
      <c r="B13" s="236" t="s">
        <v>102</v>
      </c>
      <c r="C13" s="236"/>
      <c r="D13" s="236"/>
      <c r="E13" s="136" t="s">
        <v>63</v>
      </c>
      <c r="F13" s="136" t="s">
        <v>65</v>
      </c>
      <c r="G13" s="102"/>
      <c r="H13" s="80"/>
      <c r="I13" s="92">
        <v>2669.9</v>
      </c>
    </row>
    <row r="14" spans="1:12" s="249" customFormat="1">
      <c r="A14" s="158" t="s">
        <v>126</v>
      </c>
      <c r="B14" s="245" t="s">
        <v>102</v>
      </c>
      <c r="C14" s="245"/>
      <c r="D14" s="245"/>
      <c r="E14" s="160" t="s">
        <v>63</v>
      </c>
      <c r="F14" s="246" t="s">
        <v>65</v>
      </c>
      <c r="G14" s="247">
        <v>7810000</v>
      </c>
      <c r="H14" s="256">
        <v>-1</v>
      </c>
      <c r="I14" s="248">
        <v>-7810</v>
      </c>
    </row>
    <row r="15" spans="1:12" s="145" customFormat="1" ht="20.9" customHeight="1">
      <c r="A15" s="250"/>
      <c r="B15" s="177" t="s">
        <v>67</v>
      </c>
      <c r="C15" s="178"/>
      <c r="D15" s="179"/>
      <c r="E15" s="251" t="s">
        <v>66</v>
      </c>
      <c r="F15" s="251" t="s">
        <v>66</v>
      </c>
      <c r="G15" s="252" t="s">
        <v>66</v>
      </c>
      <c r="H15" s="253"/>
      <c r="I15" s="254">
        <f>SUM(I16:I17)</f>
        <v>-475.7</v>
      </c>
    </row>
    <row r="16" spans="1:12" s="145" customFormat="1">
      <c r="A16" s="250" t="s">
        <v>127</v>
      </c>
      <c r="B16" s="255" t="s">
        <v>68</v>
      </c>
      <c r="C16" s="255"/>
      <c r="D16" s="255"/>
      <c r="E16" s="160" t="s">
        <v>63</v>
      </c>
      <c r="F16" s="160" t="s">
        <v>79</v>
      </c>
      <c r="G16" s="247">
        <v>317000</v>
      </c>
      <c r="H16" s="256">
        <v>-1</v>
      </c>
      <c r="I16" s="254">
        <v>-317</v>
      </c>
    </row>
    <row r="17" spans="1:9" s="145" customFormat="1">
      <c r="A17" s="250" t="s">
        <v>128</v>
      </c>
      <c r="B17" s="255" t="s">
        <v>69</v>
      </c>
      <c r="C17" s="255"/>
      <c r="D17" s="255"/>
      <c r="E17" s="160" t="s">
        <v>80</v>
      </c>
      <c r="F17" s="160" t="s">
        <v>79</v>
      </c>
      <c r="G17" s="247">
        <v>158730</v>
      </c>
      <c r="H17" s="256">
        <v>-1</v>
      </c>
      <c r="I17" s="254">
        <v>-158.69999999999999</v>
      </c>
    </row>
  </sheetData>
  <mergeCells count="19">
    <mergeCell ref="B16:D16"/>
    <mergeCell ref="B17:D17"/>
    <mergeCell ref="H2:I2"/>
    <mergeCell ref="H3:I3"/>
    <mergeCell ref="H1:I1"/>
    <mergeCell ref="A10:H10"/>
    <mergeCell ref="B14:D14"/>
    <mergeCell ref="B15:D15"/>
    <mergeCell ref="B11:H11"/>
    <mergeCell ref="B12:D12"/>
    <mergeCell ref="B13:D13"/>
    <mergeCell ref="H7:I7"/>
    <mergeCell ref="B7:D8"/>
    <mergeCell ref="B9:D9"/>
    <mergeCell ref="A5:I6"/>
    <mergeCell ref="A7:A8"/>
    <mergeCell ref="E7:E8"/>
    <mergeCell ref="F7:F8"/>
    <mergeCell ref="G7:G8"/>
  </mergeCells>
  <pageMargins left="0.25" right="0.25" top="0.75" bottom="0.75" header="0.3" footer="0.3"/>
  <pageSetup paperSize="9" scale="7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https://mul2.gov.am/tasks/714830/oneclick/havelvacner.xlsx?token=51883354989ada46fdf1ec53f6f6882c</cp:keywords>
  <cp:lastModifiedBy>User</cp:lastModifiedBy>
  <cp:lastPrinted>2022-02-24T08:25:43Z</cp:lastPrinted>
  <dcterms:created xsi:type="dcterms:W3CDTF">2022-01-04T07:12:58Z</dcterms:created>
  <dcterms:modified xsi:type="dcterms:W3CDTF">2022-12-02T16:59:11Z</dcterms:modified>
</cp:coreProperties>
</file>