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BYUJEI KATAROXAKAN\Qrkat_avtomeqena\"/>
    </mc:Choice>
  </mc:AlternateContent>
  <bookViews>
    <workbookView xWindow="0" yWindow="0" windowWidth="28800" windowHeight="12330"/>
  </bookViews>
  <sheets>
    <sheet name="Հավելված1" sheetId="27" r:id="rId1"/>
    <sheet name="Հավելված2" sheetId="33" r:id="rId2"/>
    <sheet name="Հավելված3" sheetId="30" r:id="rId3"/>
    <sheet name="Հավելված4" sheetId="32" r:id="rId4"/>
    <sheet name="Հավելված5" sheetId="28" r:id="rId5"/>
    <sheet name="Հավելված 6" sheetId="29" r:id="rId6"/>
    <sheet name="Հավելված 7" sheetId="31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2" i="31" l="1"/>
  <c r="G13" i="31"/>
  <c r="G15" i="31"/>
  <c r="F10" i="33"/>
  <c r="G10" i="33"/>
  <c r="E10" i="33"/>
  <c r="F12" i="33"/>
  <c r="G12" i="33"/>
  <c r="E12" i="33"/>
  <c r="G48" i="30"/>
  <c r="G47" i="30" s="1"/>
  <c r="G46" i="30" s="1"/>
  <c r="G44" i="30" s="1"/>
  <c r="G42" i="30" s="1"/>
  <c r="G40" i="30" s="1"/>
  <c r="G38" i="30" s="1"/>
  <c r="G36" i="30" s="1"/>
  <c r="G34" i="30" s="1"/>
  <c r="G32" i="30" s="1"/>
  <c r="D46" i="29" l="1"/>
  <c r="D33" i="27"/>
  <c r="D26" i="27" s="1"/>
  <c r="D25" i="27" s="1"/>
  <c r="D41" i="28"/>
  <c r="G30" i="30"/>
  <c r="G29" i="30" s="1"/>
  <c r="G28" i="30" s="1"/>
  <c r="G27" i="30" s="1"/>
  <c r="G25" i="30" s="1"/>
  <c r="G23" i="30" l="1"/>
  <c r="D27" i="29"/>
  <c r="G21" i="30" l="1"/>
  <c r="D24" i="28"/>
  <c r="H14" i="33"/>
  <c r="H12" i="33" s="1"/>
  <c r="D15" i="32"/>
  <c r="D13" i="32" s="1"/>
  <c r="D11" i="32" s="1"/>
  <c r="D19" i="27"/>
  <c r="D12" i="27" s="1"/>
  <c r="D11" i="27" s="1"/>
  <c r="D10" i="27" s="1"/>
  <c r="H10" i="33" l="1"/>
  <c r="D12" i="33"/>
  <c r="D10" i="33" s="1"/>
  <c r="D14" i="33"/>
  <c r="D10" i="32"/>
  <c r="G14" i="31" l="1"/>
  <c r="G15" i="30" l="1"/>
  <c r="G14" i="30" s="1"/>
  <c r="G13" i="30" s="1"/>
  <c r="G19" i="30"/>
  <c r="G17" i="30" s="1"/>
</calcChain>
</file>

<file path=xl/sharedStrings.xml><?xml version="1.0" encoding="utf-8"?>
<sst xmlns="http://schemas.openxmlformats.org/spreadsheetml/2006/main" count="252" uniqueCount="149">
  <si>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</si>
  <si>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</si>
  <si>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</si>
  <si>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</si>
  <si>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</si>
  <si>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</si>
  <si>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</si>
  <si>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վրա կատարվող ծախսը (հազար դրամ)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</si>
  <si>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</si>
  <si>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</si>
  <si>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</si>
  <si>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</si>
  <si>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</si>
  <si>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</si>
  <si>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</si>
  <si>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</si>
  <si>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</si>
  <si>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</si>
  <si>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</si>
  <si>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</si>
  <si>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</si>
  <si>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</si>
  <si>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</si>
  <si>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</si>
  <si>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</si>
  <si>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</si>
  <si>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</si>
  <si>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</si>
  <si>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</si>
  <si>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</si>
  <si>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03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</si>
  <si>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</si>
  <si>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</si>
  <si>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</si>
  <si>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</si>
  <si>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</si>
  <si>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</si>
  <si>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</si>
  <si>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</si>
  <si>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 11001 </t>
  </si>
  <si>
    <t xml:space="preserve"> Ծառայությունների մատուցում </t>
  </si>
  <si>
    <t>Ընդամենը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</si>
  <si>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</si>
  <si>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</si>
  <si>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</si>
  <si>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01</t>
  </si>
  <si>
    <t>05</t>
  </si>
  <si>
    <t xml:space="preserve"> Կալանավայրեր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</si>
  <si>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</si>
  <si>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</si>
  <si>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</si>
  <si>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Քրեակատարողական ծառայություններ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</si>
  <si>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</si>
  <si>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</si>
  <si>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</si>
  <si>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</si>
  <si>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</si>
  <si>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</si>
  <si>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</si>
  <si>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ԷԱՃ</t>
  </si>
  <si>
    <t>հատ</t>
  </si>
  <si>
    <t>ՄԱՍ 1. ԱՊՐԱՆՔՆԵՐ</t>
  </si>
  <si>
    <t xml:space="preserve"> ՀՀ արդարադատության նախարարության քրեակատարողական ծառայություն</t>
  </si>
  <si>
    <t xml:space="preserve"> 1120 </t>
  </si>
  <si>
    <t xml:space="preserve"> Քրեակատարողական ծառայություն </t>
  </si>
  <si>
    <t>ՀՀ  արդարադատության նախարարության քրեակատարողական ծառայություն</t>
  </si>
  <si>
    <t>ՀԱՅԱՍՏԱՆԻ ՀԱՆՐԱՊԵՏՈՒԹՅԱՆ ԿԱՌԱՎԱՐՈՒԹՅԱՆ 2021 ԹՎԱԿԱՆԻ ԴԵԿՏԵՄԲԵՐԻ 23-Ի N 2121-Ն ՈՐՈՇՄԱՆ N 10 ՀԱՎԵԼՎԱԾՈՒՄ ԿԱՏԱՐՎՈՂ ՓՈՓՈԽՈՒԹՅՈՒՆՆԵՐԸ</t>
  </si>
  <si>
    <t xml:space="preserve"> ՀՀ  արդարադատության նախարարության քրեակատարողական ծառայություն</t>
  </si>
  <si>
    <t xml:space="preserve"> Պետական մարմինների կողմից օգտագործվող ոչ ֆինանսական ակտիվների հետ գործառնություններ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</si>
  <si>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N5  ՀԱՎԵԼՎԱԾԻ  N1  ԱՂՅՈՒՍԱԿՈՒՄ ԿԱՏԱՐՎՈՂ ՓՈՓՈԽՈՒԹՅՈՒՆՆԵՐԸ </t>
  </si>
  <si>
    <t>ՀԱՅԱՍՏԱՆԻ ՀԱՆՐԱՊԵՏՈՒԹՅԱՆ ԿԱՌԱՎԱՐՈՒԹՅԱՆ 2021 ԹՎԱԿԱՆԻ ԴԵԿՏԵՄԲԵՐԻ 23-Ի N 2121-Ն ՈՐՈՇՄԱՆ N3 ԵՎ N4  ՀԱՎԵԼՎԱԾՆԵՐՈՒՄ ԿԱՏԱՐՎՈՂ ՓՈՓՈԽՈՒԹՅՈՒՆՆԵՐԸ ԵՎ  ԼՐԱՑՈՒՄՆԵՐԸ</t>
  </si>
  <si>
    <t xml:space="preserve"> ՀԱՍԱՐԱԿԱԿԱՆ ԿԱՐԳ,  ԱՆՎՏԱՆԳՈՒԹՅՈՒՆ ԵՎ ԴԱՏԱԿԱՆ ԳՈՐԾՈՒՆԵՈՒԹՅՈՒՆ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</si>
  <si>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</si>
  <si>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</si>
  <si>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</si>
  <si>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Ակտիվն օգտագործող կազմակերպության(ների) անվանում(ներ)ը </t>
  </si>
  <si>
    <t xml:space="preserve">Բաժին N 03 </t>
  </si>
  <si>
    <t xml:space="preserve">  Խումբ N 05  </t>
  </si>
  <si>
    <t xml:space="preserve"> Դաս N 01                               </t>
  </si>
  <si>
    <t xml:space="preserve">                             Կալանավայրեր</t>
  </si>
  <si>
    <t>Աղյուսակ 9.1.43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</si>
  <si>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</si>
  <si>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</si>
  <si>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 նշված են դրական նշանով)</t>
  </si>
  <si>
    <t>Ծրագիր</t>
  </si>
  <si>
    <t>Միջոցառում</t>
  </si>
  <si>
    <t xml:space="preserve">ԸՆԴԱՄԵՆԸ </t>
  </si>
  <si>
    <t>ՀՀ ԱՐԴԱՐԱԴԱՏՈՒԹՅԱՆ ՆԱԽԱՐԱՐՈՒԹՅՈՒՆ</t>
  </si>
  <si>
    <t>այդ թվում`</t>
  </si>
  <si>
    <t>այդ թվում` ըստ կատարողների</t>
  </si>
  <si>
    <t>ՀԱՅԱՍՏԱՆԻ ՀԱՆՐԱՊԵՏՈՒԹՅԱՆ ԿԱՌԱՎԱՐՈՒԹՅԱՆ 2021ԹՎԱԿԱՆԻ ԴԵԿՏԵՄԲԵՐԻ 23-Ի ԹԻՎ 2121-Ն ՈՐՈՇՄԱՆ N5 ՀԱՎԵԼՎԱԾԻ N2 ԱՂՅՈՒՍԱԿՈՒՄ ԿԱՏԱՐՎՈՂ  ՓՈՓՈԽՈՒԹՅՈՒՆՆԵՐԸ</t>
  </si>
  <si>
    <t>ՏԱՐԻ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</si>
  <si>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</si>
  <si>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</si>
  <si>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</si>
  <si>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</si>
  <si>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</si>
  <si>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</si>
  <si>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</si>
  <si>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«ՀԱՅԱUՏԱՆԻ ՀԱՆՐԱՊԵՏՈՒԹՅԱՆ 2022 ԹՎԱԿԱՆԻ ՊԵՏԱԿԱՆ ԲՅՈՒՋԵԻ ՄԱUԻՆ» ՀԱՅԱUՏԱՆԻ ՀԱՆՐԱՊԵՏՈՒԹՅԱՆ OՐԵՆՔԻ N 1 ՀԱՎԵԼՎԱԾԻ N 3 ԱՂՅՈՒՍԱԿՈՒՄ ԿԱՏԱՐՎՈՂ ԿԱՏԱՐՎՈՂ   ԼՐԱՑՈՒՄՆԵՐԸ</t>
  </si>
  <si>
    <t xml:space="preserve"> 01</t>
  </si>
  <si>
    <t>ՀՀ  արդարադատության նախարարություն</t>
  </si>
  <si>
    <t xml:space="preserve"> Ծրագրի դասիչը` </t>
  </si>
  <si>
    <t xml:space="preserve"> Միջոցառման դասիչը` </t>
  </si>
  <si>
    <t xml:space="preserve"> - Տրանսպորտային սարքավորումներ</t>
  </si>
  <si>
    <t>Քրեակատարողական ծառայության տրանսպորտային միջոցներով ապահովվածության բարելավում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</si>
  <si>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</si>
  <si>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</si>
  <si>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</si>
  <si>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</si>
  <si>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</si>
  <si>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</si>
  <si>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</si>
  <si>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</si>
  <si>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</si>
  <si>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Քրեակատարողական ծառայության կարիքների համար ավտոմեքենաների ձեռքբերում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</si>
  <si>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</si>
  <si>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</si>
  <si>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</si>
  <si>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 կառավարություն</t>
  </si>
  <si>
    <t>Հավելված N 1</t>
  </si>
  <si>
    <t xml:space="preserve">ՀՀ կառավարության 2022 թվականի </t>
  </si>
  <si>
    <t>___________  ___-ի N _______     որոշման</t>
  </si>
  <si>
    <t>Ցուցանիշների փոփոխությունը (ավելացումները նշված են դրական նշանով, նվազեցումները՝ փակագծերում)</t>
  </si>
  <si>
    <t>ՀՀ կառավարության 2021 թվականի ----------</t>
  </si>
  <si>
    <t>№ ---------- որոշման</t>
  </si>
  <si>
    <t>Հավելված N 3</t>
  </si>
  <si>
    <t xml:space="preserve">ՀՀ կառավարության 2022թվականի </t>
  </si>
  <si>
    <t>Հավելված N 4</t>
  </si>
  <si>
    <t xml:space="preserve">ՀԱՅԱՍՏԱՆԻ ՀԱՆՐԱՊԵՏՈՒԹՅԱՆ ԿԱՌԱՎԱՐՈՒԹՅԱՆ 2022 ԹՎԱԿԱՆԻ ԴԵԿՏԵՄԲԵՐԻ 23-Ի N 2121-Ն ՈՐՈՇՄԱՆ N9 ՀԱՎԵԼՎԱԾԻ 9.9 և 9․47 ԱՂՅՈՒՍԱԿՆԵՐՈՒՄ ԿԱՏԱՐՎՈՂ ՓՈՓՈԽՈՒԹՅՈՒՆՆԵՐԸ </t>
  </si>
  <si>
    <t>Հատուկ նշանակության ավտոմեքենաներ, քանակ, հատ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</si>
  <si>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</si>
  <si>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</si>
  <si>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</si>
  <si>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</si>
  <si>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>Ցուցանիշների փոփոխությունները
 (ավելացումները նշված են դրական նշանով)</t>
  </si>
  <si>
    <t>Տարի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</si>
  <si>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</si>
  <si>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Արդյունքի չափորոշիչներ </t>
  </si>
  <si>
    <t xml:space="preserve"> Միջոցառման վրա կատարվող ծախսը (հազար դրամ) </t>
  </si>
  <si>
    <t xml:space="preserve">ՀԱՅԱՍՏԱՆԻ ՀԱՆՐԱՊԵՏՈՒԹՅԱՆ ԿԱՌԱՎԱՐՈՒԹՅԱՆ 2021 ԹՎԱԿԱՆԻ ԴԵԿՏԵՄԲԵՐԻ 23-Ի N 2121 -Ն ՈՐՈՇՄԱՆ N 9.1 ՀԱՎԵԼՎԱԾԻ 9.1.43 և  9.1.59 ԱՂՅՈՒՍԱԿՆԵՐՈՒՄ ԿԱՏԱՐՎՈՂ ՓՈՓՈԽՈՒԹՅՈՒՆՆԵՐԸ </t>
  </si>
  <si>
    <t>Աղյուսակ 9.1.59</t>
  </si>
  <si>
    <t xml:space="preserve"> ՄԱՍ 1. ՊԵՏԱԿԱՆ ՄԱՐՄՆԻ ԳԾՈՎ ԱՐԴՅՈՒՆՔԱՅԻՆ (ԿԱՏԱՐՈՂԱԿԱՆ) ՑՈՒՑԱՆԻՇՆԵՐԸ </t>
  </si>
  <si>
    <t>Հավելված N 2</t>
  </si>
  <si>
    <t>Հավելված N 5</t>
  </si>
  <si>
    <t>Հավելված N 6</t>
  </si>
  <si>
    <t>Հավելված N 7</t>
  </si>
  <si>
    <t>34111250/501</t>
  </si>
  <si>
    <t>Բանտարկյալների տեղափոխման ավտոմեքենաներ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</si>
</sst>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#,##0.0;\(##,##0.0\);\-"/>
    <numFmt numFmtId="165" formatCode="0.0"/>
    <numFmt numFmtId="166" formatCode="#,##0.0_);\(#,##0.0\)"/>
    <numFmt numFmtId="167" formatCode="0.0_);\(0.0\)"/>
    <numFmt numFmtId="168" formatCode="_(* #,##0.0_);_(* \(#,##0.0\);_(* &quot;-&quot;??_);_(@_)"/>
  </numFmts>
  <fonts count="35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8"/>
      <name val="GHEA Grapala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0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0" fillId="0" borderId="0">
      <alignment horizontal="left" vertical="top" wrapText="1"/>
    </xf>
    <xf numFmtId="164" fontId="34" fillId="0" borderId="0" applyFill="0" applyBorder="0" applyProtection="0">
      <alignment horizontal="right" vertical="top"/>
    </xf>
    <xf numFmtId="0" fontId="3" fillId="0" borderId="0"/>
    <xf numFmtId="0" fontId="5" fillId="0" borderId="0"/>
    <xf numFmtId="43" fontId="5" fillId="0" borderId="0" applyFont="0" applyFill="0" applyBorder="0" applyAlignment="0" applyProtection="0"/>
  </cellStyleXfs>
  <cellXfs count="27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0" fillId="0" borderId="0" xfId="0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17" fillId="0" borderId="0" xfId="8" applyFont="1"/>
    <xf numFmtId="0" fontId="17" fillId="0" borderId="0" xfId="8" applyFont="1" applyAlignment="1" applyProtection="1">
      <alignment horizontal="left" wrapText="1"/>
      <protection locked="0"/>
    </xf>
    <xf numFmtId="0" fontId="17" fillId="0" borderId="0" xfId="8" applyFont="1" applyProtection="1">
      <protection locked="0"/>
    </xf>
    <xf numFmtId="0" fontId="17" fillId="0" borderId="0" xfId="8" applyFont="1" applyAlignment="1" applyProtection="1">
      <alignment horizontal="center"/>
      <protection locked="0"/>
    </xf>
    <xf numFmtId="0" fontId="19" fillId="0" borderId="0" xfId="8" applyFont="1"/>
    <xf numFmtId="0" fontId="19" fillId="0" borderId="0" xfId="8" applyFont="1" applyAlignment="1" applyProtection="1">
      <alignment horizontal="center"/>
      <protection locked="0"/>
    </xf>
    <xf numFmtId="0" fontId="19" fillId="0" borderId="0" xfId="8" applyFont="1" applyProtection="1">
      <protection locked="0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18" fillId="0" borderId="0" xfId="8" applyFont="1" applyAlignment="1" applyProtection="1">
      <protection locked="0"/>
    </xf>
    <xf numFmtId="0" fontId="20" fillId="0" borderId="0" xfId="8" applyFont="1" applyBorder="1" applyAlignment="1" applyProtection="1">
      <alignment vertical="center" wrapText="1"/>
      <protection locked="0"/>
    </xf>
    <xf numFmtId="0" fontId="20" fillId="0" borderId="19" xfId="8" applyFont="1" applyBorder="1" applyAlignment="1" applyProtection="1">
      <alignment horizontal="center" vertical="center" wrapText="1"/>
      <protection locked="0"/>
    </xf>
    <xf numFmtId="0" fontId="19" fillId="0" borderId="19" xfId="8" applyFont="1" applyBorder="1" applyAlignment="1">
      <alignment horizontal="center" vertical="center"/>
    </xf>
    <xf numFmtId="0" fontId="17" fillId="0" borderId="0" xfId="8" applyFont="1" applyAlignment="1">
      <alignment horizontal="center" wrapText="1"/>
    </xf>
    <xf numFmtId="0" fontId="17" fillId="0" borderId="0" xfId="8" applyFont="1" applyAlignment="1">
      <alignment horizontal="center" vertical="center"/>
    </xf>
    <xf numFmtId="168" fontId="9" fillId="0" borderId="0" xfId="7" applyNumberFormat="1" applyFont="1" applyAlignment="1">
      <alignment horizontal="right" vertical="center"/>
    </xf>
    <xf numFmtId="0" fontId="22" fillId="0" borderId="0" xfId="0" applyFont="1" applyFill="1" applyBorder="1" applyAlignment="1">
      <alignment horizontal="left" vertical="top"/>
    </xf>
    <xf numFmtId="0" fontId="8" fillId="0" borderId="0" xfId="0" applyFont="1" applyFill="1" applyAlignment="1">
      <alignment horizontal="right"/>
    </xf>
    <xf numFmtId="0" fontId="21" fillId="0" borderId="0" xfId="0" applyFont="1" applyFill="1" applyBorder="1" applyAlignment="1">
      <alignment horizontal="right" vertical="top"/>
    </xf>
    <xf numFmtId="0" fontId="21" fillId="0" borderId="0" xfId="0" applyFont="1" applyFill="1" applyBorder="1" applyAlignment="1">
      <alignment horizontal="center" vertical="top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43" fontId="11" fillId="0" borderId="0" xfId="7" applyFont="1" applyAlignment="1">
      <alignment horizontal="center" vertical="center" wrapText="1"/>
    </xf>
    <xf numFmtId="49" fontId="23" fillId="0" borderId="19" xfId="0" applyNumberFormat="1" applyFont="1" applyFill="1" applyBorder="1" applyAlignment="1">
      <alignment horizontal="center" vertical="center" textRotation="90" wrapText="1"/>
    </xf>
    <xf numFmtId="0" fontId="23" fillId="0" borderId="19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43" fontId="20" fillId="0" borderId="0" xfId="7" applyFont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43" fontId="25" fillId="0" borderId="0" xfId="7" applyFont="1" applyAlignment="1">
      <alignment vertical="center" wrapText="1"/>
    </xf>
    <xf numFmtId="0" fontId="8" fillId="0" borderId="0" xfId="0" applyFont="1" applyAlignment="1">
      <alignment horizontal="right"/>
    </xf>
    <xf numFmtId="0" fontId="11" fillId="0" borderId="0" xfId="0" applyFont="1" applyAlignment="1">
      <alignment horizontal="center" vertical="top" wrapText="1"/>
    </xf>
    <xf numFmtId="166" fontId="23" fillId="0" borderId="3" xfId="0" applyNumberFormat="1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166" fontId="20" fillId="0" borderId="19" xfId="0" applyNumberFormat="1" applyFont="1" applyBorder="1" applyAlignment="1">
      <alignment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164" fontId="27" fillId="0" borderId="8" xfId="0" applyNumberFormat="1" applyFont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0" xfId="0" applyFont="1"/>
    <xf numFmtId="0" fontId="29" fillId="0" borderId="19" xfId="0" applyFont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164" fontId="31" fillId="0" borderId="1" xfId="6" applyFont="1" applyBorder="1">
      <alignment horizontal="right" vertical="top"/>
    </xf>
    <xf numFmtId="0" fontId="14" fillId="0" borderId="19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49" fontId="14" fillId="2" borderId="3" xfId="0" applyNumberFormat="1" applyFont="1" applyFill="1" applyBorder="1" applyAlignment="1">
      <alignment vertical="top" wrapText="1"/>
    </xf>
    <xf numFmtId="49" fontId="14" fillId="2" borderId="2" xfId="0" applyNumberFormat="1" applyFont="1" applyFill="1" applyBorder="1" applyAlignment="1">
      <alignment vertical="top" wrapText="1"/>
    </xf>
    <xf numFmtId="49" fontId="14" fillId="2" borderId="16" xfId="0" applyNumberFormat="1" applyFont="1" applyFill="1" applyBorder="1" applyAlignment="1">
      <alignment vertical="top" wrapText="1"/>
    </xf>
    <xf numFmtId="0" fontId="2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5" fillId="0" borderId="1" xfId="0" applyFont="1" applyBorder="1"/>
    <xf numFmtId="0" fontId="29" fillId="0" borderId="1" xfId="0" applyFont="1" applyBorder="1" applyAlignment="1">
      <alignment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25" fillId="0" borderId="0" xfId="0" applyFont="1"/>
    <xf numFmtId="0" fontId="27" fillId="0" borderId="0" xfId="0" applyFont="1" applyAlignment="1">
      <alignment horizontal="justify"/>
    </xf>
    <xf numFmtId="0" fontId="27" fillId="2" borderId="2" xfId="0" applyFont="1" applyFill="1" applyBorder="1" applyAlignment="1">
      <alignment vertical="top" wrapText="1"/>
    </xf>
    <xf numFmtId="0" fontId="27" fillId="2" borderId="13" xfId="0" applyFont="1" applyFill="1" applyBorder="1" applyAlignment="1">
      <alignment vertical="top" wrapText="1"/>
    </xf>
    <xf numFmtId="0" fontId="27" fillId="2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28" fillId="0" borderId="5" xfId="0" applyFont="1" applyBorder="1" applyAlignment="1">
      <alignment horizontal="left" vertical="top" wrapText="1"/>
    </xf>
    <xf numFmtId="0" fontId="25" fillId="0" borderId="0" xfId="0" applyFont="1" applyAlignment="1">
      <alignment vertical="top" wrapText="1"/>
    </xf>
    <xf numFmtId="0" fontId="26" fillId="0" borderId="1" xfId="0" applyFont="1" applyBorder="1" applyAlignment="1">
      <alignment horizontal="left" vertical="top" wrapText="1"/>
    </xf>
    <xf numFmtId="0" fontId="27" fillId="2" borderId="1" xfId="0" applyFont="1" applyFill="1" applyBorder="1" applyAlignment="1">
      <alignment vertical="top" wrapText="1"/>
    </xf>
    <xf numFmtId="0" fontId="27" fillId="2" borderId="1" xfId="0" applyFont="1" applyFill="1" applyBorder="1" applyAlignment="1">
      <alignment horizontal="center" vertical="top" wrapText="1"/>
    </xf>
    <xf numFmtId="0" fontId="27" fillId="2" borderId="4" xfId="0" applyFont="1" applyFill="1" applyBorder="1" applyAlignment="1">
      <alignment wrapText="1"/>
    </xf>
    <xf numFmtId="0" fontId="32" fillId="3" borderId="1" xfId="0" applyFont="1" applyFill="1" applyBorder="1" applyAlignment="1">
      <alignment vertical="center" wrapText="1"/>
    </xf>
    <xf numFmtId="0" fontId="27" fillId="2" borderId="4" xfId="0" applyFont="1" applyFill="1" applyBorder="1" applyAlignment="1">
      <alignment vertical="top" wrapText="1"/>
    </xf>
    <xf numFmtId="0" fontId="27" fillId="2" borderId="4" xfId="0" applyFont="1" applyFill="1" applyBorder="1" applyAlignment="1">
      <alignment horizontal="left" vertical="top"/>
    </xf>
    <xf numFmtId="0" fontId="27" fillId="2" borderId="5" xfId="0" applyFont="1" applyFill="1" applyBorder="1" applyAlignment="1">
      <alignment horizontal="left" vertical="top"/>
    </xf>
    <xf numFmtId="0" fontId="27" fillId="2" borderId="0" xfId="0" applyFont="1" applyFill="1" applyBorder="1" applyAlignment="1">
      <alignment horizontal="left" vertical="top"/>
    </xf>
    <xf numFmtId="0" fontId="27" fillId="0" borderId="19" xfId="0" applyFont="1" applyBorder="1" applyAlignment="1">
      <alignment horizontal="center" vertical="top" wrapText="1"/>
    </xf>
    <xf numFmtId="0" fontId="30" fillId="2" borderId="16" xfId="0" applyFont="1" applyFill="1" applyBorder="1" applyAlignment="1">
      <alignment vertical="top" wrapText="1"/>
    </xf>
    <xf numFmtId="0" fontId="30" fillId="0" borderId="16" xfId="0" applyFont="1" applyBorder="1" applyAlignment="1">
      <alignment vertical="top" wrapText="1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164" fontId="20" fillId="0" borderId="0" xfId="6" applyFont="1" applyBorder="1">
      <alignment horizontal="right" vertical="top"/>
    </xf>
    <xf numFmtId="4" fontId="6" fillId="0" borderId="0" xfId="0" applyNumberFormat="1" applyFont="1"/>
    <xf numFmtId="0" fontId="7" fillId="0" borderId="0" xfId="0" applyFont="1" applyAlignment="1"/>
    <xf numFmtId="0" fontId="25" fillId="2" borderId="0" xfId="0" applyFont="1" applyFill="1"/>
    <xf numFmtId="165" fontId="17" fillId="0" borderId="0" xfId="8" applyNumberFormat="1" applyFont="1"/>
    <xf numFmtId="49" fontId="23" fillId="0" borderId="19" xfId="0" applyNumberFormat="1" applyFont="1" applyFill="1" applyBorder="1" applyAlignment="1">
      <alignment horizontal="center" vertical="top" textRotation="90" wrapText="1"/>
    </xf>
    <xf numFmtId="166" fontId="23" fillId="0" borderId="19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vertical="top" wrapText="1"/>
    </xf>
    <xf numFmtId="0" fontId="20" fillId="0" borderId="3" xfId="0" applyFont="1" applyBorder="1" applyAlignment="1">
      <alignment horizontal="center" vertical="center" wrapText="1"/>
    </xf>
    <xf numFmtId="0" fontId="25" fillId="0" borderId="19" xfId="0" applyFont="1" applyBorder="1" applyAlignment="1">
      <alignment vertical="top" wrapText="1"/>
    </xf>
    <xf numFmtId="0" fontId="26" fillId="0" borderId="19" xfId="0" applyFont="1" applyBorder="1" applyAlignment="1">
      <alignment horizontal="left" vertical="top" wrapText="1"/>
    </xf>
    <xf numFmtId="0" fontId="25" fillId="0" borderId="17" xfId="8" applyFont="1" applyBorder="1" applyAlignment="1" applyProtection="1">
      <alignment horizontal="center" vertical="center" wrapText="1"/>
      <protection locked="0"/>
    </xf>
    <xf numFmtId="1" fontId="20" fillId="0" borderId="19" xfId="8" applyNumberFormat="1" applyFont="1" applyFill="1" applyBorder="1" applyAlignment="1" applyProtection="1">
      <alignment horizontal="center" vertical="center" wrapText="1"/>
      <protection locked="0"/>
    </xf>
    <xf numFmtId="0" fontId="20" fillId="0" borderId="19" xfId="8" applyFont="1" applyFill="1" applyBorder="1" applyAlignment="1" applyProtection="1">
      <alignment horizontal="center" vertical="center" wrapText="1"/>
      <protection locked="0"/>
    </xf>
    <xf numFmtId="167" fontId="20" fillId="0" borderId="19" xfId="8" applyNumberFormat="1" applyFont="1" applyFill="1" applyBorder="1" applyAlignment="1" applyProtection="1">
      <alignment horizontal="right" vertical="center" wrapText="1"/>
      <protection locked="0"/>
    </xf>
    <xf numFmtId="0" fontId="25" fillId="0" borderId="17" xfId="8" applyFont="1" applyBorder="1" applyAlignment="1" applyProtection="1">
      <alignment vertical="center" wrapText="1"/>
      <protection locked="0"/>
    </xf>
    <xf numFmtId="0" fontId="33" fillId="0" borderId="19" xfId="0" applyFont="1" applyBorder="1" applyAlignment="1">
      <alignment horizontal="center" vertical="center" wrapText="1"/>
    </xf>
    <xf numFmtId="0" fontId="20" fillId="0" borderId="17" xfId="8" applyFont="1" applyBorder="1" applyAlignment="1" applyProtection="1">
      <alignment horizontal="center" vertical="center" wrapText="1"/>
      <protection locked="0"/>
    </xf>
    <xf numFmtId="0" fontId="33" fillId="0" borderId="19" xfId="0" applyFont="1" applyBorder="1" applyAlignment="1">
      <alignment vertical="center"/>
    </xf>
    <xf numFmtId="0" fontId="20" fillId="0" borderId="19" xfId="8" applyFont="1" applyFill="1" applyBorder="1" applyAlignment="1" applyProtection="1">
      <alignment horizontal="right" vertical="center" wrapText="1"/>
      <protection locked="0"/>
    </xf>
    <xf numFmtId="168" fontId="20" fillId="0" borderId="19" xfId="7" applyNumberFormat="1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wrapText="1"/>
    </xf>
    <xf numFmtId="0" fontId="27" fillId="0" borderId="19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5" fillId="0" borderId="23" xfId="0" applyFont="1" applyBorder="1" applyAlignment="1">
      <alignment horizontal="left" vertical="top" wrapText="1"/>
    </xf>
    <xf numFmtId="0" fontId="20" fillId="0" borderId="24" xfId="0" applyFont="1" applyBorder="1" applyAlignment="1">
      <alignment horizontal="left" vertical="top" wrapText="1"/>
    </xf>
    <xf numFmtId="0" fontId="20" fillId="0" borderId="25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left" vertical="top" wrapText="1"/>
    </xf>
    <xf numFmtId="0" fontId="20" fillId="0" borderId="27" xfId="0" applyFont="1" applyBorder="1" applyAlignment="1">
      <alignment horizontal="left" vertical="top" wrapText="1"/>
    </xf>
    <xf numFmtId="0" fontId="20" fillId="0" borderId="28" xfId="0" applyFont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20" fillId="0" borderId="18" xfId="13" applyFont="1" applyBorder="1" applyAlignment="1">
      <alignment horizontal="left" vertical="top" wrapText="1"/>
    </xf>
    <xf numFmtId="0" fontId="20" fillId="0" borderId="19" xfId="13" applyFont="1" applyBorder="1" applyAlignment="1">
      <alignment horizontal="left" vertical="top" wrapText="1"/>
    </xf>
    <xf numFmtId="0" fontId="25" fillId="0" borderId="17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164" fontId="28" fillId="0" borderId="19" xfId="6" applyNumberFormat="1" applyFont="1" applyBorder="1" applyAlignment="1">
      <alignment horizontal="right" vertical="top"/>
    </xf>
    <xf numFmtId="0" fontId="28" fillId="0" borderId="17" xfId="0" applyFont="1" applyBorder="1" applyAlignment="1">
      <alignment horizontal="left" vertical="top" wrapText="1"/>
    </xf>
    <xf numFmtId="0" fontId="20" fillId="2" borderId="17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wrapText="1"/>
    </xf>
    <xf numFmtId="168" fontId="11" fillId="0" borderId="0" xfId="7" applyNumberFormat="1" applyFont="1" applyAlignment="1">
      <alignment horizontal="right" vertical="center"/>
    </xf>
    <xf numFmtId="0" fontId="22" fillId="0" borderId="0" xfId="0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right" vertical="top"/>
    </xf>
    <xf numFmtId="0" fontId="27" fillId="0" borderId="1" xfId="0" applyFont="1" applyBorder="1" applyAlignment="1">
      <alignment horizontal="center" wrapText="1"/>
    </xf>
    <xf numFmtId="0" fontId="8" fillId="0" borderId="0" xfId="0" applyFont="1" applyAlignment="1"/>
    <xf numFmtId="0" fontId="27" fillId="0" borderId="8" xfId="0" applyFont="1" applyBorder="1" applyAlignment="1">
      <alignment horizontal="center" wrapText="1"/>
    </xf>
    <xf numFmtId="0" fontId="27" fillId="0" borderId="0" xfId="14" applyFont="1"/>
    <xf numFmtId="0" fontId="7" fillId="0" borderId="0" xfId="14" applyFont="1" applyAlignment="1">
      <alignment horizontal="center"/>
    </xf>
    <xf numFmtId="0" fontId="25" fillId="0" borderId="19" xfId="13" applyFont="1" applyBorder="1" applyAlignment="1">
      <alignment horizontal="left" vertical="top" wrapText="1"/>
    </xf>
    <xf numFmtId="0" fontId="25" fillId="0" borderId="19" xfId="13" applyFont="1" applyBorder="1" applyAlignment="1">
      <alignment vertical="top" wrapText="1"/>
    </xf>
    <xf numFmtId="0" fontId="25" fillId="0" borderId="0" xfId="13" applyFont="1" applyBorder="1" applyAlignment="1">
      <alignment vertical="top" wrapText="1"/>
    </xf>
    <xf numFmtId="0" fontId="25" fillId="0" borderId="19" xfId="14" applyFont="1" applyBorder="1" applyAlignment="1">
      <alignment horizontal="left" vertical="top" wrapText="1"/>
    </xf>
    <xf numFmtId="0" fontId="25" fillId="0" borderId="19" xfId="14" applyFont="1" applyBorder="1" applyAlignment="1">
      <alignment vertical="top" wrapText="1"/>
    </xf>
    <xf numFmtId="0" fontId="25" fillId="0" borderId="0" xfId="14" applyFont="1" applyBorder="1" applyAlignment="1">
      <alignment vertical="top" wrapText="1"/>
    </xf>
    <xf numFmtId="0" fontId="25" fillId="0" borderId="0" xfId="14" applyFont="1" applyFill="1" applyBorder="1" applyAlignment="1">
      <alignment vertical="top" wrapText="1"/>
    </xf>
    <xf numFmtId="0" fontId="27" fillId="0" borderId="0" xfId="14" applyFont="1" applyBorder="1"/>
    <xf numFmtId="0" fontId="29" fillId="0" borderId="0" xfId="14" applyFont="1"/>
    <xf numFmtId="0" fontId="20" fillId="0" borderId="19" xfId="14" applyFont="1" applyBorder="1" applyAlignment="1">
      <alignment horizontal="left" vertical="top" wrapText="1"/>
    </xf>
    <xf numFmtId="0" fontId="28" fillId="0" borderId="19" xfId="14" applyFont="1" applyBorder="1" applyAlignment="1">
      <alignment horizontal="left" vertical="top" wrapText="1"/>
    </xf>
    <xf numFmtId="0" fontId="27" fillId="0" borderId="19" xfId="14" applyFont="1" applyBorder="1" applyAlignment="1">
      <alignment horizontal="center" vertical="center" wrapText="1"/>
    </xf>
    <xf numFmtId="0" fontId="27" fillId="0" borderId="16" xfId="14" applyFont="1" applyBorder="1" applyAlignment="1">
      <alignment horizontal="center" vertical="top" wrapText="1"/>
    </xf>
    <xf numFmtId="0" fontId="20" fillId="0" borderId="19" xfId="14" applyFont="1" applyBorder="1" applyAlignment="1">
      <alignment horizontal="center" vertical="top" wrapText="1"/>
    </xf>
    <xf numFmtId="0" fontId="6" fillId="0" borderId="0" xfId="14" applyFont="1"/>
    <xf numFmtId="0" fontId="29" fillId="2" borderId="3" xfId="0" applyFont="1" applyFill="1" applyBorder="1" applyAlignment="1">
      <alignment vertical="top" wrapText="1"/>
    </xf>
    <xf numFmtId="168" fontId="25" fillId="0" borderId="19" xfId="7" applyNumberFormat="1" applyFont="1" applyFill="1" applyBorder="1" applyAlignment="1" applyProtection="1">
      <alignment horizontal="right" vertical="center" wrapText="1"/>
      <protection locked="0"/>
    </xf>
    <xf numFmtId="168" fontId="20" fillId="0" borderId="19" xfId="7" applyNumberFormat="1" applyFont="1" applyFill="1" applyBorder="1" applyAlignment="1" applyProtection="1">
      <alignment horizontal="right" vertical="center" wrapText="1"/>
      <protection locked="0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27" fillId="0" borderId="1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left" vertical="top" wrapText="1"/>
    </xf>
    <xf numFmtId="0" fontId="25" fillId="0" borderId="5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center" vertical="top" wrapText="1"/>
    </xf>
    <xf numFmtId="0" fontId="27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16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49" fontId="23" fillId="0" borderId="17" xfId="0" applyNumberFormat="1" applyFont="1" applyFill="1" applyBorder="1" applyAlignment="1">
      <alignment horizontal="center" vertical="center" wrapText="1"/>
    </xf>
    <xf numFmtId="49" fontId="23" fillId="0" borderId="18" xfId="0" applyNumberFormat="1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top" wrapText="1"/>
    </xf>
    <xf numFmtId="0" fontId="23" fillId="0" borderId="3" xfId="0" applyNumberFormat="1" applyFont="1" applyFill="1" applyBorder="1" applyAlignment="1">
      <alignment horizontal="center" vertical="top" wrapText="1"/>
    </xf>
    <xf numFmtId="166" fontId="23" fillId="0" borderId="16" xfId="0" applyNumberFormat="1" applyFont="1" applyFill="1" applyBorder="1" applyAlignment="1">
      <alignment horizontal="center" vertical="top" wrapText="1"/>
    </xf>
    <xf numFmtId="166" fontId="23" fillId="0" borderId="3" xfId="0" applyNumberFormat="1" applyFont="1" applyFill="1" applyBorder="1" applyAlignment="1">
      <alignment horizontal="center" vertical="top" wrapText="1"/>
    </xf>
    <xf numFmtId="166" fontId="23" fillId="0" borderId="17" xfId="0" applyNumberFormat="1" applyFont="1" applyFill="1" applyBorder="1" applyAlignment="1">
      <alignment horizontal="center" vertical="center" wrapText="1"/>
    </xf>
    <xf numFmtId="166" fontId="23" fillId="0" borderId="20" xfId="0" applyNumberFormat="1" applyFont="1" applyFill="1" applyBorder="1" applyAlignment="1">
      <alignment horizontal="center" vertical="center" wrapText="1"/>
    </xf>
    <xf numFmtId="166" fontId="23" fillId="0" borderId="18" xfId="0" applyNumberFormat="1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25" fillId="0" borderId="16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49" fontId="23" fillId="0" borderId="19" xfId="0" applyNumberFormat="1" applyFont="1" applyFill="1" applyBorder="1" applyAlignment="1">
      <alignment horizontal="center" vertical="center" wrapText="1"/>
    </xf>
    <xf numFmtId="0" fontId="23" fillId="0" borderId="19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5" fillId="0" borderId="0" xfId="14" applyFont="1" applyAlignment="1">
      <alignment horizontal="left" vertical="top" wrapText="1"/>
    </xf>
    <xf numFmtId="0" fontId="20" fillId="0" borderId="19" xfId="14" applyFont="1" applyBorder="1" applyAlignment="1">
      <alignment horizontal="center" vertical="top" wrapText="1"/>
    </xf>
    <xf numFmtId="0" fontId="20" fillId="0" borderId="19" xfId="14" applyFont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27" fillId="2" borderId="17" xfId="0" applyFont="1" applyFill="1" applyBorder="1" applyAlignment="1">
      <alignment horizontal="left" vertical="top" wrapText="1"/>
    </xf>
    <xf numFmtId="0" fontId="27" fillId="2" borderId="18" xfId="0" applyFont="1" applyFill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14" applyFont="1" applyFill="1" applyBorder="1" applyAlignment="1">
      <alignment horizontal="left" vertical="top" wrapText="1"/>
    </xf>
    <xf numFmtId="0" fontId="25" fillId="0" borderId="17" xfId="8" applyFont="1" applyFill="1" applyBorder="1" applyAlignment="1" applyProtection="1">
      <alignment horizontal="center" vertical="center" wrapText="1"/>
      <protection locked="0"/>
    </xf>
    <xf numFmtId="0" fontId="25" fillId="0" borderId="20" xfId="8" applyFont="1" applyFill="1" applyBorder="1" applyAlignment="1" applyProtection="1">
      <alignment horizontal="center" vertical="center" wrapText="1"/>
      <protection locked="0"/>
    </xf>
    <xf numFmtId="0" fontId="25" fillId="0" borderId="18" xfId="8" applyFont="1" applyFill="1" applyBorder="1" applyAlignment="1" applyProtection="1">
      <alignment horizontal="center" vertical="center" wrapText="1"/>
      <protection locked="0"/>
    </xf>
    <xf numFmtId="0" fontId="25" fillId="0" borderId="17" xfId="8" applyFont="1" applyBorder="1" applyAlignment="1" applyProtection="1">
      <alignment vertical="center" wrapText="1"/>
      <protection locked="0"/>
    </xf>
    <xf numFmtId="0" fontId="25" fillId="0" borderId="20" xfId="8" applyFont="1" applyBorder="1" applyAlignment="1" applyProtection="1">
      <alignment vertical="center" wrapText="1"/>
      <protection locked="0"/>
    </xf>
    <xf numFmtId="0" fontId="25" fillId="0" borderId="18" xfId="8" applyFont="1" applyBorder="1" applyAlignment="1" applyProtection="1">
      <alignment vertical="center" wrapText="1"/>
      <protection locked="0"/>
    </xf>
    <xf numFmtId="0" fontId="18" fillId="0" borderId="0" xfId="8" applyFont="1" applyAlignment="1" applyProtection="1">
      <alignment horizontal="right" wrapText="1"/>
      <protection locked="0"/>
    </xf>
    <xf numFmtId="0" fontId="18" fillId="0" borderId="0" xfId="8" applyFont="1" applyAlignment="1" applyProtection="1">
      <alignment horizontal="right"/>
      <protection locked="0"/>
    </xf>
    <xf numFmtId="0" fontId="11" fillId="0" borderId="0" xfId="0" applyFont="1" applyFill="1" applyAlignment="1">
      <alignment horizontal="right"/>
    </xf>
    <xf numFmtId="0" fontId="23" fillId="4" borderId="0" xfId="8" applyFont="1" applyFill="1" applyAlignment="1" applyProtection="1">
      <alignment horizontal="center" vertical="center" wrapText="1"/>
      <protection locked="0"/>
    </xf>
    <xf numFmtId="0" fontId="19" fillId="0" borderId="16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20" fillId="0" borderId="16" xfId="8" applyFont="1" applyBorder="1" applyAlignment="1" applyProtection="1">
      <alignment horizontal="center" vertical="center" wrapText="1"/>
      <protection locked="0"/>
    </xf>
    <xf numFmtId="0" fontId="20" fillId="0" borderId="3" xfId="8" applyFont="1" applyBorder="1" applyAlignment="1" applyProtection="1">
      <alignment horizontal="center" vertical="center" wrapText="1"/>
      <protection locked="0"/>
    </xf>
    <xf numFmtId="0" fontId="19" fillId="0" borderId="17" xfId="8" applyFont="1" applyBorder="1" applyAlignment="1" applyProtection="1">
      <alignment horizontal="center" vertical="center" wrapText="1"/>
      <protection locked="0"/>
    </xf>
    <xf numFmtId="0" fontId="19" fillId="0" borderId="18" xfId="8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164" fontId="20" fillId="5" borderId="1" xfId="6" applyFont="1" applyFill="1" applyBorder="1">
      <alignment horizontal="right" vertical="top"/>
    </xf>
    <xf numFmtId="0" fontId="27" fillId="5" borderId="1" xfId="0" applyFont="1" applyFill="1" applyBorder="1" applyAlignment="1">
      <alignment horizontal="center" vertical="top" wrapText="1"/>
    </xf>
    <xf numFmtId="164" fontId="20" fillId="5" borderId="19" xfId="6" applyNumberFormat="1" applyFont="1" applyFill="1" applyBorder="1" applyAlignment="1">
      <alignment horizontal="right" vertical="top"/>
    </xf>
    <xf numFmtId="49" fontId="28" fillId="5" borderId="3" xfId="7" applyNumberFormat="1" applyFont="1" applyFill="1" applyBorder="1" applyAlignment="1">
      <alignment horizontal="right" vertical="top" wrapText="1"/>
    </xf>
    <xf numFmtId="0" fontId="27" fillId="5" borderId="19" xfId="0" applyFont="1" applyFill="1" applyBorder="1" applyAlignment="1">
      <alignment horizontal="center" vertical="top" wrapText="1"/>
    </xf>
    <xf numFmtId="164" fontId="31" fillId="5" borderId="1" xfId="6" applyFont="1" applyFill="1" applyBorder="1">
      <alignment horizontal="right" vertical="top"/>
    </xf>
    <xf numFmtId="0" fontId="27" fillId="5" borderId="1" xfId="0" applyFont="1" applyFill="1" applyBorder="1" applyAlignment="1">
      <alignment horizontal="center" vertical="center" wrapText="1"/>
    </xf>
    <xf numFmtId="164" fontId="27" fillId="5" borderId="19" xfId="0" applyNumberFormat="1" applyFont="1" applyFill="1" applyBorder="1" applyAlignment="1">
      <alignment horizontal="right" vertical="center" wrapText="1"/>
    </xf>
    <xf numFmtId="0" fontId="27" fillId="5" borderId="19" xfId="0" applyFont="1" applyFill="1" applyBorder="1" applyAlignment="1">
      <alignment horizontal="right" vertical="center" wrapText="1"/>
    </xf>
    <xf numFmtId="164" fontId="27" fillId="5" borderId="1" xfId="0" applyNumberFormat="1" applyFont="1" applyFill="1" applyBorder="1" applyAlignment="1">
      <alignment horizontal="right" vertical="center" wrapText="1"/>
    </xf>
    <xf numFmtId="0" fontId="27" fillId="5" borderId="19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justify" wrapText="1"/>
    </xf>
    <xf numFmtId="0" fontId="7" fillId="5" borderId="1" xfId="0" applyFont="1" applyFill="1" applyBorder="1"/>
    <xf numFmtId="164" fontId="20" fillId="5" borderId="19" xfId="12" applyNumberFormat="1" applyFont="1" applyFill="1" applyBorder="1" applyAlignment="1">
      <alignment horizontal="right" vertical="top"/>
    </xf>
    <xf numFmtId="0" fontId="20" fillId="5" borderId="19" xfId="0" applyFont="1" applyFill="1" applyBorder="1" applyAlignment="1">
      <alignment horizontal="left" vertical="top" wrapText="1"/>
    </xf>
    <xf numFmtId="164" fontId="20" fillId="5" borderId="19" xfId="13" applyNumberFormat="1" applyFont="1" applyFill="1" applyBorder="1" applyAlignment="1">
      <alignment horizontal="right" vertical="top" wrapText="1"/>
    </xf>
    <xf numFmtId="166" fontId="23" fillId="5" borderId="3" xfId="0" applyNumberFormat="1" applyFont="1" applyFill="1" applyBorder="1" applyAlignment="1">
      <alignment vertical="center" wrapText="1"/>
    </xf>
    <xf numFmtId="0" fontId="7" fillId="5" borderId="19" xfId="0" applyFont="1" applyFill="1" applyBorder="1"/>
    <xf numFmtId="165" fontId="7" fillId="5" borderId="19" xfId="0" applyNumberFormat="1" applyFont="1" applyFill="1" applyBorder="1"/>
    <xf numFmtId="166" fontId="7" fillId="5" borderId="19" xfId="0" applyNumberFormat="1" applyFont="1" applyFill="1" applyBorder="1" applyAlignment="1">
      <alignment vertical="center" wrapText="1"/>
    </xf>
    <xf numFmtId="166" fontId="23" fillId="5" borderId="17" xfId="0" applyNumberFormat="1" applyFont="1" applyFill="1" applyBorder="1" applyAlignment="1">
      <alignment horizontal="center" vertical="center" wrapText="1"/>
    </xf>
    <xf numFmtId="166" fontId="23" fillId="5" borderId="20" xfId="0" applyNumberFormat="1" applyFont="1" applyFill="1" applyBorder="1" applyAlignment="1">
      <alignment horizontal="center" vertical="center" wrapText="1"/>
    </xf>
    <xf numFmtId="166" fontId="23" fillId="5" borderId="18" xfId="0" applyNumberFormat="1" applyFont="1" applyFill="1" applyBorder="1" applyAlignment="1">
      <alignment horizontal="center" vertical="center" wrapText="1"/>
    </xf>
    <xf numFmtId="166" fontId="7" fillId="5" borderId="17" xfId="0" applyNumberFormat="1" applyFont="1" applyFill="1" applyBorder="1" applyAlignment="1">
      <alignment horizontal="center" vertical="center" wrapText="1"/>
    </xf>
    <xf numFmtId="166" fontId="7" fillId="5" borderId="20" xfId="0" applyNumberFormat="1" applyFont="1" applyFill="1" applyBorder="1" applyAlignment="1">
      <alignment horizontal="center" vertical="center" wrapText="1"/>
    </xf>
    <xf numFmtId="166" fontId="7" fillId="5" borderId="18" xfId="0" applyNumberFormat="1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166" fontId="25" fillId="5" borderId="17" xfId="0" applyNumberFormat="1" applyFont="1" applyFill="1" applyBorder="1" applyAlignment="1">
      <alignment horizontal="center" vertical="center" wrapText="1"/>
    </xf>
    <xf numFmtId="166" fontId="25" fillId="5" borderId="20" xfId="0" applyNumberFormat="1" applyFont="1" applyFill="1" applyBorder="1" applyAlignment="1">
      <alignment horizontal="center" vertical="center" wrapText="1"/>
    </xf>
    <xf numFmtId="166" fontId="25" fillId="5" borderId="18" xfId="0" applyNumberFormat="1" applyFont="1" applyFill="1" applyBorder="1" applyAlignment="1">
      <alignment horizontal="center" vertical="center" wrapText="1"/>
    </xf>
    <xf numFmtId="164" fontId="25" fillId="5" borderId="17" xfId="6" applyNumberFormat="1" applyFont="1" applyFill="1" applyBorder="1" applyAlignment="1">
      <alignment horizontal="center" vertical="top"/>
    </xf>
    <xf numFmtId="164" fontId="25" fillId="5" borderId="20" xfId="6" applyNumberFormat="1" applyFont="1" applyFill="1" applyBorder="1" applyAlignment="1">
      <alignment horizontal="center" vertical="top"/>
    </xf>
    <xf numFmtId="164" fontId="25" fillId="5" borderId="18" xfId="6" applyNumberFormat="1" applyFont="1" applyFill="1" applyBorder="1" applyAlignment="1">
      <alignment horizontal="center" vertical="top"/>
    </xf>
    <xf numFmtId="164" fontId="28" fillId="5" borderId="1" xfId="6" applyFont="1" applyFill="1" applyBorder="1">
      <alignment horizontal="right" vertical="top"/>
    </xf>
    <xf numFmtId="168" fontId="28" fillId="5" borderId="19" xfId="15" applyNumberFormat="1" applyFont="1" applyFill="1" applyBorder="1" applyAlignment="1">
      <alignment horizontal="right" vertical="top" wrapText="1"/>
    </xf>
  </cellXfs>
  <cellStyles count="16">
    <cellStyle name="Comma" xfId="7" builtinId="3"/>
    <cellStyle name="Comma 8" xfId="15"/>
    <cellStyle name="Normal" xfId="0" builtinId="0"/>
    <cellStyle name="Normal 10" xfId="4"/>
    <cellStyle name="Normal 12" xfId="9"/>
    <cellStyle name="Normal 14" xfId="14"/>
    <cellStyle name="Normal 2" xfId="1"/>
    <cellStyle name="Normal 2 4" xfId="10"/>
    <cellStyle name="Normal 3" xfId="3"/>
    <cellStyle name="Normal 3 2" xfId="13"/>
    <cellStyle name="Normal 4" xfId="5"/>
    <cellStyle name="Normal 8" xfId="11"/>
    <cellStyle name="Normal_MVD artabyug" xfId="8"/>
    <cellStyle name="Percent 2" xfId="2"/>
    <cellStyle name="SN_241" xfId="6"/>
    <cellStyle name="SN_b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D33" sqref="D33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9.5703125" style="1" customWidth="1"/>
    <col min="4" max="4" width="26.85546875" style="1" customWidth="1"/>
    <col min="5" max="16384" width="9.140625" style="1"/>
  </cols>
  <sheetData>
    <row r="1" spans="1:6" ht="13.5" customHeight="1">
      <c r="D1" s="136" t="s">
        <v>120</v>
      </c>
    </row>
    <row r="2" spans="1:6" ht="13.5" customHeight="1">
      <c r="C2" s="22"/>
      <c r="D2" s="137" t="s">
        <v>121</v>
      </c>
      <c r="E2" s="23"/>
    </row>
    <row r="3" spans="1:6" ht="13.5" customHeight="1">
      <c r="C3" s="22"/>
      <c r="D3" s="138" t="s">
        <v>122</v>
      </c>
      <c r="E3" s="24"/>
      <c r="F3" s="23"/>
    </row>
    <row r="5" spans="1:6" ht="91.5" customHeight="1">
      <c r="A5" s="164" t="s">
        <v>69</v>
      </c>
      <c r="B5" s="164"/>
      <c r="C5" s="164"/>
      <c r="D5" s="164"/>
    </row>
    <row r="7" spans="1:6">
      <c r="D7" s="14" t="s">
        <v>25</v>
      </c>
    </row>
    <row r="8" spans="1:6" s="3" customFormat="1" ht="103.5">
      <c r="A8" s="165" t="s">
        <v>11</v>
      </c>
      <c r="B8" s="165"/>
      <c r="C8" s="165" t="s">
        <v>12</v>
      </c>
      <c r="D8" s="42" t="s">
        <v>123</v>
      </c>
    </row>
    <row r="9" spans="1:6" s="3" customFormat="1" ht="30" customHeight="1">
      <c r="A9" s="139" t="s">
        <v>14</v>
      </c>
      <c r="B9" s="139" t="s">
        <v>15</v>
      </c>
      <c r="C9" s="165"/>
      <c r="D9" s="44" t="s">
        <v>13</v>
      </c>
    </row>
    <row r="10" spans="1:6" s="3" customFormat="1" ht="30" customHeight="1">
      <c r="A10" s="43"/>
      <c r="B10" s="166" t="s">
        <v>41</v>
      </c>
      <c r="C10" s="167"/>
      <c r="D10" s="45">
        <f>+D11+D25</f>
        <v>0</v>
      </c>
    </row>
    <row r="11" spans="1:6" s="3" customFormat="1" ht="17.25">
      <c r="A11" s="43"/>
      <c r="B11" s="166" t="s">
        <v>101</v>
      </c>
      <c r="C11" s="167"/>
      <c r="D11" s="240">
        <f>D12</f>
        <v>222600</v>
      </c>
    </row>
    <row r="12" spans="1:6" s="3" customFormat="1" ht="24" customHeight="1">
      <c r="A12" s="168">
        <v>1120</v>
      </c>
      <c r="B12" s="165"/>
      <c r="C12" s="46" t="s">
        <v>31</v>
      </c>
      <c r="D12" s="240">
        <f>+D19</f>
        <v>222600</v>
      </c>
    </row>
    <row r="13" spans="1:6" s="3" customFormat="1" ht="18.75" customHeight="1">
      <c r="A13" s="169"/>
      <c r="B13" s="165"/>
      <c r="C13" s="47" t="s">
        <v>42</v>
      </c>
      <c r="D13" s="240"/>
    </row>
    <row r="14" spans="1:6" s="3" customFormat="1" ht="17.25">
      <c r="A14" s="169"/>
      <c r="B14" s="165"/>
      <c r="C14" s="46" t="s">
        <v>32</v>
      </c>
      <c r="D14" s="241"/>
    </row>
    <row r="15" spans="1:6" s="3" customFormat="1" ht="34.5">
      <c r="A15" s="169"/>
      <c r="B15" s="165"/>
      <c r="C15" s="47" t="s">
        <v>43</v>
      </c>
      <c r="D15" s="241"/>
    </row>
    <row r="16" spans="1:6" s="3" customFormat="1" ht="17.25">
      <c r="A16" s="169"/>
      <c r="B16" s="165"/>
      <c r="C16" s="46" t="s">
        <v>33</v>
      </c>
      <c r="D16" s="241"/>
    </row>
    <row r="17" spans="1:4" s="3" customFormat="1" ht="30" customHeight="1">
      <c r="A17" s="170"/>
      <c r="B17" s="165"/>
      <c r="C17" s="47" t="s">
        <v>44</v>
      </c>
      <c r="D17" s="241"/>
    </row>
    <row r="18" spans="1:4" ht="17.25">
      <c r="A18" s="171"/>
      <c r="B18" s="172"/>
      <c r="C18" s="162" t="s">
        <v>16</v>
      </c>
      <c r="D18" s="163"/>
    </row>
    <row r="19" spans="1:4" s="3" customFormat="1" ht="24" customHeight="1">
      <c r="A19" s="168"/>
      <c r="B19" s="165">
        <v>31006</v>
      </c>
      <c r="C19" s="46" t="s">
        <v>34</v>
      </c>
      <c r="D19" s="240">
        <f>+Հավելված3!G23</f>
        <v>222600</v>
      </c>
    </row>
    <row r="20" spans="1:4" s="3" customFormat="1" ht="34.5">
      <c r="A20" s="169"/>
      <c r="B20" s="165"/>
      <c r="C20" s="48" t="s">
        <v>105</v>
      </c>
      <c r="D20" s="240"/>
    </row>
    <row r="21" spans="1:4" s="3" customFormat="1" ht="17.25">
      <c r="A21" s="169"/>
      <c r="B21" s="165"/>
      <c r="C21" s="46" t="s">
        <v>35</v>
      </c>
      <c r="D21" s="241"/>
    </row>
    <row r="22" spans="1:4" s="3" customFormat="1" ht="34.5">
      <c r="A22" s="169"/>
      <c r="B22" s="165"/>
      <c r="C22" s="48" t="s">
        <v>115</v>
      </c>
      <c r="D22" s="241"/>
    </row>
    <row r="23" spans="1:4" s="3" customFormat="1" ht="17.25">
      <c r="A23" s="169"/>
      <c r="B23" s="165"/>
      <c r="C23" s="46" t="s">
        <v>36</v>
      </c>
      <c r="D23" s="241"/>
    </row>
    <row r="24" spans="1:4" s="3" customFormat="1" ht="39" customHeight="1">
      <c r="A24" s="170"/>
      <c r="B24" s="165"/>
      <c r="C24" s="48" t="s">
        <v>68</v>
      </c>
      <c r="D24" s="241"/>
    </row>
    <row r="25" spans="1:4" s="3" customFormat="1" ht="17.25">
      <c r="A25" s="117"/>
      <c r="B25" s="166" t="s">
        <v>119</v>
      </c>
      <c r="C25" s="167"/>
      <c r="D25" s="240">
        <f>D26</f>
        <v>-222600</v>
      </c>
    </row>
    <row r="26" spans="1:4" s="3" customFormat="1" ht="17.25">
      <c r="A26" s="180">
        <v>1139</v>
      </c>
      <c r="B26" s="183"/>
      <c r="C26" s="59" t="s">
        <v>31</v>
      </c>
      <c r="D26" s="242">
        <f>D33</f>
        <v>-222600</v>
      </c>
    </row>
    <row r="27" spans="1:4" s="3" customFormat="1" ht="17.25">
      <c r="A27" s="181"/>
      <c r="B27" s="183"/>
      <c r="C27" s="51" t="s">
        <v>109</v>
      </c>
      <c r="D27" s="243"/>
    </row>
    <row r="28" spans="1:4" s="3" customFormat="1" ht="17.25">
      <c r="A28" s="181"/>
      <c r="B28" s="183"/>
      <c r="C28" s="59" t="s">
        <v>32</v>
      </c>
      <c r="D28" s="244"/>
    </row>
    <row r="29" spans="1:4" s="3" customFormat="1" ht="34.5">
      <c r="A29" s="181"/>
      <c r="B29" s="183"/>
      <c r="C29" s="51" t="s">
        <v>116</v>
      </c>
      <c r="D29" s="244"/>
    </row>
    <row r="30" spans="1:4" s="3" customFormat="1" ht="17.25">
      <c r="A30" s="181"/>
      <c r="B30" s="183"/>
      <c r="C30" s="59" t="s">
        <v>33</v>
      </c>
      <c r="D30" s="244"/>
    </row>
    <row r="31" spans="1:4" s="3" customFormat="1" ht="34.5">
      <c r="A31" s="182"/>
      <c r="B31" s="183"/>
      <c r="C31" s="51" t="s">
        <v>117</v>
      </c>
      <c r="D31" s="244"/>
    </row>
    <row r="32" spans="1:4" ht="17.25">
      <c r="A32" s="173"/>
      <c r="B32" s="174"/>
      <c r="C32" s="175" t="s">
        <v>16</v>
      </c>
      <c r="D32" s="176"/>
    </row>
    <row r="33" spans="1:5" s="3" customFormat="1" ht="17.25">
      <c r="A33" s="177"/>
      <c r="B33" s="180">
        <v>11001</v>
      </c>
      <c r="C33" s="59" t="s">
        <v>34</v>
      </c>
      <c r="D33" s="242">
        <f>+Հավելված3!G42</f>
        <v>-222600</v>
      </c>
    </row>
    <row r="34" spans="1:5" s="3" customFormat="1" ht="17.25">
      <c r="A34" s="178"/>
      <c r="B34" s="181"/>
      <c r="C34" s="133" t="s">
        <v>109</v>
      </c>
      <c r="D34" s="131"/>
    </row>
    <row r="35" spans="1:5" s="3" customFormat="1" ht="17.25">
      <c r="A35" s="178"/>
      <c r="B35" s="181"/>
      <c r="C35" s="59" t="s">
        <v>35</v>
      </c>
      <c r="D35" s="86"/>
    </row>
    <row r="36" spans="1:5" s="3" customFormat="1" ht="81.75" customHeight="1">
      <c r="A36" s="178"/>
      <c r="B36" s="181"/>
      <c r="C36" s="134" t="s">
        <v>118</v>
      </c>
      <c r="D36" s="86"/>
    </row>
    <row r="37" spans="1:5" s="3" customFormat="1" ht="17.25">
      <c r="A37" s="178"/>
      <c r="B37" s="181"/>
      <c r="C37" s="59" t="s">
        <v>36</v>
      </c>
      <c r="D37" s="86"/>
    </row>
    <row r="38" spans="1:5" s="3" customFormat="1" ht="17.25">
      <c r="A38" s="179"/>
      <c r="B38" s="182"/>
      <c r="C38" s="135" t="s">
        <v>37</v>
      </c>
      <c r="D38" s="86"/>
      <c r="E38" s="4"/>
    </row>
  </sheetData>
  <mergeCells count="18">
    <mergeCell ref="A19:A24"/>
    <mergeCell ref="B19:B24"/>
    <mergeCell ref="A32:B32"/>
    <mergeCell ref="C32:D32"/>
    <mergeCell ref="A33:A38"/>
    <mergeCell ref="B33:B38"/>
    <mergeCell ref="B25:C25"/>
    <mergeCell ref="A26:A31"/>
    <mergeCell ref="B26:B31"/>
    <mergeCell ref="C18:D18"/>
    <mergeCell ref="A5:D5"/>
    <mergeCell ref="A8:B8"/>
    <mergeCell ref="C8:C9"/>
    <mergeCell ref="B11:C11"/>
    <mergeCell ref="B10:C10"/>
    <mergeCell ref="A12:A17"/>
    <mergeCell ref="B12:B17"/>
    <mergeCell ref="A18:B18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D12" sqref="D10:H12"/>
    </sheetView>
  </sheetViews>
  <sheetFormatPr defaultRowHeight="15"/>
  <cols>
    <col min="2" max="2" width="19.7109375" customWidth="1"/>
    <col min="3" max="3" width="64" customWidth="1"/>
    <col min="4" max="4" width="17.140625" customWidth="1"/>
    <col min="5" max="5" width="16" customWidth="1"/>
    <col min="6" max="7" width="19.140625" customWidth="1"/>
    <col min="8" max="8" width="19.7109375" customWidth="1"/>
  </cols>
  <sheetData>
    <row r="1" spans="1:9" s="1" customFormat="1" ht="15" customHeight="1">
      <c r="G1" s="14"/>
      <c r="H1" s="14" t="s">
        <v>143</v>
      </c>
    </row>
    <row r="2" spans="1:9" s="1" customFormat="1" ht="18" customHeight="1">
      <c r="G2" s="14"/>
      <c r="H2" s="14" t="s">
        <v>124</v>
      </c>
    </row>
    <row r="3" spans="1:9" s="1" customFormat="1" ht="13.5">
      <c r="G3" s="14"/>
      <c r="H3" s="14" t="s">
        <v>125</v>
      </c>
    </row>
    <row r="4" spans="1:9" s="1" customFormat="1" ht="13.5"/>
    <row r="5" spans="1:9" s="1" customFormat="1" ht="41.25" customHeight="1">
      <c r="A5" s="164" t="s">
        <v>99</v>
      </c>
      <c r="B5" s="164"/>
      <c r="C5" s="164"/>
      <c r="D5" s="164"/>
      <c r="E5" s="164"/>
      <c r="F5" s="164"/>
      <c r="G5" s="164"/>
      <c r="H5" s="164"/>
      <c r="I5" s="13"/>
    </row>
    <row r="7" spans="1:9">
      <c r="G7" s="1" t="s">
        <v>25</v>
      </c>
    </row>
    <row r="8" spans="1:9" s="27" customFormat="1" ht="78.75" customHeight="1">
      <c r="A8" s="184" t="s">
        <v>81</v>
      </c>
      <c r="B8" s="185"/>
      <c r="C8" s="186" t="s">
        <v>92</v>
      </c>
      <c r="D8" s="188" t="s">
        <v>93</v>
      </c>
      <c r="E8" s="190" t="s">
        <v>83</v>
      </c>
      <c r="F8" s="191"/>
      <c r="G8" s="191"/>
      <c r="H8" s="192"/>
    </row>
    <row r="9" spans="1:9" s="38" customFormat="1" ht="151.5" customHeight="1">
      <c r="A9" s="96" t="s">
        <v>84</v>
      </c>
      <c r="B9" s="96" t="s">
        <v>85</v>
      </c>
      <c r="C9" s="187"/>
      <c r="D9" s="189"/>
      <c r="E9" s="97" t="s">
        <v>94</v>
      </c>
      <c r="F9" s="97" t="s">
        <v>95</v>
      </c>
      <c r="G9" s="97" t="s">
        <v>96</v>
      </c>
      <c r="H9" s="97" t="s">
        <v>97</v>
      </c>
    </row>
    <row r="10" spans="1:9" s="31" customFormat="1" ht="29.25" customHeight="1">
      <c r="A10" s="29"/>
      <c r="B10" s="29"/>
      <c r="C10" s="30" t="s">
        <v>86</v>
      </c>
      <c r="D10" s="256">
        <f>+D12</f>
        <v>222600</v>
      </c>
      <c r="E10" s="256">
        <f>E12</f>
        <v>0</v>
      </c>
      <c r="F10" s="256">
        <f t="shared" ref="F10:H10" si="0">F12</f>
        <v>0</v>
      </c>
      <c r="G10" s="256">
        <f t="shared" si="0"/>
        <v>0</v>
      </c>
      <c r="H10" s="256">
        <f t="shared" si="0"/>
        <v>222600</v>
      </c>
    </row>
    <row r="11" spans="1:9" s="40" customFormat="1" ht="17.25">
      <c r="A11" s="29"/>
      <c r="B11" s="29"/>
      <c r="C11" s="30" t="s">
        <v>98</v>
      </c>
      <c r="D11" s="256"/>
      <c r="E11" s="256"/>
      <c r="F11" s="256"/>
      <c r="G11" s="256"/>
      <c r="H11" s="256"/>
    </row>
    <row r="12" spans="1:9" s="31" customFormat="1" ht="42.75" customHeight="1">
      <c r="A12" s="33"/>
      <c r="B12" s="34"/>
      <c r="C12" s="34" t="s">
        <v>87</v>
      </c>
      <c r="D12" s="256">
        <f>E12+F12+G12+H12</f>
        <v>222600</v>
      </c>
      <c r="E12" s="259">
        <f>E14</f>
        <v>0</v>
      </c>
      <c r="F12" s="259">
        <f t="shared" ref="F12:H12" si="1">F14</f>
        <v>0</v>
      </c>
      <c r="G12" s="259">
        <f t="shared" si="1"/>
        <v>0</v>
      </c>
      <c r="H12" s="259">
        <f t="shared" si="1"/>
        <v>222600</v>
      </c>
    </row>
    <row r="13" spans="1:9" s="31" customFormat="1" ht="16.5" customHeight="1">
      <c r="A13" s="33"/>
      <c r="B13" s="33"/>
      <c r="C13" s="33" t="s">
        <v>88</v>
      </c>
      <c r="D13" s="39"/>
      <c r="E13" s="41"/>
      <c r="F13" s="41"/>
      <c r="G13" s="41"/>
      <c r="H13" s="41"/>
    </row>
    <row r="14" spans="1:9" ht="49.5" customHeight="1">
      <c r="A14" s="100">
        <v>1120</v>
      </c>
      <c r="B14" s="100">
        <v>31006</v>
      </c>
      <c r="C14" s="99" t="s">
        <v>105</v>
      </c>
      <c r="D14" s="256">
        <f t="shared" ref="D14" si="2">E14+F14+G14+H14</f>
        <v>222600</v>
      </c>
      <c r="E14" s="257"/>
      <c r="F14" s="256"/>
      <c r="G14" s="258"/>
      <c r="H14" s="259">
        <f>+Հավելված3!G23</f>
        <v>222600</v>
      </c>
    </row>
  </sheetData>
  <mergeCells count="5">
    <mergeCell ref="A5:H5"/>
    <mergeCell ref="A8:B8"/>
    <mergeCell ref="C8:C9"/>
    <mergeCell ref="D8:D9"/>
    <mergeCell ref="E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5" zoomScaleNormal="100" workbookViewId="0">
      <selection activeCell="G14" sqref="G14:G49"/>
    </sheetView>
  </sheetViews>
  <sheetFormatPr defaultColWidth="9.140625" defaultRowHeight="13.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5.5703125" style="1" customWidth="1"/>
    <col min="6" max="6" width="66" style="1" customWidth="1"/>
    <col min="7" max="7" width="33" style="1" customWidth="1"/>
    <col min="8" max="8" width="9.140625" style="1"/>
    <col min="9" max="9" width="49.85546875" style="1" customWidth="1"/>
    <col min="10" max="16384" width="9.140625" style="1"/>
  </cols>
  <sheetData>
    <row r="1" spans="1:9">
      <c r="G1" s="136" t="s">
        <v>126</v>
      </c>
    </row>
    <row r="2" spans="1:9">
      <c r="F2" s="22"/>
      <c r="G2" s="138" t="s">
        <v>127</v>
      </c>
    </row>
    <row r="3" spans="1:9">
      <c r="F3" s="22"/>
      <c r="G3" s="138" t="s">
        <v>122</v>
      </c>
    </row>
    <row r="8" spans="1:9" ht="45" customHeight="1">
      <c r="A8" s="164" t="s">
        <v>70</v>
      </c>
      <c r="B8" s="164"/>
      <c r="C8" s="164"/>
      <c r="D8" s="164"/>
      <c r="E8" s="164"/>
      <c r="F8" s="164"/>
      <c r="G8" s="164"/>
    </row>
    <row r="10" spans="1:9">
      <c r="G10" s="1" t="s">
        <v>25</v>
      </c>
    </row>
    <row r="11" spans="1:9" s="3" customFormat="1" ht="127.5" customHeight="1">
      <c r="A11" s="193" t="s">
        <v>26</v>
      </c>
      <c r="B11" s="194"/>
      <c r="C11" s="195"/>
      <c r="D11" s="196" t="s">
        <v>11</v>
      </c>
      <c r="E11" s="196"/>
      <c r="F11" s="196" t="s">
        <v>17</v>
      </c>
      <c r="G11" s="52" t="s">
        <v>123</v>
      </c>
    </row>
    <row r="12" spans="1:9" s="3" customFormat="1" ht="30" customHeight="1">
      <c r="A12" s="141" t="s">
        <v>27</v>
      </c>
      <c r="B12" s="141" t="s">
        <v>28</v>
      </c>
      <c r="C12" s="141" t="s">
        <v>29</v>
      </c>
      <c r="D12" s="139" t="s">
        <v>14</v>
      </c>
      <c r="E12" s="139" t="s">
        <v>15</v>
      </c>
      <c r="F12" s="196"/>
      <c r="G12" s="54" t="s">
        <v>13</v>
      </c>
      <c r="I12" s="5"/>
    </row>
    <row r="13" spans="1:9" s="3" customFormat="1" ht="17.25">
      <c r="A13" s="55"/>
      <c r="B13" s="55"/>
      <c r="C13" s="55"/>
      <c r="D13" s="53"/>
      <c r="E13" s="53"/>
      <c r="F13" s="56" t="s">
        <v>23</v>
      </c>
      <c r="G13" s="57">
        <f>G14+G32</f>
        <v>0</v>
      </c>
    </row>
    <row r="14" spans="1:9" s="3" customFormat="1" ht="34.5">
      <c r="A14" s="60" t="s">
        <v>30</v>
      </c>
      <c r="B14" s="62"/>
      <c r="C14" s="87"/>
      <c r="D14" s="88"/>
      <c r="E14" s="62"/>
      <c r="F14" s="58" t="s">
        <v>71</v>
      </c>
      <c r="G14" s="245">
        <f>G15</f>
        <v>222600</v>
      </c>
    </row>
    <row r="15" spans="1:9" s="3" customFormat="1" ht="17.25">
      <c r="A15" s="61"/>
      <c r="B15" s="62" t="s">
        <v>46</v>
      </c>
      <c r="C15" s="60"/>
      <c r="D15" s="60"/>
      <c r="E15" s="61"/>
      <c r="F15" s="63" t="s">
        <v>47</v>
      </c>
      <c r="G15" s="245">
        <f>G21</f>
        <v>222600</v>
      </c>
    </row>
    <row r="16" spans="1:9" s="3" customFormat="1" ht="17.25">
      <c r="A16" s="61"/>
      <c r="B16" s="61"/>
      <c r="C16" s="62" t="s">
        <v>45</v>
      </c>
      <c r="D16" s="89"/>
      <c r="E16" s="61"/>
      <c r="F16" s="47" t="s">
        <v>18</v>
      </c>
      <c r="G16" s="246"/>
    </row>
    <row r="17" spans="1:7" s="3" customFormat="1" ht="17.25">
      <c r="A17" s="61"/>
      <c r="B17" s="61"/>
      <c r="C17" s="61"/>
      <c r="D17" s="89"/>
      <c r="E17" s="61"/>
      <c r="F17" s="63" t="s">
        <v>47</v>
      </c>
      <c r="G17" s="247">
        <f>+G19</f>
        <v>222600</v>
      </c>
    </row>
    <row r="18" spans="1:7" s="3" customFormat="1" ht="17.25">
      <c r="A18" s="61"/>
      <c r="B18" s="61"/>
      <c r="C18" s="61"/>
      <c r="D18" s="89"/>
      <c r="E18" s="61"/>
      <c r="F18" s="47" t="s">
        <v>18</v>
      </c>
      <c r="G18" s="248"/>
    </row>
    <row r="19" spans="1:7" s="3" customFormat="1" ht="17.25">
      <c r="A19" s="61"/>
      <c r="B19" s="61"/>
      <c r="C19" s="61"/>
      <c r="D19" s="89"/>
      <c r="E19" s="61"/>
      <c r="F19" s="64" t="s">
        <v>24</v>
      </c>
      <c r="G19" s="249">
        <f>+G21</f>
        <v>222600</v>
      </c>
    </row>
    <row r="20" spans="1:7" s="3" customFormat="1" ht="17.25">
      <c r="A20" s="61"/>
      <c r="B20" s="61"/>
      <c r="C20" s="61"/>
      <c r="D20" s="90"/>
      <c r="E20" s="60"/>
      <c r="F20" s="47" t="s">
        <v>18</v>
      </c>
      <c r="G20" s="250"/>
    </row>
    <row r="21" spans="1:7" ht="16.5" customHeight="1">
      <c r="A21" s="61"/>
      <c r="B21" s="61"/>
      <c r="C21" s="61"/>
      <c r="D21" s="197">
        <v>1120</v>
      </c>
      <c r="E21" s="199"/>
      <c r="F21" s="65" t="s">
        <v>42</v>
      </c>
      <c r="G21" s="245">
        <f>G23</f>
        <v>222600</v>
      </c>
    </row>
    <row r="22" spans="1:7" ht="17.25">
      <c r="A22" s="61"/>
      <c r="B22" s="61"/>
      <c r="C22" s="61"/>
      <c r="D22" s="198"/>
      <c r="E22" s="200"/>
      <c r="F22" s="47" t="s">
        <v>18</v>
      </c>
      <c r="G22" s="251"/>
    </row>
    <row r="23" spans="1:7" ht="34.5">
      <c r="A23" s="67"/>
      <c r="B23" s="67"/>
      <c r="C23" s="68"/>
      <c r="D23" s="198"/>
      <c r="E23" s="197">
        <v>31006</v>
      </c>
      <c r="F23" s="48" t="s">
        <v>105</v>
      </c>
      <c r="G23" s="245">
        <f t="shared" ref="G23" si="0">G25</f>
        <v>222600</v>
      </c>
    </row>
    <row r="24" spans="1:7" ht="17.25">
      <c r="A24" s="67"/>
      <c r="B24" s="67"/>
      <c r="C24" s="68"/>
      <c r="D24" s="198"/>
      <c r="E24" s="198"/>
      <c r="F24" s="47" t="s">
        <v>19</v>
      </c>
      <c r="G24" s="252"/>
    </row>
    <row r="25" spans="1:7" ht="34.5">
      <c r="A25" s="67"/>
      <c r="B25" s="67"/>
      <c r="C25" s="68"/>
      <c r="D25" s="198"/>
      <c r="E25" s="198"/>
      <c r="F25" s="66" t="s">
        <v>62</v>
      </c>
      <c r="G25" s="245">
        <f t="shared" ref="G25" si="1">G27</f>
        <v>222600</v>
      </c>
    </row>
    <row r="26" spans="1:7" ht="34.5">
      <c r="A26" s="67"/>
      <c r="B26" s="67"/>
      <c r="C26" s="68"/>
      <c r="D26" s="198"/>
      <c r="E26" s="198"/>
      <c r="F26" s="47" t="s">
        <v>20</v>
      </c>
      <c r="G26" s="252"/>
    </row>
    <row r="27" spans="1:7" ht="17.25">
      <c r="A27" s="67"/>
      <c r="B27" s="67"/>
      <c r="C27" s="68"/>
      <c r="D27" s="198"/>
      <c r="E27" s="198"/>
      <c r="F27" s="48" t="s">
        <v>21</v>
      </c>
      <c r="G27" s="245">
        <f t="shared" ref="G27:G28" si="2">G28</f>
        <v>222600</v>
      </c>
    </row>
    <row r="28" spans="1:7" ht="17.25">
      <c r="A28" s="67"/>
      <c r="B28" s="67"/>
      <c r="C28" s="68"/>
      <c r="D28" s="198"/>
      <c r="E28" s="198"/>
      <c r="F28" s="48" t="s">
        <v>72</v>
      </c>
      <c r="G28" s="245">
        <f t="shared" si="2"/>
        <v>222600</v>
      </c>
    </row>
    <row r="29" spans="1:7" ht="17.25">
      <c r="A29" s="67"/>
      <c r="B29" s="67"/>
      <c r="C29" s="68"/>
      <c r="D29" s="198"/>
      <c r="E29" s="198"/>
      <c r="F29" s="48" t="s">
        <v>73</v>
      </c>
      <c r="G29" s="245">
        <f>SUM(G30)</f>
        <v>222600</v>
      </c>
    </row>
    <row r="30" spans="1:7" ht="17.25">
      <c r="A30" s="67"/>
      <c r="B30" s="67"/>
      <c r="C30" s="68"/>
      <c r="D30" s="198"/>
      <c r="E30" s="198"/>
      <c r="F30" s="48" t="s">
        <v>74</v>
      </c>
      <c r="G30" s="245">
        <f>G31</f>
        <v>222600</v>
      </c>
    </row>
    <row r="31" spans="1:7" ht="17.25">
      <c r="A31" s="67"/>
      <c r="B31" s="67"/>
      <c r="C31" s="68"/>
      <c r="D31" s="198"/>
      <c r="E31" s="198"/>
      <c r="F31" s="48" t="s">
        <v>104</v>
      </c>
      <c r="G31" s="245">
        <v>222600</v>
      </c>
    </row>
    <row r="32" spans="1:7" ht="34.5">
      <c r="A32" s="201" t="s">
        <v>106</v>
      </c>
      <c r="B32" s="118"/>
      <c r="C32" s="119"/>
      <c r="D32" s="119"/>
      <c r="E32" s="119"/>
      <c r="F32" s="120" t="s">
        <v>107</v>
      </c>
      <c r="G32" s="253">
        <f>G34</f>
        <v>-222600</v>
      </c>
    </row>
    <row r="33" spans="1:7" ht="17.25">
      <c r="A33" s="202"/>
      <c r="B33" s="121"/>
      <c r="C33" s="122"/>
      <c r="D33" s="123"/>
      <c r="E33" s="123"/>
      <c r="F33" s="124" t="s">
        <v>18</v>
      </c>
      <c r="G33" s="254"/>
    </row>
    <row r="34" spans="1:7" ht="34.5">
      <c r="A34" s="202"/>
      <c r="B34" s="201" t="s">
        <v>100</v>
      </c>
      <c r="C34" s="51"/>
      <c r="D34" s="125"/>
      <c r="E34" s="123"/>
      <c r="F34" s="126" t="s">
        <v>108</v>
      </c>
      <c r="G34" s="253">
        <f>G36</f>
        <v>-222600</v>
      </c>
    </row>
    <row r="35" spans="1:7" ht="17.25">
      <c r="A35" s="202"/>
      <c r="B35" s="202"/>
      <c r="C35" s="51"/>
      <c r="D35" s="125"/>
      <c r="E35" s="123"/>
      <c r="F35" s="124" t="s">
        <v>18</v>
      </c>
      <c r="G35" s="254"/>
    </row>
    <row r="36" spans="1:7" ht="17.25">
      <c r="A36" s="202"/>
      <c r="B36" s="202"/>
      <c r="C36" s="201" t="s">
        <v>100</v>
      </c>
      <c r="D36" s="125"/>
      <c r="E36" s="123"/>
      <c r="F36" s="126" t="s">
        <v>109</v>
      </c>
      <c r="G36" s="253">
        <f>G38</f>
        <v>-222600</v>
      </c>
    </row>
    <row r="37" spans="1:7" ht="13.5" customHeight="1">
      <c r="A37" s="202"/>
      <c r="B37" s="202"/>
      <c r="C37" s="202"/>
      <c r="D37" s="125"/>
      <c r="E37" s="123"/>
      <c r="F37" s="124" t="s">
        <v>18</v>
      </c>
      <c r="G37" s="254"/>
    </row>
    <row r="38" spans="1:7" ht="17.25">
      <c r="A38" s="202"/>
      <c r="B38" s="202"/>
      <c r="C38" s="202"/>
      <c r="D38" s="127"/>
      <c r="E38" s="128"/>
      <c r="F38" s="129" t="s">
        <v>110</v>
      </c>
      <c r="G38" s="255">
        <f>G40</f>
        <v>-222600</v>
      </c>
    </row>
    <row r="39" spans="1:7" ht="13.5" customHeight="1">
      <c r="A39" s="202"/>
      <c r="B39" s="202"/>
      <c r="C39" s="202"/>
      <c r="D39" s="127"/>
      <c r="E39" s="128"/>
      <c r="F39" s="130" t="s">
        <v>18</v>
      </c>
      <c r="G39" s="254"/>
    </row>
    <row r="40" spans="1:7" ht="20.25" customHeight="1">
      <c r="A40" s="202"/>
      <c r="B40" s="202"/>
      <c r="C40" s="202"/>
      <c r="D40" s="204" t="s">
        <v>111</v>
      </c>
      <c r="E40" s="51"/>
      <c r="F40" s="130" t="s">
        <v>109</v>
      </c>
      <c r="G40" s="242">
        <f>G42</f>
        <v>-222600</v>
      </c>
    </row>
    <row r="41" spans="1:7" ht="18" customHeight="1">
      <c r="A41" s="202"/>
      <c r="B41" s="202"/>
      <c r="C41" s="202"/>
      <c r="D41" s="205"/>
      <c r="E41" s="51"/>
      <c r="F41" s="130" t="s">
        <v>18</v>
      </c>
      <c r="G41" s="254"/>
    </row>
    <row r="42" spans="1:7" ht="18" customHeight="1">
      <c r="A42" s="202"/>
      <c r="B42" s="202"/>
      <c r="C42" s="202"/>
      <c r="D42" s="205"/>
      <c r="E42" s="204" t="s">
        <v>112</v>
      </c>
      <c r="F42" s="130" t="s">
        <v>109</v>
      </c>
      <c r="G42" s="242">
        <f>G44</f>
        <v>-222600</v>
      </c>
    </row>
    <row r="43" spans="1:7" ht="18" customHeight="1">
      <c r="A43" s="202"/>
      <c r="B43" s="202"/>
      <c r="C43" s="202"/>
      <c r="D43" s="205"/>
      <c r="E43" s="205"/>
      <c r="F43" s="130" t="s">
        <v>19</v>
      </c>
      <c r="G43" s="254"/>
    </row>
    <row r="44" spans="1:7" ht="18" customHeight="1">
      <c r="A44" s="202"/>
      <c r="B44" s="202"/>
      <c r="C44" s="202"/>
      <c r="D44" s="205"/>
      <c r="E44" s="205"/>
      <c r="F44" s="132" t="s">
        <v>110</v>
      </c>
      <c r="G44" s="242">
        <f>G46</f>
        <v>-222600</v>
      </c>
    </row>
    <row r="45" spans="1:7" ht="18" customHeight="1">
      <c r="A45" s="202"/>
      <c r="B45" s="202"/>
      <c r="C45" s="202"/>
      <c r="D45" s="205"/>
      <c r="E45" s="205"/>
      <c r="F45" s="130" t="s">
        <v>20</v>
      </c>
      <c r="G45" s="254"/>
    </row>
    <row r="46" spans="1:7" ht="18" customHeight="1">
      <c r="A46" s="202"/>
      <c r="B46" s="202"/>
      <c r="C46" s="202"/>
      <c r="D46" s="205"/>
      <c r="E46" s="205"/>
      <c r="F46" s="130" t="s">
        <v>21</v>
      </c>
      <c r="G46" s="242">
        <f t="shared" ref="G46:G48" si="3">G47</f>
        <v>-222600</v>
      </c>
    </row>
    <row r="47" spans="1:7" ht="18" customHeight="1">
      <c r="A47" s="202"/>
      <c r="B47" s="202"/>
      <c r="C47" s="202"/>
      <c r="D47" s="205"/>
      <c r="E47" s="205"/>
      <c r="F47" s="130" t="s">
        <v>22</v>
      </c>
      <c r="G47" s="242">
        <f t="shared" si="3"/>
        <v>-222600</v>
      </c>
    </row>
    <row r="48" spans="1:7" ht="18" customHeight="1">
      <c r="A48" s="202"/>
      <c r="B48" s="202"/>
      <c r="C48" s="202"/>
      <c r="D48" s="205"/>
      <c r="E48" s="205"/>
      <c r="F48" s="130" t="s">
        <v>113</v>
      </c>
      <c r="G48" s="242">
        <f t="shared" si="3"/>
        <v>-222600</v>
      </c>
    </row>
    <row r="49" spans="1:7" ht="18" customHeight="1">
      <c r="A49" s="203"/>
      <c r="B49" s="203"/>
      <c r="C49" s="203"/>
      <c r="D49" s="206"/>
      <c r="E49" s="206"/>
      <c r="F49" s="130" t="s">
        <v>114</v>
      </c>
      <c r="G49" s="242">
        <v>-222600</v>
      </c>
    </row>
  </sheetData>
  <mergeCells count="12">
    <mergeCell ref="A32:A49"/>
    <mergeCell ref="B34:B49"/>
    <mergeCell ref="C36:C49"/>
    <mergeCell ref="D40:D49"/>
    <mergeCell ref="E42:E49"/>
    <mergeCell ref="A8:G8"/>
    <mergeCell ref="A11:C11"/>
    <mergeCell ref="D11:E11"/>
    <mergeCell ref="F11:F12"/>
    <mergeCell ref="E23:E31"/>
    <mergeCell ref="D21:D31"/>
    <mergeCell ref="E21:E22"/>
  </mergeCells>
  <pageMargins left="0.7" right="0.7" top="0.75" bottom="0.75" header="0.3" footer="0.3"/>
  <pageSetup paperSize="9" scale="89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D10" sqref="D10:F15"/>
    </sheetView>
  </sheetViews>
  <sheetFormatPr defaultRowHeight="16.5"/>
  <cols>
    <col min="1" max="2" width="9.140625" style="26"/>
    <col min="3" max="3" width="78.140625" style="26" customWidth="1"/>
    <col min="4" max="4" width="13" style="26" customWidth="1"/>
    <col min="5" max="5" width="12.85546875" style="26" customWidth="1"/>
    <col min="6" max="6" width="15.28515625" style="26" customWidth="1"/>
    <col min="7" max="7" width="9.140625" style="26"/>
    <col min="8" max="8" width="17" style="26" customWidth="1"/>
    <col min="9" max="16384" width="9.140625" style="26"/>
  </cols>
  <sheetData>
    <row r="1" spans="1:11" s="1" customFormat="1" ht="14.25">
      <c r="C1" s="37"/>
      <c r="D1" s="37"/>
      <c r="E1" s="37"/>
      <c r="F1" s="14" t="s">
        <v>128</v>
      </c>
    </row>
    <row r="2" spans="1:11" s="1" customFormat="1" ht="15" customHeight="1">
      <c r="C2" s="140"/>
      <c r="D2" s="140"/>
      <c r="E2" s="140"/>
      <c r="F2" s="14" t="s">
        <v>127</v>
      </c>
    </row>
    <row r="3" spans="1:11" s="1" customFormat="1" ht="15" customHeight="1">
      <c r="C3" s="140"/>
      <c r="D3" s="140"/>
      <c r="E3" s="140"/>
      <c r="F3" s="14" t="s">
        <v>122</v>
      </c>
    </row>
    <row r="4" spans="1:11" s="1" customFormat="1" ht="13.5"/>
    <row r="5" spans="1:11" s="1" customFormat="1" ht="52.5" customHeight="1">
      <c r="A5" s="164" t="s">
        <v>90</v>
      </c>
      <c r="B5" s="164"/>
      <c r="C5" s="164"/>
      <c r="D5" s="164"/>
      <c r="E5" s="164"/>
      <c r="F5" s="164"/>
      <c r="G5" s="13"/>
      <c r="H5" s="13"/>
    </row>
    <row r="7" spans="1:11">
      <c r="F7" s="1" t="s">
        <v>25</v>
      </c>
    </row>
    <row r="8" spans="1:11" s="27" customFormat="1" ht="78" customHeight="1">
      <c r="A8" s="207" t="s">
        <v>81</v>
      </c>
      <c r="B8" s="207"/>
      <c r="C8" s="208" t="s">
        <v>82</v>
      </c>
      <c r="D8" s="190" t="s">
        <v>83</v>
      </c>
      <c r="E8" s="191"/>
      <c r="F8" s="192"/>
      <c r="H8" s="28"/>
      <c r="I8" s="28"/>
      <c r="J8" s="28"/>
      <c r="K8" s="28"/>
    </row>
    <row r="9" spans="1:11" s="27" customFormat="1" ht="75" customHeight="1">
      <c r="A9" s="29" t="s">
        <v>84</v>
      </c>
      <c r="B9" s="29" t="s">
        <v>85</v>
      </c>
      <c r="C9" s="208"/>
      <c r="D9" s="209" t="s">
        <v>91</v>
      </c>
      <c r="E9" s="210"/>
      <c r="F9" s="211"/>
      <c r="H9" s="28"/>
      <c r="I9" s="28"/>
      <c r="J9" s="28"/>
      <c r="K9" s="28"/>
    </row>
    <row r="10" spans="1:11" s="31" customFormat="1" ht="30.75" customHeight="1">
      <c r="A10" s="29"/>
      <c r="B10" s="29"/>
      <c r="C10" s="30" t="s">
        <v>86</v>
      </c>
      <c r="D10" s="260">
        <f>D11</f>
        <v>222600</v>
      </c>
      <c r="E10" s="261"/>
      <c r="F10" s="262"/>
      <c r="H10" s="32"/>
      <c r="I10" s="32"/>
      <c r="J10" s="32"/>
      <c r="K10" s="32"/>
    </row>
    <row r="11" spans="1:11" s="31" customFormat="1" ht="28.5" customHeight="1">
      <c r="A11" s="33"/>
      <c r="B11" s="34"/>
      <c r="C11" s="34" t="s">
        <v>87</v>
      </c>
      <c r="D11" s="263">
        <f>D13</f>
        <v>222600</v>
      </c>
      <c r="E11" s="264"/>
      <c r="F11" s="265"/>
      <c r="H11" s="32"/>
      <c r="I11" s="32"/>
      <c r="J11" s="32"/>
      <c r="K11" s="32"/>
    </row>
    <row r="12" spans="1:11" s="31" customFormat="1" ht="17.25">
      <c r="A12" s="33"/>
      <c r="B12" s="33"/>
      <c r="C12" s="33" t="s">
        <v>88</v>
      </c>
      <c r="D12" s="266"/>
      <c r="E12" s="267"/>
      <c r="F12" s="268"/>
      <c r="H12" s="32"/>
      <c r="I12" s="32"/>
      <c r="J12" s="32"/>
      <c r="K12" s="32"/>
    </row>
    <row r="13" spans="1:11" s="35" customFormat="1" ht="51.75" customHeight="1">
      <c r="A13" s="100">
        <v>1120</v>
      </c>
      <c r="B13" s="100">
        <v>31006</v>
      </c>
      <c r="C13" s="99" t="s">
        <v>105</v>
      </c>
      <c r="D13" s="269">
        <f>D15</f>
        <v>222600</v>
      </c>
      <c r="E13" s="270"/>
      <c r="F13" s="271"/>
      <c r="H13" s="36"/>
      <c r="I13" s="36"/>
      <c r="J13" s="36"/>
      <c r="K13" s="36"/>
    </row>
    <row r="14" spans="1:11" s="35" customFormat="1" ht="16.5" customHeight="1">
      <c r="A14" s="101"/>
      <c r="B14" s="98"/>
      <c r="C14" s="102" t="s">
        <v>89</v>
      </c>
      <c r="D14" s="266"/>
      <c r="E14" s="267"/>
      <c r="F14" s="268"/>
      <c r="H14" s="36"/>
      <c r="I14" s="36"/>
      <c r="J14" s="36"/>
      <c r="K14" s="36"/>
    </row>
    <row r="15" spans="1:11" ht="36" customHeight="1">
      <c r="A15" s="103"/>
      <c r="B15" s="103"/>
      <c r="C15" s="104" t="s">
        <v>62</v>
      </c>
      <c r="D15" s="272">
        <f>+Հավելված3!G23</f>
        <v>222600</v>
      </c>
      <c r="E15" s="273"/>
      <c r="F15" s="274"/>
    </row>
  </sheetData>
  <mergeCells count="11">
    <mergeCell ref="A5:F5"/>
    <mergeCell ref="A8:B8"/>
    <mergeCell ref="C8:C9"/>
    <mergeCell ref="D8:F8"/>
    <mergeCell ref="D9:F9"/>
    <mergeCell ref="D10:F10"/>
    <mergeCell ref="D11:F11"/>
    <mergeCell ref="D13:F13"/>
    <mergeCell ref="D15:F15"/>
    <mergeCell ref="D12:F12"/>
    <mergeCell ref="D14:F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"/>
  <sheetViews>
    <sheetView topLeftCell="A22" workbookViewId="0">
      <selection activeCell="D41" sqref="D41"/>
    </sheetView>
  </sheetViews>
  <sheetFormatPr defaultColWidth="9.140625" defaultRowHeight="13.5"/>
  <cols>
    <col min="1" max="1" width="5.140625" style="1" customWidth="1"/>
    <col min="2" max="2" width="31.42578125" style="1" customWidth="1"/>
    <col min="3" max="3" width="62.42578125" style="1" customWidth="1"/>
    <col min="4" max="4" width="30" style="1" customWidth="1"/>
    <col min="5" max="5" width="9.140625" style="1"/>
    <col min="6" max="6" width="49.85546875" style="1" customWidth="1"/>
    <col min="7" max="16384" width="9.140625" style="1"/>
  </cols>
  <sheetData>
    <row r="1" spans="2:6" ht="14.25">
      <c r="B1" s="2"/>
      <c r="D1" s="21"/>
      <c r="E1" s="14" t="s">
        <v>144</v>
      </c>
    </row>
    <row r="2" spans="2:6" ht="14.25">
      <c r="C2" s="22"/>
      <c r="D2" s="25"/>
      <c r="E2" s="14" t="s">
        <v>127</v>
      </c>
    </row>
    <row r="3" spans="2:6" ht="14.25">
      <c r="C3" s="22"/>
      <c r="D3" s="24"/>
      <c r="E3" s="14" t="s">
        <v>122</v>
      </c>
    </row>
    <row r="5" spans="2:6" ht="57" customHeight="1">
      <c r="B5" s="215" t="s">
        <v>129</v>
      </c>
      <c r="C5" s="215"/>
      <c r="D5" s="215"/>
    </row>
    <row r="8" spans="2:6" ht="17.25">
      <c r="B8" s="216" t="s">
        <v>5</v>
      </c>
      <c r="C8" s="216"/>
      <c r="D8" s="216"/>
    </row>
    <row r="9" spans="2:6" ht="17.25">
      <c r="B9" s="49"/>
      <c r="C9" s="49"/>
      <c r="D9" s="49"/>
      <c r="F9" s="92"/>
    </row>
    <row r="10" spans="2:6" ht="17.25">
      <c r="B10" s="69" t="s">
        <v>8</v>
      </c>
      <c r="C10" s="49"/>
      <c r="D10" s="49"/>
    </row>
    <row r="11" spans="2:6" ht="17.25">
      <c r="B11" s="70"/>
      <c r="C11" s="49"/>
      <c r="D11" s="49"/>
    </row>
    <row r="12" spans="2:6" ht="17.25">
      <c r="B12" s="74" t="s">
        <v>1</v>
      </c>
      <c r="C12" s="74" t="s">
        <v>2</v>
      </c>
      <c r="D12" s="49"/>
    </row>
    <row r="13" spans="2:6" ht="17.25">
      <c r="B13" s="46">
        <v>1120</v>
      </c>
      <c r="C13" s="75" t="s">
        <v>51</v>
      </c>
      <c r="D13" s="49"/>
    </row>
    <row r="14" spans="2:6" ht="17.25">
      <c r="B14" s="70"/>
      <c r="C14" s="49"/>
      <c r="D14" s="49"/>
    </row>
    <row r="15" spans="2:6" ht="17.25">
      <c r="B15" s="76" t="s">
        <v>3</v>
      </c>
      <c r="C15" s="49"/>
      <c r="D15" s="49"/>
    </row>
    <row r="16" spans="2:6" ht="72" customHeight="1">
      <c r="B16" s="74" t="s">
        <v>4</v>
      </c>
      <c r="C16" s="77" t="s">
        <v>63</v>
      </c>
      <c r="D16" s="42" t="s">
        <v>135</v>
      </c>
    </row>
    <row r="17" spans="2:4" ht="17.25">
      <c r="B17" s="78" t="s">
        <v>6</v>
      </c>
      <c r="C17" s="46">
        <v>31006</v>
      </c>
      <c r="D17" s="79" t="s">
        <v>9</v>
      </c>
    </row>
    <row r="18" spans="2:4" ht="34.5">
      <c r="B18" s="80" t="s">
        <v>48</v>
      </c>
      <c r="C18" s="50" t="s">
        <v>105</v>
      </c>
      <c r="D18" s="71"/>
    </row>
    <row r="19" spans="2:4" ht="34.5">
      <c r="B19" s="80" t="s">
        <v>49</v>
      </c>
      <c r="C19" s="50" t="s">
        <v>115</v>
      </c>
      <c r="D19" s="71"/>
    </row>
    <row r="20" spans="2:4" ht="34.5">
      <c r="B20" s="80" t="s">
        <v>50</v>
      </c>
      <c r="C20" s="50" t="s">
        <v>68</v>
      </c>
      <c r="D20" s="71"/>
    </row>
    <row r="21" spans="2:4" ht="51.75">
      <c r="B21" s="48" t="s">
        <v>75</v>
      </c>
      <c r="C21" s="81" t="s">
        <v>64</v>
      </c>
      <c r="D21" s="71"/>
    </row>
    <row r="22" spans="2:4" ht="17.25">
      <c r="B22" s="82"/>
      <c r="C22" s="72" t="s">
        <v>0</v>
      </c>
      <c r="D22" s="73"/>
    </row>
    <row r="23" spans="2:4" ht="17.25">
      <c r="B23" s="217" t="s">
        <v>130</v>
      </c>
      <c r="C23" s="218"/>
      <c r="D23" s="159">
        <v>10</v>
      </c>
    </row>
    <row r="24" spans="2:4" ht="23.25" customHeight="1">
      <c r="B24" s="83" t="s">
        <v>7</v>
      </c>
      <c r="C24" s="84"/>
      <c r="D24" s="275">
        <f>+Հավելված3!G23</f>
        <v>222600</v>
      </c>
    </row>
    <row r="25" spans="2:4" ht="17.25">
      <c r="B25" s="49"/>
      <c r="C25" s="49"/>
      <c r="D25" s="49"/>
    </row>
    <row r="26" spans="2:4" ht="17.25">
      <c r="B26" s="49"/>
      <c r="C26" s="49"/>
      <c r="D26" s="49"/>
    </row>
    <row r="27" spans="2:4" ht="17.25">
      <c r="B27" s="142"/>
      <c r="C27" s="143" t="s">
        <v>110</v>
      </c>
      <c r="D27" s="143"/>
    </row>
    <row r="28" spans="2:4" ht="17.25">
      <c r="B28" s="212" t="s">
        <v>131</v>
      </c>
      <c r="C28" s="212"/>
      <c r="D28" s="212"/>
    </row>
    <row r="29" spans="2:4" ht="17.25">
      <c r="B29" s="142"/>
      <c r="C29" s="142"/>
      <c r="D29" s="142"/>
    </row>
    <row r="30" spans="2:4" ht="17.25">
      <c r="B30" s="144" t="s">
        <v>132</v>
      </c>
      <c r="C30" s="145" t="s">
        <v>133</v>
      </c>
      <c r="D30" s="146"/>
    </row>
    <row r="31" spans="2:4" ht="17.25">
      <c r="B31" s="147">
        <v>1139</v>
      </c>
      <c r="C31" s="148" t="s">
        <v>134</v>
      </c>
      <c r="D31" s="149"/>
    </row>
    <row r="32" spans="2:4" ht="17.25">
      <c r="B32" s="142"/>
      <c r="C32" s="142"/>
      <c r="D32" s="142"/>
    </row>
    <row r="33" spans="2:4" ht="17.25">
      <c r="B33" s="150" t="s">
        <v>3</v>
      </c>
      <c r="C33" s="151"/>
      <c r="D33" s="151"/>
    </row>
    <row r="34" spans="2:4" ht="17.25">
      <c r="B34" s="152"/>
      <c r="C34" s="142"/>
      <c r="D34" s="142"/>
    </row>
    <row r="35" spans="2:4" ht="69">
      <c r="B35" s="153" t="s">
        <v>102</v>
      </c>
      <c r="C35" s="154">
        <v>1139</v>
      </c>
      <c r="D35" s="42" t="s">
        <v>38</v>
      </c>
    </row>
    <row r="36" spans="2:4" ht="17.25">
      <c r="B36" s="153" t="s">
        <v>103</v>
      </c>
      <c r="C36" s="154" t="s">
        <v>39</v>
      </c>
      <c r="D36" s="156" t="s">
        <v>136</v>
      </c>
    </row>
    <row r="37" spans="2:4" ht="17.25">
      <c r="B37" s="153" t="s">
        <v>48</v>
      </c>
      <c r="C37" s="153" t="s">
        <v>134</v>
      </c>
      <c r="D37" s="153"/>
    </row>
    <row r="38" spans="2:4" ht="86.25">
      <c r="B38" s="153" t="s">
        <v>49</v>
      </c>
      <c r="C38" s="153" t="s">
        <v>137</v>
      </c>
      <c r="D38" s="153"/>
    </row>
    <row r="39" spans="2:4" ht="17.25">
      <c r="B39" s="153" t="s">
        <v>50</v>
      </c>
      <c r="C39" s="153" t="s">
        <v>40</v>
      </c>
      <c r="D39" s="153"/>
    </row>
    <row r="40" spans="2:4" ht="17.25">
      <c r="B40" s="213" t="s">
        <v>138</v>
      </c>
      <c r="C40" s="213"/>
      <c r="D40" s="157"/>
    </row>
    <row r="41" spans="2:4" ht="17.25">
      <c r="B41" s="214" t="s">
        <v>139</v>
      </c>
      <c r="C41" s="214"/>
      <c r="D41" s="276">
        <f>+Հավելված3!G42</f>
        <v>-222600</v>
      </c>
    </row>
  </sheetData>
  <mergeCells count="6">
    <mergeCell ref="B28:D28"/>
    <mergeCell ref="B40:C40"/>
    <mergeCell ref="B41:C41"/>
    <mergeCell ref="B5:D5"/>
    <mergeCell ref="B8:D8"/>
    <mergeCell ref="B23:C2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9" zoomScaleNormal="100" workbookViewId="0">
      <selection activeCell="C52" sqref="C52"/>
    </sheetView>
  </sheetViews>
  <sheetFormatPr defaultColWidth="9.140625" defaultRowHeight="13.5"/>
  <cols>
    <col min="1" max="1" width="4.7109375" style="1" customWidth="1"/>
    <col min="2" max="2" width="26" style="1" customWidth="1"/>
    <col min="3" max="3" width="75" style="1" customWidth="1"/>
    <col min="4" max="4" width="27.28515625" style="1" customWidth="1"/>
    <col min="5" max="5" width="12.140625" style="1" customWidth="1"/>
    <col min="6" max="6" width="11.85546875" style="1" customWidth="1"/>
    <col min="7" max="7" width="12.5703125" style="1" customWidth="1"/>
    <col min="8" max="8" width="9.140625" style="1"/>
    <col min="9" max="9" width="49.85546875" style="1" customWidth="1"/>
    <col min="10" max="16384" width="9.140625" style="1"/>
  </cols>
  <sheetData>
    <row r="1" spans="1:7" ht="14.25">
      <c r="D1" s="21"/>
      <c r="E1" s="14" t="s">
        <v>145</v>
      </c>
    </row>
    <row r="2" spans="1:7" ht="14.25">
      <c r="C2" s="22"/>
      <c r="D2" s="25"/>
      <c r="E2" s="14" t="s">
        <v>127</v>
      </c>
    </row>
    <row r="3" spans="1:7" ht="14.25">
      <c r="C3" s="22"/>
      <c r="D3" s="24"/>
      <c r="E3" s="14" t="s">
        <v>122</v>
      </c>
    </row>
    <row r="6" spans="1:7" ht="58.5" customHeight="1">
      <c r="A6" s="164" t="s">
        <v>140</v>
      </c>
      <c r="B6" s="164"/>
      <c r="C6" s="164"/>
      <c r="D6" s="164"/>
      <c r="E6" s="13"/>
      <c r="F6" s="13"/>
      <c r="G6" s="13"/>
    </row>
    <row r="7" spans="1:7" ht="17.25">
      <c r="A7" s="49"/>
      <c r="B7" s="49"/>
      <c r="C7" s="49"/>
      <c r="D7" s="49"/>
      <c r="E7" s="49"/>
      <c r="F7" s="49"/>
      <c r="G7" s="49"/>
    </row>
    <row r="8" spans="1:7" ht="23.25" customHeight="1">
      <c r="B8" s="85"/>
      <c r="C8" s="85"/>
      <c r="D8" s="91"/>
    </row>
    <row r="9" spans="1:7" ht="23.25" customHeight="1">
      <c r="B9" s="85"/>
      <c r="C9" s="85"/>
      <c r="D9" s="91"/>
      <c r="E9" s="1" t="s">
        <v>80</v>
      </c>
    </row>
    <row r="10" spans="1:7" ht="17.25">
      <c r="A10" s="49"/>
      <c r="B10" s="216" t="s">
        <v>65</v>
      </c>
      <c r="C10" s="216"/>
      <c r="D10" s="216"/>
      <c r="E10" s="216"/>
      <c r="F10" s="93"/>
      <c r="G10" s="93"/>
    </row>
    <row r="11" spans="1:7" ht="17.25">
      <c r="A11" s="49"/>
      <c r="B11" s="49"/>
      <c r="C11" s="49"/>
      <c r="D11" s="49"/>
      <c r="E11" s="49"/>
      <c r="F11" s="49"/>
      <c r="G11" s="49"/>
    </row>
    <row r="12" spans="1:7" ht="17.25">
      <c r="A12" s="49"/>
      <c r="B12" s="94" t="s">
        <v>10</v>
      </c>
      <c r="C12" s="49"/>
      <c r="D12" s="49"/>
      <c r="F12" s="49"/>
      <c r="G12" s="49"/>
    </row>
    <row r="14" spans="1:7" ht="17.25">
      <c r="B14" s="74" t="s">
        <v>1</v>
      </c>
      <c r="C14" s="74" t="s">
        <v>2</v>
      </c>
      <c r="D14" s="49"/>
    </row>
    <row r="15" spans="1:7" ht="17.25">
      <c r="B15" s="46">
        <v>1120</v>
      </c>
      <c r="C15" s="75" t="s">
        <v>51</v>
      </c>
      <c r="D15" s="49"/>
    </row>
    <row r="16" spans="1:7" ht="17.25">
      <c r="B16" s="70"/>
      <c r="C16" s="49"/>
      <c r="D16" s="49"/>
    </row>
    <row r="17" spans="2:5" ht="17.25">
      <c r="B17" s="219" t="s">
        <v>3</v>
      </c>
      <c r="C17" s="219"/>
      <c r="D17" s="49"/>
    </row>
    <row r="18" spans="2:5" ht="17.25">
      <c r="B18" s="70"/>
      <c r="C18" s="49"/>
      <c r="D18" s="49"/>
    </row>
    <row r="19" spans="2:5" ht="72" customHeight="1">
      <c r="B19" s="74" t="s">
        <v>4</v>
      </c>
      <c r="C19" s="77" t="s">
        <v>63</v>
      </c>
      <c r="D19" s="42" t="s">
        <v>135</v>
      </c>
    </row>
    <row r="20" spans="2:5" ht="17.25">
      <c r="B20" s="78" t="s">
        <v>6</v>
      </c>
      <c r="C20" s="46">
        <v>31006</v>
      </c>
      <c r="D20" s="79" t="s">
        <v>9</v>
      </c>
    </row>
    <row r="21" spans="2:5" ht="34.5">
      <c r="B21" s="80" t="s">
        <v>48</v>
      </c>
      <c r="C21" s="50" t="s">
        <v>105</v>
      </c>
      <c r="D21" s="71"/>
    </row>
    <row r="22" spans="2:5" ht="34.5">
      <c r="B22" s="80" t="s">
        <v>49</v>
      </c>
      <c r="C22" s="50" t="s">
        <v>115</v>
      </c>
      <c r="D22" s="71"/>
    </row>
    <row r="23" spans="2:5" ht="34.5">
      <c r="B23" s="80" t="s">
        <v>50</v>
      </c>
      <c r="C23" s="50" t="s">
        <v>68</v>
      </c>
      <c r="D23" s="71"/>
    </row>
    <row r="24" spans="2:5" ht="51.75">
      <c r="B24" s="48" t="s">
        <v>75</v>
      </c>
      <c r="C24" s="81" t="s">
        <v>64</v>
      </c>
      <c r="D24" s="71"/>
    </row>
    <row r="25" spans="2:5" ht="17.25">
      <c r="B25" s="82"/>
      <c r="C25" s="72" t="s">
        <v>0</v>
      </c>
      <c r="D25" s="73"/>
    </row>
    <row r="26" spans="2:5" ht="17.25">
      <c r="B26" s="217" t="s">
        <v>130</v>
      </c>
      <c r="C26" s="218"/>
      <c r="D26" s="159">
        <v>10</v>
      </c>
    </row>
    <row r="27" spans="2:5" ht="23.25" customHeight="1">
      <c r="B27" s="83" t="s">
        <v>7</v>
      </c>
      <c r="C27" s="84"/>
      <c r="D27" s="275">
        <f>+Հավելված3!G25</f>
        <v>222600</v>
      </c>
    </row>
    <row r="31" spans="2:5">
      <c r="E31" s="158" t="s">
        <v>141</v>
      </c>
    </row>
    <row r="32" spans="2:5" ht="17.25">
      <c r="B32" s="142"/>
      <c r="C32" s="143" t="s">
        <v>110</v>
      </c>
      <c r="D32" s="143"/>
      <c r="E32" s="142"/>
    </row>
    <row r="33" spans="2:5" ht="17.25">
      <c r="B33" s="212" t="s">
        <v>142</v>
      </c>
      <c r="C33" s="212"/>
      <c r="D33" s="212"/>
      <c r="E33" s="142"/>
    </row>
    <row r="34" spans="2:5" ht="17.25">
      <c r="B34" s="142"/>
      <c r="C34" s="142"/>
      <c r="D34" s="142"/>
      <c r="E34" s="142"/>
    </row>
    <row r="35" spans="2:5" ht="17.25">
      <c r="B35" s="144" t="s">
        <v>132</v>
      </c>
      <c r="C35" s="145" t="s">
        <v>133</v>
      </c>
      <c r="D35" s="146"/>
      <c r="E35" s="142"/>
    </row>
    <row r="36" spans="2:5" ht="17.25">
      <c r="B36" s="147">
        <v>1139</v>
      </c>
      <c r="C36" s="148" t="s">
        <v>134</v>
      </c>
      <c r="D36" s="149"/>
      <c r="E36" s="142"/>
    </row>
    <row r="37" spans="2:5" ht="17.25">
      <c r="B37" s="142"/>
      <c r="C37" s="142"/>
      <c r="D37" s="142"/>
      <c r="E37" s="142"/>
    </row>
    <row r="38" spans="2:5" ht="17.25">
      <c r="B38" s="220" t="s">
        <v>3</v>
      </c>
      <c r="C38" s="220"/>
      <c r="D38" s="151"/>
      <c r="E38" s="142"/>
    </row>
    <row r="39" spans="2:5" ht="17.25">
      <c r="B39" s="152"/>
      <c r="C39" s="142"/>
      <c r="D39" s="142"/>
      <c r="E39" s="142"/>
    </row>
    <row r="40" spans="2:5" ht="69">
      <c r="B40" s="153" t="s">
        <v>102</v>
      </c>
      <c r="C40" s="154">
        <v>1139</v>
      </c>
      <c r="D40" s="155" t="s">
        <v>38</v>
      </c>
      <c r="E40" s="142"/>
    </row>
    <row r="41" spans="2:5" ht="34.5">
      <c r="B41" s="153" t="s">
        <v>103</v>
      </c>
      <c r="C41" s="154" t="s">
        <v>39</v>
      </c>
      <c r="D41" s="156" t="s">
        <v>136</v>
      </c>
      <c r="E41" s="142"/>
    </row>
    <row r="42" spans="2:5" ht="34.5">
      <c r="B42" s="153" t="s">
        <v>48</v>
      </c>
      <c r="C42" s="153" t="s">
        <v>134</v>
      </c>
      <c r="D42" s="153"/>
      <c r="E42" s="142"/>
    </row>
    <row r="43" spans="2:5" ht="69">
      <c r="B43" s="153" t="s">
        <v>49</v>
      </c>
      <c r="C43" s="153" t="s">
        <v>137</v>
      </c>
      <c r="D43" s="153"/>
      <c r="E43" s="142"/>
    </row>
    <row r="44" spans="2:5" ht="34.5">
      <c r="B44" s="153" t="s">
        <v>50</v>
      </c>
      <c r="C44" s="153" t="s">
        <v>40</v>
      </c>
      <c r="D44" s="153"/>
      <c r="E44" s="142"/>
    </row>
    <row r="45" spans="2:5" ht="17.25">
      <c r="B45" s="213" t="s">
        <v>138</v>
      </c>
      <c r="C45" s="213"/>
      <c r="D45" s="157"/>
      <c r="E45" s="142"/>
    </row>
    <row r="46" spans="2:5" ht="17.25">
      <c r="B46" s="214" t="s">
        <v>139</v>
      </c>
      <c r="C46" s="214"/>
      <c r="D46" s="276">
        <f>Հավելված3!G40</f>
        <v>-222600</v>
      </c>
      <c r="E46" s="142"/>
    </row>
  </sheetData>
  <mergeCells count="8">
    <mergeCell ref="B46:C46"/>
    <mergeCell ref="B17:C17"/>
    <mergeCell ref="B38:C38"/>
    <mergeCell ref="A6:D6"/>
    <mergeCell ref="B10:E10"/>
    <mergeCell ref="B26:C26"/>
    <mergeCell ref="B33:D33"/>
    <mergeCell ref="B45:C45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I19" sqref="I19"/>
    </sheetView>
  </sheetViews>
  <sheetFormatPr defaultRowHeight="13.5"/>
  <cols>
    <col min="1" max="1" width="17.7109375" style="6" customWidth="1"/>
    <col min="2" max="2" width="36.7109375" style="7" customWidth="1"/>
    <col min="3" max="3" width="14" style="8" customWidth="1"/>
    <col min="4" max="4" width="18" style="9" customWidth="1"/>
    <col min="5" max="5" width="17.140625" style="9" customWidth="1"/>
    <col min="6" max="6" width="10.7109375" style="8" customWidth="1"/>
    <col min="7" max="7" width="31.7109375" style="8" customWidth="1"/>
    <col min="8" max="8" width="21.28515625" style="6" customWidth="1"/>
    <col min="9" max="9" width="17.42578125" style="6" customWidth="1"/>
    <col min="10" max="10" width="13.85546875" style="6" customWidth="1"/>
    <col min="11" max="11" width="8.5703125" style="6" customWidth="1"/>
    <col min="12" max="12" width="18.85546875" style="6" customWidth="1"/>
    <col min="13" max="13" width="19.42578125" style="6" customWidth="1"/>
    <col min="14" max="16384" width="9.140625" style="6"/>
  </cols>
  <sheetData>
    <row r="1" spans="1:8">
      <c r="G1" s="14" t="s">
        <v>146</v>
      </c>
    </row>
    <row r="2" spans="1:8">
      <c r="G2" s="14" t="s">
        <v>127</v>
      </c>
    </row>
    <row r="3" spans="1:8">
      <c r="G3" s="14" t="s">
        <v>122</v>
      </c>
    </row>
    <row r="4" spans="1:8" ht="14.25">
      <c r="C4" s="15"/>
      <c r="D4" s="15"/>
      <c r="E4" s="227"/>
      <c r="F4" s="228"/>
      <c r="G4" s="228"/>
    </row>
    <row r="5" spans="1:8" ht="15.75" customHeight="1">
      <c r="E5" s="229"/>
      <c r="F5" s="229"/>
      <c r="G5" s="229"/>
    </row>
    <row r="6" spans="1:8" ht="45" customHeight="1">
      <c r="A6" s="230" t="s">
        <v>66</v>
      </c>
      <c r="B6" s="230"/>
      <c r="C6" s="230"/>
      <c r="D6" s="230"/>
      <c r="E6" s="230"/>
      <c r="F6" s="230"/>
      <c r="G6" s="230"/>
    </row>
    <row r="7" spans="1:8" ht="14.25" customHeight="1">
      <c r="A7" s="10"/>
      <c r="B7" s="16"/>
      <c r="C7" s="11"/>
      <c r="D7" s="11"/>
      <c r="E7" s="11"/>
      <c r="F7" s="11"/>
      <c r="G7" s="12"/>
    </row>
    <row r="8" spans="1:8" ht="85.5" customHeight="1">
      <c r="A8" s="231" t="s">
        <v>52</v>
      </c>
      <c r="B8" s="233" t="s">
        <v>53</v>
      </c>
      <c r="C8" s="233" t="s">
        <v>54</v>
      </c>
      <c r="D8" s="233" t="s">
        <v>55</v>
      </c>
      <c r="E8" s="233" t="s">
        <v>56</v>
      </c>
      <c r="F8" s="235" t="s">
        <v>83</v>
      </c>
      <c r="G8" s="236"/>
    </row>
    <row r="9" spans="1:8" ht="55.5" customHeight="1">
      <c r="A9" s="232"/>
      <c r="B9" s="234"/>
      <c r="C9" s="234"/>
      <c r="D9" s="234"/>
      <c r="E9" s="234"/>
      <c r="F9" s="17" t="s">
        <v>57</v>
      </c>
      <c r="G9" s="17" t="s">
        <v>58</v>
      </c>
    </row>
    <row r="10" spans="1:8" ht="18" customHeight="1">
      <c r="A10" s="18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95"/>
    </row>
    <row r="11" spans="1:8" ht="21.75" customHeight="1">
      <c r="A11" s="237" t="s">
        <v>67</v>
      </c>
      <c r="B11" s="238"/>
      <c r="C11" s="238"/>
      <c r="D11" s="238"/>
      <c r="E11" s="238"/>
      <c r="F11" s="238"/>
      <c r="G11" s="239"/>
    </row>
    <row r="12" spans="1:8" ht="28.5" customHeight="1">
      <c r="A12" s="109" t="s">
        <v>76</v>
      </c>
      <c r="B12" s="109" t="s">
        <v>77</v>
      </c>
      <c r="C12" s="109" t="s">
        <v>78</v>
      </c>
      <c r="D12" s="224" t="s">
        <v>79</v>
      </c>
      <c r="E12" s="225"/>
      <c r="F12" s="226"/>
      <c r="G12" s="160">
        <f>+G13</f>
        <v>222600</v>
      </c>
      <c r="H12" s="19"/>
    </row>
    <row r="13" spans="1:8" ht="70.5" customHeight="1">
      <c r="A13" s="105">
        <v>1120</v>
      </c>
      <c r="B13" s="110">
        <v>31006</v>
      </c>
      <c r="C13" s="221" t="s">
        <v>105</v>
      </c>
      <c r="D13" s="222"/>
      <c r="E13" s="222"/>
      <c r="F13" s="223"/>
      <c r="G13" s="160">
        <f>+G14</f>
        <v>222600</v>
      </c>
    </row>
    <row r="14" spans="1:8" ht="28.5" customHeight="1">
      <c r="A14" s="111"/>
      <c r="B14" s="112" t="s">
        <v>61</v>
      </c>
      <c r="C14" s="107"/>
      <c r="D14" s="113"/>
      <c r="E14" s="114"/>
      <c r="F14" s="106"/>
      <c r="G14" s="160">
        <f>SUM(G15:G15)</f>
        <v>222600</v>
      </c>
    </row>
    <row r="15" spans="1:8" ht="43.5" customHeight="1">
      <c r="A15" s="115" t="s">
        <v>147</v>
      </c>
      <c r="B15" s="116" t="s">
        <v>148</v>
      </c>
      <c r="C15" s="107" t="s">
        <v>59</v>
      </c>
      <c r="D15" s="113" t="s">
        <v>60</v>
      </c>
      <c r="E15" s="114">
        <v>22260000</v>
      </c>
      <c r="F15" s="108">
        <v>10</v>
      </c>
      <c r="G15" s="161">
        <f>+E15*F15/1000</f>
        <v>222600</v>
      </c>
      <c r="H15" s="20"/>
    </row>
  </sheetData>
  <mergeCells count="12">
    <mergeCell ref="C13:F13"/>
    <mergeCell ref="D12:F12"/>
    <mergeCell ref="E4:G4"/>
    <mergeCell ref="E5:G5"/>
    <mergeCell ref="A6:G6"/>
    <mergeCell ref="A8:A9"/>
    <mergeCell ref="B8:B9"/>
    <mergeCell ref="C8:C9"/>
    <mergeCell ref="D8:D9"/>
    <mergeCell ref="E8:E9"/>
    <mergeCell ref="F8:G8"/>
    <mergeCell ref="A11:G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Հավելված1</vt:lpstr>
      <vt:lpstr>Հավելված2</vt:lpstr>
      <vt:lpstr>Հավելված3</vt:lpstr>
      <vt:lpstr>Հավելված4</vt:lpstr>
      <vt:lpstr>Հավելված5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https:/mul2.gov.am/tasks/107462/oneclick/havelvacner.xlsx?token=4d77d43bd2cf9ca228d71916599c6124</cp:keywords>
  <cp:lastModifiedBy>Zara Margaryan</cp:lastModifiedBy>
  <cp:lastPrinted>2019-05-07T05:40:49Z</cp:lastPrinted>
  <dcterms:created xsi:type="dcterms:W3CDTF">2019-02-01T08:19:48Z</dcterms:created>
  <dcterms:modified xsi:type="dcterms:W3CDTF">2022-12-14T11:43:14Z</dcterms:modified>
</cp:coreProperties>
</file>