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" windowWidth="14607" windowHeight="9218" tabRatio="837" activeTab="6"/>
  </bookViews>
  <sheets>
    <sheet name="Հավելված 1" sheetId="1" r:id="rId1"/>
    <sheet name="Հավելված 2" sheetId="2" r:id="rId2"/>
    <sheet name="Հավելված 3" sheetId="5" r:id="rId3"/>
    <sheet name="Հավելված 4" sheetId="13" r:id="rId4"/>
    <sheet name="Հավելված 5" sheetId="16" r:id="rId5"/>
    <sheet name="Հավելված 6" sheetId="21" r:id="rId6"/>
    <sheet name="Հավելված 7" sheetId="8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18" i="5"/>
  <c r="I17" i="8" l="1"/>
  <c r="I16" l="1"/>
  <c r="I15" s="1"/>
  <c r="I21"/>
  <c r="I14" l="1"/>
  <c r="I13" l="1"/>
  <c r="I12" s="1"/>
  <c r="G44" i="2"/>
  <c r="G43" s="1"/>
  <c r="G42" s="1"/>
  <c r="G41" l="1"/>
  <c r="G40" s="1"/>
  <c r="G38" s="1"/>
  <c r="G36" l="1"/>
  <c r="D24" i="21"/>
  <c r="E55" i="13"/>
  <c r="E52"/>
  <c r="E51"/>
  <c r="E50"/>
  <c r="E49"/>
  <c r="E48"/>
  <c r="E47"/>
  <c r="E46" s="1"/>
  <c r="E45"/>
  <c r="E44"/>
  <c r="E41" s="1"/>
  <c r="E43"/>
  <c r="E42"/>
  <c r="E40"/>
  <c r="E39"/>
  <c r="E38"/>
  <c r="E37"/>
  <c r="E36"/>
  <c r="E34" s="1"/>
  <c r="E35"/>
  <c r="E33"/>
  <c r="E32"/>
  <c r="E31"/>
  <c r="E30"/>
  <c r="E29" s="1"/>
  <c r="E25"/>
  <c r="E26"/>
  <c r="E27"/>
  <c r="E28"/>
  <c r="E24"/>
  <c r="E23" s="1"/>
  <c r="F13" i="5"/>
  <c r="F19"/>
  <c r="G19"/>
  <c r="E19"/>
  <c r="F51"/>
  <c r="G51"/>
  <c r="H51"/>
  <c r="H19" s="1"/>
  <c r="H13" s="1"/>
  <c r="E51"/>
  <c r="D52"/>
  <c r="E54" i="13" s="1"/>
  <c r="E53" s="1"/>
  <c r="F44" i="5"/>
  <c r="G44"/>
  <c r="H44"/>
  <c r="E44"/>
  <c r="F32"/>
  <c r="G32"/>
  <c r="H32"/>
  <c r="E32"/>
  <c r="D53"/>
  <c r="D50"/>
  <c r="D49"/>
  <c r="D48"/>
  <c r="D47"/>
  <c r="D46"/>
  <c r="D45"/>
  <c r="D43"/>
  <c r="D42"/>
  <c r="D41"/>
  <c r="D40"/>
  <c r="H39"/>
  <c r="G39"/>
  <c r="F39"/>
  <c r="E39"/>
  <c r="D38"/>
  <c r="D37"/>
  <c r="D36"/>
  <c r="D35"/>
  <c r="D34"/>
  <c r="D33"/>
  <c r="D31"/>
  <c r="D30"/>
  <c r="D29"/>
  <c r="D28"/>
  <c r="H27"/>
  <c r="G27"/>
  <c r="F27"/>
  <c r="E27"/>
  <c r="D26"/>
  <c r="D25"/>
  <c r="D24"/>
  <c r="D23"/>
  <c r="D22"/>
  <c r="H21"/>
  <c r="G21"/>
  <c r="F21"/>
  <c r="E21"/>
  <c r="G34" i="2" l="1"/>
  <c r="D34" i="1"/>
  <c r="E21" i="13"/>
  <c r="E19" s="1"/>
  <c r="D32" i="5"/>
  <c r="D51"/>
  <c r="D21"/>
  <c r="D39"/>
  <c r="D44"/>
  <c r="D27"/>
  <c r="D39" i="16" l="1"/>
  <c r="D27" i="1"/>
  <c r="D19" i="5"/>
  <c r="I24" i="8" l="1"/>
  <c r="G18" i="5" l="1"/>
  <c r="I23" i="8"/>
  <c r="I20" s="1"/>
  <c r="I19" s="1"/>
  <c r="D18" i="5" l="1"/>
  <c r="H17"/>
  <c r="H15" s="1"/>
  <c r="G17"/>
  <c r="G15" s="1"/>
  <c r="E17"/>
  <c r="E15" s="1"/>
  <c r="G31" i="2" l="1"/>
  <c r="G30" s="1"/>
  <c r="E13" i="5"/>
  <c r="G33" i="2"/>
  <c r="G13" i="5"/>
  <c r="E18" i="13"/>
  <c r="E17" s="1"/>
  <c r="E15" s="1"/>
  <c r="F17" i="5"/>
  <c r="G32" i="2" l="1"/>
  <c r="G29" s="1"/>
  <c r="G28" s="1"/>
  <c r="G27" s="1"/>
  <c r="G25" s="1"/>
  <c r="D46" i="21" s="1"/>
  <c r="E13" i="13"/>
  <c r="E11" s="1"/>
  <c r="D17" i="5"/>
  <c r="F15"/>
  <c r="G23" i="2" l="1"/>
  <c r="D21" i="1" s="1"/>
  <c r="D14" s="1"/>
  <c r="D12" s="1"/>
  <c r="D10" s="1"/>
  <c r="D15" i="5"/>
  <c r="G21" i="2" l="1"/>
  <c r="G19" s="1"/>
  <c r="D25" i="16"/>
  <c r="H11" i="5" l="1"/>
  <c r="D13" l="1"/>
  <c r="G11"/>
  <c r="F11"/>
  <c r="E11" l="1"/>
  <c r="D11" s="1"/>
  <c r="G17" i="2" l="1"/>
  <c r="G15" l="1"/>
  <c r="G13" s="1"/>
  <c r="G12" s="1"/>
  <c r="G10" s="1"/>
  <c r="I18" i="8" l="1"/>
</calcChain>
</file>

<file path=xl/sharedStrings.xml><?xml version="1.0" encoding="utf-8"?>
<sst xmlns="http://schemas.openxmlformats.org/spreadsheetml/2006/main" count="357" uniqueCount="190">
  <si>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</si>
  <si>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</si>
  <si>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</si>
  <si>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</si>
  <si>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</si>
  <si>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</si>
  <si>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</si>
  <si>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</si>
  <si>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</si>
  <si>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</si>
  <si>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</si>
  <si>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</si>
  <si>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</si>
  <si>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</si>
  <si>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</si>
  <si>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</si>
  <si>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</si>
  <si>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</si>
  <si>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</si>
  <si>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</si>
  <si>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</si>
  <si>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</si>
  <si>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</si>
  <si>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</si>
  <si>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</si>
  <si>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</si>
  <si>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</si>
  <si>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</si>
  <si>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</si>
  <si>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</si>
  <si>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</si>
  <si>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</si>
  <si>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</si>
  <si>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</si>
  <si>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</si>
  <si>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</si>
  <si>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</si>
  <si>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</si>
  <si>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</si>
  <si>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</si>
  <si>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</si>
  <si>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</si>
  <si>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</si>
  <si>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</si>
  <si>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</si>
  <si>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</si>
  <si>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</si>
  <si>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</si>
  <si>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</si>
  <si>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</si>
  <si>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</si>
  <si>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</si>
  <si>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</si>
  <si>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</si>
  <si>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</si>
  <si>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</si>
  <si>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</si>
  <si>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</si>
  <si>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</si>
  <si>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</si>
  <si>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</si>
  <si>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</si>
  <si>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</si>
  <si>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</si>
  <si>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</si>
  <si>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</si>
  <si>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>ՀՀ քաղաքաշինության կոմիտե</t>
  </si>
  <si>
    <t xml:space="preserve"> ՄԱՍ III. ԾԱՌԱՅՈՒԹՅՈՒՆՆԵՐ</t>
  </si>
  <si>
    <t>դրամ</t>
  </si>
  <si>
    <t>Ընդամենը</t>
  </si>
  <si>
    <t xml:space="preserve"> այդ թվում`ըստ ուղղությունների</t>
  </si>
  <si>
    <t>այդ  թվում՝</t>
  </si>
  <si>
    <t>Աղյուսակ  9.1.42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</si>
  <si>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</si>
  <si>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</si>
  <si>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</si>
  <si>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</si>
  <si>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 xml:space="preserve"> ԸՆԴԱՄԵՆԸ</t>
  </si>
  <si>
    <t>այդ թվում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</si>
  <si>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</si>
  <si>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</si>
  <si>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</si>
  <si>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</si>
  <si>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Ցուցանիշների փոփոխությունը (ավելացումները նշված են դրական նշանով, իսկ նվազեցումները՝ փակագծերում) </t>
  </si>
  <si>
    <t>ՀՀ կառավարության  2022 թվականի</t>
  </si>
  <si>
    <t xml:space="preserve">ՀՀ կառավարության  2022 թվականի </t>
  </si>
  <si>
    <t xml:space="preserve"> ԱՅԼ ՀԻՄՆԱԿԱՆ ՄԻՋՈՑՆԵՐ</t>
  </si>
  <si>
    <t xml:space="preserve"> - Նախագծահետազոտական ծախսեր</t>
  </si>
  <si>
    <t>Աղյուսակ  9.13</t>
  </si>
  <si>
    <t>Հավելված N 6</t>
  </si>
  <si>
    <t xml:space="preserve"> </t>
  </si>
  <si>
    <t xml:space="preserve"> Տարի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</si>
  <si>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</si>
  <si>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</si>
  <si>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 xml:space="preserve"> նախագծերի պատրաստում, ծախսերի գնահատում</t>
  </si>
  <si>
    <t>Երևան քաղաք</t>
  </si>
  <si>
    <t>«Երևանի թենիսի և բադմինթոնի մանկապատանեկան մարզադպրոց» ՀՈԱԿ</t>
  </si>
  <si>
    <t>Մասսայական սպորտ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</si>
  <si>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</si>
  <si>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</si>
  <si>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</si>
  <si>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</si>
  <si>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</si>
  <si>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</si>
  <si>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Տրանսֆերտների տրամադրում</t>
  </si>
  <si>
    <t>Համայնքային ենթակայության մարզական հաստատություններ</t>
  </si>
  <si>
    <t>Շահառուների ընտրության չափանիշները</t>
  </si>
  <si>
    <t>Նախագծանախահաշվային փաստաթղթերի թիվը, հատ</t>
  </si>
  <si>
    <t>ՀՄԱ</t>
  </si>
  <si>
    <t xml:space="preserve">ՀԱՅԱՍՏԱՆԻ ՀԱՆՐԱՊԵՏՈՒԹՅԱՆ ԿԱՌԱՎԱՐՈՒԹՅԱՆ 2021 ԹՎԱԿԱՆԻ ԴԵԿՏԵՄԲԵՐԻ 23-Ի N 2121-Ն
N 2215-Ն ՈՐՈՇՄԱՆ N 10 ՀԱՎԵԼՎԱԾՈՒՄ ԿԱՏԱՐՎՈՂ ՓՈՓՈԽՈՒԹՅՈՒՆՆԵՐԸ ԵՎ ԼՐԱՑՈՒՄՆԵՐԸ
</t>
  </si>
  <si>
    <t>71241200-67</t>
  </si>
  <si>
    <t xml:space="preserve"> Հանրակրթական դպրոցների գույքով և տեխնիկայով ապահովում</t>
  </si>
  <si>
    <t>«Երևանի Մ. Սարյանի անվան հ. 86 հիմնական դպրոց» ՊՈԱԿ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</si>
  <si>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</si>
  <si>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</si>
  <si>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</si>
  <si>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</si>
  <si>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ՀՀ Արագածոտնի մարզ</t>
  </si>
  <si>
    <t>«Գառնահովիտի  միջնակարգ դպրոց» ՊՈԱԿ</t>
  </si>
  <si>
    <t>«Լուսակնի միջնակարգ դպրոց» ՊՈԱԿ</t>
  </si>
  <si>
    <t>Ալագյազի միջնակարգ դպրոց ՊՈԱԿ</t>
  </si>
  <si>
    <t>«Թալինի ավագ դպրոց» ՊՈԱԿ</t>
  </si>
  <si>
    <t>ՀՀ Արմավիրի մարզ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</si>
  <si>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</si>
  <si>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</si>
  <si>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</si>
  <si>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«Ջանֆիդայի Է. Դաշտոյանի անվան միջնակարգ դպրոց» ՊՈԱԿ</t>
  </si>
  <si>
    <t>«Արմավիրի N 6 հիմնական դպրոց» ՊՈԱԿ</t>
  </si>
  <si>
    <t>Շահումյանի միջնակարգ դպրոց ՊՈԱԿ</t>
  </si>
  <si>
    <t>ՀՀ Գեղարքունիքի մարզ</t>
  </si>
  <si>
    <t>«Լեռնահովիտ գյուղի Վ. Բարեղամյանի անվան հիմնական դպրոց» ՊՈԱԿ</t>
  </si>
  <si>
    <t>«Շատջրեք գյուղի միջնակարգ դպրոց» ՊՈԱԿ</t>
  </si>
  <si>
    <t>«Գեղարքունիքի մարզի Ակունք գյուղի միջնակարգ դպրոց» ՊՈԱԿ</t>
  </si>
  <si>
    <t>Գագարինի միջնակարգ դպրոց ՊՈԱԿ</t>
  </si>
  <si>
    <t>ՀՀ Լոռու մարզ</t>
  </si>
  <si>
    <t>«Վանաձորի Ղևոնդ Ալիշանի անվան N 27 հիմնական դպրոց» ՊՈԱԿ</t>
  </si>
  <si>
    <t>«Վանաձորի Խ. Աբովյանի անվան թիվ 9 հիմնական դպրոց» ՊՈԱԿ</t>
  </si>
  <si>
    <t>«Վանաձորի Ծովակալ Իսակովի անվան թիվ 23 հիմնական դպրոց ՊՈԱԿ</t>
  </si>
  <si>
    <t>Ստեփանավանի N1 վարժարան ՊՈԱԿ</t>
  </si>
  <si>
    <t>«Ագարակի միջնակարգ դպրոց» ՊՈԱԿ</t>
  </si>
  <si>
    <t>«Վարդաբլուրի միջնակարգ դպրոց» ՊՈԱԿ</t>
  </si>
  <si>
    <t>ՀՀ Վայոց Ձորի մարզ</t>
  </si>
  <si>
    <t>«Գոմքի միջնակարգ դպրոց» ՊՈԱԿ</t>
  </si>
  <si>
    <t>«Շատինի միջնակարգ դպրոց» ՊՈԱԿ</t>
  </si>
  <si>
    <t xml:space="preserve">Ցուցանիշների փոփոխությունը (ավելացումները նշված են դրական նշանով, իսկ նվազեցումները փակագծերում)  </t>
  </si>
  <si>
    <t>«ՀԱՅԱUՏԱՆԻ ՀԱՆՐԱՊԵՏՈՒԹՅԱՆ 2022 ԹՎԱԿԱՆԻ ՊԵՏԱԿԱՆ ԲՅՈՒՋԵԻ ՄԱUԻՆ» ՀԱՅԱUՏԱՆԻ ՀԱՆՐԱՊԵՏՈՒԹՅԱՆ OՐԵՆՔԻ N 1 ՀԱՎԵԼՎԱԾԻ N 3 ԱՂՅՈՒՍԱԿՈՒՄ ԿԱՏԱՐՎՈՂ ԼՐԱՑՈՒՄԸ ԵՎ ՓՈՓՈԽՈՒԹՅՈՒՆՆԵՐԸ</t>
  </si>
  <si>
    <t>ՀԱՅԱՍՏԱՆԻ ՀԱՆՐԱՊԵՏՈՒԹՅԱՆ ԿԱՌԱՎԱՐՈՒԹՅԱՆ 2021 ԹՎԱԿԱՆԻ ԴԵԿՏԵՄԲԵՐԻ 23-Ի N 2121-Ն ՈՐՈՇՄԱՆ N 5 ՀԱՎԵԼՎԱԾԻ N 2 ԱՂՅՈՒՍԱԿՈՒՄ ԿԱՏԱՐՎՈՂ ԼՐԱՑՈՒՄԸ ԵՎ ՓՈՓՈԽՈՒԹՅՈՒՆՆԵՐԸ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</si>
  <si>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</si>
  <si>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</si>
  <si>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</si>
  <si>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ՄԵՔԵՆԱՆԵՐ  ԵՎ  ՍԱՐՔԱՎՈՐՈՒՄՆԵՐ</t>
  </si>
  <si>
    <t xml:space="preserve"> - Վարչական սարքավորումներ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</si>
  <si>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</si>
  <si>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ՓՈՓՈԽՈՒԹՅՈՒՆԸ ԵՎ  ԼՐԱՑՈՒՄԸ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</si>
  <si>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</si>
  <si>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</si>
  <si>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</si>
  <si>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</si>
  <si>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Կրթական ժամանակակից նորմերին համապատասխանող գույքի ձեռքբերում</t>
  </si>
  <si>
    <t>ՀԱՅԱՍՏԱՆԻ ՀԱՆՐԱՊԵՏՈՒԹՅԱՆ ԿԱՌԱՎԱՐՈՒԹՅԱՆ 2021 ԹՎԱԿԱՆԻ ԴԵԿՏԵՄԲԵՐԻ 23-Ի N 2121-Ն ՈՐՈՇՄԱՆ N 9 ՀԱՎԵԼՎԱԾԻ N 9.13 ԱՂՅՈՒՍԱԿՈՒՄ ԿԱՏԱՐՎՈՂ ԼՐԱՑՈՒՄՆԵՐԸ ԵՎ ՓՈՓՈԽՈՒԹՅՈՒՆՆԵՐԸ</t>
  </si>
  <si>
    <t>Վերակառուցման ենթակա օբյեկտների թիվ, հատ</t>
  </si>
  <si>
    <t xml:space="preserve">Ծրագրի դասիչը
</t>
  </si>
  <si>
    <t xml:space="preserve"> Ապահով դպրոց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</si>
  <si>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</si>
  <si>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</si>
  <si>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</si>
  <si>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Հանրակրթական դպրոցների գույքով և տեխնիկայով ապահովում </t>
  </si>
  <si>
    <t xml:space="preserve"> Նկարագրությունը` </t>
  </si>
  <si>
    <t xml:space="preserve"> Կրթական ժամանակակից նորմերին համապատասխանող գույքի ձեռքբերում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</si>
  <si>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</si>
  <si>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</si>
  <si>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>Ակտիվն օգտագործող կազմակերպությունների անվանումները</t>
  </si>
  <si>
    <t xml:space="preserve"> Հանրակրթական դպրոցներ </t>
  </si>
  <si>
    <t xml:space="preserve"> Արդյունքի չափորոշիչներ </t>
  </si>
  <si>
    <t xml:space="preserve"> Միջոցառման վրա կատարվող ծախսը (հազար դրամ) </t>
  </si>
  <si>
    <t xml:space="preserve"> Դպրոցների թիվը, որոնց մարզադահլիճները ապահովվում են գույքով, հատ </t>
  </si>
  <si>
    <t xml:space="preserve">ՀԱՅԱՍՏԱՆԻ ՀԱՆՐԱՊԵՏՈՒԹՅԱՆ ԿԱՌԱՎԱՐՈՒԹՅԱՆ 2021 ԹՎԱԿԱՆԻ ԴԵԿՏԵՄԲԵՐԻ 23-Ի N 2121-Ն ՈՐՈՇՄԱՆ N 9.1 ՀԱՎԵԼՎԱԾԻ NN 9.1.14 ԵՎ 9.1.42 ԱՂՅՈՒՍԱԿՆԵՐՈՒՄ ԿԱՏԱՐՎՈՂ ԼՐԱՑՈՒՄՆԵՐԸ ԵՎ ՓՈՓՈԽՈՒԹՅՈՒՆՆԵՐԸ </t>
  </si>
  <si>
    <t>1183-32012</t>
  </si>
  <si>
    <t xml:space="preserve"> ՄԱՍ I. ԱՊՐԱՆՔՆԵՐ</t>
  </si>
  <si>
    <t xml:space="preserve"> ԷԱՃ</t>
  </si>
  <si>
    <t>հատ</t>
  </si>
  <si>
    <t xml:space="preserve"> ՄԱՍ II.  ԱՇԽԱՏԱՆՔՆԵՐ</t>
  </si>
  <si>
    <t xml:space="preserve"> մարզական օբյեկտների շինարարական աշխատանքներ</t>
  </si>
  <si>
    <t xml:space="preserve"> դրամ</t>
  </si>
  <si>
    <t>տեխնիկական հսկողության ծառայություններ</t>
  </si>
  <si>
    <t xml:space="preserve"> 39292110-1</t>
  </si>
  <si>
    <t xml:space="preserve"> գրատախտակներ</t>
  </si>
  <si>
    <t xml:space="preserve"> 39121520-7</t>
  </si>
  <si>
    <t xml:space="preserve"> գրապահարաններ</t>
  </si>
  <si>
    <t>ԳՀ</t>
  </si>
</sst>
</file>

<file path=xl/styles.xml><?xml version="1.0" encoding="utf-8"?>
<styleSheet xmlns="http://schemas.openxmlformats.org/spreadsheetml/2006/main">
  <numFmts count="15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General_)"/>
    <numFmt numFmtId="173" formatCode="_-* #,##0.0\ _р_._-;\-* #,##0.0\ _р_._-;_-* &quot;-&quot;?\ _р_._-;_-@_-"/>
    <numFmt numFmtId="174" formatCode="0.000%"/>
    <numFmt numFmtId="175" formatCode="##,##0;\(##,##0\);\-"/>
    <numFmt numFmtId="176" formatCode="0.0%"/>
    <numFmt numFmtId="177" formatCode="##,##0.00;\(##,##0.00\);\-"/>
  </numFmts>
  <fonts count="9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name val="GHEA Grapalat"/>
      <family val="2"/>
    </font>
    <font>
      <b/>
      <sz val="12"/>
      <name val="Calibri"/>
      <family val="2"/>
      <charset val="1"/>
      <scheme val="minor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theme="1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982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2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2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48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49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2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3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2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5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49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4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48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1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3" applyNumberFormat="0" applyFont="0" applyAlignment="0" applyProtection="0"/>
    <xf numFmtId="0" fontId="49" fillId="52" borderId="48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48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3" applyNumberFormat="0" applyFont="0" applyAlignment="0" applyProtection="0"/>
    <xf numFmtId="0" fontId="59" fillId="52" borderId="44" applyNumberFormat="0" applyAlignment="0" applyProtection="0"/>
    <xf numFmtId="0" fontId="61" fillId="0" borderId="4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0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59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49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0" applyNumberFormat="0" applyFont="0" applyAlignment="0" applyProtection="0"/>
    <xf numFmtId="0" fontId="59" fillId="52" borderId="51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2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49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2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48" applyNumberFormat="0" applyAlignment="0" applyProtection="0"/>
    <xf numFmtId="0" fontId="61" fillId="0" borderId="45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48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5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58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2" applyNumberFormat="0" applyAlignment="0" applyProtection="0"/>
    <xf numFmtId="0" fontId="56" fillId="42" borderId="48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2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0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48" applyNumberFormat="0" applyAlignment="0" applyProtection="0"/>
    <xf numFmtId="0" fontId="59" fillId="52" borderId="44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3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1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2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3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4" applyNumberFormat="0" applyAlignment="0" applyProtection="0"/>
    <xf numFmtId="0" fontId="56" fillId="42" borderId="64" applyNumberFormat="0" applyAlignment="0" applyProtection="0"/>
    <xf numFmtId="0" fontId="9" fillId="55" borderId="58" applyNumberFormat="0" applyFont="0" applyAlignment="0" applyProtection="0"/>
    <xf numFmtId="0" fontId="59" fillId="52" borderId="59" applyNumberFormat="0" applyAlignment="0" applyProtection="0"/>
    <xf numFmtId="0" fontId="61" fillId="0" borderId="60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1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4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4" applyNumberFormat="0" applyAlignment="0" applyProtection="0"/>
    <xf numFmtId="0" fontId="9" fillId="55" borderId="58" applyNumberFormat="0" applyFont="0" applyAlignment="0" applyProtection="0"/>
    <xf numFmtId="0" fontId="59" fillId="52" borderId="59" applyNumberFormat="0" applyAlignment="0" applyProtection="0"/>
    <xf numFmtId="0" fontId="61" fillId="0" borderId="60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1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0" applyNumberFormat="0" applyAlignment="0" applyProtection="0"/>
    <xf numFmtId="0" fontId="15" fillId="2" borderId="0" applyNumberFormat="0" applyBorder="0" applyAlignment="0" applyProtection="0"/>
    <xf numFmtId="0" fontId="56" fillId="42" borderId="70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4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4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58" applyNumberFormat="0" applyFont="0" applyAlignment="0" applyProtection="0"/>
    <xf numFmtId="0" fontId="59" fillId="52" borderId="59" applyNumberFormat="0" applyAlignment="0" applyProtection="0"/>
    <xf numFmtId="0" fontId="61" fillId="0" borderId="60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0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5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75" fillId="0" borderId="66">
      <protection locked="0"/>
    </xf>
    <xf numFmtId="172" fontId="76" fillId="56" borderId="66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0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0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1" applyNumberFormat="0" applyFont="0" applyAlignment="0" applyProtection="0"/>
    <xf numFmtId="0" fontId="59" fillId="52" borderId="72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2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0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1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2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0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1" applyNumberFormat="0" applyFont="0" applyAlignment="0" applyProtection="0"/>
    <xf numFmtId="0" fontId="22" fillId="7" borderId="7" applyNumberFormat="0" applyAlignment="0" applyProtection="0"/>
    <xf numFmtId="0" fontId="59" fillId="52" borderId="72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0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4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0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2" applyNumberFormat="0" applyAlignment="0" applyProtection="0"/>
    <xf numFmtId="0" fontId="61" fillId="0" borderId="73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0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0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0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1" applyNumberFormat="0" applyFont="0" applyAlignment="0" applyProtection="0"/>
    <xf numFmtId="0" fontId="59" fillId="52" borderId="72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3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0" applyNumberFormat="0" applyAlignment="0" applyProtection="0"/>
    <xf numFmtId="0" fontId="59" fillId="52" borderId="72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78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0" applyNumberFormat="0" applyAlignment="0" applyProtection="0"/>
    <xf numFmtId="0" fontId="16" fillId="3" borderId="0" applyNumberFormat="0" applyBorder="0" applyAlignment="0" applyProtection="0"/>
    <xf numFmtId="0" fontId="59" fillId="52" borderId="78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6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0" applyNumberFormat="0" applyAlignment="0" applyProtection="0"/>
    <xf numFmtId="0" fontId="59" fillId="52" borderId="75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0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1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7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0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4" applyNumberFormat="0" applyFont="0" applyAlignment="0" applyProtection="0"/>
    <xf numFmtId="0" fontId="59" fillId="52" borderId="72" applyNumberFormat="0" applyAlignment="0" applyProtection="0"/>
    <xf numFmtId="0" fontId="2" fillId="0" borderId="0"/>
    <xf numFmtId="0" fontId="61" fillId="0" borderId="73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4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0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0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7" applyNumberFormat="0" applyFont="0" applyAlignment="0" applyProtection="0"/>
    <xf numFmtId="0" fontId="3" fillId="31" borderId="0" applyNumberFormat="0" applyBorder="0" applyAlignment="0" applyProtection="0"/>
    <xf numFmtId="0" fontId="49" fillId="52" borderId="70" applyNumberFormat="0" applyAlignment="0" applyProtection="0"/>
    <xf numFmtId="0" fontId="59" fillId="52" borderId="83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2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0" applyNumberFormat="0" applyAlignment="0" applyProtection="0"/>
    <xf numFmtId="0" fontId="49" fillId="52" borderId="70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7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4" applyNumberFormat="0" applyFont="0" applyAlignment="0" applyProtection="0"/>
    <xf numFmtId="0" fontId="59" fillId="52" borderId="72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9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6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0" applyNumberFormat="0" applyAlignment="0" applyProtection="0"/>
    <xf numFmtId="0" fontId="59" fillId="52" borderId="78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5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0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79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0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79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5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1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4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88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5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5" applyNumberFormat="0" applyAlignment="0" applyProtection="0"/>
    <xf numFmtId="0" fontId="59" fillId="52" borderId="87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5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86" applyNumberFormat="0" applyFont="0" applyAlignment="0" applyProtection="0"/>
    <xf numFmtId="0" fontId="59" fillId="52" borderId="87" applyNumberFormat="0" applyAlignment="0" applyProtection="0"/>
    <xf numFmtId="0" fontId="61" fillId="0" borderId="88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5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3" applyNumberFormat="0" applyFont="0" applyAlignment="0" applyProtection="0"/>
    <xf numFmtId="0" fontId="59" fillId="52" borderId="94" applyNumberFormat="0" applyAlignment="0" applyProtection="0"/>
    <xf numFmtId="0" fontId="61" fillId="0" borderId="95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85" applyNumberFormat="0" applyAlignment="0" applyProtection="0"/>
    <xf numFmtId="0" fontId="56" fillId="42" borderId="85" applyNumberFormat="0" applyAlignment="0" applyProtection="0"/>
    <xf numFmtId="0" fontId="9" fillId="55" borderId="86" applyNumberFormat="0" applyFont="0" applyAlignment="0" applyProtection="0"/>
    <xf numFmtId="0" fontId="59" fillId="52" borderId="87" applyNumberFormat="0" applyAlignment="0" applyProtection="0"/>
    <xf numFmtId="0" fontId="61" fillId="0" borderId="88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170" fontId="7" fillId="33" borderId="56" xfId="715" applyNumberFormat="1" applyFont="1" applyFill="1" applyBorder="1" applyAlignment="1">
      <alignment horizontal="center" vertical="center" wrapText="1"/>
    </xf>
    <xf numFmtId="0" fontId="66" fillId="33" borderId="69" xfId="97" applyFont="1" applyFill="1" applyBorder="1" applyAlignment="1">
      <alignment horizontal="center" vertical="center" wrapText="1"/>
    </xf>
    <xf numFmtId="166" fontId="10" fillId="33" borderId="69" xfId="8" applyNumberFormat="1" applyFont="1" applyFill="1" applyBorder="1" applyAlignment="1">
      <alignment horizontal="center" vertical="center"/>
    </xf>
    <xf numFmtId="169" fontId="66" fillId="33" borderId="69" xfId="97" applyNumberFormat="1" applyFont="1" applyFill="1" applyBorder="1" applyAlignment="1">
      <alignment horizontal="center" vertical="center" wrapText="1"/>
    </xf>
    <xf numFmtId="170" fontId="10" fillId="33" borderId="69" xfId="97" applyNumberFormat="1" applyFont="1" applyFill="1" applyBorder="1" applyAlignment="1">
      <alignment horizontal="center" vertical="center" wrapText="1"/>
    </xf>
    <xf numFmtId="170" fontId="10" fillId="33" borderId="96" xfId="1119" applyNumberFormat="1" applyFont="1" applyFill="1" applyBorder="1" applyAlignment="1">
      <alignment horizontal="center" vertical="center" wrapText="1"/>
    </xf>
    <xf numFmtId="169" fontId="10" fillId="33" borderId="69" xfId="97" applyNumberFormat="1" applyFont="1" applyFill="1" applyBorder="1" applyAlignment="1">
      <alignment horizontal="center" vertical="center" wrapText="1"/>
    </xf>
    <xf numFmtId="0" fontId="77" fillId="33" borderId="69" xfId="97" applyFont="1" applyFill="1" applyBorder="1" applyAlignment="1">
      <alignment horizontal="center" vertical="center" wrapText="1"/>
    </xf>
    <xf numFmtId="0" fontId="10" fillId="33" borderId="69" xfId="97" applyFont="1" applyFill="1" applyBorder="1" applyAlignment="1">
      <alignment horizontal="center" vertical="center" wrapText="1"/>
    </xf>
    <xf numFmtId="174" fontId="67" fillId="33" borderId="89" xfId="1977" applyNumberFormat="1" applyFont="1" applyFill="1" applyBorder="1"/>
    <xf numFmtId="167" fontId="67" fillId="33" borderId="89" xfId="0" applyNumberFormat="1" applyFont="1" applyFill="1" applyBorder="1"/>
    <xf numFmtId="0" fontId="67" fillId="33" borderId="89" xfId="0" applyFont="1" applyFill="1" applyBorder="1"/>
    <xf numFmtId="0" fontId="67" fillId="33" borderId="0" xfId="0" applyFont="1" applyFill="1"/>
    <xf numFmtId="0" fontId="77" fillId="33" borderId="46" xfId="1149" applyFont="1" applyFill="1" applyBorder="1" applyAlignment="1">
      <alignment horizontal="center" vertical="center" wrapText="1"/>
    </xf>
    <xf numFmtId="169" fontId="80" fillId="33" borderId="46" xfId="97" applyNumberFormat="1" applyFont="1" applyFill="1" applyBorder="1" applyAlignment="1">
      <alignment horizontal="center" vertical="center" wrapText="1"/>
    </xf>
    <xf numFmtId="0" fontId="81" fillId="33" borderId="46" xfId="1149" applyFont="1" applyFill="1" applyBorder="1" applyAlignment="1">
      <alignment horizontal="center" vertical="center" wrapText="1"/>
    </xf>
    <xf numFmtId="169" fontId="66" fillId="33" borderId="46" xfId="97" applyNumberFormat="1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9" fontId="80" fillId="33" borderId="25" xfId="97" applyNumberFormat="1" applyFont="1" applyFill="1" applyBorder="1" applyAlignment="1">
      <alignment horizontal="center" vertical="center" wrapText="1"/>
    </xf>
    <xf numFmtId="0" fontId="67" fillId="33" borderId="56" xfId="0" applyFont="1" applyFill="1" applyBorder="1" applyAlignment="1">
      <alignment horizontal="left" vertical="center" wrapText="1"/>
    </xf>
    <xf numFmtId="0" fontId="66" fillId="33" borderId="96" xfId="0" applyFont="1" applyFill="1" applyBorder="1" applyAlignment="1">
      <alignment horizontal="left" vertical="top" wrapText="1"/>
    </xf>
    <xf numFmtId="0" fontId="66" fillId="33" borderId="96" xfId="0" applyFont="1" applyFill="1" applyBorder="1"/>
    <xf numFmtId="0" fontId="10" fillId="33" borderId="98" xfId="1226" applyFont="1" applyFill="1" applyBorder="1" applyAlignment="1"/>
    <xf numFmtId="0" fontId="10" fillId="33" borderId="99" xfId="1226" applyFont="1" applyFill="1" applyBorder="1" applyAlignment="1"/>
    <xf numFmtId="0" fontId="10" fillId="33" borderId="89" xfId="1226" applyFont="1" applyFill="1" applyBorder="1" applyAlignment="1"/>
    <xf numFmtId="0" fontId="7" fillId="33" borderId="25" xfId="0" applyFont="1" applyFill="1" applyBorder="1" applyAlignment="1">
      <alignment horizontal="center"/>
    </xf>
    <xf numFmtId="0" fontId="66" fillId="33" borderId="0" xfId="0" applyFont="1" applyFill="1"/>
    <xf numFmtId="0" fontId="7" fillId="33" borderId="89" xfId="0" applyFont="1" applyFill="1" applyBorder="1" applyAlignment="1">
      <alignment horizontal="center" vertical="center"/>
    </xf>
    <xf numFmtId="0" fontId="66" fillId="33" borderId="96" xfId="0" applyFont="1" applyFill="1" applyBorder="1" applyAlignment="1">
      <alignment horizontal="center" vertical="center" wrapText="1"/>
    </xf>
    <xf numFmtId="0" fontId="66" fillId="33" borderId="96" xfId="0" applyFont="1" applyFill="1" applyBorder="1" applyAlignment="1">
      <alignment horizontal="center" vertical="top" wrapText="1"/>
    </xf>
    <xf numFmtId="0" fontId="78" fillId="33" borderId="97" xfId="97" applyFont="1" applyFill="1" applyBorder="1" applyAlignment="1">
      <alignment horizontal="left" vertical="center" wrapText="1"/>
    </xf>
    <xf numFmtId="166" fontId="66" fillId="33" borderId="96" xfId="8" applyNumberFormat="1" applyFont="1" applyFill="1" applyBorder="1" applyAlignment="1">
      <alignment horizontal="right" vertical="top"/>
    </xf>
    <xf numFmtId="0" fontId="66" fillId="33" borderId="96" xfId="0" applyFont="1" applyFill="1" applyBorder="1" applyAlignment="1">
      <alignment horizontal="center" vertical="center"/>
    </xf>
    <xf numFmtId="167" fontId="66" fillId="33" borderId="96" xfId="1119" applyNumberFormat="1" applyFont="1" applyFill="1" applyBorder="1" applyAlignment="1">
      <alignment vertical="center"/>
    </xf>
    <xf numFmtId="167" fontId="78" fillId="33" borderId="96" xfId="1119" applyNumberFormat="1" applyFont="1" applyFill="1" applyBorder="1"/>
    <xf numFmtId="167" fontId="84" fillId="33" borderId="0" xfId="0" applyNumberFormat="1" applyFont="1" applyFill="1"/>
    <xf numFmtId="0" fontId="84" fillId="33" borderId="0" xfId="0" applyFont="1" applyFill="1"/>
    <xf numFmtId="0" fontId="81" fillId="33" borderId="97" xfId="0" applyFont="1" applyFill="1" applyBorder="1" applyAlignment="1">
      <alignment vertical="center" wrapText="1"/>
    </xf>
    <xf numFmtId="167" fontId="81" fillId="33" borderId="96" xfId="1119" applyNumberFormat="1" applyFont="1" applyFill="1" applyBorder="1" applyAlignment="1">
      <alignment vertical="center"/>
    </xf>
    <xf numFmtId="0" fontId="85" fillId="33" borderId="96" xfId="0" applyFont="1" applyFill="1" applyBorder="1"/>
    <xf numFmtId="0" fontId="85" fillId="33" borderId="0" xfId="0" applyFont="1" applyFill="1"/>
    <xf numFmtId="167" fontId="10" fillId="33" borderId="96" xfId="1119" applyNumberFormat="1" applyFont="1" applyFill="1" applyBorder="1" applyAlignment="1">
      <alignment vertical="center"/>
    </xf>
    <xf numFmtId="166" fontId="78" fillId="33" borderId="69" xfId="8" applyNumberFormat="1" applyFont="1" applyFill="1" applyBorder="1" applyAlignment="1">
      <alignment horizontal="center" vertical="center"/>
    </xf>
    <xf numFmtId="0" fontId="7" fillId="33" borderId="97" xfId="0" applyFont="1" applyFill="1" applyBorder="1" applyAlignment="1">
      <alignment vertical="center" wrapText="1"/>
    </xf>
    <xf numFmtId="49" fontId="66" fillId="33" borderId="96" xfId="0" applyNumberFormat="1" applyFont="1" applyFill="1" applyBorder="1" applyAlignment="1">
      <alignment horizontal="left" vertical="top" wrapText="1"/>
    </xf>
    <xf numFmtId="166" fontId="10" fillId="33" borderId="96" xfId="0" applyNumberFormat="1" applyFont="1" applyFill="1" applyBorder="1" applyAlignment="1">
      <alignment horizontal="left" vertical="top" wrapText="1"/>
    </xf>
    <xf numFmtId="0" fontId="85" fillId="33" borderId="96" xfId="0" applyFont="1" applyFill="1" applyBorder="1" applyAlignment="1"/>
    <xf numFmtId="0" fontId="86" fillId="33" borderId="96" xfId="166" applyFont="1" applyFill="1" applyBorder="1" applyAlignment="1">
      <alignment horizontal="center" vertical="top"/>
    </xf>
    <xf numFmtId="0" fontId="83" fillId="33" borderId="96" xfId="166" applyFont="1" applyFill="1" applyBorder="1">
      <alignment horizontal="left" vertical="top" wrapText="1"/>
    </xf>
    <xf numFmtId="0" fontId="10" fillId="33" borderId="96" xfId="166" applyFont="1" applyFill="1" applyBorder="1" applyAlignment="1">
      <alignment horizontal="left" vertical="top" wrapText="1"/>
    </xf>
    <xf numFmtId="0" fontId="86" fillId="33" borderId="96" xfId="166" applyFont="1" applyFill="1" applyBorder="1" applyAlignment="1">
      <alignment horizontal="left" vertical="top" wrapText="1"/>
    </xf>
    <xf numFmtId="0" fontId="10" fillId="33" borderId="96" xfId="0" applyFont="1" applyFill="1" applyBorder="1" applyAlignment="1">
      <alignment vertical="top" wrapText="1"/>
    </xf>
    <xf numFmtId="0" fontId="66" fillId="33" borderId="96" xfId="0" applyFont="1" applyFill="1" applyBorder="1" applyAlignment="1">
      <alignment vertical="top" wrapText="1"/>
    </xf>
    <xf numFmtId="0" fontId="66" fillId="33" borderId="96" xfId="0" applyFont="1" applyFill="1" applyBorder="1" applyAlignment="1">
      <alignment horizontal="left" vertical="top"/>
    </xf>
    <xf numFmtId="175" fontId="66" fillId="33" borderId="96" xfId="8" applyNumberFormat="1" applyFont="1" applyFill="1" applyBorder="1" applyAlignment="1">
      <alignment horizontal="center" vertical="center"/>
    </xf>
    <xf numFmtId="169" fontId="10" fillId="33" borderId="11" xfId="97" applyNumberFormat="1" applyFont="1" applyFill="1" applyBorder="1" applyAlignment="1">
      <alignment horizontal="center" vertical="center" wrapText="1"/>
    </xf>
    <xf numFmtId="0" fontId="66" fillId="33" borderId="96" xfId="0" applyFont="1" applyFill="1" applyBorder="1" applyAlignment="1">
      <alignment horizontal="left" vertical="center" wrapText="1"/>
    </xf>
    <xf numFmtId="0" fontId="66" fillId="33" borderId="0" xfId="0" applyFont="1" applyFill="1" applyBorder="1"/>
    <xf numFmtId="0" fontId="81" fillId="33" borderId="96" xfId="0" applyFont="1" applyFill="1" applyBorder="1" applyAlignment="1">
      <alignment horizontal="left" vertical="top" wrapText="1"/>
    </xf>
    <xf numFmtId="0" fontId="83" fillId="33" borderId="96" xfId="0" applyFont="1" applyFill="1" applyBorder="1" applyAlignment="1">
      <alignment horizontal="left" vertical="top" wrapText="1"/>
    </xf>
    <xf numFmtId="175" fontId="81" fillId="33" borderId="96" xfId="8" applyNumberFormat="1" applyFont="1" applyFill="1" applyBorder="1" applyAlignment="1">
      <alignment horizontal="right" vertical="top"/>
    </xf>
    <xf numFmtId="169" fontId="66" fillId="33" borderId="0" xfId="0" applyNumberFormat="1" applyFont="1" applyFill="1"/>
    <xf numFmtId="0" fontId="67" fillId="33" borderId="0" xfId="772" applyFont="1" applyFill="1"/>
    <xf numFmtId="0" fontId="67" fillId="33" borderId="0" xfId="772" applyFont="1" applyFill="1" applyAlignment="1">
      <alignment horizontal="center"/>
    </xf>
    <xf numFmtId="0" fontId="7" fillId="33" borderId="0" xfId="772" applyFont="1" applyFill="1" applyAlignment="1">
      <alignment horizontal="center" wrapText="1"/>
    </xf>
    <xf numFmtId="0" fontId="67" fillId="33" borderId="0" xfId="218" applyFont="1" applyFill="1"/>
    <xf numFmtId="0" fontId="7" fillId="33" borderId="69" xfId="829" applyFont="1" applyFill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 wrapText="1"/>
    </xf>
    <xf numFmtId="0" fontId="67" fillId="33" borderId="0" xfId="0" applyFont="1" applyFill="1" applyAlignment="1">
      <alignment vertical="center"/>
    </xf>
    <xf numFmtId="0" fontId="67" fillId="33" borderId="96" xfId="829" applyFont="1" applyFill="1" applyBorder="1" applyAlignment="1">
      <alignment horizontal="center" vertical="center" wrapText="1"/>
    </xf>
    <xf numFmtId="0" fontId="10" fillId="33" borderId="96" xfId="0" applyFont="1" applyFill="1" applyBorder="1" applyAlignment="1">
      <alignment horizontal="left" vertical="center" wrapText="1"/>
    </xf>
    <xf numFmtId="170" fontId="7" fillId="33" borderId="96" xfId="0" applyNumberFormat="1" applyFont="1" applyFill="1" applyBorder="1" applyAlignment="1">
      <alignment horizontal="center" vertical="center" wrapText="1"/>
    </xf>
    <xf numFmtId="0" fontId="67" fillId="33" borderId="96" xfId="0" applyFont="1" applyFill="1" applyBorder="1" applyAlignment="1">
      <alignment horizontal="center" vertical="center" wrapText="1"/>
    </xf>
    <xf numFmtId="0" fontId="67" fillId="33" borderId="56" xfId="0" applyFont="1" applyFill="1" applyBorder="1" applyAlignment="1">
      <alignment horizontal="center" vertical="center"/>
    </xf>
    <xf numFmtId="0" fontId="7" fillId="33" borderId="56" xfId="0" applyFont="1" applyFill="1" applyBorder="1" applyAlignment="1">
      <alignment horizontal="left" vertical="center" wrapText="1"/>
    </xf>
    <xf numFmtId="0" fontId="67" fillId="33" borderId="0" xfId="0" applyFont="1" applyFill="1" applyAlignment="1">
      <alignment horizontal="center" vertical="center"/>
    </xf>
    <xf numFmtId="0" fontId="7" fillId="33" borderId="56" xfId="0" applyFont="1" applyFill="1" applyBorder="1" applyAlignment="1">
      <alignment vertical="center"/>
    </xf>
    <xf numFmtId="167" fontId="7" fillId="33" borderId="56" xfId="0" applyNumberFormat="1" applyFont="1" applyFill="1" applyBorder="1" applyAlignment="1">
      <alignment vertical="center"/>
    </xf>
    <xf numFmtId="0" fontId="67" fillId="33" borderId="56" xfId="0" applyFont="1" applyFill="1" applyBorder="1"/>
    <xf numFmtId="0" fontId="7" fillId="33" borderId="56" xfId="0" applyFont="1" applyFill="1" applyBorder="1" applyAlignment="1">
      <alignment vertical="center" wrapText="1"/>
    </xf>
    <xf numFmtId="0" fontId="82" fillId="33" borderId="0" xfId="0" applyFont="1" applyFill="1"/>
    <xf numFmtId="0" fontId="67" fillId="33" borderId="46" xfId="0" applyFont="1" applyFill="1" applyBorder="1"/>
    <xf numFmtId="43" fontId="67" fillId="33" borderId="56" xfId="0" applyNumberFormat="1" applyFont="1" applyFill="1" applyBorder="1" applyAlignment="1">
      <alignment vertical="center"/>
    </xf>
    <xf numFmtId="0" fontId="67" fillId="33" borderId="99" xfId="881" applyFont="1" applyFill="1" applyBorder="1" applyAlignment="1">
      <alignment horizontal="left" vertical="top" wrapText="1"/>
    </xf>
    <xf numFmtId="0" fontId="81" fillId="33" borderId="99" xfId="166" applyFont="1" applyFill="1" applyBorder="1" applyAlignment="1">
      <alignment horizontal="left" vertical="top" wrapText="1"/>
    </xf>
    <xf numFmtId="167" fontId="79" fillId="33" borderId="56" xfId="0" applyNumberFormat="1" applyFont="1" applyFill="1" applyBorder="1" applyAlignment="1">
      <alignment horizontal="center" vertical="center"/>
    </xf>
    <xf numFmtId="0" fontId="66" fillId="33" borderId="99" xfId="881" applyFont="1" applyFill="1" applyBorder="1" applyAlignment="1">
      <alignment horizontal="left" vertical="top" wrapText="1"/>
    </xf>
    <xf numFmtId="0" fontId="66" fillId="33" borderId="99" xfId="881" applyFont="1" applyFill="1" applyBorder="1" applyAlignment="1">
      <alignment horizontal="center" vertical="top" wrapText="1"/>
    </xf>
    <xf numFmtId="170" fontId="66" fillId="33" borderId="96" xfId="0" applyNumberFormat="1" applyFont="1" applyFill="1" applyBorder="1" applyAlignment="1">
      <alignment horizontal="center" vertical="center"/>
    </xf>
    <xf numFmtId="0" fontId="67" fillId="33" borderId="97" xfId="0" applyFont="1" applyFill="1" applyBorder="1" applyAlignment="1">
      <alignment horizontal="left" vertical="top" wrapText="1"/>
    </xf>
    <xf numFmtId="167" fontId="67" fillId="33" borderId="56" xfId="0" applyNumberFormat="1" applyFont="1" applyFill="1" applyBorder="1"/>
    <xf numFmtId="166" fontId="66" fillId="33" borderId="96" xfId="8" applyNumberFormat="1" applyFont="1" applyFill="1" applyBorder="1" applyAlignment="1">
      <alignment horizontal="center" vertical="center"/>
    </xf>
    <xf numFmtId="0" fontId="67" fillId="33" borderId="0" xfId="772" applyFont="1" applyFill="1" applyAlignment="1">
      <alignment vertical="top"/>
    </xf>
    <xf numFmtId="0" fontId="67" fillId="33" borderId="0" xfId="772" applyFont="1" applyFill="1" applyAlignment="1">
      <alignment horizontal="center" vertical="top"/>
    </xf>
    <xf numFmtId="0" fontId="67" fillId="33" borderId="0" xfId="0" applyFont="1" applyFill="1" applyAlignment="1">
      <alignment vertical="top"/>
    </xf>
    <xf numFmtId="0" fontId="67" fillId="33" borderId="0" xfId="2" applyFont="1" applyFill="1" applyAlignment="1">
      <alignment vertical="top"/>
    </xf>
    <xf numFmtId="0" fontId="67" fillId="33" borderId="0" xfId="2" applyFont="1" applyFill="1"/>
    <xf numFmtId="0" fontId="67" fillId="33" borderId="0" xfId="295" applyFont="1" applyFill="1"/>
    <xf numFmtId="0" fontId="7" fillId="33" borderId="24" xfId="218" applyFont="1" applyFill="1" applyBorder="1" applyAlignment="1">
      <alignment horizontal="center" vertical="center" wrapText="1"/>
    </xf>
    <xf numFmtId="0" fontId="7" fillId="33" borderId="29" xfId="218" applyFont="1" applyFill="1" applyBorder="1" applyAlignment="1">
      <alignment horizontal="center" vertical="center" wrapText="1"/>
    </xf>
    <xf numFmtId="0" fontId="7" fillId="33" borderId="100" xfId="0" applyFont="1" applyFill="1" applyBorder="1" applyAlignment="1">
      <alignment horizontal="center" vertical="center" wrapText="1"/>
    </xf>
    <xf numFmtId="0" fontId="67" fillId="33" borderId="96" xfId="218" applyFont="1" applyFill="1" applyBorder="1" applyAlignment="1">
      <alignment horizontal="center" vertical="center" wrapText="1"/>
    </xf>
    <xf numFmtId="169" fontId="7" fillId="33" borderId="96" xfId="0" applyNumberFormat="1" applyFont="1" applyFill="1" applyBorder="1" applyAlignment="1">
      <alignment horizontal="center" vertical="center" wrapText="1"/>
    </xf>
    <xf numFmtId="0" fontId="10" fillId="33" borderId="98" xfId="489" applyFont="1" applyFill="1" applyBorder="1" applyAlignment="1">
      <alignment vertical="center" wrapText="1"/>
    </xf>
    <xf numFmtId="0" fontId="85" fillId="33" borderId="0" xfId="0" applyFont="1" applyFill="1" applyAlignment="1">
      <alignment horizontal="left" vertical="top" wrapText="1"/>
    </xf>
    <xf numFmtId="166" fontId="85" fillId="33" borderId="0" xfId="0" applyNumberFormat="1" applyFont="1" applyFill="1" applyAlignment="1">
      <alignment horizontal="left" vertical="top" wrapText="1"/>
    </xf>
    <xf numFmtId="170" fontId="10" fillId="33" borderId="96" xfId="1119" applyNumberFormat="1" applyFont="1" applyFill="1" applyBorder="1" applyAlignment="1">
      <alignment horizontal="right" vertical="center" wrapText="1"/>
    </xf>
    <xf numFmtId="39" fontId="85" fillId="33" borderId="0" xfId="0" applyNumberFormat="1" applyFont="1" applyFill="1" applyAlignment="1">
      <alignment horizontal="left" vertical="top" wrapText="1"/>
    </xf>
    <xf numFmtId="0" fontId="67" fillId="33" borderId="0" xfId="967" applyFont="1" applyFill="1"/>
    <xf numFmtId="170" fontId="66" fillId="33" borderId="0" xfId="97" applyNumberFormat="1" applyFont="1" applyFill="1" applyAlignment="1">
      <alignment vertical="center" wrapText="1"/>
    </xf>
    <xf numFmtId="49" fontId="10" fillId="33" borderId="0" xfId="97" applyNumberFormat="1" applyFont="1" applyFill="1" applyAlignment="1">
      <alignment horizontal="center" vertical="center" wrapText="1"/>
    </xf>
    <xf numFmtId="0" fontId="10" fillId="33" borderId="0" xfId="97" applyNumberFormat="1" applyFont="1" applyFill="1" applyAlignment="1">
      <alignment horizontal="center" vertical="center" wrapText="1"/>
    </xf>
    <xf numFmtId="164" fontId="67" fillId="33" borderId="0" xfId="1" applyFont="1" applyFill="1"/>
    <xf numFmtId="49" fontId="10" fillId="33" borderId="69" xfId="97" applyNumberFormat="1" applyFont="1" applyFill="1" applyBorder="1" applyAlignment="1">
      <alignment horizontal="center" vertical="center" textRotation="90" wrapText="1"/>
    </xf>
    <xf numFmtId="0" fontId="10" fillId="33" borderId="69" xfId="97" applyNumberFormat="1" applyFont="1" applyFill="1" applyBorder="1" applyAlignment="1">
      <alignment horizontal="center" vertical="center" wrapText="1"/>
    </xf>
    <xf numFmtId="173" fontId="67" fillId="33" borderId="0" xfId="0" applyNumberFormat="1" applyFont="1" applyFill="1"/>
    <xf numFmtId="43" fontId="67" fillId="33" borderId="0" xfId="0" applyNumberFormat="1" applyFont="1" applyFill="1"/>
    <xf numFmtId="0" fontId="10" fillId="33" borderId="96" xfId="97" applyFont="1" applyFill="1" applyBorder="1" applyAlignment="1">
      <alignment horizontal="left" vertical="center" wrapText="1"/>
    </xf>
    <xf numFmtId="0" fontId="10" fillId="33" borderId="46" xfId="97" applyFont="1" applyFill="1" applyBorder="1" applyAlignment="1">
      <alignment vertical="center" wrapText="1"/>
    </xf>
    <xf numFmtId="0" fontId="67" fillId="33" borderId="89" xfId="0" applyFont="1" applyFill="1" applyBorder="1" applyAlignment="1">
      <alignment horizontal="center"/>
    </xf>
    <xf numFmtId="0" fontId="67" fillId="33" borderId="0" xfId="967" applyFont="1" applyFill="1" applyAlignment="1">
      <alignment vertical="top"/>
    </xf>
    <xf numFmtId="170" fontId="66" fillId="33" borderId="0" xfId="97" applyNumberFormat="1" applyFont="1" applyFill="1" applyAlignment="1">
      <alignment vertical="top" wrapText="1"/>
    </xf>
    <xf numFmtId="0" fontId="67" fillId="33" borderId="0" xfId="1149" applyFont="1" applyFill="1" applyAlignment="1">
      <alignment vertical="top"/>
    </xf>
    <xf numFmtId="0" fontId="67" fillId="33" borderId="0" xfId="1149" applyFont="1" applyFill="1"/>
    <xf numFmtId="0" fontId="10" fillId="33" borderId="0" xfId="0" applyFont="1" applyFill="1" applyAlignment="1">
      <alignment vertical="center" wrapText="1"/>
    </xf>
    <xf numFmtId="49" fontId="10" fillId="33" borderId="46" xfId="97" applyNumberFormat="1" applyFont="1" applyFill="1" applyBorder="1" applyAlignment="1">
      <alignment horizontal="center" vertical="center" textRotation="90" wrapText="1"/>
    </xf>
    <xf numFmtId="0" fontId="78" fillId="33" borderId="97" xfId="97" applyFont="1" applyFill="1" applyBorder="1" applyAlignment="1">
      <alignment horizontal="center" vertical="center" wrapText="1"/>
    </xf>
    <xf numFmtId="0" fontId="66" fillId="33" borderId="97" xfId="97" applyFont="1" applyFill="1" applyBorder="1" applyAlignment="1">
      <alignment horizontal="center" vertical="center" wrapText="1"/>
    </xf>
    <xf numFmtId="0" fontId="10" fillId="33" borderId="97" xfId="97" applyFont="1" applyFill="1" applyBorder="1" applyAlignment="1">
      <alignment horizontal="left" vertical="center" wrapText="1"/>
    </xf>
    <xf numFmtId="0" fontId="66" fillId="33" borderId="0" xfId="1338" applyFont="1" applyFill="1" applyAlignment="1">
      <alignment vertical="top"/>
    </xf>
    <xf numFmtId="0" fontId="66" fillId="33" borderId="0" xfId="0" applyFont="1" applyFill="1" applyAlignment="1">
      <alignment vertical="top"/>
    </xf>
    <xf numFmtId="0" fontId="66" fillId="33" borderId="0" xfId="1338" applyFont="1" applyFill="1"/>
    <xf numFmtId="0" fontId="66" fillId="33" borderId="0" xfId="1192" applyFont="1" applyFill="1"/>
    <xf numFmtId="0" fontId="78" fillId="33" borderId="0" xfId="1192" applyFont="1" applyFill="1" applyBorder="1" applyAlignment="1">
      <alignment vertical="top" wrapText="1"/>
    </xf>
    <xf numFmtId="0" fontId="66" fillId="33" borderId="0" xfId="1226" applyFont="1" applyFill="1"/>
    <xf numFmtId="0" fontId="10" fillId="33" borderId="89" xfId="1226" applyFont="1" applyFill="1" applyBorder="1" applyAlignment="1">
      <alignment horizontal="center" vertical="top" wrapText="1"/>
    </xf>
    <xf numFmtId="168" fontId="66" fillId="33" borderId="0" xfId="0" applyNumberFormat="1" applyFont="1" applyFill="1" applyBorder="1"/>
    <xf numFmtId="0" fontId="66" fillId="33" borderId="0" xfId="0" applyFont="1" applyFill="1" applyBorder="1" applyAlignment="1">
      <alignment horizontal="center" vertical="top"/>
    </xf>
    <xf numFmtId="0" fontId="67" fillId="33" borderId="0" xfId="1851" applyFont="1" applyFill="1"/>
    <xf numFmtId="0" fontId="67" fillId="33" borderId="0" xfId="1851" applyFont="1" applyFill="1" applyAlignment="1">
      <alignment horizontal="center" vertical="center"/>
    </xf>
    <xf numFmtId="0" fontId="67" fillId="33" borderId="0" xfId="1851" applyFont="1" applyFill="1" applyAlignment="1">
      <alignment horizontal="right"/>
    </xf>
    <xf numFmtId="0" fontId="67" fillId="33" borderId="25" xfId="1816" applyFont="1" applyFill="1" applyBorder="1" applyAlignment="1">
      <alignment horizontal="center" vertical="center" wrapText="1"/>
    </xf>
    <xf numFmtId="0" fontId="67" fillId="33" borderId="96" xfId="1944" applyFont="1" applyFill="1" applyBorder="1" applyAlignment="1">
      <alignment horizontal="center" vertical="center"/>
    </xf>
    <xf numFmtId="0" fontId="67" fillId="33" borderId="89" xfId="1816" applyFont="1" applyFill="1" applyBorder="1"/>
    <xf numFmtId="0" fontId="67" fillId="33" borderId="89" xfId="1816" applyFont="1" applyFill="1" applyBorder="1" applyAlignment="1">
      <alignment horizontal="center" vertical="center"/>
    </xf>
    <xf numFmtId="0" fontId="67" fillId="33" borderId="89" xfId="1816" applyFont="1" applyFill="1" applyBorder="1" applyAlignment="1">
      <alignment horizontal="center"/>
    </xf>
    <xf numFmtId="0" fontId="67" fillId="33" borderId="89" xfId="1816" applyFont="1" applyFill="1" applyBorder="1" applyAlignment="1">
      <alignment horizontal="center" wrapText="1"/>
    </xf>
    <xf numFmtId="0" fontId="67" fillId="33" borderId="89" xfId="1816" applyFont="1" applyFill="1" applyBorder="1" applyAlignment="1">
      <alignment horizontal="center" vertical="center" wrapText="1"/>
    </xf>
    <xf numFmtId="0" fontId="66" fillId="33" borderId="96" xfId="0" applyFont="1" applyFill="1" applyBorder="1" applyAlignment="1">
      <alignment vertical="top"/>
    </xf>
    <xf numFmtId="170" fontId="66" fillId="33" borderId="97" xfId="0" applyNumberFormat="1" applyFont="1" applyFill="1" applyBorder="1" applyAlignment="1">
      <alignment horizontal="right" vertical="top" wrapText="1"/>
    </xf>
    <xf numFmtId="0" fontId="66" fillId="33" borderId="99" xfId="0" applyFont="1" applyFill="1" applyBorder="1" applyAlignment="1">
      <alignment vertical="center"/>
    </xf>
    <xf numFmtId="0" fontId="66" fillId="33" borderId="97" xfId="0" applyFont="1" applyFill="1" applyBorder="1" applyAlignment="1">
      <alignment horizontal="center" vertical="center"/>
    </xf>
    <xf numFmtId="170" fontId="66" fillId="33" borderId="96" xfId="0" applyNumberFormat="1" applyFont="1" applyFill="1" applyBorder="1" applyAlignment="1">
      <alignment horizontal="right" vertical="center" wrapText="1"/>
    </xf>
    <xf numFmtId="0" fontId="66" fillId="33" borderId="0" xfId="0" applyFont="1" applyFill="1" applyAlignment="1">
      <alignment horizontal="left" vertical="center" wrapText="1"/>
    </xf>
    <xf numFmtId="0" fontId="67" fillId="33" borderId="0" xfId="1851" applyFont="1" applyFill="1" applyAlignment="1">
      <alignment vertical="top"/>
    </xf>
    <xf numFmtId="0" fontId="67" fillId="33" borderId="0" xfId="1149" applyFont="1" applyFill="1" applyAlignment="1">
      <alignment horizontal="right" wrapText="1"/>
    </xf>
    <xf numFmtId="0" fontId="66" fillId="33" borderId="96" xfId="0" applyFont="1" applyFill="1" applyBorder="1" applyAlignment="1">
      <alignment horizontal="left" vertical="center" wrapText="1"/>
    </xf>
    <xf numFmtId="0" fontId="10" fillId="33" borderId="96" xfId="97" applyFont="1" applyFill="1" applyBorder="1" applyAlignment="1">
      <alignment horizontal="center" vertical="center" wrapText="1"/>
    </xf>
    <xf numFmtId="170" fontId="10" fillId="33" borderId="96" xfId="97" applyNumberFormat="1" applyFont="1" applyFill="1" applyBorder="1" applyAlignment="1">
      <alignment horizontal="center" vertical="center" wrapText="1"/>
    </xf>
    <xf numFmtId="0" fontId="66" fillId="0" borderId="96" xfId="0" applyFont="1" applyBorder="1"/>
    <xf numFmtId="0" fontId="67" fillId="0" borderId="96" xfId="0" applyFont="1" applyBorder="1" applyAlignment="1">
      <alignment horizontal="center"/>
    </xf>
    <xf numFmtId="0" fontId="66" fillId="0" borderId="0" xfId="0" applyFont="1"/>
    <xf numFmtId="0" fontId="78" fillId="33" borderId="96" xfId="0" applyFont="1" applyFill="1" applyBorder="1" applyAlignment="1">
      <alignment vertical="center" wrapText="1"/>
    </xf>
    <xf numFmtId="167" fontId="88" fillId="0" borderId="96" xfId="715" applyNumberFormat="1" applyFont="1" applyBorder="1" applyAlignment="1">
      <alignment vertical="center"/>
    </xf>
    <xf numFmtId="167" fontId="78" fillId="0" borderId="96" xfId="1119" applyNumberFormat="1" applyFont="1" applyBorder="1" applyAlignment="1">
      <alignment vertical="center"/>
    </xf>
    <xf numFmtId="0" fontId="67" fillId="0" borderId="0" xfId="0" applyFont="1"/>
    <xf numFmtId="0" fontId="81" fillId="33" borderId="96" xfId="0" applyFont="1" applyFill="1" applyBorder="1" applyAlignment="1">
      <alignment vertical="center" wrapText="1"/>
    </xf>
    <xf numFmtId="167" fontId="79" fillId="0" borderId="96" xfId="715" applyNumberFormat="1" applyFont="1" applyBorder="1" applyAlignment="1">
      <alignment vertical="center"/>
    </xf>
    <xf numFmtId="167" fontId="81" fillId="0" borderId="96" xfId="1119" applyNumberFormat="1" applyFont="1" applyBorder="1" applyAlignment="1">
      <alignment vertical="center"/>
    </xf>
    <xf numFmtId="169" fontId="89" fillId="33" borderId="96" xfId="97" applyNumberFormat="1" applyFont="1" applyFill="1" applyBorder="1" applyAlignment="1">
      <alignment horizontal="center" vertical="center" wrapText="1"/>
    </xf>
    <xf numFmtId="0" fontId="67" fillId="33" borderId="0" xfId="1149" applyFont="1" applyFill="1" applyAlignment="1">
      <alignment horizontal="right"/>
    </xf>
    <xf numFmtId="0" fontId="67" fillId="33" borderId="96" xfId="0" applyFont="1" applyFill="1" applyBorder="1" applyAlignment="1">
      <alignment horizontal="center"/>
    </xf>
    <xf numFmtId="0" fontId="78" fillId="33" borderId="96" xfId="97" applyFont="1" applyFill="1" applyBorder="1" applyAlignment="1">
      <alignment horizontal="center" vertical="center" wrapText="1"/>
    </xf>
    <xf numFmtId="0" fontId="66" fillId="33" borderId="96" xfId="97" applyFont="1" applyFill="1" applyBorder="1" applyAlignment="1">
      <alignment horizontal="center" vertical="center" wrapText="1"/>
    </xf>
    <xf numFmtId="0" fontId="67" fillId="33" borderId="0" xfId="218" applyFont="1" applyFill="1" applyAlignment="1">
      <alignment horizontal="right"/>
    </xf>
    <xf numFmtId="0" fontId="7" fillId="33" borderId="96" xfId="0" applyFont="1" applyFill="1" applyBorder="1" applyAlignment="1">
      <alignment horizontal="center" vertical="top"/>
    </xf>
    <xf numFmtId="0" fontId="66" fillId="33" borderId="0" xfId="1338" applyFont="1" applyFill="1" applyAlignment="1"/>
    <xf numFmtId="0" fontId="81" fillId="0" borderId="96" xfId="0" applyFont="1" applyBorder="1" applyAlignment="1">
      <alignment horizontal="left" vertical="top" wrapText="1"/>
    </xf>
    <xf numFmtId="0" fontId="67" fillId="0" borderId="96" xfId="0" applyFont="1" applyBorder="1" applyAlignment="1">
      <alignment horizontal="left" vertical="top" wrapText="1"/>
    </xf>
    <xf numFmtId="0" fontId="83" fillId="0" borderId="96" xfId="0" applyFont="1" applyBorder="1" applyAlignment="1">
      <alignment horizontal="left" vertical="top" wrapText="1"/>
    </xf>
    <xf numFmtId="0" fontId="81" fillId="0" borderId="101" xfId="0" applyFont="1" applyBorder="1" applyAlignment="1">
      <alignment horizontal="left" vertical="top" wrapText="1"/>
    </xf>
    <xf numFmtId="0" fontId="67" fillId="33" borderId="96" xfId="0" applyFont="1" applyFill="1" applyBorder="1" applyAlignment="1">
      <alignment horizontal="left" vertical="center"/>
    </xf>
    <xf numFmtId="0" fontId="10" fillId="33" borderId="0" xfId="1338" applyFont="1" applyFill="1" applyAlignment="1">
      <alignment vertical="center" wrapText="1"/>
    </xf>
    <xf numFmtId="0" fontId="67" fillId="33" borderId="0" xfId="1981" applyFont="1" applyFill="1"/>
    <xf numFmtId="0" fontId="66" fillId="33" borderId="96" xfId="1981" applyFont="1" applyFill="1" applyBorder="1" applyAlignment="1">
      <alignment vertical="top"/>
    </xf>
    <xf numFmtId="170" fontId="66" fillId="33" borderId="101" xfId="1981" applyNumberFormat="1" applyFont="1" applyFill="1" applyBorder="1" applyAlignment="1">
      <alignment horizontal="right" vertical="top" wrapText="1"/>
    </xf>
    <xf numFmtId="0" fontId="66" fillId="33" borderId="0" xfId="1981" applyFont="1" applyFill="1"/>
    <xf numFmtId="0" fontId="66" fillId="33" borderId="96" xfId="1981" applyFont="1" applyFill="1" applyBorder="1" applyAlignment="1">
      <alignment horizontal="left" vertical="center" wrapText="1"/>
    </xf>
    <xf numFmtId="0" fontId="66" fillId="33" borderId="99" xfId="1981" applyFont="1" applyFill="1" applyBorder="1" applyAlignment="1">
      <alignment vertical="center"/>
    </xf>
    <xf numFmtId="0" fontId="66" fillId="33" borderId="101" xfId="1981" applyFont="1" applyFill="1" applyBorder="1" applyAlignment="1">
      <alignment horizontal="center" vertical="center"/>
    </xf>
    <xf numFmtId="170" fontId="66" fillId="33" borderId="96" xfId="1981" applyNumberFormat="1" applyFont="1" applyFill="1" applyBorder="1" applyAlignment="1">
      <alignment horizontal="right" vertical="center" wrapText="1"/>
    </xf>
    <xf numFmtId="170" fontId="66" fillId="33" borderId="0" xfId="1981" applyNumberFormat="1" applyFont="1" applyFill="1" applyAlignment="1">
      <alignment horizontal="left" vertical="center" wrapText="1"/>
    </xf>
    <xf numFmtId="0" fontId="66" fillId="33" borderId="0" xfId="1981" applyFont="1" applyFill="1" applyAlignment="1">
      <alignment horizontal="left" vertical="center" wrapText="1"/>
    </xf>
    <xf numFmtId="0" fontId="86" fillId="0" borderId="96" xfId="0" applyFont="1" applyBorder="1" applyAlignment="1">
      <alignment horizontal="center" vertical="top" wrapText="1"/>
    </xf>
    <xf numFmtId="0" fontId="66" fillId="33" borderId="96" xfId="1981" applyFont="1" applyFill="1" applyBorder="1" applyAlignment="1">
      <alignment horizontal="center" vertical="center" wrapText="1"/>
    </xf>
    <xf numFmtId="0" fontId="86" fillId="33" borderId="96" xfId="0" applyFont="1" applyFill="1" applyBorder="1" applyAlignment="1">
      <alignment horizontal="left" vertical="top" wrapText="1"/>
    </xf>
    <xf numFmtId="170" fontId="10" fillId="57" borderId="101" xfId="1981" applyNumberFormat="1" applyFont="1" applyFill="1" applyBorder="1" applyAlignment="1">
      <alignment horizontal="center" vertical="top" wrapText="1"/>
    </xf>
    <xf numFmtId="0" fontId="67" fillId="58" borderId="96" xfId="1816" applyFont="1" applyFill="1" applyBorder="1" applyAlignment="1">
      <alignment wrapText="1"/>
    </xf>
    <xf numFmtId="170" fontId="66" fillId="58" borderId="96" xfId="1981" applyNumberFormat="1" applyFont="1" applyFill="1" applyBorder="1" applyAlignment="1">
      <alignment horizontal="center" vertical="top" wrapText="1"/>
    </xf>
    <xf numFmtId="0" fontId="66" fillId="0" borderId="96" xfId="0" applyFont="1" applyBorder="1" applyAlignment="1">
      <alignment horizontal="left" vertical="center" wrapText="1"/>
    </xf>
    <xf numFmtId="0" fontId="66" fillId="0" borderId="99" xfId="0" applyFont="1" applyFill="1" applyBorder="1" applyAlignment="1">
      <alignment vertical="center"/>
    </xf>
    <xf numFmtId="0" fontId="66" fillId="0" borderId="101" xfId="0" applyFont="1" applyFill="1" applyBorder="1" applyAlignment="1">
      <alignment horizontal="center" vertical="center"/>
    </xf>
    <xf numFmtId="170" fontId="66" fillId="0" borderId="96" xfId="0" applyNumberFormat="1" applyFont="1" applyFill="1" applyBorder="1" applyAlignment="1">
      <alignment horizontal="right" vertical="center" wrapText="1"/>
    </xf>
    <xf numFmtId="0" fontId="66" fillId="0" borderId="0" xfId="0" applyFont="1" applyAlignment="1">
      <alignment horizontal="left" vertical="center" wrapText="1"/>
    </xf>
    <xf numFmtId="0" fontId="66" fillId="0" borderId="96" xfId="0" applyFont="1" applyFill="1" applyBorder="1" applyAlignment="1">
      <alignment horizontal="center" vertical="center" wrapText="1"/>
    </xf>
    <xf numFmtId="0" fontId="66" fillId="0" borderId="96" xfId="0" applyFont="1" applyFill="1" applyBorder="1" applyAlignment="1">
      <alignment horizontal="center" vertical="center"/>
    </xf>
    <xf numFmtId="0" fontId="66" fillId="0" borderId="0" xfId="0" applyFont="1" applyFill="1" applyAlignment="1">
      <alignment vertical="center"/>
    </xf>
    <xf numFmtId="175" fontId="66" fillId="0" borderId="96" xfId="8" applyNumberFormat="1" applyFont="1" applyBorder="1" applyAlignment="1">
      <alignment horizontal="center" vertical="center"/>
    </xf>
    <xf numFmtId="176" fontId="67" fillId="33" borderId="0" xfId="1977" applyNumberFormat="1" applyFont="1" applyFill="1" applyAlignment="1">
      <alignment horizontal="center" vertical="center"/>
    </xf>
    <xf numFmtId="177" fontId="66" fillId="33" borderId="96" xfId="8" applyNumberFormat="1" applyFont="1" applyFill="1" applyBorder="1" applyAlignment="1">
      <alignment horizontal="center" vertical="center"/>
    </xf>
    <xf numFmtId="164" fontId="7" fillId="33" borderId="0" xfId="1" applyFont="1" applyFill="1"/>
    <xf numFmtId="164" fontId="67" fillId="33" borderId="0" xfId="0" applyNumberFormat="1" applyFont="1" applyFill="1"/>
    <xf numFmtId="174" fontId="67" fillId="33" borderId="0" xfId="1977" applyNumberFormat="1" applyFont="1" applyFill="1"/>
    <xf numFmtId="0" fontId="10" fillId="33" borderId="96" xfId="0" applyFont="1" applyFill="1" applyBorder="1" applyAlignment="1">
      <alignment horizontal="left" vertical="top" wrapText="1"/>
    </xf>
    <xf numFmtId="0" fontId="85" fillId="33" borderId="96" xfId="0" applyFont="1" applyFill="1" applyBorder="1" applyAlignment="1">
      <alignment wrapText="1"/>
    </xf>
    <xf numFmtId="0" fontId="10" fillId="33" borderId="96" xfId="0" applyFont="1" applyFill="1" applyBorder="1" applyAlignment="1">
      <alignment horizontal="center" vertical="center" wrapText="1"/>
    </xf>
    <xf numFmtId="0" fontId="10" fillId="33" borderId="25" xfId="489" applyFont="1" applyFill="1" applyBorder="1" applyAlignment="1">
      <alignment horizontal="center" vertical="top" wrapText="1"/>
    </xf>
    <xf numFmtId="0" fontId="10" fillId="33" borderId="10" xfId="489" applyFont="1" applyFill="1" applyBorder="1" applyAlignment="1">
      <alignment horizontal="center" vertical="top" wrapText="1"/>
    </xf>
    <xf numFmtId="0" fontId="10" fillId="33" borderId="11" xfId="489" applyFont="1" applyFill="1" applyBorder="1" applyAlignment="1">
      <alignment horizontal="center" vertical="top" wrapText="1"/>
    </xf>
    <xf numFmtId="0" fontId="67" fillId="33" borderId="0" xfId="295" applyFont="1" applyFill="1" applyAlignment="1">
      <alignment horizontal="right" vertical="top"/>
    </xf>
    <xf numFmtId="0" fontId="10" fillId="33" borderId="0" xfId="2" applyFont="1" applyFill="1" applyAlignment="1">
      <alignment horizontal="center" vertical="center" wrapText="1"/>
    </xf>
    <xf numFmtId="0" fontId="7" fillId="33" borderId="25" xfId="218" applyFont="1" applyFill="1" applyBorder="1" applyAlignment="1">
      <alignment horizontal="center" vertical="center" wrapText="1"/>
    </xf>
    <xf numFmtId="0" fontId="7" fillId="33" borderId="11" xfId="218" applyFont="1" applyFill="1" applyBorder="1" applyAlignment="1">
      <alignment horizontal="center" vertical="center" wrapText="1"/>
    </xf>
    <xf numFmtId="0" fontId="7" fillId="33" borderId="29" xfId="218" applyFont="1" applyFill="1" applyBorder="1" applyAlignment="1">
      <alignment horizontal="center" vertical="center" wrapText="1"/>
    </xf>
    <xf numFmtId="0" fontId="7" fillId="33" borderId="30" xfId="218" applyFont="1" applyFill="1" applyBorder="1" applyAlignment="1">
      <alignment horizontal="center" vertical="center" wrapText="1"/>
    </xf>
    <xf numFmtId="0" fontId="67" fillId="33" borderId="0" xfId="295" applyFont="1" applyFill="1" applyAlignment="1">
      <alignment horizontal="right"/>
    </xf>
    <xf numFmtId="0" fontId="7" fillId="33" borderId="99" xfId="0" applyFont="1" applyFill="1" applyBorder="1" applyAlignment="1">
      <alignment horizontal="left" vertical="center" wrapText="1"/>
    </xf>
    <xf numFmtId="0" fontId="7" fillId="33" borderId="57" xfId="0" applyFont="1" applyFill="1" applyBorder="1" applyAlignment="1">
      <alignment horizontal="left" vertical="center" wrapText="1"/>
    </xf>
    <xf numFmtId="0" fontId="67" fillId="33" borderId="89" xfId="0" applyFont="1" applyFill="1" applyBorder="1" applyAlignment="1">
      <alignment horizontal="center" vertical="top"/>
    </xf>
    <xf numFmtId="0" fontId="67" fillId="33" borderId="96" xfId="0" applyFont="1" applyFill="1" applyBorder="1" applyAlignment="1">
      <alignment horizontal="center" vertical="top"/>
    </xf>
    <xf numFmtId="0" fontId="7" fillId="33" borderId="46" xfId="0" applyFont="1" applyFill="1" applyBorder="1" applyAlignment="1">
      <alignment horizontal="center" vertical="top"/>
    </xf>
    <xf numFmtId="0" fontId="7" fillId="33" borderId="96" xfId="0" applyFont="1" applyFill="1" applyBorder="1" applyAlignment="1">
      <alignment horizontal="center" vertical="top"/>
    </xf>
    <xf numFmtId="49" fontId="7" fillId="33" borderId="27" xfId="0" applyNumberFormat="1" applyFont="1" applyFill="1" applyBorder="1" applyAlignment="1">
      <alignment horizontal="center"/>
    </xf>
    <xf numFmtId="49" fontId="7" fillId="33" borderId="23" xfId="0" applyNumberFormat="1" applyFont="1" applyFill="1" applyBorder="1" applyAlignment="1">
      <alignment horizontal="center"/>
    </xf>
    <xf numFmtId="49" fontId="7" fillId="33" borderId="25" xfId="0" applyNumberFormat="1" applyFont="1" applyFill="1" applyBorder="1" applyAlignment="1">
      <alignment horizontal="center" vertical="top"/>
    </xf>
    <xf numFmtId="49" fontId="7" fillId="33" borderId="10" xfId="0" applyNumberFormat="1" applyFont="1" applyFill="1" applyBorder="1" applyAlignment="1">
      <alignment horizontal="center" vertical="top"/>
    </xf>
    <xf numFmtId="49" fontId="7" fillId="33" borderId="11" xfId="0" applyNumberFormat="1" applyFont="1" applyFill="1" applyBorder="1" applyAlignment="1">
      <alignment horizontal="center" vertical="top"/>
    </xf>
    <xf numFmtId="0" fontId="67" fillId="33" borderId="25" xfId="0" applyFont="1" applyFill="1" applyBorder="1" applyAlignment="1">
      <alignment horizontal="center" vertical="top"/>
    </xf>
    <xf numFmtId="0" fontId="67" fillId="33" borderId="10" xfId="0" applyFont="1" applyFill="1" applyBorder="1" applyAlignment="1">
      <alignment horizontal="center" vertical="top"/>
    </xf>
    <xf numFmtId="0" fontId="67" fillId="33" borderId="11" xfId="0" applyFont="1" applyFill="1" applyBorder="1" applyAlignment="1">
      <alignment horizontal="center" vertical="top"/>
    </xf>
    <xf numFmtId="0" fontId="7" fillId="33" borderId="25" xfId="0" applyFont="1" applyFill="1" applyBorder="1" applyAlignment="1">
      <alignment horizontal="center" vertical="top"/>
    </xf>
    <xf numFmtId="0" fontId="7" fillId="33" borderId="10" xfId="0" applyFont="1" applyFill="1" applyBorder="1" applyAlignment="1">
      <alignment horizontal="center" vertical="top"/>
    </xf>
    <xf numFmtId="0" fontId="7" fillId="33" borderId="11" xfId="0" applyFont="1" applyFill="1" applyBorder="1" applyAlignment="1">
      <alignment horizontal="center" vertical="top"/>
    </xf>
    <xf numFmtId="49" fontId="7" fillId="33" borderId="25" xfId="0" applyNumberFormat="1" applyFont="1" applyFill="1" applyBorder="1" applyAlignment="1">
      <alignment horizontal="center"/>
    </xf>
    <xf numFmtId="49" fontId="7" fillId="33" borderId="10" xfId="0" applyNumberFormat="1" applyFont="1" applyFill="1" applyBorder="1" applyAlignment="1">
      <alignment horizontal="center"/>
    </xf>
    <xf numFmtId="49" fontId="7" fillId="33" borderId="11" xfId="0" applyNumberFormat="1" applyFont="1" applyFill="1" applyBorder="1" applyAlignment="1">
      <alignment horizontal="center"/>
    </xf>
    <xf numFmtId="0" fontId="67" fillId="33" borderId="25" xfId="0" applyFont="1" applyFill="1" applyBorder="1" applyAlignment="1">
      <alignment horizontal="center"/>
    </xf>
    <xf numFmtId="0" fontId="67" fillId="33" borderId="10" xfId="0" applyFont="1" applyFill="1" applyBorder="1" applyAlignment="1">
      <alignment horizontal="center"/>
    </xf>
    <xf numFmtId="0" fontId="67" fillId="33" borderId="11" xfId="0" applyFont="1" applyFill="1" applyBorder="1" applyAlignment="1">
      <alignment horizontal="center"/>
    </xf>
    <xf numFmtId="0" fontId="67" fillId="33" borderId="0" xfId="772" applyFont="1" applyFill="1" applyAlignment="1">
      <alignment horizontal="right"/>
    </xf>
    <xf numFmtId="0" fontId="67" fillId="33" borderId="0" xfId="772" applyFont="1" applyFill="1" applyAlignment="1">
      <alignment horizontal="right" vertical="top"/>
    </xf>
    <xf numFmtId="0" fontId="7" fillId="33" borderId="0" xfId="772" applyFont="1" applyFill="1" applyAlignment="1">
      <alignment horizontal="center" vertical="center" wrapText="1"/>
    </xf>
    <xf numFmtId="0" fontId="7" fillId="33" borderId="69" xfId="829" applyFont="1" applyFill="1" applyBorder="1" applyAlignment="1">
      <alignment horizontal="center" vertical="center" wrapText="1"/>
    </xf>
    <xf numFmtId="0" fontId="7" fillId="33" borderId="69" xfId="0" applyFont="1" applyFill="1" applyBorder="1"/>
    <xf numFmtId="0" fontId="66" fillId="0" borderId="25" xfId="0" applyFont="1" applyBorder="1" applyAlignment="1">
      <alignment horizontal="center"/>
    </xf>
    <xf numFmtId="0" fontId="66" fillId="0" borderId="10" xfId="0" applyFont="1" applyBorder="1" applyAlignment="1">
      <alignment horizontal="center"/>
    </xf>
    <xf numFmtId="0" fontId="66" fillId="0" borderId="11" xfId="0" applyFont="1" applyBorder="1" applyAlignment="1">
      <alignment horizontal="center"/>
    </xf>
    <xf numFmtId="170" fontId="66" fillId="33" borderId="0" xfId="97" applyNumberFormat="1" applyFont="1" applyFill="1" applyAlignment="1">
      <alignment horizontal="right" vertical="top" wrapText="1"/>
    </xf>
    <xf numFmtId="170" fontId="66" fillId="33" borderId="0" xfId="97" applyNumberFormat="1" applyFont="1" applyFill="1" applyAlignment="1">
      <alignment horizontal="right" vertical="center" wrapText="1"/>
    </xf>
    <xf numFmtId="49" fontId="10" fillId="33" borderId="0" xfId="97" applyNumberFormat="1" applyFont="1" applyFill="1" applyBorder="1" applyAlignment="1">
      <alignment horizontal="center" vertical="center" wrapText="1"/>
    </xf>
    <xf numFmtId="0" fontId="67" fillId="33" borderId="0" xfId="967" applyFont="1" applyFill="1" applyBorder="1" applyAlignment="1">
      <alignment vertical="center" wrapText="1"/>
    </xf>
    <xf numFmtId="0" fontId="67" fillId="33" borderId="12" xfId="218" applyFont="1" applyFill="1" applyBorder="1" applyAlignment="1">
      <alignment horizontal="right"/>
    </xf>
    <xf numFmtId="0" fontId="10" fillId="33" borderId="25" xfId="97" applyNumberFormat="1" applyFont="1" applyFill="1" applyBorder="1" applyAlignment="1">
      <alignment horizontal="center" vertical="center" wrapText="1"/>
    </xf>
    <xf numFmtId="0" fontId="10" fillId="33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horizontal="center" vertical="center" wrapText="1"/>
    </xf>
    <xf numFmtId="169" fontId="66" fillId="33" borderId="99" xfId="97" applyNumberFormat="1" applyFont="1" applyFill="1" applyBorder="1" applyAlignment="1">
      <alignment horizontal="center" vertical="center" wrapText="1"/>
    </xf>
    <xf numFmtId="169" fontId="66" fillId="33" borderId="97" xfId="97" applyNumberFormat="1" applyFont="1" applyFill="1" applyBorder="1" applyAlignment="1">
      <alignment horizontal="center" vertical="center" wrapText="1"/>
    </xf>
    <xf numFmtId="49" fontId="10" fillId="33" borderId="68" xfId="97" applyNumberFormat="1" applyFont="1" applyFill="1" applyBorder="1" applyAlignment="1">
      <alignment horizontal="center" vertical="center" wrapText="1"/>
    </xf>
    <xf numFmtId="49" fontId="10" fillId="33" borderId="67" xfId="97" applyNumberFormat="1" applyFont="1" applyFill="1" applyBorder="1" applyAlignment="1">
      <alignment horizontal="center" vertical="center" wrapText="1"/>
    </xf>
    <xf numFmtId="0" fontId="66" fillId="33" borderId="10" xfId="0" applyFont="1" applyFill="1" applyBorder="1" applyAlignment="1">
      <alignment horizontal="center"/>
    </xf>
    <xf numFmtId="0" fontId="66" fillId="33" borderId="11" xfId="0" applyFont="1" applyFill="1" applyBorder="1" applyAlignment="1">
      <alignment horizontal="center"/>
    </xf>
    <xf numFmtId="0" fontId="67" fillId="33" borderId="0" xfId="1149" applyFont="1" applyFill="1" applyAlignment="1">
      <alignment horizontal="right" wrapText="1"/>
    </xf>
    <xf numFmtId="0" fontId="67" fillId="33" borderId="0" xfId="1149" applyFont="1" applyFill="1" applyAlignment="1">
      <alignment horizontal="right" vertical="top" wrapText="1"/>
    </xf>
    <xf numFmtId="0" fontId="10" fillId="33" borderId="0" xfId="0" applyFont="1" applyFill="1" applyAlignment="1">
      <alignment horizontal="center" vertical="center" wrapText="1"/>
    </xf>
    <xf numFmtId="49" fontId="10" fillId="33" borderId="47" xfId="97" applyNumberFormat="1" applyFont="1" applyFill="1" applyBorder="1" applyAlignment="1">
      <alignment horizontal="center" vertical="center" wrapText="1"/>
    </xf>
    <xf numFmtId="49" fontId="10" fillId="33" borderId="97" xfId="97" applyNumberFormat="1" applyFont="1" applyFill="1" applyBorder="1" applyAlignment="1">
      <alignment horizontal="center" vertical="center" wrapText="1"/>
    </xf>
    <xf numFmtId="49" fontId="10" fillId="33" borderId="96" xfId="97" applyNumberFormat="1" applyFont="1" applyFill="1" applyBorder="1" applyAlignment="1">
      <alignment horizontal="center" vertical="center" textRotation="90" wrapText="1"/>
    </xf>
    <xf numFmtId="0" fontId="66" fillId="33" borderId="25" xfId="0" applyFont="1" applyFill="1" applyBorder="1" applyAlignment="1">
      <alignment horizontal="center" vertical="top" wrapText="1"/>
    </xf>
    <xf numFmtId="0" fontId="66" fillId="33" borderId="10" xfId="0" applyFont="1" applyFill="1" applyBorder="1" applyAlignment="1">
      <alignment horizontal="center" vertical="top" wrapText="1"/>
    </xf>
    <xf numFmtId="0" fontId="66" fillId="33" borderId="11" xfId="0" applyFont="1" applyFill="1" applyBorder="1" applyAlignment="1">
      <alignment horizontal="center" vertical="top" wrapText="1"/>
    </xf>
    <xf numFmtId="0" fontId="81" fillId="33" borderId="98" xfId="0" applyFont="1" applyFill="1" applyBorder="1" applyAlignment="1">
      <alignment horizontal="left" vertical="top" wrapText="1"/>
    </xf>
    <xf numFmtId="0" fontId="81" fillId="33" borderId="101" xfId="0" applyFont="1" applyFill="1" applyBorder="1" applyAlignment="1">
      <alignment horizontal="left" vertical="top" wrapText="1"/>
    </xf>
    <xf numFmtId="0" fontId="7" fillId="33" borderId="96" xfId="0" applyFont="1" applyFill="1" applyBorder="1" applyAlignment="1">
      <alignment horizontal="left" vertical="top" wrapText="1"/>
    </xf>
    <xf numFmtId="0" fontId="90" fillId="0" borderId="96" xfId="0" applyFont="1" applyBorder="1" applyAlignment="1">
      <alignment horizontal="left" vertical="top" wrapText="1"/>
    </xf>
    <xf numFmtId="0" fontId="67" fillId="0" borderId="96" xfId="0" applyFont="1" applyBorder="1" applyAlignment="1">
      <alignment horizontal="center" vertical="top" wrapText="1"/>
    </xf>
    <xf numFmtId="0" fontId="10" fillId="33" borderId="0" xfId="1338" applyFont="1" applyFill="1" applyAlignment="1">
      <alignment horizontal="center" vertical="center" wrapText="1"/>
    </xf>
    <xf numFmtId="0" fontId="78" fillId="33" borderId="0" xfId="1192" applyFont="1" applyFill="1" applyBorder="1" applyAlignment="1">
      <alignment horizontal="right" vertical="top" wrapText="1"/>
    </xf>
    <xf numFmtId="0" fontId="81" fillId="33" borderId="47" xfId="0" applyFont="1" applyFill="1" applyBorder="1" applyAlignment="1">
      <alignment horizontal="left" vertical="top" wrapText="1"/>
    </xf>
    <xf numFmtId="0" fontId="66" fillId="33" borderId="0" xfId="1338" applyFont="1" applyFill="1" applyAlignment="1">
      <alignment horizontal="right"/>
    </xf>
    <xf numFmtId="0" fontId="66" fillId="33" borderId="0" xfId="1338" applyFont="1" applyFill="1" applyAlignment="1">
      <alignment horizontal="right" vertical="top"/>
    </xf>
    <xf numFmtId="0" fontId="10" fillId="33" borderId="98" xfId="0" applyFont="1" applyFill="1" applyBorder="1" applyAlignment="1">
      <alignment horizontal="left" vertical="center" wrapText="1"/>
    </xf>
    <xf numFmtId="0" fontId="87" fillId="33" borderId="97" xfId="0" applyFont="1" applyFill="1" applyBorder="1" applyAlignment="1">
      <alignment vertical="center" wrapText="1"/>
    </xf>
    <xf numFmtId="0" fontId="66" fillId="33" borderId="98" xfId="0" applyFont="1" applyFill="1" applyBorder="1" applyAlignment="1">
      <alignment horizontal="center" vertical="top" wrapText="1"/>
    </xf>
    <xf numFmtId="0" fontId="66" fillId="33" borderId="97" xfId="0" applyFont="1" applyFill="1" applyBorder="1" applyAlignment="1">
      <alignment horizontal="center" vertical="top" wrapText="1"/>
    </xf>
    <xf numFmtId="0" fontId="66" fillId="0" borderId="96" xfId="0" applyFont="1" applyBorder="1" applyAlignment="1">
      <alignment horizontal="center" vertical="center" wrapText="1"/>
    </xf>
    <xf numFmtId="0" fontId="66" fillId="33" borderId="96" xfId="0" applyFont="1" applyFill="1" applyBorder="1" applyAlignment="1">
      <alignment horizontal="left" vertical="center" wrapText="1"/>
    </xf>
    <xf numFmtId="0" fontId="7" fillId="57" borderId="96" xfId="1816" applyFont="1" applyFill="1" applyBorder="1" applyAlignment="1">
      <alignment horizontal="left" vertical="top" wrapText="1"/>
    </xf>
    <xf numFmtId="0" fontId="67" fillId="58" borderId="98" xfId="1816" applyFont="1" applyFill="1" applyBorder="1" applyAlignment="1">
      <alignment horizontal="left" vertical="center" wrapText="1"/>
    </xf>
    <xf numFmtId="0" fontId="67" fillId="58" borderId="99" xfId="1816" applyFont="1" applyFill="1" applyBorder="1" applyAlignment="1">
      <alignment horizontal="left" vertical="center" wrapText="1"/>
    </xf>
    <xf numFmtId="0" fontId="66" fillId="33" borderId="98" xfId="1981" applyFont="1" applyFill="1" applyBorder="1" applyAlignment="1">
      <alignment horizontal="left" vertical="top" wrapText="1"/>
    </xf>
    <xf numFmtId="0" fontId="66" fillId="33" borderId="99" xfId="1981" applyFont="1" applyFill="1" applyBorder="1" applyAlignment="1">
      <alignment horizontal="left" vertical="top" wrapText="1"/>
    </xf>
    <xf numFmtId="0" fontId="66" fillId="33" borderId="101" xfId="1981" applyFont="1" applyFill="1" applyBorder="1" applyAlignment="1">
      <alignment horizontal="left" vertical="top" wrapText="1"/>
    </xf>
    <xf numFmtId="0" fontId="66" fillId="33" borderId="98" xfId="1981" applyFont="1" applyFill="1" applyBorder="1" applyAlignment="1">
      <alignment horizontal="center" vertical="center" wrapText="1"/>
    </xf>
    <xf numFmtId="0" fontId="66" fillId="33" borderId="99" xfId="1981" applyFont="1" applyFill="1" applyBorder="1" applyAlignment="1">
      <alignment horizontal="center" vertical="center" wrapText="1"/>
    </xf>
    <xf numFmtId="0" fontId="66" fillId="33" borderId="101" xfId="1981" applyFont="1" applyFill="1" applyBorder="1" applyAlignment="1">
      <alignment horizontal="center" vertical="center" wrapText="1"/>
    </xf>
    <xf numFmtId="0" fontId="86" fillId="0" borderId="96" xfId="0" applyFont="1" applyBorder="1" applyAlignment="1">
      <alignment horizontal="left" vertical="top" wrapText="1"/>
    </xf>
    <xf numFmtId="0" fontId="66" fillId="33" borderId="98" xfId="0" applyFont="1" applyFill="1" applyBorder="1" applyAlignment="1">
      <alignment horizontal="center" vertical="center" wrapText="1"/>
    </xf>
    <xf numFmtId="0" fontId="66" fillId="33" borderId="99" xfId="0" applyFont="1" applyFill="1" applyBorder="1" applyAlignment="1">
      <alignment horizontal="center" vertical="center" wrapText="1"/>
    </xf>
    <xf numFmtId="0" fontId="66" fillId="33" borderId="97" xfId="0" applyFont="1" applyFill="1" applyBorder="1" applyAlignment="1">
      <alignment horizontal="center" vertical="center" wrapText="1"/>
    </xf>
    <xf numFmtId="0" fontId="66" fillId="33" borderId="98" xfId="0" applyFont="1" applyFill="1" applyBorder="1" applyAlignment="1">
      <alignment horizontal="left" vertical="top" wrapText="1"/>
    </xf>
    <xf numFmtId="0" fontId="66" fillId="33" borderId="99" xfId="0" applyFont="1" applyFill="1" applyBorder="1" applyAlignment="1">
      <alignment horizontal="left" vertical="top" wrapText="1"/>
    </xf>
    <xf numFmtId="0" fontId="66" fillId="33" borderId="97" xfId="0" applyFont="1" applyFill="1" applyBorder="1" applyAlignment="1">
      <alignment horizontal="left" vertical="top" wrapText="1"/>
    </xf>
    <xf numFmtId="0" fontId="67" fillId="33" borderId="91" xfId="1816" applyFont="1" applyFill="1" applyBorder="1" applyAlignment="1">
      <alignment horizontal="center" wrapText="1"/>
    </xf>
    <xf numFmtId="0" fontId="67" fillId="33" borderId="92" xfId="1816" applyFont="1" applyFill="1" applyBorder="1" applyAlignment="1">
      <alignment horizontal="center" wrapText="1"/>
    </xf>
    <xf numFmtId="0" fontId="67" fillId="33" borderId="90" xfId="1816" applyFont="1" applyFill="1" applyBorder="1" applyAlignment="1">
      <alignment horizontal="center" wrapText="1"/>
    </xf>
    <xf numFmtId="0" fontId="67" fillId="33" borderId="0" xfId="1851" applyFont="1" applyFill="1" applyAlignment="1">
      <alignment horizontal="right" vertical="top"/>
    </xf>
    <xf numFmtId="0" fontId="67" fillId="33" borderId="89" xfId="1816" applyFont="1" applyFill="1" applyBorder="1" applyAlignment="1">
      <alignment horizontal="center" vertical="center" wrapText="1"/>
    </xf>
    <xf numFmtId="0" fontId="7" fillId="33" borderId="0" xfId="1851" applyFont="1" applyFill="1" applyAlignment="1">
      <alignment horizontal="center" vertical="center" wrapText="1"/>
    </xf>
    <xf numFmtId="0" fontId="7" fillId="33" borderId="0" xfId="1851" applyFont="1" applyFill="1" applyBorder="1" applyAlignment="1">
      <alignment horizontal="center" vertical="center" wrapText="1"/>
    </xf>
    <xf numFmtId="0" fontId="67" fillId="33" borderId="0" xfId="1851" applyFont="1" applyFill="1" applyAlignment="1">
      <alignment horizontal="right"/>
    </xf>
    <xf numFmtId="0" fontId="66" fillId="33" borderId="98" xfId="9" applyFont="1" applyFill="1" applyBorder="1" applyAlignment="1">
      <alignment horizontal="center" vertical="center" wrapText="1"/>
    </xf>
    <xf numFmtId="0" fontId="66" fillId="33" borderId="97" xfId="9" applyFont="1" applyFill="1" applyBorder="1" applyAlignment="1">
      <alignment horizontal="center" vertical="center" wrapText="1"/>
    </xf>
    <xf numFmtId="0" fontId="67" fillId="33" borderId="26" xfId="1816" applyFont="1" applyFill="1" applyBorder="1" applyAlignment="1">
      <alignment horizontal="center" vertical="center" wrapText="1"/>
    </xf>
    <xf numFmtId="0" fontId="67" fillId="33" borderId="28" xfId="1816" applyFont="1" applyFill="1" applyBorder="1" applyAlignment="1">
      <alignment horizontal="center" vertical="center" wrapText="1"/>
    </xf>
    <xf numFmtId="0" fontId="67" fillId="33" borderId="27" xfId="1816" applyFont="1" applyFill="1" applyBorder="1" applyAlignment="1">
      <alignment horizontal="center" vertical="center" wrapText="1"/>
    </xf>
    <xf numFmtId="0" fontId="67" fillId="33" borderId="13" xfId="1816" applyFont="1" applyFill="1" applyBorder="1" applyAlignment="1">
      <alignment horizontal="center" vertical="center" wrapText="1"/>
    </xf>
    <xf numFmtId="0" fontId="67" fillId="33" borderId="12" xfId="1816" applyFont="1" applyFill="1" applyBorder="1" applyAlignment="1">
      <alignment horizontal="center" vertical="center" wrapText="1"/>
    </xf>
    <xf numFmtId="0" fontId="67" fillId="33" borderId="23" xfId="1816" applyFont="1" applyFill="1" applyBorder="1" applyAlignment="1">
      <alignment horizontal="center" vertical="center" wrapText="1"/>
    </xf>
  </cellXfs>
  <cellStyles count="1982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18" xfId="1981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opLeftCell="A16" zoomScale="70" zoomScaleNormal="70" workbookViewId="0">
      <selection activeCell="D11" sqref="D11"/>
    </sheetView>
  </sheetViews>
  <sheetFormatPr defaultColWidth="9.09765625" defaultRowHeight="18"/>
  <cols>
    <col min="1" max="1" width="11.5" style="13" customWidth="1"/>
    <col min="2" max="2" width="20.296875" style="13" customWidth="1"/>
    <col min="3" max="3" width="62.09765625" style="13" customWidth="1"/>
    <col min="4" max="4" width="33.09765625" style="13" customWidth="1"/>
    <col min="5" max="16384" width="9.09765625" style="13"/>
  </cols>
  <sheetData>
    <row r="1" spans="1:5" s="96" customFormat="1" ht="26.35" customHeight="1">
      <c r="A1" s="97"/>
      <c r="B1" s="97"/>
      <c r="C1" s="221" t="s">
        <v>0</v>
      </c>
      <c r="D1" s="221"/>
    </row>
    <row r="2" spans="1:5">
      <c r="A2" s="98"/>
      <c r="B2" s="98"/>
      <c r="C2" s="227" t="s">
        <v>85</v>
      </c>
      <c r="D2" s="227"/>
    </row>
    <row r="3" spans="1:5">
      <c r="A3" s="98"/>
      <c r="B3" s="98"/>
      <c r="C3" s="227" t="s">
        <v>1</v>
      </c>
      <c r="D3" s="227"/>
    </row>
    <row r="4" spans="1:5">
      <c r="A4" s="98"/>
      <c r="B4" s="98"/>
      <c r="C4" s="98"/>
      <c r="D4" s="99"/>
      <c r="E4" s="99"/>
    </row>
    <row r="5" spans="1:5" ht="99.85" customHeight="1">
      <c r="A5" s="222" t="s">
        <v>153</v>
      </c>
      <c r="B5" s="222"/>
      <c r="C5" s="222"/>
      <c r="D5" s="222"/>
    </row>
    <row r="7" spans="1:5">
      <c r="A7" s="67"/>
      <c r="B7" s="67"/>
      <c r="C7" s="67"/>
      <c r="D7" s="176" t="s">
        <v>2</v>
      </c>
    </row>
    <row r="8" spans="1:5" ht="90">
      <c r="A8" s="225" t="s">
        <v>3</v>
      </c>
      <c r="B8" s="226"/>
      <c r="C8" s="223" t="s">
        <v>4</v>
      </c>
      <c r="D8" s="103" t="s">
        <v>83</v>
      </c>
    </row>
    <row r="9" spans="1:5" s="70" customFormat="1" ht="40.4" customHeight="1">
      <c r="A9" s="100" t="s">
        <v>5</v>
      </c>
      <c r="B9" s="101" t="s">
        <v>6</v>
      </c>
      <c r="C9" s="224"/>
      <c r="D9" s="102" t="s">
        <v>7</v>
      </c>
    </row>
    <row r="10" spans="1:5" s="70" customFormat="1" ht="36.85" customHeight="1">
      <c r="A10" s="103"/>
      <c r="B10" s="103"/>
      <c r="C10" s="72" t="s">
        <v>77</v>
      </c>
      <c r="D10" s="104">
        <f>+D12</f>
        <v>0</v>
      </c>
    </row>
    <row r="11" spans="1:5" s="70" customFormat="1" ht="18" customHeight="1">
      <c r="A11" s="103"/>
      <c r="B11" s="103"/>
      <c r="C11" s="22" t="s">
        <v>78</v>
      </c>
      <c r="D11" s="74"/>
    </row>
    <row r="12" spans="1:5" s="70" customFormat="1" ht="36.85" customHeight="1">
      <c r="A12" s="105"/>
      <c r="B12" s="105"/>
      <c r="C12" s="76" t="s">
        <v>42</v>
      </c>
      <c r="D12" s="1">
        <f>+D14+D27</f>
        <v>0</v>
      </c>
    </row>
    <row r="13" spans="1:5" s="106" customFormat="1">
      <c r="A13" s="218">
        <v>1163</v>
      </c>
      <c r="B13" s="215"/>
      <c r="C13" s="60" t="s">
        <v>9</v>
      </c>
      <c r="D13" s="47"/>
    </row>
    <row r="14" spans="1:5" s="106" customFormat="1" ht="16.95">
      <c r="A14" s="219"/>
      <c r="B14" s="216"/>
      <c r="C14" s="72" t="s">
        <v>98</v>
      </c>
      <c r="D14" s="6">
        <f>+D21</f>
        <v>201147</v>
      </c>
      <c r="E14" s="107"/>
    </row>
    <row r="15" spans="1:5" s="106" customFormat="1">
      <c r="A15" s="219"/>
      <c r="B15" s="216"/>
      <c r="C15" s="50" t="s">
        <v>10</v>
      </c>
      <c r="D15" s="47"/>
    </row>
    <row r="16" spans="1:5" s="106" customFormat="1" ht="72">
      <c r="A16" s="219"/>
      <c r="B16" s="216"/>
      <c r="C16" s="52" t="s">
        <v>99</v>
      </c>
      <c r="D16" s="48"/>
    </row>
    <row r="17" spans="1:5" s="106" customFormat="1">
      <c r="A17" s="219"/>
      <c r="B17" s="216"/>
      <c r="C17" s="50" t="s">
        <v>11</v>
      </c>
      <c r="D17" s="48"/>
    </row>
    <row r="18" spans="1:5" s="106" customFormat="1" ht="36">
      <c r="A18" s="219"/>
      <c r="B18" s="216"/>
      <c r="C18" s="52" t="s">
        <v>100</v>
      </c>
      <c r="D18" s="48"/>
    </row>
    <row r="19" spans="1:5" s="106" customFormat="1" ht="23.75" customHeight="1">
      <c r="A19" s="219"/>
      <c r="B19" s="48"/>
      <c r="C19" s="49" t="s">
        <v>12</v>
      </c>
      <c r="D19" s="49"/>
    </row>
    <row r="20" spans="1:5" s="106" customFormat="1">
      <c r="A20" s="219"/>
      <c r="B20" s="217">
        <v>12001</v>
      </c>
      <c r="C20" s="50" t="s">
        <v>13</v>
      </c>
      <c r="D20" s="48"/>
    </row>
    <row r="21" spans="1:5" s="106" customFormat="1" ht="50.75">
      <c r="A21" s="219"/>
      <c r="B21" s="217"/>
      <c r="C21" s="51" t="s">
        <v>102</v>
      </c>
      <c r="D21" s="108">
        <f>+'Հավելված 2'!G23</f>
        <v>201147</v>
      </c>
      <c r="E21" s="109"/>
    </row>
    <row r="22" spans="1:5" s="106" customFormat="1">
      <c r="A22" s="219"/>
      <c r="B22" s="217"/>
      <c r="C22" s="50" t="s">
        <v>14</v>
      </c>
      <c r="D22" s="48"/>
    </row>
    <row r="23" spans="1:5" s="106" customFormat="1" ht="36">
      <c r="A23" s="219"/>
      <c r="B23" s="217"/>
      <c r="C23" s="52" t="s">
        <v>103</v>
      </c>
      <c r="D23" s="48"/>
    </row>
    <row r="24" spans="1:5" s="106" customFormat="1">
      <c r="A24" s="219"/>
      <c r="B24" s="217"/>
      <c r="C24" s="50" t="s">
        <v>15</v>
      </c>
      <c r="D24" s="48"/>
    </row>
    <row r="25" spans="1:5" s="106" customFormat="1">
      <c r="A25" s="220"/>
      <c r="B25" s="217"/>
      <c r="C25" s="52" t="s">
        <v>104</v>
      </c>
      <c r="D25" s="48"/>
    </row>
    <row r="26" spans="1:5" s="106" customFormat="1">
      <c r="A26" s="218">
        <v>1183</v>
      </c>
      <c r="B26" s="215"/>
      <c r="C26" s="60" t="s">
        <v>9</v>
      </c>
      <c r="D26" s="47"/>
    </row>
    <row r="27" spans="1:5" s="106" customFormat="1" ht="16.95">
      <c r="A27" s="219"/>
      <c r="B27" s="216"/>
      <c r="C27" s="72" t="s">
        <v>154</v>
      </c>
      <c r="D27" s="6">
        <f>+D34</f>
        <v>-201147</v>
      </c>
      <c r="E27" s="107"/>
    </row>
    <row r="28" spans="1:5" s="106" customFormat="1">
      <c r="A28" s="219"/>
      <c r="B28" s="216"/>
      <c r="C28" s="50" t="s">
        <v>10</v>
      </c>
      <c r="D28" s="47"/>
    </row>
    <row r="29" spans="1:5" s="106" customFormat="1" ht="90">
      <c r="A29" s="219"/>
      <c r="B29" s="216"/>
      <c r="C29" s="52" t="s">
        <v>155</v>
      </c>
      <c r="D29" s="48"/>
    </row>
    <row r="30" spans="1:5" s="106" customFormat="1">
      <c r="A30" s="219"/>
      <c r="B30" s="216"/>
      <c r="C30" s="50" t="s">
        <v>11</v>
      </c>
      <c r="D30" s="48"/>
    </row>
    <row r="31" spans="1:5" s="106" customFormat="1">
      <c r="A31" s="219"/>
      <c r="B31" s="216"/>
      <c r="C31" s="52" t="s">
        <v>156</v>
      </c>
      <c r="D31" s="48"/>
    </row>
    <row r="32" spans="1:5" s="106" customFormat="1" ht="23.75" customHeight="1">
      <c r="A32" s="219"/>
      <c r="B32" s="48"/>
      <c r="C32" s="49" t="s">
        <v>12</v>
      </c>
      <c r="D32" s="49"/>
    </row>
    <row r="33" spans="1:5" s="106" customFormat="1">
      <c r="A33" s="219"/>
      <c r="B33" s="217">
        <v>32012</v>
      </c>
      <c r="C33" s="50" t="s">
        <v>13</v>
      </c>
      <c r="D33" s="48"/>
    </row>
    <row r="34" spans="1:5" s="106" customFormat="1" ht="33.85">
      <c r="A34" s="219"/>
      <c r="B34" s="217"/>
      <c r="C34" s="51" t="s">
        <v>111</v>
      </c>
      <c r="D34" s="108">
        <f>+'Հավելված 2'!G36</f>
        <v>-201147</v>
      </c>
      <c r="E34" s="109"/>
    </row>
    <row r="35" spans="1:5" s="106" customFormat="1">
      <c r="A35" s="219"/>
      <c r="B35" s="217"/>
      <c r="C35" s="50" t="s">
        <v>14</v>
      </c>
      <c r="D35" s="48"/>
    </row>
    <row r="36" spans="1:5" s="106" customFormat="1" ht="36">
      <c r="A36" s="219"/>
      <c r="B36" s="217"/>
      <c r="C36" s="52" t="s">
        <v>158</v>
      </c>
      <c r="D36" s="48"/>
    </row>
    <row r="37" spans="1:5" s="106" customFormat="1">
      <c r="A37" s="219"/>
      <c r="B37" s="217"/>
      <c r="C37" s="50" t="s">
        <v>15</v>
      </c>
      <c r="D37" s="48"/>
    </row>
    <row r="38" spans="1:5" s="106" customFormat="1" ht="54">
      <c r="A38" s="220"/>
      <c r="B38" s="217"/>
      <c r="C38" s="52" t="s">
        <v>157</v>
      </c>
      <c r="D38" s="48"/>
    </row>
  </sheetData>
  <mergeCells count="12">
    <mergeCell ref="C1:D1"/>
    <mergeCell ref="A5:D5"/>
    <mergeCell ref="C8:C9"/>
    <mergeCell ref="A8:B8"/>
    <mergeCell ref="C3:D3"/>
    <mergeCell ref="C2:D2"/>
    <mergeCell ref="B13:B18"/>
    <mergeCell ref="B20:B25"/>
    <mergeCell ref="A13:A25"/>
    <mergeCell ref="A26:A38"/>
    <mergeCell ref="B26:B31"/>
    <mergeCell ref="B33:B3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4"/>
  <sheetViews>
    <sheetView topLeftCell="A7" zoomScale="70" zoomScaleNormal="70" workbookViewId="0">
      <selection activeCell="G32" sqref="G32"/>
    </sheetView>
  </sheetViews>
  <sheetFormatPr defaultColWidth="9.09765625" defaultRowHeight="18"/>
  <cols>
    <col min="1" max="3" width="8.69921875" style="13" customWidth="1"/>
    <col min="4" max="5" width="14.69921875" style="13" customWidth="1"/>
    <col min="6" max="6" width="62.09765625" style="13" customWidth="1"/>
    <col min="7" max="7" width="33" style="13" customWidth="1"/>
    <col min="8" max="16384" width="9.09765625" style="13"/>
  </cols>
  <sheetData>
    <row r="1" spans="1:8" s="96" customFormat="1" ht="26.35" customHeight="1">
      <c r="A1" s="94"/>
      <c r="B1" s="94"/>
      <c r="C1" s="94"/>
      <c r="D1" s="94"/>
      <c r="E1" s="94"/>
      <c r="F1" s="252" t="s">
        <v>8</v>
      </c>
      <c r="G1" s="252"/>
      <c r="H1" s="95"/>
    </row>
    <row r="2" spans="1:8">
      <c r="A2" s="64"/>
      <c r="B2" s="64"/>
      <c r="C2" s="64"/>
      <c r="D2" s="64"/>
      <c r="E2" s="64"/>
      <c r="F2" s="251" t="s">
        <v>85</v>
      </c>
      <c r="G2" s="251"/>
      <c r="H2" s="65"/>
    </row>
    <row r="3" spans="1:8">
      <c r="A3" s="64"/>
      <c r="B3" s="64"/>
      <c r="C3" s="64"/>
      <c r="D3" s="64"/>
      <c r="E3" s="64"/>
      <c r="F3" s="251" t="s">
        <v>1</v>
      </c>
      <c r="G3" s="251"/>
      <c r="H3" s="65"/>
    </row>
    <row r="4" spans="1:8">
      <c r="A4" s="64"/>
      <c r="B4" s="64"/>
      <c r="C4" s="64"/>
      <c r="D4" s="64"/>
      <c r="E4" s="64"/>
      <c r="F4" s="64"/>
      <c r="G4" s="64"/>
    </row>
    <row r="5" spans="1:8">
      <c r="A5" s="64"/>
      <c r="B5" s="64"/>
      <c r="C5" s="64"/>
      <c r="D5" s="64"/>
      <c r="E5" s="64"/>
      <c r="F5" s="64"/>
      <c r="G5" s="64"/>
    </row>
    <row r="6" spans="1:8" ht="45" customHeight="1">
      <c r="A6" s="253" t="s">
        <v>152</v>
      </c>
      <c r="B6" s="253"/>
      <c r="C6" s="253"/>
      <c r="D6" s="253"/>
      <c r="E6" s="253"/>
      <c r="F6" s="253"/>
      <c r="G6" s="253"/>
    </row>
    <row r="7" spans="1:8" ht="45" customHeight="1">
      <c r="A7" s="66"/>
      <c r="B7" s="66"/>
      <c r="C7" s="66"/>
      <c r="D7" s="66"/>
      <c r="E7" s="66"/>
      <c r="F7" s="66"/>
      <c r="G7" s="176" t="s">
        <v>2</v>
      </c>
    </row>
    <row r="8" spans="1:8" ht="86.75" customHeight="1">
      <c r="A8" s="254" t="s">
        <v>16</v>
      </c>
      <c r="B8" s="254"/>
      <c r="C8" s="254"/>
      <c r="D8" s="254" t="s">
        <v>3</v>
      </c>
      <c r="E8" s="254"/>
      <c r="F8" s="254" t="s">
        <v>17</v>
      </c>
      <c r="G8" s="74" t="s">
        <v>82</v>
      </c>
    </row>
    <row r="9" spans="1:8" s="70" customFormat="1" ht="43.1" customHeight="1">
      <c r="A9" s="68" t="s">
        <v>79</v>
      </c>
      <c r="B9" s="68" t="s">
        <v>80</v>
      </c>
      <c r="C9" s="68" t="s">
        <v>81</v>
      </c>
      <c r="D9" s="68" t="s">
        <v>34</v>
      </c>
      <c r="E9" s="68" t="s">
        <v>35</v>
      </c>
      <c r="F9" s="255"/>
      <c r="G9" s="69" t="s">
        <v>7</v>
      </c>
    </row>
    <row r="10" spans="1:8" s="70" customFormat="1" ht="36.85" customHeight="1">
      <c r="A10" s="71"/>
      <c r="B10" s="71"/>
      <c r="C10" s="71"/>
      <c r="D10" s="71"/>
      <c r="E10" s="71"/>
      <c r="F10" s="72" t="s">
        <v>77</v>
      </c>
      <c r="G10" s="73">
        <f>+G12</f>
        <v>0</v>
      </c>
    </row>
    <row r="11" spans="1:8" s="70" customFormat="1">
      <c r="A11" s="71"/>
      <c r="B11" s="71"/>
      <c r="C11" s="71"/>
      <c r="D11" s="71"/>
      <c r="E11" s="71"/>
      <c r="F11" s="22" t="s">
        <v>78</v>
      </c>
      <c r="G11" s="74"/>
    </row>
    <row r="12" spans="1:8" s="77" customFormat="1" ht="36.85" customHeight="1">
      <c r="A12" s="75"/>
      <c r="B12" s="75"/>
      <c r="C12" s="75"/>
      <c r="D12" s="75"/>
      <c r="E12" s="75"/>
      <c r="F12" s="76" t="s">
        <v>42</v>
      </c>
      <c r="G12" s="1">
        <f>+G13</f>
        <v>0</v>
      </c>
    </row>
    <row r="13" spans="1:8" ht="33" customHeight="1">
      <c r="A13" s="236" t="s">
        <v>18</v>
      </c>
      <c r="B13" s="234"/>
      <c r="C13" s="245"/>
      <c r="D13" s="248"/>
      <c r="E13" s="248"/>
      <c r="F13" s="78" t="s">
        <v>27</v>
      </c>
      <c r="G13" s="108">
        <f>+G15</f>
        <v>0</v>
      </c>
    </row>
    <row r="14" spans="1:8">
      <c r="A14" s="237"/>
      <c r="B14" s="235"/>
      <c r="C14" s="246"/>
      <c r="D14" s="249"/>
      <c r="E14" s="249"/>
      <c r="F14" s="80" t="s">
        <v>19</v>
      </c>
      <c r="G14" s="108"/>
    </row>
    <row r="15" spans="1:8" ht="33" customHeight="1">
      <c r="A15" s="237"/>
      <c r="B15" s="236" t="s">
        <v>26</v>
      </c>
      <c r="C15" s="246"/>
      <c r="D15" s="249"/>
      <c r="E15" s="249"/>
      <c r="F15" s="81" t="s">
        <v>28</v>
      </c>
      <c r="G15" s="108">
        <f>+G17</f>
        <v>0</v>
      </c>
    </row>
    <row r="16" spans="1:8">
      <c r="A16" s="237"/>
      <c r="B16" s="237"/>
      <c r="C16" s="247"/>
      <c r="D16" s="249"/>
      <c r="E16" s="249"/>
      <c r="F16" s="82" t="s">
        <v>19</v>
      </c>
      <c r="G16" s="108"/>
    </row>
    <row r="17" spans="1:7" s="70" customFormat="1" ht="33" customHeight="1">
      <c r="A17" s="237"/>
      <c r="B17" s="237"/>
      <c r="C17" s="236" t="s">
        <v>25</v>
      </c>
      <c r="D17" s="249"/>
      <c r="E17" s="249"/>
      <c r="F17" s="81" t="s">
        <v>28</v>
      </c>
      <c r="G17" s="108">
        <f>+G19</f>
        <v>0</v>
      </c>
    </row>
    <row r="18" spans="1:7" ht="16.8" customHeight="1">
      <c r="A18" s="237"/>
      <c r="B18" s="237"/>
      <c r="C18" s="237"/>
      <c r="D18" s="249"/>
      <c r="E18" s="249"/>
      <c r="F18" s="82" t="s">
        <v>19</v>
      </c>
      <c r="G18" s="80"/>
    </row>
    <row r="19" spans="1:7" ht="36">
      <c r="A19" s="237"/>
      <c r="B19" s="237"/>
      <c r="C19" s="237"/>
      <c r="D19" s="249"/>
      <c r="E19" s="249"/>
      <c r="F19" s="21" t="s">
        <v>21</v>
      </c>
      <c r="G19" s="84">
        <f>+G21+G34</f>
        <v>0</v>
      </c>
    </row>
    <row r="20" spans="1:7" ht="16.8" customHeight="1">
      <c r="A20" s="237"/>
      <c r="B20" s="237"/>
      <c r="C20" s="237"/>
      <c r="D20" s="250"/>
      <c r="E20" s="250"/>
      <c r="F20" s="82" t="s">
        <v>19</v>
      </c>
      <c r="G20" s="83"/>
    </row>
    <row r="21" spans="1:7">
      <c r="A21" s="237"/>
      <c r="B21" s="237"/>
      <c r="C21" s="237"/>
      <c r="D21" s="232">
        <v>1163</v>
      </c>
      <c r="E21" s="228" t="s">
        <v>97</v>
      </c>
      <c r="F21" s="229"/>
      <c r="G21" s="6">
        <f>+G23</f>
        <v>201147</v>
      </c>
    </row>
    <row r="22" spans="1:7">
      <c r="A22" s="237"/>
      <c r="B22" s="237"/>
      <c r="C22" s="237"/>
      <c r="D22" s="232"/>
      <c r="E22" s="27"/>
      <c r="F22" s="21" t="s">
        <v>24</v>
      </c>
      <c r="G22" s="80"/>
    </row>
    <row r="23" spans="1:7" ht="50.75">
      <c r="A23" s="237"/>
      <c r="B23" s="237"/>
      <c r="C23" s="237"/>
      <c r="D23" s="232"/>
      <c r="E23" s="29">
        <v>12001</v>
      </c>
      <c r="F23" s="45" t="s">
        <v>102</v>
      </c>
      <c r="G23" s="79">
        <f>+G25</f>
        <v>201147</v>
      </c>
    </row>
    <row r="24" spans="1:7">
      <c r="A24" s="237"/>
      <c r="B24" s="237"/>
      <c r="C24" s="237"/>
      <c r="D24" s="232"/>
      <c r="E24" s="230"/>
      <c r="F24" s="85" t="s">
        <v>20</v>
      </c>
      <c r="G24" s="80"/>
    </row>
    <row r="25" spans="1:7">
      <c r="A25" s="237"/>
      <c r="B25" s="237"/>
      <c r="C25" s="237"/>
      <c r="D25" s="232"/>
      <c r="E25" s="230"/>
      <c r="F25" s="86" t="s">
        <v>66</v>
      </c>
      <c r="G25" s="87">
        <f>+G27</f>
        <v>201147</v>
      </c>
    </row>
    <row r="26" spans="1:7" ht="54">
      <c r="A26" s="237"/>
      <c r="B26" s="237"/>
      <c r="C26" s="237"/>
      <c r="D26" s="232"/>
      <c r="E26" s="230"/>
      <c r="F26" s="88" t="s">
        <v>22</v>
      </c>
      <c r="G26" s="80"/>
    </row>
    <row r="27" spans="1:7" ht="18" customHeight="1">
      <c r="A27" s="237"/>
      <c r="B27" s="237"/>
      <c r="C27" s="237"/>
      <c r="D27" s="232"/>
      <c r="E27" s="230"/>
      <c r="F27" s="89" t="s">
        <v>23</v>
      </c>
      <c r="G27" s="90">
        <f t="shared" ref="G27:G32" si="0">+G28</f>
        <v>201147</v>
      </c>
    </row>
    <row r="28" spans="1:7" ht="18" customHeight="1">
      <c r="A28" s="237"/>
      <c r="B28" s="237"/>
      <c r="C28" s="237"/>
      <c r="D28" s="232"/>
      <c r="E28" s="230"/>
      <c r="F28" s="91" t="s">
        <v>29</v>
      </c>
      <c r="G28" s="92">
        <f t="shared" si="0"/>
        <v>201147</v>
      </c>
    </row>
    <row r="29" spans="1:7" ht="18" customHeight="1">
      <c r="A29" s="237"/>
      <c r="B29" s="237"/>
      <c r="C29" s="237"/>
      <c r="D29" s="232"/>
      <c r="E29" s="230"/>
      <c r="F29" s="91" t="s">
        <v>30</v>
      </c>
      <c r="G29" s="92">
        <f>+G30+G32</f>
        <v>201147</v>
      </c>
    </row>
    <row r="30" spans="1:7" ht="18" customHeight="1">
      <c r="A30" s="237"/>
      <c r="B30" s="237"/>
      <c r="C30" s="237"/>
      <c r="D30" s="233"/>
      <c r="E30" s="231"/>
      <c r="F30" s="22" t="s">
        <v>147</v>
      </c>
      <c r="G30" s="92">
        <f t="shared" si="0"/>
        <v>225147</v>
      </c>
    </row>
    <row r="31" spans="1:7" ht="18" customHeight="1">
      <c r="A31" s="237"/>
      <c r="B31" s="237"/>
      <c r="C31" s="237"/>
      <c r="D31" s="233"/>
      <c r="E31" s="231"/>
      <c r="F31" s="46" t="s">
        <v>148</v>
      </c>
      <c r="G31" s="92">
        <f>+'Հավելված 3'!E15</f>
        <v>225147</v>
      </c>
    </row>
    <row r="32" spans="1:7" ht="18" customHeight="1">
      <c r="A32" s="237"/>
      <c r="B32" s="237"/>
      <c r="C32" s="237"/>
      <c r="D32" s="232"/>
      <c r="E32" s="230"/>
      <c r="F32" s="22" t="s">
        <v>86</v>
      </c>
      <c r="G32" s="92">
        <f t="shared" si="0"/>
        <v>-24000</v>
      </c>
    </row>
    <row r="33" spans="1:7" ht="18" customHeight="1">
      <c r="A33" s="237"/>
      <c r="B33" s="237"/>
      <c r="C33" s="237"/>
      <c r="D33" s="232"/>
      <c r="E33" s="230"/>
      <c r="F33" s="46" t="s">
        <v>87</v>
      </c>
      <c r="G33" s="92">
        <f>+'Հավելված 3'!G15</f>
        <v>-24000</v>
      </c>
    </row>
    <row r="34" spans="1:7">
      <c r="A34" s="237"/>
      <c r="B34" s="237"/>
      <c r="C34" s="237"/>
      <c r="D34" s="177">
        <v>1183</v>
      </c>
      <c r="E34" s="228" t="s">
        <v>149</v>
      </c>
      <c r="F34" s="229"/>
      <c r="G34" s="6">
        <f>+G36</f>
        <v>-201147</v>
      </c>
    </row>
    <row r="35" spans="1:7">
      <c r="A35" s="237"/>
      <c r="B35" s="237"/>
      <c r="C35" s="237"/>
      <c r="D35" s="242"/>
      <c r="E35" s="27"/>
      <c r="F35" s="21" t="s">
        <v>24</v>
      </c>
      <c r="G35" s="80"/>
    </row>
    <row r="36" spans="1:7" ht="33.85">
      <c r="A36" s="237"/>
      <c r="B36" s="237"/>
      <c r="C36" s="237"/>
      <c r="D36" s="243"/>
      <c r="E36" s="29">
        <v>32012</v>
      </c>
      <c r="F36" s="45" t="s">
        <v>111</v>
      </c>
      <c r="G36" s="79">
        <f>+G38</f>
        <v>-201147</v>
      </c>
    </row>
    <row r="37" spans="1:7">
      <c r="A37" s="237"/>
      <c r="B37" s="237"/>
      <c r="C37" s="237"/>
      <c r="D37" s="243"/>
      <c r="E37" s="239"/>
      <c r="F37" s="85" t="s">
        <v>20</v>
      </c>
      <c r="G37" s="80"/>
    </row>
    <row r="38" spans="1:7" ht="36">
      <c r="A38" s="237"/>
      <c r="B38" s="237"/>
      <c r="C38" s="237"/>
      <c r="D38" s="243"/>
      <c r="E38" s="240"/>
      <c r="F38" s="86" t="s">
        <v>21</v>
      </c>
      <c r="G38" s="87">
        <f>+G40</f>
        <v>-201147</v>
      </c>
    </row>
    <row r="39" spans="1:7" ht="54">
      <c r="A39" s="237"/>
      <c r="B39" s="237"/>
      <c r="C39" s="237"/>
      <c r="D39" s="243"/>
      <c r="E39" s="240"/>
      <c r="F39" s="88" t="s">
        <v>22</v>
      </c>
      <c r="G39" s="80"/>
    </row>
    <row r="40" spans="1:7" ht="18" customHeight="1">
      <c r="A40" s="237"/>
      <c r="B40" s="237"/>
      <c r="C40" s="237"/>
      <c r="D40" s="243"/>
      <c r="E40" s="240"/>
      <c r="F40" s="89" t="s">
        <v>23</v>
      </c>
      <c r="G40" s="90">
        <f t="shared" ref="G40:G43" si="1">+G41</f>
        <v>-201147</v>
      </c>
    </row>
    <row r="41" spans="1:7" ht="18" customHeight="1">
      <c r="A41" s="237"/>
      <c r="B41" s="237"/>
      <c r="C41" s="237"/>
      <c r="D41" s="243"/>
      <c r="E41" s="240"/>
      <c r="F41" s="91" t="s">
        <v>29</v>
      </c>
      <c r="G41" s="92">
        <f t="shared" si="1"/>
        <v>-201147</v>
      </c>
    </row>
    <row r="42" spans="1:7" ht="18" customHeight="1">
      <c r="A42" s="237"/>
      <c r="B42" s="237"/>
      <c r="C42" s="237"/>
      <c r="D42" s="243"/>
      <c r="E42" s="240"/>
      <c r="F42" s="91" t="s">
        <v>30</v>
      </c>
      <c r="G42" s="92">
        <f>+G43</f>
        <v>-201147</v>
      </c>
    </row>
    <row r="43" spans="1:7" ht="18" customHeight="1">
      <c r="A43" s="237"/>
      <c r="B43" s="237"/>
      <c r="C43" s="237"/>
      <c r="D43" s="243"/>
      <c r="E43" s="240"/>
      <c r="F43" s="22" t="s">
        <v>150</v>
      </c>
      <c r="G43" s="92">
        <f t="shared" si="1"/>
        <v>-201147</v>
      </c>
    </row>
    <row r="44" spans="1:7" ht="18" customHeight="1">
      <c r="A44" s="238"/>
      <c r="B44" s="238"/>
      <c r="C44" s="238"/>
      <c r="D44" s="244"/>
      <c r="E44" s="241"/>
      <c r="F44" s="46" t="s">
        <v>151</v>
      </c>
      <c r="G44" s="92">
        <f>+'Հավելված 7'!I14</f>
        <v>-201147</v>
      </c>
    </row>
  </sheetData>
  <mergeCells count="20">
    <mergeCell ref="F3:G3"/>
    <mergeCell ref="F2:G2"/>
    <mergeCell ref="F1:G1"/>
    <mergeCell ref="A6:G6"/>
    <mergeCell ref="D8:E8"/>
    <mergeCell ref="F8:F9"/>
    <mergeCell ref="A8:C8"/>
    <mergeCell ref="E21:F21"/>
    <mergeCell ref="E24:E33"/>
    <mergeCell ref="D21:D33"/>
    <mergeCell ref="B13:B14"/>
    <mergeCell ref="A13:A44"/>
    <mergeCell ref="E34:F34"/>
    <mergeCell ref="E37:E44"/>
    <mergeCell ref="D35:D44"/>
    <mergeCell ref="C17:C44"/>
    <mergeCell ref="B15:B44"/>
    <mergeCell ref="C13:C16"/>
    <mergeCell ref="E13:E20"/>
    <mergeCell ref="D13:D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3"/>
  <sheetViews>
    <sheetView topLeftCell="A10" zoomScale="85" zoomScaleNormal="85" workbookViewId="0">
      <selection activeCell="E24" sqref="E24"/>
    </sheetView>
  </sheetViews>
  <sheetFormatPr defaultColWidth="9.09765625" defaultRowHeight="18"/>
  <cols>
    <col min="1" max="1" width="9.09765625" style="13"/>
    <col min="2" max="2" width="9.09765625" style="13" customWidth="1"/>
    <col min="3" max="3" width="54.296875" style="13" customWidth="1"/>
    <col min="4" max="4" width="16.5" style="13" customWidth="1"/>
    <col min="5" max="8" width="20.3984375" style="13" customWidth="1"/>
    <col min="9" max="9" width="15.5" style="13" bestFit="1" customWidth="1"/>
    <col min="10" max="10" width="13.796875" style="13" bestFit="1" customWidth="1"/>
    <col min="11" max="16384" width="9.09765625" style="13"/>
  </cols>
  <sheetData>
    <row r="1" spans="1:10" s="96" customFormat="1" ht="26.35" customHeight="1">
      <c r="A1" s="122"/>
      <c r="B1" s="123"/>
      <c r="C1" s="123"/>
      <c r="D1" s="123"/>
      <c r="E1" s="122"/>
      <c r="F1" s="259" t="s">
        <v>31</v>
      </c>
      <c r="G1" s="259"/>
      <c r="H1" s="259"/>
    </row>
    <row r="2" spans="1:10">
      <c r="A2" s="111"/>
      <c r="B2" s="111"/>
      <c r="C2" s="111"/>
      <c r="D2" s="111"/>
      <c r="E2" s="110"/>
      <c r="F2" s="260" t="s">
        <v>84</v>
      </c>
      <c r="G2" s="260"/>
      <c r="H2" s="260"/>
    </row>
    <row r="3" spans="1:10">
      <c r="A3" s="111"/>
      <c r="B3" s="111"/>
      <c r="C3" s="111"/>
      <c r="D3" s="111"/>
      <c r="E3" s="110"/>
      <c r="F3" s="260" t="s">
        <v>32</v>
      </c>
      <c r="G3" s="260"/>
      <c r="H3" s="260"/>
    </row>
    <row r="4" spans="1:10">
      <c r="A4" s="112"/>
      <c r="B4" s="112"/>
      <c r="C4" s="113"/>
      <c r="D4" s="110"/>
      <c r="E4" s="110"/>
      <c r="F4" s="110"/>
      <c r="G4" s="110"/>
      <c r="H4" s="110"/>
    </row>
    <row r="5" spans="1:10" ht="37.5" customHeight="1">
      <c r="A5" s="261" t="s">
        <v>145</v>
      </c>
      <c r="B5" s="262"/>
      <c r="C5" s="262"/>
      <c r="D5" s="262"/>
      <c r="E5" s="262"/>
      <c r="F5" s="262"/>
      <c r="G5" s="262"/>
      <c r="H5" s="262"/>
    </row>
    <row r="6" spans="1:10" ht="37.5" customHeight="1">
      <c r="A6" s="262"/>
      <c r="B6" s="262"/>
      <c r="C6" s="262"/>
      <c r="D6" s="262"/>
      <c r="E6" s="262"/>
      <c r="F6" s="262"/>
      <c r="G6" s="262"/>
      <c r="H6" s="262"/>
    </row>
    <row r="7" spans="1:10">
      <c r="E7" s="110"/>
      <c r="F7" s="110"/>
      <c r="G7" s="110"/>
    </row>
    <row r="8" spans="1:10">
      <c r="A8" s="67"/>
      <c r="B8" s="67"/>
      <c r="C8" s="67"/>
      <c r="D8" s="114"/>
      <c r="E8" s="110"/>
      <c r="F8" s="110"/>
      <c r="G8" s="263" t="s">
        <v>2</v>
      </c>
      <c r="H8" s="263"/>
    </row>
    <row r="9" spans="1:10" ht="45" customHeight="1">
      <c r="A9" s="271" t="s">
        <v>33</v>
      </c>
      <c r="B9" s="272"/>
      <c r="C9" s="264" t="s">
        <v>44</v>
      </c>
      <c r="D9" s="266" t="s">
        <v>69</v>
      </c>
      <c r="E9" s="268" t="s">
        <v>144</v>
      </c>
      <c r="F9" s="269"/>
      <c r="G9" s="269"/>
      <c r="H9" s="270"/>
    </row>
    <row r="10" spans="1:10" ht="101.45">
      <c r="A10" s="115" t="s">
        <v>34</v>
      </c>
      <c r="B10" s="115" t="s">
        <v>35</v>
      </c>
      <c r="C10" s="265"/>
      <c r="D10" s="267"/>
      <c r="E10" s="7" t="s">
        <v>36</v>
      </c>
      <c r="F10" s="7" t="s">
        <v>37</v>
      </c>
      <c r="G10" s="7" t="s">
        <v>38</v>
      </c>
      <c r="H10" s="7" t="s">
        <v>39</v>
      </c>
    </row>
    <row r="11" spans="1:10">
      <c r="A11" s="115"/>
      <c r="B11" s="115"/>
      <c r="C11" s="116" t="s">
        <v>40</v>
      </c>
      <c r="D11" s="3">
        <f>SUM(E11:H11)</f>
        <v>-276679</v>
      </c>
      <c r="E11" s="5">
        <f>+E13</f>
        <v>225147</v>
      </c>
      <c r="F11" s="5">
        <f>+F13</f>
        <v>0</v>
      </c>
      <c r="G11" s="5">
        <f>+G13</f>
        <v>-24000</v>
      </c>
      <c r="H11" s="5">
        <f>+H13</f>
        <v>-477826</v>
      </c>
      <c r="I11" s="117"/>
      <c r="J11" s="117"/>
    </row>
    <row r="12" spans="1:10">
      <c r="A12" s="115"/>
      <c r="B12" s="115"/>
      <c r="C12" s="116" t="s">
        <v>41</v>
      </c>
      <c r="D12" s="57"/>
      <c r="E12" s="5"/>
      <c r="F12" s="5"/>
      <c r="G12" s="5"/>
      <c r="H12" s="5"/>
      <c r="I12" s="117"/>
      <c r="J12" s="118"/>
    </row>
    <row r="13" spans="1:10" ht="33.85">
      <c r="A13" s="2"/>
      <c r="B13" s="8"/>
      <c r="C13" s="8" t="s">
        <v>42</v>
      </c>
      <c r="D13" s="3">
        <f>SUM(E13:H13)</f>
        <v>-276679</v>
      </c>
      <c r="E13" s="5">
        <f>+E15+E19</f>
        <v>225147</v>
      </c>
      <c r="F13" s="5">
        <f t="shared" ref="F13:H13" si="0">+F15+F19</f>
        <v>0</v>
      </c>
      <c r="G13" s="5">
        <f t="shared" si="0"/>
        <v>-24000</v>
      </c>
      <c r="H13" s="5">
        <f t="shared" si="0"/>
        <v>-477826</v>
      </c>
      <c r="I13" s="117"/>
    </row>
    <row r="14" spans="1:10">
      <c r="A14" s="2"/>
      <c r="B14" s="2"/>
      <c r="C14" s="2" t="s">
        <v>19</v>
      </c>
      <c r="D14" s="4"/>
      <c r="E14" s="4"/>
      <c r="F14" s="4"/>
      <c r="G14" s="4"/>
      <c r="H14" s="4"/>
    </row>
    <row r="15" spans="1:10" ht="50.75">
      <c r="A15" s="9">
        <v>1163</v>
      </c>
      <c r="B15" s="9">
        <v>12001</v>
      </c>
      <c r="C15" s="119" t="s">
        <v>102</v>
      </c>
      <c r="D15" s="3">
        <f>SUM(E15:H15)</f>
        <v>201147</v>
      </c>
      <c r="E15" s="3">
        <f>+E17</f>
        <v>225147</v>
      </c>
      <c r="F15" s="3">
        <f t="shared" ref="F15:H15" si="1">+F17</f>
        <v>0</v>
      </c>
      <c r="G15" s="3">
        <f t="shared" si="1"/>
        <v>-24000</v>
      </c>
      <c r="H15" s="3">
        <f t="shared" si="1"/>
        <v>0</v>
      </c>
    </row>
    <row r="16" spans="1:10">
      <c r="A16" s="120"/>
      <c r="B16" s="120"/>
      <c r="C16" s="121" t="s">
        <v>24</v>
      </c>
      <c r="D16" s="12"/>
      <c r="E16" s="10"/>
      <c r="F16" s="11"/>
      <c r="G16" s="12"/>
      <c r="H16" s="12"/>
    </row>
    <row r="17" spans="1:9" s="38" customFormat="1" ht="16.95">
      <c r="A17" s="273"/>
      <c r="B17" s="273"/>
      <c r="C17" s="32" t="s">
        <v>95</v>
      </c>
      <c r="D17" s="36">
        <f>SUM(E17:H17)</f>
        <v>201147</v>
      </c>
      <c r="E17" s="36">
        <f>+E18</f>
        <v>225147</v>
      </c>
      <c r="F17" s="36">
        <f t="shared" ref="F17:H17" si="2">+F18</f>
        <v>0</v>
      </c>
      <c r="G17" s="36">
        <f t="shared" si="2"/>
        <v>-24000</v>
      </c>
      <c r="H17" s="36">
        <f t="shared" si="2"/>
        <v>0</v>
      </c>
      <c r="I17" s="37"/>
    </row>
    <row r="18" spans="1:9" s="42" customFormat="1" ht="36">
      <c r="A18" s="274"/>
      <c r="B18" s="274"/>
      <c r="C18" s="39" t="s">
        <v>96</v>
      </c>
      <c r="D18" s="40">
        <f t="shared" ref="D18" si="3">+E18+F18+G18+H18</f>
        <v>201147</v>
      </c>
      <c r="E18" s="40">
        <f>+'Հավելված 7'!I22+'Հավելված 7'!I25</f>
        <v>225147</v>
      </c>
      <c r="F18" s="40"/>
      <c r="G18" s="40">
        <f>+'Հավելված 7'!I24</f>
        <v>-24000</v>
      </c>
      <c r="H18" s="41"/>
    </row>
    <row r="19" spans="1:9" ht="33.85">
      <c r="A19" s="159">
        <v>1183</v>
      </c>
      <c r="B19" s="159">
        <v>32012</v>
      </c>
      <c r="C19" s="119" t="s">
        <v>111</v>
      </c>
      <c r="D19" s="160">
        <f>SUM(E19:H19)</f>
        <v>-477826</v>
      </c>
      <c r="E19" s="160">
        <f>+E21+E27+E32+E39+E44+E51</f>
        <v>0</v>
      </c>
      <c r="F19" s="160">
        <f t="shared" ref="F19:H19" si="4">+F21+F27+F32+F39+F44+F51</f>
        <v>0</v>
      </c>
      <c r="G19" s="160">
        <f t="shared" si="4"/>
        <v>0</v>
      </c>
      <c r="H19" s="160">
        <f t="shared" si="4"/>
        <v>-477826</v>
      </c>
    </row>
    <row r="20" spans="1:9" s="163" customFormat="1">
      <c r="A20" s="161"/>
      <c r="B20" s="161"/>
      <c r="C20" s="162" t="s">
        <v>24</v>
      </c>
      <c r="D20" s="161"/>
      <c r="E20" s="161"/>
      <c r="F20" s="161"/>
      <c r="G20" s="161"/>
      <c r="H20" s="161"/>
    </row>
    <row r="21" spans="1:9" s="167" customFormat="1">
      <c r="A21" s="256"/>
      <c r="B21" s="256"/>
      <c r="C21" s="164" t="s">
        <v>95</v>
      </c>
      <c r="D21" s="165">
        <f t="shared" ref="D21:D53" si="5">SUM(E21:H21)</f>
        <v>-58250</v>
      </c>
      <c r="E21" s="166">
        <f t="shared" ref="E21:H21" si="6">+E22+E23+E24+E25+E26</f>
        <v>0</v>
      </c>
      <c r="F21" s="166">
        <f t="shared" si="6"/>
        <v>0</v>
      </c>
      <c r="G21" s="166">
        <f t="shared" si="6"/>
        <v>0</v>
      </c>
      <c r="H21" s="166">
        <f t="shared" si="6"/>
        <v>-58250</v>
      </c>
    </row>
    <row r="22" spans="1:9" s="163" customFormat="1" ht="36">
      <c r="A22" s="257"/>
      <c r="B22" s="257"/>
      <c r="C22" s="168" t="s">
        <v>112</v>
      </c>
      <c r="D22" s="169">
        <f t="shared" si="5"/>
        <v>-11650</v>
      </c>
      <c r="E22" s="170"/>
      <c r="F22" s="170"/>
      <c r="G22" s="170"/>
      <c r="H22" s="170">
        <v>-11650</v>
      </c>
    </row>
    <row r="23" spans="1:9" s="163" customFormat="1" ht="36">
      <c r="A23" s="257"/>
      <c r="B23" s="257"/>
      <c r="C23" s="168" t="s">
        <v>113</v>
      </c>
      <c r="D23" s="169">
        <f t="shared" si="5"/>
        <v>-11650</v>
      </c>
      <c r="E23" s="170"/>
      <c r="F23" s="170"/>
      <c r="G23" s="170"/>
      <c r="H23" s="170">
        <v>-11650</v>
      </c>
    </row>
    <row r="24" spans="1:9" s="163" customFormat="1" ht="36">
      <c r="A24" s="257"/>
      <c r="B24" s="257"/>
      <c r="C24" s="168" t="s">
        <v>114</v>
      </c>
      <c r="D24" s="169">
        <f t="shared" si="5"/>
        <v>-11650</v>
      </c>
      <c r="E24" s="170"/>
      <c r="F24" s="170"/>
      <c r="G24" s="170"/>
      <c r="H24" s="170">
        <v>-11650</v>
      </c>
    </row>
    <row r="25" spans="1:9" s="163" customFormat="1" ht="36">
      <c r="A25" s="257"/>
      <c r="B25" s="257"/>
      <c r="C25" s="168" t="s">
        <v>115</v>
      </c>
      <c r="D25" s="169">
        <f t="shared" si="5"/>
        <v>-11650</v>
      </c>
      <c r="E25" s="170"/>
      <c r="F25" s="170"/>
      <c r="G25" s="170"/>
      <c r="H25" s="170">
        <v>-11650</v>
      </c>
    </row>
    <row r="26" spans="1:9" s="163" customFormat="1" ht="36">
      <c r="A26" s="257"/>
      <c r="B26" s="257"/>
      <c r="C26" s="168" t="s">
        <v>116</v>
      </c>
      <c r="D26" s="169">
        <f t="shared" si="5"/>
        <v>-11650</v>
      </c>
      <c r="E26" s="170"/>
      <c r="F26" s="170"/>
      <c r="G26" s="170"/>
      <c r="H26" s="170">
        <v>-11650</v>
      </c>
    </row>
    <row r="27" spans="1:9" s="167" customFormat="1">
      <c r="A27" s="257"/>
      <c r="B27" s="257"/>
      <c r="C27" s="164" t="s">
        <v>117</v>
      </c>
      <c r="D27" s="165">
        <f t="shared" si="5"/>
        <v>-123300</v>
      </c>
      <c r="E27" s="166">
        <f t="shared" ref="E27:H27" si="7">+E28+E29+E30+E31</f>
        <v>0</v>
      </c>
      <c r="F27" s="166">
        <f t="shared" si="7"/>
        <v>0</v>
      </c>
      <c r="G27" s="166">
        <f t="shared" si="7"/>
        <v>0</v>
      </c>
      <c r="H27" s="166">
        <f t="shared" si="7"/>
        <v>-123300</v>
      </c>
    </row>
    <row r="28" spans="1:9" s="163" customFormat="1">
      <c r="A28" s="257"/>
      <c r="B28" s="257"/>
      <c r="C28" s="168" t="s">
        <v>118</v>
      </c>
      <c r="D28" s="169">
        <f t="shared" si="5"/>
        <v>-50000</v>
      </c>
      <c r="E28" s="170"/>
      <c r="F28" s="170"/>
      <c r="G28" s="170"/>
      <c r="H28" s="170">
        <v>-50000</v>
      </c>
    </row>
    <row r="29" spans="1:9" s="163" customFormat="1">
      <c r="A29" s="257"/>
      <c r="B29" s="257"/>
      <c r="C29" s="168" t="s">
        <v>119</v>
      </c>
      <c r="D29" s="169">
        <f t="shared" si="5"/>
        <v>-50000</v>
      </c>
      <c r="E29" s="170"/>
      <c r="F29" s="170"/>
      <c r="G29" s="170"/>
      <c r="H29" s="170">
        <v>-50000</v>
      </c>
    </row>
    <row r="30" spans="1:9" s="163" customFormat="1">
      <c r="A30" s="257"/>
      <c r="B30" s="257"/>
      <c r="C30" s="168" t="s">
        <v>120</v>
      </c>
      <c r="D30" s="169">
        <f t="shared" si="5"/>
        <v>-11650</v>
      </c>
      <c r="E30" s="170"/>
      <c r="F30" s="170"/>
      <c r="G30" s="170"/>
      <c r="H30" s="170">
        <v>-11650</v>
      </c>
    </row>
    <row r="31" spans="1:9" s="163" customFormat="1">
      <c r="A31" s="257"/>
      <c r="B31" s="257"/>
      <c r="C31" s="168" t="s">
        <v>121</v>
      </c>
      <c r="D31" s="169">
        <f t="shared" si="5"/>
        <v>-11650</v>
      </c>
      <c r="E31" s="170"/>
      <c r="F31" s="170"/>
      <c r="G31" s="170"/>
      <c r="H31" s="170">
        <v>-11650</v>
      </c>
    </row>
    <row r="32" spans="1:9" s="167" customFormat="1">
      <c r="A32" s="257"/>
      <c r="B32" s="257"/>
      <c r="C32" s="164" t="s">
        <v>122</v>
      </c>
      <c r="D32" s="165">
        <f t="shared" si="5"/>
        <v>-69900</v>
      </c>
      <c r="E32" s="166">
        <f>E33+E34+E35+E36+E37+E38</f>
        <v>0</v>
      </c>
      <c r="F32" s="166">
        <f t="shared" ref="F32:H32" si="8">F33+F34+F35+F36+F37+F38</f>
        <v>0</v>
      </c>
      <c r="G32" s="166">
        <f t="shared" si="8"/>
        <v>0</v>
      </c>
      <c r="H32" s="166">
        <f t="shared" si="8"/>
        <v>-69900</v>
      </c>
    </row>
    <row r="33" spans="1:8" s="163" customFormat="1">
      <c r="A33" s="257"/>
      <c r="B33" s="257"/>
      <c r="C33" s="168" t="s">
        <v>123</v>
      </c>
      <c r="D33" s="169">
        <f t="shared" si="5"/>
        <v>-11650</v>
      </c>
      <c r="E33" s="170"/>
      <c r="F33" s="170"/>
      <c r="G33" s="170"/>
      <c r="H33" s="170">
        <v>-11650</v>
      </c>
    </row>
    <row r="34" spans="1:8" s="163" customFormat="1" ht="36">
      <c r="A34" s="257"/>
      <c r="B34" s="257"/>
      <c r="C34" s="168" t="s">
        <v>124</v>
      </c>
      <c r="D34" s="169">
        <f t="shared" si="5"/>
        <v>-11650</v>
      </c>
      <c r="E34" s="170"/>
      <c r="F34" s="170"/>
      <c r="G34" s="170"/>
      <c r="H34" s="170">
        <v>-11650</v>
      </c>
    </row>
    <row r="35" spans="1:8" s="163" customFormat="1" ht="36">
      <c r="A35" s="257"/>
      <c r="B35" s="257"/>
      <c r="C35" s="168" t="s">
        <v>125</v>
      </c>
      <c r="D35" s="169">
        <f t="shared" si="5"/>
        <v>-11650</v>
      </c>
      <c r="E35" s="170"/>
      <c r="F35" s="170"/>
      <c r="G35" s="170"/>
      <c r="H35" s="170">
        <v>-11650</v>
      </c>
    </row>
    <row r="36" spans="1:8" s="163" customFormat="1" ht="36">
      <c r="A36" s="257"/>
      <c r="B36" s="257"/>
      <c r="C36" s="168" t="s">
        <v>126</v>
      </c>
      <c r="D36" s="169">
        <f t="shared" si="5"/>
        <v>-11650</v>
      </c>
      <c r="E36" s="170"/>
      <c r="F36" s="170"/>
      <c r="G36" s="170"/>
      <c r="H36" s="170">
        <v>-11650</v>
      </c>
    </row>
    <row r="37" spans="1:8" s="163" customFormat="1">
      <c r="A37" s="257"/>
      <c r="B37" s="257"/>
      <c r="C37" s="168" t="s">
        <v>127</v>
      </c>
      <c r="D37" s="169">
        <f t="shared" si="5"/>
        <v>-11650</v>
      </c>
      <c r="E37" s="170"/>
      <c r="F37" s="170"/>
      <c r="G37" s="170"/>
      <c r="H37" s="170">
        <v>-11650</v>
      </c>
    </row>
    <row r="38" spans="1:8" s="163" customFormat="1">
      <c r="A38" s="257"/>
      <c r="B38" s="257"/>
      <c r="C38" s="168" t="s">
        <v>128</v>
      </c>
      <c r="D38" s="169">
        <f t="shared" si="5"/>
        <v>-11650</v>
      </c>
      <c r="E38" s="170"/>
      <c r="F38" s="170"/>
      <c r="G38" s="170"/>
      <c r="H38" s="170">
        <v>-11650</v>
      </c>
    </row>
    <row r="39" spans="1:8" s="167" customFormat="1">
      <c r="A39" s="257"/>
      <c r="B39" s="257"/>
      <c r="C39" s="164" t="s">
        <v>129</v>
      </c>
      <c r="D39" s="165">
        <f t="shared" si="5"/>
        <v>-123300</v>
      </c>
      <c r="E39" s="166">
        <f t="shared" ref="E39:H39" si="9">+E40+E41+E42+E43</f>
        <v>0</v>
      </c>
      <c r="F39" s="166">
        <f t="shared" si="9"/>
        <v>0</v>
      </c>
      <c r="G39" s="166">
        <f t="shared" si="9"/>
        <v>0</v>
      </c>
      <c r="H39" s="166">
        <f t="shared" si="9"/>
        <v>-123300</v>
      </c>
    </row>
    <row r="40" spans="1:8" s="163" customFormat="1" ht="36">
      <c r="A40" s="257"/>
      <c r="B40" s="257"/>
      <c r="C40" s="168" t="s">
        <v>130</v>
      </c>
      <c r="D40" s="169">
        <f t="shared" si="5"/>
        <v>-50000</v>
      </c>
      <c r="E40" s="170"/>
      <c r="F40" s="170"/>
      <c r="G40" s="170"/>
      <c r="H40" s="170">
        <v>-50000</v>
      </c>
    </row>
    <row r="41" spans="1:8" s="163" customFormat="1">
      <c r="A41" s="257"/>
      <c r="B41" s="257"/>
      <c r="C41" s="168" t="s">
        <v>131</v>
      </c>
      <c r="D41" s="169">
        <f t="shared" si="5"/>
        <v>-50000</v>
      </c>
      <c r="E41" s="170"/>
      <c r="F41" s="170"/>
      <c r="G41" s="170"/>
      <c r="H41" s="170">
        <v>-50000</v>
      </c>
    </row>
    <row r="42" spans="1:8" s="163" customFormat="1" ht="36">
      <c r="A42" s="257"/>
      <c r="B42" s="257"/>
      <c r="C42" s="168" t="s">
        <v>132</v>
      </c>
      <c r="D42" s="169">
        <f t="shared" si="5"/>
        <v>-11650</v>
      </c>
      <c r="E42" s="170"/>
      <c r="F42" s="170"/>
      <c r="G42" s="170"/>
      <c r="H42" s="170">
        <v>-11650</v>
      </c>
    </row>
    <row r="43" spans="1:8" s="163" customFormat="1">
      <c r="A43" s="257"/>
      <c r="B43" s="257"/>
      <c r="C43" s="168" t="s">
        <v>133</v>
      </c>
      <c r="D43" s="169">
        <f t="shared" si="5"/>
        <v>-11650</v>
      </c>
      <c r="E43" s="170"/>
      <c r="F43" s="170"/>
      <c r="G43" s="170"/>
      <c r="H43" s="170">
        <v>-11650</v>
      </c>
    </row>
    <row r="44" spans="1:8" s="167" customFormat="1">
      <c r="A44" s="257"/>
      <c r="B44" s="257"/>
      <c r="C44" s="164" t="s">
        <v>134</v>
      </c>
      <c r="D44" s="165">
        <f t="shared" si="5"/>
        <v>-69900</v>
      </c>
      <c r="E44" s="166">
        <f>E45+E46+E47+E48+E49+E50</f>
        <v>0</v>
      </c>
      <c r="F44" s="166">
        <f t="shared" ref="F44:H44" si="10">F45+F46+F47+F48+F49+F50</f>
        <v>0</v>
      </c>
      <c r="G44" s="166">
        <f t="shared" si="10"/>
        <v>0</v>
      </c>
      <c r="H44" s="166">
        <f t="shared" si="10"/>
        <v>-69900</v>
      </c>
    </row>
    <row r="45" spans="1:8" s="163" customFormat="1" ht="36">
      <c r="A45" s="257"/>
      <c r="B45" s="257"/>
      <c r="C45" s="168" t="s">
        <v>135</v>
      </c>
      <c r="D45" s="169">
        <f t="shared" si="5"/>
        <v>-11650</v>
      </c>
      <c r="E45" s="170"/>
      <c r="F45" s="170"/>
      <c r="G45" s="170"/>
      <c r="H45" s="170">
        <v>-11650</v>
      </c>
    </row>
    <row r="46" spans="1:8" s="163" customFormat="1" ht="36">
      <c r="A46" s="257"/>
      <c r="B46" s="257"/>
      <c r="C46" s="168" t="s">
        <v>136</v>
      </c>
      <c r="D46" s="169">
        <f t="shared" si="5"/>
        <v>-11650</v>
      </c>
      <c r="E46" s="170"/>
      <c r="F46" s="170"/>
      <c r="G46" s="170"/>
      <c r="H46" s="170">
        <v>-11650</v>
      </c>
    </row>
    <row r="47" spans="1:8" s="163" customFormat="1" ht="36">
      <c r="A47" s="257"/>
      <c r="B47" s="257"/>
      <c r="C47" s="168" t="s">
        <v>137</v>
      </c>
      <c r="D47" s="169">
        <f t="shared" si="5"/>
        <v>-11650</v>
      </c>
      <c r="E47" s="170"/>
      <c r="F47" s="170"/>
      <c r="G47" s="170"/>
      <c r="H47" s="170">
        <v>-11650</v>
      </c>
    </row>
    <row r="48" spans="1:8" s="163" customFormat="1">
      <c r="A48" s="257"/>
      <c r="B48" s="257"/>
      <c r="C48" s="168" t="s">
        <v>138</v>
      </c>
      <c r="D48" s="169">
        <f t="shared" si="5"/>
        <v>-11650</v>
      </c>
      <c r="E48" s="170"/>
      <c r="F48" s="170"/>
      <c r="G48" s="170"/>
      <c r="H48" s="170">
        <v>-11650</v>
      </c>
    </row>
    <row r="49" spans="1:8" s="163" customFormat="1">
      <c r="A49" s="257"/>
      <c r="B49" s="257"/>
      <c r="C49" s="168" t="s">
        <v>139</v>
      </c>
      <c r="D49" s="169">
        <f t="shared" si="5"/>
        <v>-11650</v>
      </c>
      <c r="E49" s="170"/>
      <c r="F49" s="170"/>
      <c r="G49" s="170"/>
      <c r="H49" s="170">
        <v>-11650</v>
      </c>
    </row>
    <row r="50" spans="1:8" s="163" customFormat="1">
      <c r="A50" s="257"/>
      <c r="B50" s="257"/>
      <c r="C50" s="168" t="s">
        <v>140</v>
      </c>
      <c r="D50" s="169">
        <f t="shared" si="5"/>
        <v>-11650</v>
      </c>
      <c r="E50" s="170"/>
      <c r="F50" s="170"/>
      <c r="G50" s="170"/>
      <c r="H50" s="170">
        <v>-11650</v>
      </c>
    </row>
    <row r="51" spans="1:8" s="167" customFormat="1">
      <c r="A51" s="257"/>
      <c r="B51" s="257"/>
      <c r="C51" s="164" t="s">
        <v>141</v>
      </c>
      <c r="D51" s="165">
        <f t="shared" si="5"/>
        <v>-33176</v>
      </c>
      <c r="E51" s="166">
        <f>E52+E53</f>
        <v>0</v>
      </c>
      <c r="F51" s="166">
        <f t="shared" ref="F51:H51" si="11">F52+F53</f>
        <v>0</v>
      </c>
      <c r="G51" s="166">
        <f t="shared" si="11"/>
        <v>0</v>
      </c>
      <c r="H51" s="166">
        <f t="shared" si="11"/>
        <v>-33176</v>
      </c>
    </row>
    <row r="52" spans="1:8" s="163" customFormat="1">
      <c r="A52" s="257"/>
      <c r="B52" s="257"/>
      <c r="C52" s="168" t="s">
        <v>142</v>
      </c>
      <c r="D52" s="169">
        <f t="shared" si="5"/>
        <v>-21526</v>
      </c>
      <c r="E52" s="170"/>
      <c r="F52" s="170"/>
      <c r="G52" s="170"/>
      <c r="H52" s="170">
        <v>-21526</v>
      </c>
    </row>
    <row r="53" spans="1:8" s="163" customFormat="1">
      <c r="A53" s="258"/>
      <c r="B53" s="258"/>
      <c r="C53" s="168" t="s">
        <v>143</v>
      </c>
      <c r="D53" s="169">
        <f t="shared" si="5"/>
        <v>-11650</v>
      </c>
      <c r="E53" s="170"/>
      <c r="F53" s="170"/>
      <c r="G53" s="170"/>
      <c r="H53" s="170">
        <v>-11650</v>
      </c>
    </row>
  </sheetData>
  <mergeCells count="13">
    <mergeCell ref="A21:A53"/>
    <mergeCell ref="B21:B53"/>
    <mergeCell ref="F1:H1"/>
    <mergeCell ref="F2:H2"/>
    <mergeCell ref="F3:H3"/>
    <mergeCell ref="A5:H6"/>
    <mergeCell ref="G8:H8"/>
    <mergeCell ref="C9:C10"/>
    <mergeCell ref="D9:D10"/>
    <mergeCell ref="E9:H9"/>
    <mergeCell ref="A9:B9"/>
    <mergeCell ref="A17:A18"/>
    <mergeCell ref="B17:B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55"/>
  <sheetViews>
    <sheetView topLeftCell="A10" zoomScale="70" zoomScaleNormal="70" workbookViewId="0">
      <selection activeCell="E18" sqref="E18"/>
    </sheetView>
  </sheetViews>
  <sheetFormatPr defaultColWidth="9.09765625" defaultRowHeight="18"/>
  <cols>
    <col min="1" max="3" width="9.09765625" style="125"/>
    <col min="4" max="4" width="54.296875" style="125" customWidth="1"/>
    <col min="5" max="5" width="32.8984375" style="125" customWidth="1"/>
    <col min="6" max="6" width="33.69921875" style="125" customWidth="1"/>
    <col min="7" max="8" width="9.09765625" style="125"/>
    <col min="9" max="9" width="12.296875" style="125" customWidth="1"/>
    <col min="10" max="16384" width="9.09765625" style="125"/>
  </cols>
  <sheetData>
    <row r="1" spans="2:6" s="124" customFormat="1" ht="25.5" customHeight="1">
      <c r="D1" s="276" t="s">
        <v>43</v>
      </c>
      <c r="E1" s="276"/>
    </row>
    <row r="2" spans="2:6" ht="18" customHeight="1">
      <c r="D2" s="275" t="s">
        <v>84</v>
      </c>
      <c r="E2" s="275"/>
    </row>
    <row r="3" spans="2:6" ht="18" customHeight="1">
      <c r="D3" s="275" t="s">
        <v>32</v>
      </c>
      <c r="E3" s="275"/>
    </row>
    <row r="4" spans="2:6" ht="13.5" customHeight="1">
      <c r="D4" s="275"/>
      <c r="E4" s="275"/>
    </row>
    <row r="5" spans="2:6" ht="13.5" customHeight="1">
      <c r="D5" s="157"/>
      <c r="E5" s="157"/>
    </row>
    <row r="6" spans="2:6" ht="85.5" customHeight="1">
      <c r="B6" s="277" t="s">
        <v>146</v>
      </c>
      <c r="C6" s="277"/>
      <c r="D6" s="277"/>
      <c r="E6" s="277"/>
      <c r="F6" s="126"/>
    </row>
    <row r="8" spans="2:6">
      <c r="E8" s="172" t="s">
        <v>2</v>
      </c>
    </row>
    <row r="9" spans="2:6" ht="90" customHeight="1">
      <c r="B9" s="278" t="s">
        <v>33</v>
      </c>
      <c r="C9" s="279"/>
      <c r="D9" s="264" t="s">
        <v>44</v>
      </c>
      <c r="E9" s="171" t="s">
        <v>144</v>
      </c>
    </row>
    <row r="10" spans="2:6" ht="88.5" customHeight="1">
      <c r="B10" s="127" t="s">
        <v>34</v>
      </c>
      <c r="C10" s="127" t="s">
        <v>35</v>
      </c>
      <c r="D10" s="265"/>
      <c r="E10" s="20" t="s">
        <v>45</v>
      </c>
    </row>
    <row r="11" spans="2:6" ht="33.85">
      <c r="B11" s="127"/>
      <c r="C11" s="127"/>
      <c r="D11" s="14" t="s">
        <v>42</v>
      </c>
      <c r="E11" s="3">
        <f>+E13+E19</f>
        <v>-276679</v>
      </c>
    </row>
    <row r="12" spans="2:6">
      <c r="B12" s="127"/>
      <c r="C12" s="127"/>
      <c r="D12" s="16" t="s">
        <v>71</v>
      </c>
      <c r="E12" s="15"/>
    </row>
    <row r="13" spans="2:6" ht="50.75">
      <c r="B13" s="18">
        <v>1163</v>
      </c>
      <c r="C13" s="9">
        <v>12001</v>
      </c>
      <c r="D13" s="119" t="s">
        <v>102</v>
      </c>
      <c r="E13" s="3">
        <f t="shared" ref="E13" si="0">+E15</f>
        <v>201147</v>
      </c>
    </row>
    <row r="14" spans="2:6">
      <c r="B14" s="19"/>
      <c r="C14" s="19"/>
      <c r="D14" s="121" t="s">
        <v>20</v>
      </c>
      <c r="E14" s="17"/>
    </row>
    <row r="15" spans="2:6">
      <c r="B15" s="280"/>
      <c r="C15" s="280"/>
      <c r="D15" s="128" t="s">
        <v>66</v>
      </c>
      <c r="E15" s="44">
        <f t="shared" ref="E15" si="1">+E17</f>
        <v>201147</v>
      </c>
    </row>
    <row r="16" spans="2:6">
      <c r="B16" s="280"/>
      <c r="C16" s="280"/>
      <c r="D16" s="129" t="s">
        <v>70</v>
      </c>
      <c r="E16" s="17"/>
    </row>
    <row r="17" spans="2:5">
      <c r="B17" s="280"/>
      <c r="C17" s="280"/>
      <c r="D17" s="130" t="s">
        <v>95</v>
      </c>
      <c r="E17" s="43">
        <f t="shared" ref="E17" si="2">+E18</f>
        <v>201147</v>
      </c>
    </row>
    <row r="18" spans="2:5" ht="36">
      <c r="B18" s="280"/>
      <c r="C18" s="280"/>
      <c r="D18" s="39" t="s">
        <v>96</v>
      </c>
      <c r="E18" s="35">
        <f>+'Հավելված 3'!D18</f>
        <v>201147</v>
      </c>
    </row>
    <row r="19" spans="2:5" ht="33.85">
      <c r="B19" s="159">
        <v>1183</v>
      </c>
      <c r="C19" s="159">
        <v>32012</v>
      </c>
      <c r="D19" s="119" t="s">
        <v>111</v>
      </c>
      <c r="E19" s="3">
        <f>+E21</f>
        <v>-477826</v>
      </c>
    </row>
    <row r="20" spans="2:5">
      <c r="B20" s="159"/>
      <c r="C20" s="159"/>
      <c r="D20" s="173" t="s">
        <v>20</v>
      </c>
      <c r="E20" s="17"/>
    </row>
    <row r="21" spans="2:5" ht="33.85">
      <c r="B21" s="161"/>
      <c r="C21" s="161"/>
      <c r="D21" s="174" t="s">
        <v>21</v>
      </c>
      <c r="E21" s="44">
        <f>+E23+E29+E34+E41+E46+E53</f>
        <v>-477826</v>
      </c>
    </row>
    <row r="22" spans="2:5">
      <c r="B22" s="161"/>
      <c r="C22" s="161"/>
      <c r="D22" s="175" t="s">
        <v>70</v>
      </c>
      <c r="E22" s="17"/>
    </row>
    <row r="23" spans="2:5">
      <c r="B23" s="256"/>
      <c r="C23" s="256"/>
      <c r="D23" s="130" t="s">
        <v>95</v>
      </c>
      <c r="E23" s="43">
        <f>+E24+E25+E26+E27+E28</f>
        <v>-58250</v>
      </c>
    </row>
    <row r="24" spans="2:5" ht="36">
      <c r="B24" s="257"/>
      <c r="C24" s="257"/>
      <c r="D24" s="168" t="s">
        <v>112</v>
      </c>
      <c r="E24" s="35">
        <f>+'Հավելված 3'!D22</f>
        <v>-11650</v>
      </c>
    </row>
    <row r="25" spans="2:5" ht="36">
      <c r="B25" s="257"/>
      <c r="C25" s="257"/>
      <c r="D25" s="168" t="s">
        <v>113</v>
      </c>
      <c r="E25" s="35">
        <f>+'Հավելված 3'!D23</f>
        <v>-11650</v>
      </c>
    </row>
    <row r="26" spans="2:5" ht="36">
      <c r="B26" s="257"/>
      <c r="C26" s="257"/>
      <c r="D26" s="168" t="s">
        <v>114</v>
      </c>
      <c r="E26" s="35">
        <f>+'Հավելված 3'!D24</f>
        <v>-11650</v>
      </c>
    </row>
    <row r="27" spans="2:5" ht="36">
      <c r="B27" s="257"/>
      <c r="C27" s="257"/>
      <c r="D27" s="168" t="s">
        <v>115</v>
      </c>
      <c r="E27" s="35">
        <f>+'Հավելված 3'!D25</f>
        <v>-11650</v>
      </c>
    </row>
    <row r="28" spans="2:5" ht="36">
      <c r="B28" s="257"/>
      <c r="C28" s="257"/>
      <c r="D28" s="168" t="s">
        <v>116</v>
      </c>
      <c r="E28" s="35">
        <f>+'Հավելված 3'!D26</f>
        <v>-11650</v>
      </c>
    </row>
    <row r="29" spans="2:5">
      <c r="B29" s="257"/>
      <c r="C29" s="257"/>
      <c r="D29" s="130" t="s">
        <v>117</v>
      </c>
      <c r="E29" s="43">
        <f>+E30+E31+E32+E33</f>
        <v>-123300</v>
      </c>
    </row>
    <row r="30" spans="2:5">
      <c r="B30" s="257"/>
      <c r="C30" s="257"/>
      <c r="D30" s="168" t="s">
        <v>118</v>
      </c>
      <c r="E30" s="35">
        <f>+'Հավելված 3'!D28</f>
        <v>-50000</v>
      </c>
    </row>
    <row r="31" spans="2:5">
      <c r="B31" s="257"/>
      <c r="C31" s="257"/>
      <c r="D31" s="168" t="s">
        <v>119</v>
      </c>
      <c r="E31" s="35">
        <f>+'Հավելված 3'!D29</f>
        <v>-50000</v>
      </c>
    </row>
    <row r="32" spans="2:5">
      <c r="B32" s="257"/>
      <c r="C32" s="257"/>
      <c r="D32" s="168" t="s">
        <v>120</v>
      </c>
      <c r="E32" s="35">
        <f>+'Հավելված 3'!D30</f>
        <v>-11650</v>
      </c>
    </row>
    <row r="33" spans="2:5">
      <c r="B33" s="257"/>
      <c r="C33" s="257"/>
      <c r="D33" s="168" t="s">
        <v>121</v>
      </c>
      <c r="E33" s="35">
        <f>+'Հավելված 3'!D31</f>
        <v>-11650</v>
      </c>
    </row>
    <row r="34" spans="2:5">
      <c r="B34" s="257"/>
      <c r="C34" s="257"/>
      <c r="D34" s="130" t="s">
        <v>122</v>
      </c>
      <c r="E34" s="43">
        <f>+E35+E36+E37+E38+E39+E40</f>
        <v>-69900</v>
      </c>
    </row>
    <row r="35" spans="2:5">
      <c r="B35" s="257"/>
      <c r="C35" s="257"/>
      <c r="D35" s="168" t="s">
        <v>123</v>
      </c>
      <c r="E35" s="35">
        <f>+'Հավելված 3'!D33</f>
        <v>-11650</v>
      </c>
    </row>
    <row r="36" spans="2:5" ht="36">
      <c r="B36" s="257"/>
      <c r="C36" s="257"/>
      <c r="D36" s="168" t="s">
        <v>124</v>
      </c>
      <c r="E36" s="35">
        <f>+'Հավելված 3'!D34</f>
        <v>-11650</v>
      </c>
    </row>
    <row r="37" spans="2:5" ht="36">
      <c r="B37" s="257"/>
      <c r="C37" s="257"/>
      <c r="D37" s="168" t="s">
        <v>125</v>
      </c>
      <c r="E37" s="35">
        <f>+'Հավելված 3'!D35</f>
        <v>-11650</v>
      </c>
    </row>
    <row r="38" spans="2:5" ht="36">
      <c r="B38" s="257"/>
      <c r="C38" s="257"/>
      <c r="D38" s="168" t="s">
        <v>126</v>
      </c>
      <c r="E38" s="35">
        <f>+'Հավելված 3'!D36</f>
        <v>-11650</v>
      </c>
    </row>
    <row r="39" spans="2:5">
      <c r="B39" s="257"/>
      <c r="C39" s="257"/>
      <c r="D39" s="168" t="s">
        <v>127</v>
      </c>
      <c r="E39" s="35">
        <f>+'Հավելված 3'!D37</f>
        <v>-11650</v>
      </c>
    </row>
    <row r="40" spans="2:5">
      <c r="B40" s="257"/>
      <c r="C40" s="257"/>
      <c r="D40" s="168" t="s">
        <v>128</v>
      </c>
      <c r="E40" s="35">
        <f>+'Հավելված 3'!D38</f>
        <v>-11650</v>
      </c>
    </row>
    <row r="41" spans="2:5">
      <c r="B41" s="257"/>
      <c r="C41" s="257"/>
      <c r="D41" s="130" t="s">
        <v>129</v>
      </c>
      <c r="E41" s="43">
        <f>+E42+E43+E44+E45</f>
        <v>-123300</v>
      </c>
    </row>
    <row r="42" spans="2:5" ht="36">
      <c r="B42" s="257"/>
      <c r="C42" s="257"/>
      <c r="D42" s="168" t="s">
        <v>130</v>
      </c>
      <c r="E42" s="35">
        <f>+'Հավելված 3'!D40</f>
        <v>-50000</v>
      </c>
    </row>
    <row r="43" spans="2:5">
      <c r="B43" s="257"/>
      <c r="C43" s="257"/>
      <c r="D43" s="168" t="s">
        <v>131</v>
      </c>
      <c r="E43" s="35">
        <f>+'Հավելված 3'!D41</f>
        <v>-50000</v>
      </c>
    </row>
    <row r="44" spans="2:5" ht="36">
      <c r="B44" s="257"/>
      <c r="C44" s="257"/>
      <c r="D44" s="168" t="s">
        <v>132</v>
      </c>
      <c r="E44" s="35">
        <f>+'Հավելված 3'!D42</f>
        <v>-11650</v>
      </c>
    </row>
    <row r="45" spans="2:5">
      <c r="B45" s="257"/>
      <c r="C45" s="257"/>
      <c r="D45" s="168" t="s">
        <v>133</v>
      </c>
      <c r="E45" s="35">
        <f>+'Հավելված 3'!D43</f>
        <v>-11650</v>
      </c>
    </row>
    <row r="46" spans="2:5">
      <c r="B46" s="257"/>
      <c r="C46" s="257"/>
      <c r="D46" s="130" t="s">
        <v>134</v>
      </c>
      <c r="E46" s="43">
        <f>+E47+E48+E49+E50+E51+E52</f>
        <v>-69900</v>
      </c>
    </row>
    <row r="47" spans="2:5" ht="36">
      <c r="B47" s="257"/>
      <c r="C47" s="257"/>
      <c r="D47" s="168" t="s">
        <v>135</v>
      </c>
      <c r="E47" s="35">
        <f>+'Հավելված 3'!D45</f>
        <v>-11650</v>
      </c>
    </row>
    <row r="48" spans="2:5" ht="36">
      <c r="B48" s="257"/>
      <c r="C48" s="257"/>
      <c r="D48" s="168" t="s">
        <v>136</v>
      </c>
      <c r="E48" s="35">
        <f>+'Հավելված 3'!D46</f>
        <v>-11650</v>
      </c>
    </row>
    <row r="49" spans="2:5" ht="36">
      <c r="B49" s="257"/>
      <c r="C49" s="257"/>
      <c r="D49" s="168" t="s">
        <v>137</v>
      </c>
      <c r="E49" s="35">
        <f>+'Հավելված 3'!D47</f>
        <v>-11650</v>
      </c>
    </row>
    <row r="50" spans="2:5">
      <c r="B50" s="257"/>
      <c r="C50" s="257"/>
      <c r="D50" s="168" t="s">
        <v>138</v>
      </c>
      <c r="E50" s="35">
        <f>+'Հավելված 3'!D48</f>
        <v>-11650</v>
      </c>
    </row>
    <row r="51" spans="2:5">
      <c r="B51" s="257"/>
      <c r="C51" s="257"/>
      <c r="D51" s="168" t="s">
        <v>139</v>
      </c>
      <c r="E51" s="35">
        <f>+'Հավելված 3'!D49</f>
        <v>-11650</v>
      </c>
    </row>
    <row r="52" spans="2:5">
      <c r="B52" s="257"/>
      <c r="C52" s="257"/>
      <c r="D52" s="168" t="s">
        <v>140</v>
      </c>
      <c r="E52" s="35">
        <f>+'Հավելված 3'!D50</f>
        <v>-11650</v>
      </c>
    </row>
    <row r="53" spans="2:5">
      <c r="B53" s="257"/>
      <c r="C53" s="257"/>
      <c r="D53" s="130" t="s">
        <v>141</v>
      </c>
      <c r="E53" s="43">
        <f>+E54+E55</f>
        <v>-33176</v>
      </c>
    </row>
    <row r="54" spans="2:5">
      <c r="B54" s="257"/>
      <c r="C54" s="257"/>
      <c r="D54" s="168" t="s">
        <v>142</v>
      </c>
      <c r="E54" s="35">
        <f>+'Հավելված 3'!D52</f>
        <v>-21526</v>
      </c>
    </row>
    <row r="55" spans="2:5">
      <c r="B55" s="258"/>
      <c r="C55" s="258"/>
      <c r="D55" s="168" t="s">
        <v>143</v>
      </c>
      <c r="E55" s="35">
        <f>+'Հավելված 3'!D53</f>
        <v>-11650</v>
      </c>
    </row>
  </sheetData>
  <mergeCells count="10">
    <mergeCell ref="D3:E4"/>
    <mergeCell ref="D2:E2"/>
    <mergeCell ref="D1:E1"/>
    <mergeCell ref="B23:B55"/>
    <mergeCell ref="C23:C55"/>
    <mergeCell ref="B6:E6"/>
    <mergeCell ref="B9:C9"/>
    <mergeCell ref="D9:D10"/>
    <mergeCell ref="C15:C18"/>
    <mergeCell ref="B15:B1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9"/>
  <sheetViews>
    <sheetView topLeftCell="A19" zoomScale="85" zoomScaleNormal="85" workbookViewId="0">
      <selection activeCell="D23" sqref="D23"/>
    </sheetView>
  </sheetViews>
  <sheetFormatPr defaultColWidth="9.09765625" defaultRowHeight="18"/>
  <cols>
    <col min="1" max="1" width="5.296875" style="28" customWidth="1"/>
    <col min="2" max="2" width="24.5" style="28" customWidth="1"/>
    <col min="3" max="3" width="65.69921875" style="28" customWidth="1"/>
    <col min="4" max="4" width="33.09765625" style="28" customWidth="1"/>
    <col min="5" max="16384" width="9.09765625" style="28"/>
  </cols>
  <sheetData>
    <row r="1" spans="1:6" s="132" customFormat="1" ht="26.35" customHeight="1">
      <c r="A1" s="131"/>
      <c r="B1" s="131"/>
      <c r="C1" s="293" t="s">
        <v>46</v>
      </c>
      <c r="D1" s="293"/>
    </row>
    <row r="2" spans="1:6">
      <c r="A2" s="133"/>
      <c r="B2" s="133"/>
      <c r="C2" s="292" t="s">
        <v>84</v>
      </c>
      <c r="D2" s="292"/>
    </row>
    <row r="3" spans="1:6">
      <c r="A3" s="133"/>
      <c r="B3" s="133"/>
      <c r="C3" s="292" t="s">
        <v>1</v>
      </c>
      <c r="D3" s="292"/>
    </row>
    <row r="5" spans="1:6" ht="58.5" customHeight="1">
      <c r="B5" s="289" t="s">
        <v>159</v>
      </c>
      <c r="C5" s="289"/>
      <c r="D5" s="289"/>
    </row>
    <row r="6" spans="1:6">
      <c r="A6" s="134"/>
      <c r="B6" s="134"/>
      <c r="C6" s="134"/>
      <c r="D6" s="134"/>
    </row>
    <row r="7" spans="1:6" ht="16.5" customHeight="1">
      <c r="A7" s="290" t="s">
        <v>88</v>
      </c>
      <c r="B7" s="290"/>
      <c r="C7" s="290"/>
      <c r="D7" s="290"/>
      <c r="E7" s="135"/>
      <c r="F7" s="135"/>
    </row>
    <row r="8" spans="1:6" ht="32.75" customHeight="1">
      <c r="B8" s="136"/>
      <c r="C8" s="137" t="s">
        <v>21</v>
      </c>
      <c r="D8" s="136"/>
    </row>
    <row r="9" spans="1:6">
      <c r="B9" s="24" t="s">
        <v>47</v>
      </c>
      <c r="C9" s="25"/>
      <c r="D9" s="26"/>
    </row>
    <row r="10" spans="1:6" s="59" customFormat="1">
      <c r="D10" s="138"/>
    </row>
    <row r="11" spans="1:6" s="59" customFormat="1"/>
    <row r="12" spans="1:6">
      <c r="B12" s="53" t="s">
        <v>48</v>
      </c>
      <c r="C12" s="53" t="s">
        <v>49</v>
      </c>
      <c r="D12" s="23"/>
    </row>
    <row r="13" spans="1:6">
      <c r="B13" s="22">
        <v>1163</v>
      </c>
      <c r="C13" s="54" t="s">
        <v>97</v>
      </c>
      <c r="D13" s="53"/>
    </row>
    <row r="15" spans="1:6">
      <c r="B15" s="294" t="s">
        <v>50</v>
      </c>
      <c r="C15" s="295"/>
      <c r="D15" s="53"/>
    </row>
    <row r="16" spans="1:6" ht="116.75" customHeight="1">
      <c r="B16" s="54" t="s">
        <v>51</v>
      </c>
      <c r="C16" s="60">
        <v>1163</v>
      </c>
      <c r="D16" s="30" t="s">
        <v>144</v>
      </c>
    </row>
    <row r="17" spans="1:5">
      <c r="B17" s="54" t="s">
        <v>52</v>
      </c>
      <c r="C17" s="60">
        <v>12001</v>
      </c>
      <c r="D17" s="31" t="s">
        <v>91</v>
      </c>
    </row>
    <row r="18" spans="1:5" ht="54">
      <c r="B18" s="54" t="s">
        <v>73</v>
      </c>
      <c r="C18" s="61" t="s">
        <v>102</v>
      </c>
      <c r="D18" s="281"/>
    </row>
    <row r="19" spans="1:5" ht="36">
      <c r="B19" s="54" t="s">
        <v>74</v>
      </c>
      <c r="C19" s="61" t="s">
        <v>103</v>
      </c>
      <c r="D19" s="282"/>
    </row>
    <row r="20" spans="1:5" ht="36">
      <c r="B20" s="54" t="s">
        <v>75</v>
      </c>
      <c r="C20" s="61" t="s">
        <v>104</v>
      </c>
      <c r="D20" s="282"/>
    </row>
    <row r="21" spans="1:5" ht="74.2" customHeight="1">
      <c r="B21" s="22" t="s">
        <v>106</v>
      </c>
      <c r="C21" s="61" t="s">
        <v>105</v>
      </c>
      <c r="D21" s="282"/>
    </row>
    <row r="22" spans="1:5">
      <c r="B22" s="296" t="s">
        <v>76</v>
      </c>
      <c r="C22" s="297"/>
      <c r="D22" s="283"/>
    </row>
    <row r="23" spans="1:5" ht="18" customHeight="1">
      <c r="B23" s="291" t="s">
        <v>107</v>
      </c>
      <c r="C23" s="285"/>
      <c r="D23" s="62">
        <v>-1</v>
      </c>
    </row>
    <row r="24" spans="1:5" ht="18" customHeight="1">
      <c r="B24" s="284" t="s">
        <v>160</v>
      </c>
      <c r="C24" s="285"/>
      <c r="D24" s="62">
        <v>1</v>
      </c>
    </row>
    <row r="25" spans="1:5">
      <c r="B25" s="55" t="s">
        <v>53</v>
      </c>
      <c r="C25" s="55"/>
      <c r="D25" s="33">
        <f>+'Հավելված 1'!D21</f>
        <v>201147</v>
      </c>
      <c r="E25" s="63"/>
    </row>
    <row r="26" spans="1:5">
      <c r="A26" s="59"/>
      <c r="B26" s="139"/>
      <c r="C26" s="139"/>
      <c r="D26" s="139"/>
    </row>
    <row r="27" spans="1:5" ht="50.75">
      <c r="B27" s="53" t="s">
        <v>161</v>
      </c>
      <c r="C27" s="53" t="s">
        <v>49</v>
      </c>
      <c r="D27" s="23"/>
    </row>
    <row r="28" spans="1:5">
      <c r="B28" s="22">
        <v>1183</v>
      </c>
      <c r="C28" s="54" t="s">
        <v>162</v>
      </c>
      <c r="D28" s="53"/>
    </row>
    <row r="30" spans="1:5">
      <c r="B30" s="286" t="s">
        <v>50</v>
      </c>
      <c r="C30" s="287"/>
      <c r="D30" s="23"/>
    </row>
    <row r="31" spans="1:5" ht="81.3" customHeight="1">
      <c r="B31" s="54" t="s">
        <v>163</v>
      </c>
      <c r="C31" s="179">
        <v>1183</v>
      </c>
      <c r="D31" s="30" t="s">
        <v>92</v>
      </c>
    </row>
    <row r="32" spans="1:5">
      <c r="B32" s="180" t="s">
        <v>164</v>
      </c>
      <c r="C32" s="179">
        <v>32012</v>
      </c>
      <c r="D32" s="31" t="s">
        <v>91</v>
      </c>
    </row>
    <row r="33" spans="2:4" ht="36">
      <c r="B33" s="180" t="s">
        <v>165</v>
      </c>
      <c r="C33" s="181" t="s">
        <v>166</v>
      </c>
      <c r="D33" s="281"/>
    </row>
    <row r="34" spans="2:4" ht="36">
      <c r="B34" s="180" t="s">
        <v>167</v>
      </c>
      <c r="C34" s="181" t="s">
        <v>168</v>
      </c>
      <c r="D34" s="282"/>
    </row>
    <row r="35" spans="2:4" ht="36">
      <c r="B35" s="180" t="s">
        <v>169</v>
      </c>
      <c r="C35" s="182" t="s">
        <v>170</v>
      </c>
      <c r="D35" s="282"/>
    </row>
    <row r="36" spans="2:4" ht="54">
      <c r="B36" s="180" t="s">
        <v>171</v>
      </c>
      <c r="C36" s="182" t="s">
        <v>172</v>
      </c>
      <c r="D36" s="282"/>
    </row>
    <row r="37" spans="2:4">
      <c r="B37" s="288" t="s">
        <v>173</v>
      </c>
      <c r="C37" s="288"/>
      <c r="D37" s="283"/>
    </row>
    <row r="38" spans="2:4" ht="18" customHeight="1">
      <c r="B38" s="284" t="s">
        <v>175</v>
      </c>
      <c r="C38" s="285"/>
      <c r="D38" s="62">
        <v>-22</v>
      </c>
    </row>
    <row r="39" spans="2:4">
      <c r="B39" s="183" t="s">
        <v>174</v>
      </c>
      <c r="C39" s="183"/>
      <c r="D39" s="33">
        <f>+'Հավելված 1'!D34</f>
        <v>-201147</v>
      </c>
    </row>
  </sheetData>
  <mergeCells count="14">
    <mergeCell ref="C2:D2"/>
    <mergeCell ref="C1:D1"/>
    <mergeCell ref="C3:D3"/>
    <mergeCell ref="B15:C15"/>
    <mergeCell ref="D18:D22"/>
    <mergeCell ref="B22:C22"/>
    <mergeCell ref="D33:D37"/>
    <mergeCell ref="B38:C38"/>
    <mergeCell ref="B30:C30"/>
    <mergeCell ref="B37:C37"/>
    <mergeCell ref="B5:D5"/>
    <mergeCell ref="A7:D7"/>
    <mergeCell ref="B23:C23"/>
    <mergeCell ref="B24:C2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8"/>
  <sheetViews>
    <sheetView topLeftCell="A43" zoomScale="85" zoomScaleNormal="85" workbookViewId="0">
      <selection activeCell="D44" sqref="D44"/>
    </sheetView>
  </sheetViews>
  <sheetFormatPr defaultColWidth="9.09765625" defaultRowHeight="18"/>
  <cols>
    <col min="1" max="1" width="5.296875" style="28" customWidth="1"/>
    <col min="2" max="2" width="24.5" style="28" customWidth="1"/>
    <col min="3" max="3" width="65.69921875" style="28" customWidth="1"/>
    <col min="4" max="4" width="33.09765625" style="28" customWidth="1"/>
    <col min="5" max="5" width="21.09765625" style="28" customWidth="1"/>
    <col min="6" max="16384" width="9.09765625" style="28"/>
  </cols>
  <sheetData>
    <row r="1" spans="1:6" s="132" customFormat="1" ht="26.35" customHeight="1">
      <c r="A1" s="131"/>
      <c r="B1" s="131"/>
      <c r="C1" s="293" t="s">
        <v>89</v>
      </c>
      <c r="D1" s="293"/>
      <c r="E1" s="131"/>
    </row>
    <row r="2" spans="1:6">
      <c r="A2" s="133"/>
      <c r="B2" s="133"/>
      <c r="C2" s="292" t="s">
        <v>84</v>
      </c>
      <c r="D2" s="292"/>
      <c r="E2" s="178"/>
    </row>
    <row r="3" spans="1:6">
      <c r="A3" s="133"/>
      <c r="B3" s="133"/>
      <c r="C3" s="292" t="s">
        <v>1</v>
      </c>
      <c r="D3" s="292"/>
      <c r="E3" s="178"/>
    </row>
    <row r="5" spans="1:6" ht="58.5" customHeight="1">
      <c r="B5" s="289" t="s">
        <v>176</v>
      </c>
      <c r="C5" s="289"/>
      <c r="D5" s="289"/>
      <c r="E5" s="184"/>
    </row>
    <row r="6" spans="1:6">
      <c r="A6" s="134"/>
      <c r="B6" s="134"/>
      <c r="C6" s="134"/>
      <c r="D6" s="134"/>
      <c r="E6" s="134"/>
    </row>
    <row r="7" spans="1:6" ht="16.5" customHeight="1">
      <c r="A7" s="290" t="s">
        <v>88</v>
      </c>
      <c r="B7" s="290"/>
      <c r="C7" s="290"/>
      <c r="D7" s="290"/>
      <c r="E7" s="135"/>
      <c r="F7" s="135"/>
    </row>
    <row r="8" spans="1:6" ht="32.75" customHeight="1">
      <c r="B8" s="136"/>
      <c r="C8" s="137" t="s">
        <v>21</v>
      </c>
      <c r="D8" s="136"/>
    </row>
    <row r="9" spans="1:6">
      <c r="B9" s="24" t="s">
        <v>54</v>
      </c>
      <c r="C9" s="25"/>
      <c r="D9" s="26"/>
    </row>
    <row r="10" spans="1:6" s="59" customFormat="1">
      <c r="D10" s="138"/>
    </row>
    <row r="11" spans="1:6" s="59" customFormat="1"/>
    <row r="12" spans="1:6" ht="50.75">
      <c r="B12" s="53" t="s">
        <v>161</v>
      </c>
      <c r="C12" s="53" t="s">
        <v>49</v>
      </c>
      <c r="D12" s="23"/>
    </row>
    <row r="13" spans="1:6">
      <c r="B13" s="22">
        <v>1183</v>
      </c>
      <c r="C13" s="54" t="s">
        <v>162</v>
      </c>
      <c r="D13" s="53"/>
    </row>
    <row r="15" spans="1:6">
      <c r="B15" s="286" t="s">
        <v>50</v>
      </c>
      <c r="C15" s="287"/>
      <c r="D15" s="23"/>
    </row>
    <row r="16" spans="1:6" ht="78.55" customHeight="1">
      <c r="B16" s="54" t="s">
        <v>163</v>
      </c>
      <c r="C16" s="179">
        <v>1183</v>
      </c>
      <c r="D16" s="30" t="s">
        <v>92</v>
      </c>
    </row>
    <row r="17" spans="1:7">
      <c r="B17" s="180" t="s">
        <v>164</v>
      </c>
      <c r="C17" s="179">
        <v>32012</v>
      </c>
      <c r="D17" s="31" t="s">
        <v>91</v>
      </c>
    </row>
    <row r="18" spans="1:7" ht="36">
      <c r="B18" s="180" t="s">
        <v>165</v>
      </c>
      <c r="C18" s="181" t="s">
        <v>166</v>
      </c>
      <c r="D18" s="281"/>
    </row>
    <row r="19" spans="1:7" ht="36">
      <c r="B19" s="180" t="s">
        <v>167</v>
      </c>
      <c r="C19" s="181" t="s">
        <v>168</v>
      </c>
      <c r="D19" s="282"/>
    </row>
    <row r="20" spans="1:7" ht="36">
      <c r="B20" s="180" t="s">
        <v>169</v>
      </c>
      <c r="C20" s="182" t="s">
        <v>170</v>
      </c>
      <c r="D20" s="282"/>
    </row>
    <row r="21" spans="1:7" ht="54">
      <c r="B21" s="180" t="s">
        <v>171</v>
      </c>
      <c r="C21" s="182" t="s">
        <v>172</v>
      </c>
      <c r="D21" s="282"/>
    </row>
    <row r="22" spans="1:7">
      <c r="B22" s="288" t="s">
        <v>173</v>
      </c>
      <c r="C22" s="288"/>
      <c r="D22" s="283"/>
    </row>
    <row r="23" spans="1:7" ht="18" customHeight="1">
      <c r="B23" s="284" t="s">
        <v>175</v>
      </c>
      <c r="C23" s="285"/>
      <c r="D23" s="62">
        <v>-22</v>
      </c>
    </row>
    <row r="24" spans="1:7">
      <c r="B24" s="183" t="s">
        <v>174</v>
      </c>
      <c r="C24" s="183"/>
      <c r="D24" s="33">
        <f>+'Հավելված 2'!G38</f>
        <v>-201147</v>
      </c>
    </row>
    <row r="25" spans="1:7">
      <c r="A25" s="59"/>
      <c r="B25" s="139"/>
      <c r="C25" s="139"/>
      <c r="D25" s="139"/>
      <c r="E25" s="139"/>
    </row>
    <row r="26" spans="1:7">
      <c r="A26" s="59"/>
      <c r="B26" s="139"/>
      <c r="C26" s="139"/>
      <c r="D26" s="139"/>
      <c r="E26" s="139"/>
    </row>
    <row r="27" spans="1:7">
      <c r="A27" s="59"/>
      <c r="B27" s="139"/>
      <c r="C27" s="139"/>
      <c r="D27" s="139"/>
      <c r="E27" s="139"/>
    </row>
    <row r="28" spans="1:7" ht="16.5" customHeight="1">
      <c r="A28" s="290" t="s">
        <v>72</v>
      </c>
      <c r="B28" s="290"/>
      <c r="C28" s="290"/>
      <c r="D28" s="290"/>
      <c r="E28" s="135"/>
      <c r="F28" s="135"/>
      <c r="G28" s="135"/>
    </row>
    <row r="29" spans="1:7" ht="32.75" customHeight="1">
      <c r="B29" s="136"/>
      <c r="C29" s="137" t="s">
        <v>66</v>
      </c>
      <c r="D29" s="136"/>
      <c r="E29" s="136"/>
    </row>
    <row r="30" spans="1:7">
      <c r="B30" s="24" t="s">
        <v>54</v>
      </c>
      <c r="C30" s="25"/>
      <c r="D30" s="26"/>
    </row>
    <row r="31" spans="1:7" s="59" customFormat="1">
      <c r="D31" s="138"/>
      <c r="E31" s="138"/>
    </row>
    <row r="32" spans="1:7" s="59" customFormat="1"/>
    <row r="33" spans="1:5">
      <c r="B33" s="53" t="s">
        <v>48</v>
      </c>
      <c r="C33" s="53" t="s">
        <v>49</v>
      </c>
      <c r="D33" s="23"/>
    </row>
    <row r="34" spans="1:5">
      <c r="B34" s="22">
        <v>1163</v>
      </c>
      <c r="C34" s="54" t="s">
        <v>97</v>
      </c>
      <c r="D34" s="53"/>
    </row>
    <row r="36" spans="1:5">
      <c r="B36" s="294" t="s">
        <v>50</v>
      </c>
      <c r="C36" s="295"/>
      <c r="D36" s="53"/>
    </row>
    <row r="37" spans="1:5" ht="114" customHeight="1">
      <c r="B37" s="54" t="s">
        <v>51</v>
      </c>
      <c r="C37" s="60">
        <v>1163</v>
      </c>
      <c r="D37" s="30" t="s">
        <v>144</v>
      </c>
    </row>
    <row r="38" spans="1:5">
      <c r="B38" s="54" t="s">
        <v>52</v>
      </c>
      <c r="C38" s="60">
        <v>12001</v>
      </c>
      <c r="D38" s="31" t="s">
        <v>91</v>
      </c>
    </row>
    <row r="39" spans="1:5" ht="54">
      <c r="B39" s="54" t="s">
        <v>73</v>
      </c>
      <c r="C39" s="61" t="s">
        <v>102</v>
      </c>
      <c r="D39" s="281"/>
    </row>
    <row r="40" spans="1:5" ht="36">
      <c r="B40" s="54" t="s">
        <v>74</v>
      </c>
      <c r="C40" s="61" t="s">
        <v>103</v>
      </c>
      <c r="D40" s="282"/>
    </row>
    <row r="41" spans="1:5" ht="36">
      <c r="B41" s="54" t="s">
        <v>75</v>
      </c>
      <c r="C41" s="61" t="s">
        <v>104</v>
      </c>
      <c r="D41" s="282"/>
    </row>
    <row r="42" spans="1:5" ht="74.2" customHeight="1">
      <c r="B42" s="22" t="s">
        <v>106</v>
      </c>
      <c r="C42" s="61" t="s">
        <v>105</v>
      </c>
      <c r="D42" s="282"/>
    </row>
    <row r="43" spans="1:5" ht="18" customHeight="1">
      <c r="B43" s="296" t="s">
        <v>76</v>
      </c>
      <c r="C43" s="297"/>
      <c r="D43" s="283"/>
    </row>
    <row r="44" spans="1:5" ht="18" customHeight="1">
      <c r="B44" s="291" t="s">
        <v>107</v>
      </c>
      <c r="C44" s="285"/>
      <c r="D44" s="62">
        <v>-1</v>
      </c>
    </row>
    <row r="45" spans="1:5" ht="18" customHeight="1">
      <c r="B45" s="284" t="s">
        <v>160</v>
      </c>
      <c r="C45" s="285"/>
      <c r="D45" s="62">
        <v>1</v>
      </c>
    </row>
    <row r="46" spans="1:5">
      <c r="B46" s="55" t="s">
        <v>53</v>
      </c>
      <c r="C46" s="55"/>
      <c r="D46" s="33">
        <f>+'Հավելված 2'!G25</f>
        <v>201147</v>
      </c>
      <c r="E46" s="63"/>
    </row>
    <row r="47" spans="1:5">
      <c r="A47" s="59"/>
      <c r="B47" s="139"/>
      <c r="C47" s="139"/>
      <c r="D47" s="139"/>
      <c r="E47" s="139"/>
    </row>
    <row r="48" spans="1:5">
      <c r="A48" s="59"/>
      <c r="B48" s="139"/>
      <c r="C48" s="139"/>
      <c r="D48" s="139"/>
      <c r="E48" s="139"/>
    </row>
  </sheetData>
  <mergeCells count="15">
    <mergeCell ref="C1:D1"/>
    <mergeCell ref="B5:D5"/>
    <mergeCell ref="B36:C36"/>
    <mergeCell ref="D39:D43"/>
    <mergeCell ref="B43:C43"/>
    <mergeCell ref="A7:D7"/>
    <mergeCell ref="B15:C15"/>
    <mergeCell ref="D18:D22"/>
    <mergeCell ref="B22:C22"/>
    <mergeCell ref="A28:D28"/>
    <mergeCell ref="B45:C45"/>
    <mergeCell ref="B23:C23"/>
    <mergeCell ref="C3:D3"/>
    <mergeCell ref="B44:C44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0"/>
  <sheetViews>
    <sheetView tabSelected="1" topLeftCell="B1" zoomScale="85" zoomScaleNormal="85" workbookViewId="0">
      <selection activeCell="J5" sqref="J5"/>
    </sheetView>
  </sheetViews>
  <sheetFormatPr defaultColWidth="9.09765625" defaultRowHeight="18"/>
  <cols>
    <col min="1" max="4" width="18.296875" style="13" customWidth="1"/>
    <col min="5" max="6" width="14.3984375" style="13" customWidth="1"/>
    <col min="7" max="7" width="18.19921875" style="13" bestFit="1" customWidth="1"/>
    <col min="8" max="8" width="14.3984375" style="77" customWidth="1"/>
    <col min="9" max="9" width="30.296875" style="13" customWidth="1"/>
    <col min="10" max="10" width="18" style="13" customWidth="1"/>
    <col min="11" max="16384" width="9.09765625" style="13"/>
  </cols>
  <sheetData>
    <row r="1" spans="1:10" s="96" customFormat="1" ht="26.75" customHeight="1">
      <c r="A1" s="156"/>
      <c r="B1" s="156"/>
      <c r="C1" s="156"/>
      <c r="D1" s="156"/>
      <c r="E1" s="156"/>
      <c r="F1" s="156"/>
      <c r="G1" s="156"/>
      <c r="H1" s="319" t="s">
        <v>55</v>
      </c>
      <c r="I1" s="319"/>
    </row>
    <row r="2" spans="1:10">
      <c r="A2" s="140"/>
      <c r="B2" s="140"/>
      <c r="C2" s="140"/>
      <c r="D2" s="140"/>
      <c r="E2" s="140"/>
      <c r="F2" s="140"/>
      <c r="G2" s="140"/>
      <c r="H2" s="323" t="s">
        <v>85</v>
      </c>
      <c r="I2" s="323"/>
    </row>
    <row r="3" spans="1:10">
      <c r="A3" s="140"/>
      <c r="B3" s="140"/>
      <c r="C3" s="140"/>
      <c r="D3" s="140"/>
      <c r="E3" s="140"/>
      <c r="F3" s="140"/>
      <c r="G3" s="140"/>
      <c r="H3" s="323" t="s">
        <v>1</v>
      </c>
      <c r="I3" s="323"/>
    </row>
    <row r="4" spans="1:10">
      <c r="A4" s="140"/>
      <c r="B4" s="140"/>
      <c r="C4" s="140"/>
      <c r="D4" s="140"/>
      <c r="E4" s="140"/>
      <c r="F4" s="140"/>
      <c r="G4" s="140"/>
      <c r="H4" s="141"/>
      <c r="I4" s="142"/>
    </row>
    <row r="5" spans="1:10">
      <c r="A5" s="140"/>
      <c r="B5" s="140"/>
      <c r="C5" s="140"/>
      <c r="D5" s="140"/>
      <c r="E5" s="140"/>
      <c r="F5" s="140"/>
      <c r="G5" s="140"/>
      <c r="H5" s="141"/>
      <c r="I5" s="142"/>
    </row>
    <row r="6" spans="1:10" ht="21.85" customHeight="1">
      <c r="A6" s="321" t="s">
        <v>109</v>
      </c>
      <c r="B6" s="321"/>
      <c r="C6" s="321"/>
      <c r="D6" s="321"/>
      <c r="E6" s="321"/>
      <c r="F6" s="321"/>
      <c r="G6" s="321"/>
      <c r="H6" s="321"/>
      <c r="I6" s="321"/>
    </row>
    <row r="7" spans="1:10" ht="21" customHeight="1">
      <c r="A7" s="322"/>
      <c r="B7" s="322"/>
      <c r="C7" s="322"/>
      <c r="D7" s="322"/>
      <c r="E7" s="322"/>
      <c r="F7" s="322"/>
      <c r="G7" s="322"/>
      <c r="H7" s="322"/>
      <c r="I7" s="322"/>
    </row>
    <row r="8" spans="1:10" ht="79.400000000000006" customHeight="1">
      <c r="A8" s="320" t="s">
        <v>56</v>
      </c>
      <c r="B8" s="326" t="s">
        <v>57</v>
      </c>
      <c r="C8" s="327"/>
      <c r="D8" s="328"/>
      <c r="E8" s="320" t="s">
        <v>58</v>
      </c>
      <c r="F8" s="320" t="s">
        <v>59</v>
      </c>
      <c r="G8" s="320" t="s">
        <v>60</v>
      </c>
      <c r="H8" s="324" t="s">
        <v>93</v>
      </c>
      <c r="I8" s="325"/>
    </row>
    <row r="9" spans="1:10" ht="21" customHeight="1">
      <c r="A9" s="320"/>
      <c r="B9" s="329"/>
      <c r="C9" s="330"/>
      <c r="D9" s="331"/>
      <c r="E9" s="320"/>
      <c r="F9" s="320"/>
      <c r="G9" s="320"/>
      <c r="H9" s="143" t="s">
        <v>61</v>
      </c>
      <c r="I9" s="144" t="s">
        <v>62</v>
      </c>
    </row>
    <row r="10" spans="1:10">
      <c r="A10" s="145"/>
      <c r="B10" s="145"/>
      <c r="C10" s="145"/>
      <c r="D10" s="145"/>
      <c r="E10" s="145"/>
      <c r="F10" s="145"/>
      <c r="G10" s="145"/>
      <c r="H10" s="146"/>
      <c r="I10" s="145"/>
      <c r="J10" s="117"/>
    </row>
    <row r="11" spans="1:10">
      <c r="A11" s="147">
        <v>1</v>
      </c>
      <c r="B11" s="316">
        <v>2</v>
      </c>
      <c r="C11" s="317"/>
      <c r="D11" s="318"/>
      <c r="E11" s="148">
        <v>3</v>
      </c>
      <c r="F11" s="148">
        <v>4</v>
      </c>
      <c r="G11" s="148">
        <v>5</v>
      </c>
      <c r="H11" s="149">
        <v>6</v>
      </c>
      <c r="I11" s="148">
        <v>7</v>
      </c>
      <c r="J11" s="117"/>
    </row>
    <row r="12" spans="1:10" s="96" customFormat="1" ht="35.450000000000003" customHeight="1">
      <c r="A12" s="300" t="s">
        <v>21</v>
      </c>
      <c r="B12" s="300"/>
      <c r="C12" s="300"/>
      <c r="D12" s="300"/>
      <c r="E12" s="300"/>
      <c r="F12" s="300"/>
      <c r="G12" s="300"/>
      <c r="H12" s="300"/>
      <c r="I12" s="198">
        <f>+I13</f>
        <v>-201147</v>
      </c>
    </row>
    <row r="13" spans="1:10" s="185" customFormat="1" ht="16.5" customHeight="1">
      <c r="A13" s="199" t="s">
        <v>63</v>
      </c>
      <c r="B13" s="199" t="s">
        <v>64</v>
      </c>
      <c r="C13" s="199" t="s">
        <v>65</v>
      </c>
      <c r="D13" s="301" t="s">
        <v>28</v>
      </c>
      <c r="E13" s="302"/>
      <c r="F13" s="302"/>
      <c r="G13" s="302"/>
      <c r="H13" s="302"/>
      <c r="I13" s="200">
        <f>+I14</f>
        <v>-201147</v>
      </c>
    </row>
    <row r="14" spans="1:10" s="188" customFormat="1" ht="54.85" customHeight="1">
      <c r="A14" s="186" t="s">
        <v>177</v>
      </c>
      <c r="B14" s="303" t="s">
        <v>111</v>
      </c>
      <c r="C14" s="304"/>
      <c r="D14" s="304"/>
      <c r="E14" s="304"/>
      <c r="F14" s="304"/>
      <c r="G14" s="304"/>
      <c r="H14" s="305"/>
      <c r="I14" s="187">
        <f>+I15</f>
        <v>-201147</v>
      </c>
    </row>
    <row r="15" spans="1:10" s="194" customFormat="1">
      <c r="A15" s="189" t="s">
        <v>90</v>
      </c>
      <c r="B15" s="306" t="s">
        <v>178</v>
      </c>
      <c r="C15" s="307"/>
      <c r="D15" s="308"/>
      <c r="E15" s="190" t="s">
        <v>90</v>
      </c>
      <c r="F15" s="190" t="s">
        <v>90</v>
      </c>
      <c r="G15" s="190" t="s">
        <v>90</v>
      </c>
      <c r="H15" s="191"/>
      <c r="I15" s="192">
        <f>SUM(I16:I17)</f>
        <v>-201147</v>
      </c>
      <c r="J15" s="193"/>
    </row>
    <row r="16" spans="1:10" s="194" customFormat="1">
      <c r="A16" s="197" t="s">
        <v>185</v>
      </c>
      <c r="B16" s="309" t="s">
        <v>186</v>
      </c>
      <c r="C16" s="309"/>
      <c r="D16" s="309"/>
      <c r="E16" s="195" t="s">
        <v>179</v>
      </c>
      <c r="F16" s="196" t="s">
        <v>180</v>
      </c>
      <c r="G16" s="93">
        <v>650000</v>
      </c>
      <c r="H16" s="211">
        <v>-124.34</v>
      </c>
      <c r="I16" s="192">
        <f>+H16*G16/1000</f>
        <v>-80821</v>
      </c>
    </row>
    <row r="17" spans="1:10" s="194" customFormat="1">
      <c r="A17" s="197" t="s">
        <v>187</v>
      </c>
      <c r="B17" s="309" t="s">
        <v>188</v>
      </c>
      <c r="C17" s="309"/>
      <c r="D17" s="309"/>
      <c r="E17" s="195" t="s">
        <v>189</v>
      </c>
      <c r="F17" s="196" t="s">
        <v>180</v>
      </c>
      <c r="G17" s="93">
        <v>240652</v>
      </c>
      <c r="H17" s="56">
        <v>-500</v>
      </c>
      <c r="I17" s="192">
        <f>+H17*G17/1000</f>
        <v>-120326</v>
      </c>
    </row>
    <row r="18" spans="1:10" s="96" customFormat="1" ht="35.450000000000003" customHeight="1">
      <c r="A18" s="300" t="s">
        <v>66</v>
      </c>
      <c r="B18" s="300"/>
      <c r="C18" s="300"/>
      <c r="D18" s="300"/>
      <c r="E18" s="300"/>
      <c r="F18" s="300"/>
      <c r="G18" s="300"/>
      <c r="H18" s="300"/>
      <c r="I18" s="198">
        <f>+I19</f>
        <v>201147</v>
      </c>
    </row>
    <row r="19" spans="1:10" ht="16.5" customHeight="1">
      <c r="A19" s="199" t="s">
        <v>63</v>
      </c>
      <c r="B19" s="199" t="s">
        <v>64</v>
      </c>
      <c r="C19" s="199" t="s">
        <v>65</v>
      </c>
      <c r="D19" s="301" t="s">
        <v>28</v>
      </c>
      <c r="E19" s="302"/>
      <c r="F19" s="302"/>
      <c r="G19" s="302"/>
      <c r="H19" s="302"/>
      <c r="I19" s="200">
        <f>+I20</f>
        <v>201147</v>
      </c>
    </row>
    <row r="20" spans="1:10" s="28" customFormat="1" ht="54.85" customHeight="1">
      <c r="A20" s="150" t="s">
        <v>101</v>
      </c>
      <c r="B20" s="313" t="s">
        <v>102</v>
      </c>
      <c r="C20" s="314"/>
      <c r="D20" s="314"/>
      <c r="E20" s="314"/>
      <c r="F20" s="314"/>
      <c r="G20" s="314"/>
      <c r="H20" s="315"/>
      <c r="I20" s="151">
        <f>+I21+I23</f>
        <v>201147</v>
      </c>
    </row>
    <row r="21" spans="1:10" s="205" customFormat="1" ht="20.75" customHeight="1">
      <c r="A21" s="201"/>
      <c r="B21" s="298" t="s">
        <v>181</v>
      </c>
      <c r="C21" s="298"/>
      <c r="D21" s="298"/>
      <c r="E21" s="202"/>
      <c r="F21" s="202"/>
      <c r="G21" s="202"/>
      <c r="H21" s="203"/>
      <c r="I21" s="204">
        <f>+I22</f>
        <v>222000</v>
      </c>
    </row>
    <row r="22" spans="1:10" s="208" customFormat="1" ht="34.5" customHeight="1">
      <c r="A22" s="158">
        <v>45211131</v>
      </c>
      <c r="B22" s="299" t="s">
        <v>182</v>
      </c>
      <c r="C22" s="299"/>
      <c r="D22" s="299"/>
      <c r="E22" s="30" t="s">
        <v>108</v>
      </c>
      <c r="F22" s="206" t="s">
        <v>183</v>
      </c>
      <c r="G22" s="93">
        <v>222000000</v>
      </c>
      <c r="H22" s="207">
        <v>1</v>
      </c>
      <c r="I22" s="204">
        <v>222000</v>
      </c>
    </row>
    <row r="23" spans="1:10" s="155" customFormat="1">
      <c r="A23" s="58" t="s">
        <v>90</v>
      </c>
      <c r="B23" s="310" t="s">
        <v>67</v>
      </c>
      <c r="C23" s="311"/>
      <c r="D23" s="312"/>
      <c r="E23" s="152" t="s">
        <v>90</v>
      </c>
      <c r="F23" s="152" t="s">
        <v>90</v>
      </c>
      <c r="G23" s="152" t="s">
        <v>90</v>
      </c>
      <c r="H23" s="153"/>
      <c r="I23" s="154">
        <f>SUM(I24:I25)</f>
        <v>-20853</v>
      </c>
    </row>
    <row r="24" spans="1:10" s="155" customFormat="1" ht="36.549999999999997" customHeight="1">
      <c r="A24" s="158" t="s">
        <v>110</v>
      </c>
      <c r="B24" s="299" t="s">
        <v>94</v>
      </c>
      <c r="C24" s="299"/>
      <c r="D24" s="299"/>
      <c r="E24" s="34" t="s">
        <v>108</v>
      </c>
      <c r="F24" s="30" t="s">
        <v>68</v>
      </c>
      <c r="G24" s="93">
        <v>24000000</v>
      </c>
      <c r="H24" s="56">
        <v>-1</v>
      </c>
      <c r="I24" s="154">
        <f>+H24*G24/1000</f>
        <v>-24000</v>
      </c>
    </row>
    <row r="25" spans="1:10" s="205" customFormat="1">
      <c r="A25" s="158">
        <v>71351540</v>
      </c>
      <c r="B25" s="299" t="s">
        <v>184</v>
      </c>
      <c r="C25" s="299"/>
      <c r="D25" s="299"/>
      <c r="E25" s="30" t="s">
        <v>108</v>
      </c>
      <c r="F25" s="30" t="s">
        <v>68</v>
      </c>
      <c r="G25" s="93">
        <v>3147000</v>
      </c>
      <c r="H25" s="209">
        <v>1</v>
      </c>
      <c r="I25" s="204">
        <v>3147</v>
      </c>
    </row>
    <row r="27" spans="1:10">
      <c r="G27" s="212"/>
    </row>
    <row r="28" spans="1:10">
      <c r="G28" s="114"/>
      <c r="I28" s="118"/>
    </row>
    <row r="29" spans="1:10">
      <c r="G29" s="114"/>
      <c r="I29" s="213"/>
      <c r="J29" s="214"/>
    </row>
    <row r="30" spans="1:10">
      <c r="G30" s="114"/>
      <c r="H30" s="210"/>
    </row>
  </sheetData>
  <mergeCells count="25">
    <mergeCell ref="B11:D11"/>
    <mergeCell ref="D19:H19"/>
    <mergeCell ref="H1:I1"/>
    <mergeCell ref="G8:G9"/>
    <mergeCell ref="A6:I7"/>
    <mergeCell ref="H2:I2"/>
    <mergeCell ref="H3:I3"/>
    <mergeCell ref="A8:A9"/>
    <mergeCell ref="E8:E9"/>
    <mergeCell ref="F8:F9"/>
    <mergeCell ref="H8:I8"/>
    <mergeCell ref="B8:D9"/>
    <mergeCell ref="B17:D17"/>
    <mergeCell ref="B21:D21"/>
    <mergeCell ref="B22:D22"/>
    <mergeCell ref="B25:D25"/>
    <mergeCell ref="A12:H12"/>
    <mergeCell ref="D13:H13"/>
    <mergeCell ref="B14:H14"/>
    <mergeCell ref="B15:D15"/>
    <mergeCell ref="B16:D16"/>
    <mergeCell ref="B23:D23"/>
    <mergeCell ref="B24:D24"/>
    <mergeCell ref="A18:H18"/>
    <mergeCell ref="B20:H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https://mul2.gov.am/tasks/717929/oneclick/havelvatsner.xlsx?token=1894e946ddfeac7bc332cc69e97ccea9</cp:keywords>
  <cp:lastModifiedBy>User</cp:lastModifiedBy>
  <cp:lastPrinted>2021-03-12T14:25:03Z</cp:lastPrinted>
  <dcterms:created xsi:type="dcterms:W3CDTF">2021-05-08T19:17:34Z</dcterms:created>
  <dcterms:modified xsi:type="dcterms:W3CDTF">2022-12-14T13:09:20Z</dcterms:modified>
</cp:coreProperties>
</file>