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HOVSEP\KARAVARUTYAN VOROSHUMNER\Pashtpanakan krakaketer\ոչ գաղտնի\"/>
    </mc:Choice>
  </mc:AlternateContent>
  <bookViews>
    <workbookView xWindow="0" yWindow="0" windowWidth="20730" windowHeight="11760" activeTab="6"/>
  </bookViews>
  <sheets>
    <sheet name="1" sheetId="24" r:id="rId1"/>
    <sheet name="2" sheetId="26" r:id="rId2"/>
    <sheet name="3" sheetId="22" r:id="rId3"/>
    <sheet name="4" sheetId="28" r:id="rId4"/>
    <sheet name="Sheet1" sheetId="4" state="hidden" r:id="rId5"/>
    <sheet name="5" sheetId="34" r:id="rId6"/>
    <sheet name="6" sheetId="33" r:id="rId7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_xlnm._FilterDatabase" localSheetId="6" hidden="1">'6'!$A$13:$K$55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_xlnm.Print_Area" localSheetId="2">'3'!$A$1:$G$61</definedName>
    <definedName name="_xlnm.Print_Area" localSheetId="3">'4'!$A$1:$D$18</definedName>
    <definedName name="_xlnm.Print_Area" localSheetId="6">'6'!$A$1:$I$55</definedName>
    <definedName name="դդ">#REF!</definedName>
    <definedName name="Հավելված">#REF!</definedName>
    <definedName name="ղ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22" l="1"/>
  <c r="G47" i="22" s="1"/>
  <c r="G51" i="22"/>
  <c r="G48" i="22"/>
  <c r="I49" i="33" l="1"/>
  <c r="I48" i="33" s="1"/>
  <c r="I35" i="33"/>
  <c r="H34" i="33"/>
  <c r="I34" i="33"/>
  <c r="I44" i="33"/>
  <c r="I43" i="33" s="1"/>
  <c r="I28" i="33"/>
  <c r="I27" i="33"/>
  <c r="I26" i="33"/>
  <c r="I16" i="33"/>
  <c r="I15" i="33"/>
  <c r="D16" i="28"/>
  <c r="D12" i="28" s="1"/>
  <c r="I14" i="33" l="1"/>
  <c r="I13" i="33" s="1"/>
  <c r="I12" i="33" s="1"/>
  <c r="I11" i="33" s="1"/>
  <c r="J11" i="33" s="1"/>
  <c r="G60" i="22"/>
  <c r="G59" i="22"/>
  <c r="G58" i="22" s="1"/>
  <c r="G57" i="22" s="1"/>
  <c r="G55" i="22" s="1"/>
  <c r="G53" i="22" s="1"/>
  <c r="G30" i="22" l="1"/>
  <c r="G29" i="22" s="1"/>
  <c r="G28" i="22" s="1"/>
  <c r="G26" i="22" s="1"/>
  <c r="G24" i="22" s="1"/>
  <c r="G22" i="22" s="1"/>
  <c r="G20" i="22" s="1"/>
  <c r="G18" i="22" s="1"/>
  <c r="G16" i="22" s="1"/>
  <c r="G14" i="22" s="1"/>
  <c r="H12" i="26" l="1"/>
  <c r="H10" i="26" s="1"/>
  <c r="G46" i="22"/>
  <c r="G45" i="22" l="1"/>
  <c r="G44" i="22" s="1"/>
  <c r="G42" i="22" s="1"/>
  <c r="G40" i="22" s="1"/>
  <c r="G39" i="22" s="1"/>
  <c r="D21" i="24" l="1"/>
  <c r="G38" i="22"/>
  <c r="D10" i="28" l="1"/>
  <c r="G36" i="22"/>
  <c r="G34" i="22" s="1"/>
  <c r="G32" i="22" s="1"/>
  <c r="G13" i="22" s="1"/>
  <c r="D15" i="24"/>
  <c r="D13" i="24" s="1"/>
  <c r="D12" i="24" s="1"/>
  <c r="D14" i="26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<sst xmlns="http://schemas.openxmlformats.org/spreadsheetml/2006/main" count="374" uniqueCount="216">
  <si>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</si>
  <si>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</si>
  <si>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</si>
  <si>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</si>
  <si>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</si>
  <si>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</si>
  <si>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</si>
  <si>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</si>
  <si>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</si>
  <si>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</si>
  <si>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</si>
  <si>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</si>
  <si>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</si>
  <si>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</si>
  <si>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</si>
  <si>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</si>
  <si>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</si>
  <si>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</si>
  <si>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</si>
  <si>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</si>
  <si>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</si>
  <si>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</si>
  <si>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</si>
  <si>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</si>
  <si>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</si>
  <si>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</si>
  <si>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</si>
  <si>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</si>
  <si>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</si>
  <si>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</si>
  <si>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</si>
  <si>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</si>
  <si>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</si>
  <si>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</si>
  <si>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</si>
  <si>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</si>
  <si>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</si>
  <si>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</si>
  <si>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</si>
  <si>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</si>
  <si>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</si>
  <si>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(հազ.դրամ)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</si>
  <si>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</si>
  <si>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</si>
  <si>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</si>
  <si>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</si>
  <si>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</si>
  <si>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</si>
  <si>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</si>
  <si>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</si>
  <si>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</si>
  <si>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</si>
  <si>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</si>
  <si>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</si>
  <si>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 ըստ կատարողների</t>
  </si>
  <si>
    <t>ՀՀ  պաշտպանության  նախարարություն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</si>
  <si>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</si>
  <si>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</si>
  <si>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</si>
  <si>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</si>
  <si>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</si>
  <si>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</si>
  <si>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</si>
  <si>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</si>
  <si>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</si>
  <si>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</si>
  <si>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</si>
  <si>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</si>
  <si>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>Հավելված  N 2</t>
  </si>
  <si>
    <t>Հավելված  N 1</t>
  </si>
  <si>
    <t>Տարի</t>
  </si>
  <si>
    <t>ՀԱՅԱՍՏԱՆԻ ՀԱՆՐԱՊԵՏՈՒԹՅԱՆ ԿԱՌԱՎԱՐՈՒԹՅԱՆ 2021 ԹՎԱԿԱՆԻ ԴԵԿՏԵՄԲԵՐԻ 23-Ի N 2121-Ն ՈՐՈՇՄԱՆ N 3 և 4 ՀԱՎԵԼՎԱԾՆԵՐՈՒՄ  ԿԱՏԱՐՎՈՂ ՓՈՓՈԽՈՒԹՅՈՒՆՆԵՐԸ</t>
  </si>
  <si>
    <t xml:space="preserve">ՀՀ կառավարության 2022 թվականի </t>
  </si>
  <si>
    <t>«ՀԱՅԱՍՏԱՆԻ  ՀԱՆՐԱՊԵՏՈՒԹՅԱՆ  2022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N 1 ԱՂՅՈՒՍԱԿՈՒՄ ԿԱՏԱՐՎՈՂ 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</si>
  <si>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</si>
  <si>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</si>
  <si>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</si>
  <si>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>ՀՀ կառավարության 2022 թվականի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</si>
  <si>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</si>
  <si>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</si>
  <si>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</si>
  <si>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</si>
  <si>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</si>
  <si>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</si>
  <si>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</si>
  <si>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</si>
  <si>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 xml:space="preserve">Բաժին N02 </t>
  </si>
  <si>
    <t>Խումբ N01</t>
  </si>
  <si>
    <t xml:space="preserve"> Դաս N01</t>
  </si>
  <si>
    <t>դրամ</t>
  </si>
  <si>
    <t>ՀՄԱ</t>
  </si>
  <si>
    <t>71311360/1</t>
  </si>
  <si>
    <t>Շենքերի չափագրման ծառայություններ</t>
  </si>
  <si>
    <t>73432100/1</t>
  </si>
  <si>
    <t>նյութական արժեքների գնահատում</t>
  </si>
  <si>
    <t>45211273/1</t>
  </si>
  <si>
    <t>Գերեզմանատների կառուցում</t>
  </si>
  <si>
    <t>425111</t>
  </si>
  <si>
    <t>45211273/2</t>
  </si>
  <si>
    <t>45211273/3</t>
  </si>
  <si>
    <t>45211273/4</t>
  </si>
  <si>
    <t>50511100/1</t>
  </si>
  <si>
    <t xml:space="preserve"> պոմպերի վերանորոգման և պահպանման ծառայություններ</t>
  </si>
  <si>
    <t>ԳՀ</t>
  </si>
  <si>
    <t>50531210/1</t>
  </si>
  <si>
    <t xml:space="preserve"> էլեկտրական շարժիչների վերանորոգման և պահպանման ծառայություններ</t>
  </si>
  <si>
    <t>425291</t>
  </si>
  <si>
    <t>50531220/1</t>
  </si>
  <si>
    <t xml:space="preserve"> փոխակերպիչների վերանորոգման և պահպանման ծառայություններ</t>
  </si>
  <si>
    <t>50531230/1</t>
  </si>
  <si>
    <t>գեներատորների վերանորոգման և պահպանման ծառայություններ</t>
  </si>
  <si>
    <t>50751100/1</t>
  </si>
  <si>
    <t>վերելակների վերանորոգման և պահպանման ծառայություններ</t>
  </si>
  <si>
    <t>31531300/1</t>
  </si>
  <si>
    <t>31531300/2</t>
  </si>
  <si>
    <t>տնտեսող լամպեր</t>
  </si>
  <si>
    <t>հատ</t>
  </si>
  <si>
    <t>44112140/2</t>
  </si>
  <si>
    <t>Լամինատ</t>
  </si>
  <si>
    <t>քմ</t>
  </si>
  <si>
    <t>44921500/1</t>
  </si>
  <si>
    <t>ծեփամածիկ` գիպսային</t>
  </si>
  <si>
    <t>կիլոգրամ</t>
  </si>
  <si>
    <t>44118300/1</t>
  </si>
  <si>
    <t xml:space="preserve"> թիթեղ` մետաղական</t>
  </si>
  <si>
    <t xml:space="preserve"> ջրատար խողովակաշարեր</t>
  </si>
  <si>
    <t>մետր</t>
  </si>
  <si>
    <t>44161130/4</t>
  </si>
  <si>
    <t>44161130/5</t>
  </si>
  <si>
    <t>44111413/4</t>
  </si>
  <si>
    <t xml:space="preserve"> յուղաներկ</t>
  </si>
  <si>
    <t>44111416/1</t>
  </si>
  <si>
    <t>ներկ` ճակատային</t>
  </si>
  <si>
    <t>44111414/1</t>
  </si>
  <si>
    <t xml:space="preserve">ներկ` լատեքսային
</t>
  </si>
  <si>
    <t>44621110/2</t>
  </si>
  <si>
    <t xml:space="preserve"> կենտրոնացված ջեռուցման ռադիատորներ
</t>
  </si>
  <si>
    <t>44621110/1</t>
  </si>
  <si>
    <t>42131110/1</t>
  </si>
  <si>
    <t>կենտրոնական ջեռուցման ռադիատորների փականներ</t>
  </si>
  <si>
    <t>Ջրի ծորակ 1 փականով</t>
  </si>
  <si>
    <t>44411110/1</t>
  </si>
  <si>
    <t>44111720/1</t>
  </si>
  <si>
    <t xml:space="preserve"> սալիկ, կերամիկական, պատերի համար</t>
  </si>
  <si>
    <t>44119100/2</t>
  </si>
  <si>
    <t xml:space="preserve">տախտակ 
</t>
  </si>
  <si>
    <t>խմ</t>
  </si>
  <si>
    <t>44119100/4</t>
  </si>
  <si>
    <t>44118300/3</t>
  </si>
  <si>
    <t>44118400/3</t>
  </si>
  <si>
    <t>պրոֆնաստիլ</t>
  </si>
  <si>
    <t>44118400/5</t>
  </si>
  <si>
    <t>44221100/1</t>
  </si>
  <si>
    <t xml:space="preserve"> պատուհաններ
</t>
  </si>
  <si>
    <t>44221140/1</t>
  </si>
  <si>
    <t xml:space="preserve">Դռներ                                                                      </t>
  </si>
  <si>
    <t>1169 11001</t>
  </si>
  <si>
    <t>Ռազմական կարիքների բավարարում</t>
  </si>
  <si>
    <t>ԸՆԹԱՑԻԿ ԾԱԽՍԵՐ</t>
  </si>
  <si>
    <t>ԾԱՌԱՅՈՒԹՅՈՒՆՆԵՐԻ ԵՎ ԱՊՐԱՆՔՆԵՐԻ ՁԵՌՔ ԲԵՐՈՒՄ</t>
  </si>
  <si>
    <t>ՇԱՐՈՒՆԱԿԱԿԱՆ ԾԱԽՍԵՐ</t>
  </si>
  <si>
    <t xml:space="preserve"> -  Մասնագիտական ծառայությունների ձեռքբերում</t>
  </si>
  <si>
    <t xml:space="preserve"> -  Շենքերի և կառույցների ընթացիկ նորոգում և պահպանում</t>
  </si>
  <si>
    <t xml:space="preserve"> -  Մեքենաների և սարքավորումների ընթացիկ նորոգում և պահպանում</t>
  </si>
  <si>
    <t>ՀՀ պաշտպանության նախարարության շենքային պայմանների բարելավում</t>
  </si>
  <si>
    <t>ՀՀ պաշտպանության նախարարության շենքային պայմաններ բարելավում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</si>
  <si>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</si>
  <si>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</si>
  <si>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</si>
  <si>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</si>
  <si>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</si>
  <si>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Ընթացիկ գործունեության ապահովման գործողություններ</t>
  </si>
  <si>
    <t xml:space="preserve"> -  Հատուկ նպատակային այլ նյութեր</t>
  </si>
  <si>
    <t>39714100/1</t>
  </si>
  <si>
    <t>օդափոխիչներ</t>
  </si>
  <si>
    <t>39721310/1</t>
  </si>
  <si>
    <t xml:space="preserve">օդատաքացուցիչներ            </t>
  </si>
  <si>
    <t>39191100/1</t>
  </si>
  <si>
    <t xml:space="preserve">պատերի երեսպատման թղթե կամ ստվարաթղթե պաստառներ          </t>
  </si>
  <si>
    <t>44161130/3</t>
  </si>
  <si>
    <t>44161170/3</t>
  </si>
  <si>
    <t xml:space="preserve"> ցածր ճնշման խողովակաշարեր
</t>
  </si>
  <si>
    <t>44423680/2</t>
  </si>
  <si>
    <t xml:space="preserve">շինարարության մեջ օգտագործվող զանազան այլ ապրանքներ
</t>
  </si>
  <si>
    <t xml:space="preserve"> -  Այլ ծախսեր</t>
  </si>
  <si>
    <t>Հավելված N 5</t>
  </si>
  <si>
    <t xml:space="preserve"> ՀՀ  պաշտպանության  նախարարություն </t>
  </si>
  <si>
    <t xml:space="preserve"> Ծրագրի դասիչը </t>
  </si>
  <si>
    <t xml:space="preserve"> Ծրագրի անվանումը </t>
  </si>
  <si>
    <t xml:space="preserve"> 1169 </t>
  </si>
  <si>
    <t xml:space="preserve"> ՀՀ պաշտպանության ապահովում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</si>
  <si>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</si>
  <si>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</si>
  <si>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</si>
  <si>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</si>
  <si>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</si>
  <si>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Ռազմական կարիքների բավարարում </t>
  </si>
  <si>
    <t xml:space="preserve"> Նկարագրությունը` </t>
  </si>
  <si>
    <t xml:space="preserve"> Ընթացիկ գործունեության ապահովման գործողություններ </t>
  </si>
  <si>
    <t xml:space="preserve"> Միջոցառման տեսակը` </t>
  </si>
  <si>
    <t xml:space="preserve"> ՀՀ պաշտպանության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</si>
  <si>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</si>
  <si>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</si>
  <si>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</t>
  </si>
  <si>
    <t xml:space="preserve"> Միջոցառումն իրականացնողի անվանումը </t>
  </si>
  <si>
    <t xml:space="preserve">  </t>
  </si>
  <si>
    <t xml:space="preserve"> Ցուցանիշների փոփոխությունը (ավելացումները նշված են դրական նշանով)</t>
  </si>
  <si>
    <t xml:space="preserve"> Տարի </t>
  </si>
  <si>
    <t xml:space="preserve"> չի սահմանվում </t>
  </si>
  <si>
    <t>Ցուցանիշների փոփոխությունը
 (նվազեցումները նշված են փակագծերում)</t>
  </si>
  <si>
    <t xml:space="preserve">ՀԱՅԱՍՏԱՆԻ ՀԱՆՐԱՊԵՏՈՒԹՅԱՆ ԿԱՌԱՎԱՐՈՒԹՅԱՆ 2021 ԹՎԱԿԱՆԻ ԴԵԿՏԵՄԲԵՐԻ 30-Ի N 2121-Ն ՈՐՈՇՄԱՆ N 9 ՀԱՎԵԼՎԱԾԻ N 9.15 ԵՎ N 9.1 ՀԱՎԵԼՎԱԾԻ N 9.1.15 ԱՂՅՈՒՍԱԿՆԵՐՈՒՄ ԿԱՏԱՐՎՈՂ ՓՈՓՈԽՈՒԹՅՈՒՆՆԵՐ </t>
  </si>
  <si>
    <t>ՄԱՍ I. ԱՊՐԱՆՔՆԵՐ</t>
  </si>
  <si>
    <t>ՄԱՍ II. ԱՇԽԱՏԱՆՔՆԵՐ</t>
  </si>
  <si>
    <t>ՄԱՍ III. ԾԱՌԱՅՈՒԹՅՈՒՆՆԵՐ</t>
  </si>
  <si>
    <t xml:space="preserve">Հավելված N 6         </t>
  </si>
  <si>
    <t>ՀԱՅԱՍՏԱՆԻ ՀԱՆՐԱՊԵՏՈՒԹՅԱՆ ԿԱՌԱՎԱՐՈՒԹՅԱՆ 2021 ԹՎԱԿԱՆԻ ԴԵԿՏԵՄԲԵՐԻ 23-Ի N 2121-Ն ՈՐՈՇՄԱՆ  N 10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</si>
</sst>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  <numFmt numFmtId="170" formatCode="_(* #,##0.000_);_(* \(#,##0.000\);_(* &quot;-&quot;??_);_(@_)"/>
  </numFmts>
  <fonts count="4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sz val="12"/>
      <name val="Arial Armenian"/>
      <family val="2"/>
    </font>
    <font>
      <sz val="10"/>
      <name val="Helv"/>
    </font>
    <font>
      <sz val="10"/>
      <color indexed="8"/>
      <name val="MS Sans Serif"/>
      <family val="2"/>
    </font>
    <font>
      <b/>
      <sz val="9"/>
      <name val="Arial Armenian"/>
      <family val="2"/>
    </font>
    <font>
      <sz val="10"/>
      <name val="Times Armenian"/>
      <family val="1"/>
    </font>
    <font>
      <sz val="11"/>
      <color theme="1"/>
      <name val="Calibri"/>
      <family val="2"/>
      <charset val="204"/>
      <scheme val="minor"/>
    </font>
    <font>
      <sz val="11"/>
      <color indexed="8"/>
      <name val="GHEA Grapalat"/>
      <family val="3"/>
    </font>
    <font>
      <i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>
      <alignment horizontal="left" vertical="top" wrapText="1"/>
    </xf>
    <xf numFmtId="9" fontId="6" fillId="0" borderId="0" applyFont="0" applyFill="0" applyBorder="0" applyAlignment="0" applyProtection="0"/>
    <xf numFmtId="168" fontId="11" fillId="0" borderId="0" applyFill="0" applyBorder="0" applyProtection="0">
      <alignment horizontal="right" vertical="top"/>
    </xf>
    <xf numFmtId="0" fontId="15" fillId="0" borderId="0"/>
    <xf numFmtId="167" fontId="15" fillId="0" borderId="0" applyFont="0" applyFill="0" applyBorder="0" applyAlignment="0" applyProtection="0"/>
    <xf numFmtId="0" fontId="15" fillId="0" borderId="0"/>
    <xf numFmtId="164" fontId="6" fillId="0" borderId="0" applyFont="0" applyFill="0" applyBorder="0" applyAlignment="0" applyProtection="0"/>
    <xf numFmtId="0" fontId="17" fillId="0" borderId="0"/>
    <xf numFmtId="0" fontId="9" fillId="0" borderId="0"/>
    <xf numFmtId="0" fontId="10" fillId="0" borderId="0"/>
    <xf numFmtId="0" fontId="3" fillId="0" borderId="0"/>
    <xf numFmtId="164" fontId="10" fillId="0" borderId="0" applyFont="0" applyFill="0" applyBorder="0" applyAlignment="0" applyProtection="0"/>
    <xf numFmtId="0" fontId="10" fillId="0" borderId="0"/>
    <xf numFmtId="168" fontId="34" fillId="0" borderId="0" applyFill="0" applyBorder="0" applyProtection="0">
      <alignment horizontal="right" vertical="top"/>
    </xf>
    <xf numFmtId="0" fontId="1" fillId="0" borderId="0"/>
    <xf numFmtId="0" fontId="36" fillId="0" borderId="0"/>
    <xf numFmtId="0" fontId="38" fillId="0" borderId="0"/>
    <xf numFmtId="0" fontId="1" fillId="0" borderId="0" applyFont="0" applyFill="0" applyBorder="0" applyAlignment="0" applyProtection="0"/>
    <xf numFmtId="0" fontId="3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39" fillId="0" borderId="0"/>
    <xf numFmtId="0" fontId="40" fillId="0" borderId="0"/>
    <xf numFmtId="0" fontId="40" fillId="0" borderId="0"/>
    <xf numFmtId="0" fontId="39" fillId="0" borderId="0"/>
    <xf numFmtId="169" fontId="41" fillId="0" borderId="14">
      <alignment horizontal="center" vertical="center"/>
    </xf>
    <xf numFmtId="164" fontId="4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9" fillId="0" borderId="0"/>
    <xf numFmtId="0" fontId="3" fillId="0" borderId="0"/>
    <xf numFmtId="0" fontId="6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39" fillId="0" borderId="0"/>
    <xf numFmtId="0" fontId="43" fillId="0" borderId="0"/>
    <xf numFmtId="0" fontId="9" fillId="0" borderId="0"/>
    <xf numFmtId="0" fontId="39" fillId="0" borderId="0"/>
    <xf numFmtId="0" fontId="38" fillId="0" borderId="0"/>
  </cellStyleXfs>
  <cellXfs count="227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0" fontId="12" fillId="2" borderId="0" xfId="18" applyFont="1" applyFill="1">
      <alignment horizontal="left" vertical="top" wrapText="1"/>
    </xf>
    <xf numFmtId="0" fontId="12" fillId="2" borderId="0" xfId="18" applyFont="1" applyFill="1" applyAlignment="1">
      <alignment horizontal="left" vertical="top" wrapText="1"/>
    </xf>
    <xf numFmtId="0" fontId="8" fillId="0" borderId="0" xfId="3" applyFont="1"/>
    <xf numFmtId="0" fontId="14" fillId="0" borderId="0" xfId="3" applyFont="1"/>
    <xf numFmtId="0" fontId="14" fillId="0" borderId="0" xfId="3" applyFont="1" applyBorder="1"/>
    <xf numFmtId="0" fontId="14" fillId="0" borderId="0" xfId="3" applyFont="1" applyFill="1" applyAlignment="1"/>
    <xf numFmtId="0" fontId="8" fillId="0" borderId="0" xfId="3" applyFont="1" applyFill="1"/>
    <xf numFmtId="0" fontId="7" fillId="0" borderId="0" xfId="3" applyFont="1" applyAlignment="1">
      <alignment vertical="center"/>
    </xf>
    <xf numFmtId="0" fontId="14" fillId="2" borderId="1" xfId="3" applyFont="1" applyFill="1" applyBorder="1" applyAlignment="1">
      <alignment vertical="center" wrapText="1"/>
    </xf>
    <xf numFmtId="0" fontId="14" fillId="2" borderId="1" xfId="3" applyFont="1" applyFill="1" applyBorder="1" applyAlignment="1">
      <alignment horizontal="left" vertical="center" wrapText="1"/>
    </xf>
    <xf numFmtId="0" fontId="19" fillId="2" borderId="1" xfId="3" applyFont="1" applyFill="1" applyBorder="1" applyAlignment="1">
      <alignment vertical="center" wrapText="1"/>
    </xf>
    <xf numFmtId="0" fontId="18" fillId="2" borderId="1" xfId="18" applyFont="1" applyFill="1" applyBorder="1">
      <alignment horizontal="left" vertical="top" wrapText="1"/>
    </xf>
    <xf numFmtId="0" fontId="8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8" fillId="2" borderId="0" xfId="3" applyFont="1" applyFill="1"/>
    <xf numFmtId="0" fontId="21" fillId="2" borderId="0" xfId="18" applyFont="1" applyFill="1" applyAlignment="1">
      <alignment horizontal="right" vertical="top"/>
    </xf>
    <xf numFmtId="0" fontId="18" fillId="2" borderId="1" xfId="18" applyFont="1" applyFill="1" applyBorder="1" applyAlignment="1">
      <alignment horizontal="center" vertical="center" wrapText="1"/>
    </xf>
    <xf numFmtId="0" fontId="18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6" fontId="4" fillId="2" borderId="1" xfId="6" applyNumberFormat="1" applyFont="1" applyFill="1" applyBorder="1" applyAlignment="1">
      <alignment horizontal="right" vertical="top" wrapText="1"/>
    </xf>
    <xf numFmtId="0" fontId="18" fillId="2" borderId="5" xfId="18" applyFont="1" applyFill="1" applyBorder="1" applyAlignment="1">
      <alignment horizontal="left" vertical="top" wrapText="1"/>
    </xf>
    <xf numFmtId="0" fontId="22" fillId="2" borderId="5" xfId="3" applyFont="1" applyFill="1" applyBorder="1" applyAlignment="1">
      <alignment vertical="center" wrapText="1"/>
    </xf>
    <xf numFmtId="166" fontId="4" fillId="2" borderId="5" xfId="6" applyNumberFormat="1" applyFont="1" applyFill="1" applyBorder="1" applyAlignment="1">
      <alignment horizontal="right" vertical="top" wrapText="1"/>
    </xf>
    <xf numFmtId="0" fontId="18" fillId="2" borderId="1" xfId="18" applyFont="1" applyFill="1" applyBorder="1" applyAlignment="1">
      <alignment horizontal="left" vertical="top" wrapText="1"/>
    </xf>
    <xf numFmtId="166" fontId="18" fillId="2" borderId="1" xfId="6" applyNumberFormat="1" applyFont="1" applyFill="1" applyBorder="1" applyAlignment="1">
      <alignment horizontal="right" vertical="top" wrapText="1"/>
    </xf>
    <xf numFmtId="0" fontId="22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166" fontId="18" fillId="2" borderId="1" xfId="20" applyNumberFormat="1" applyFont="1" applyFill="1" applyBorder="1" applyAlignment="1">
      <alignment vertical="top"/>
    </xf>
    <xf numFmtId="166" fontId="18" fillId="2" borderId="1" xfId="9" applyNumberFormat="1" applyFont="1" applyFill="1" applyBorder="1" applyAlignment="1">
      <alignment horizontal="right" vertical="top" wrapText="1"/>
    </xf>
    <xf numFmtId="0" fontId="19" fillId="2" borderId="7" xfId="3" applyFont="1" applyFill="1" applyBorder="1" applyAlignment="1">
      <alignment vertical="center" wrapText="1"/>
    </xf>
    <xf numFmtId="166" fontId="20" fillId="2" borderId="4" xfId="9" applyNumberFormat="1" applyFont="1" applyFill="1" applyBorder="1" applyAlignment="1">
      <alignment horizontal="right" vertical="top" wrapText="1"/>
    </xf>
    <xf numFmtId="166" fontId="20" fillId="2" borderId="1" xfId="9" applyNumberFormat="1" applyFont="1" applyFill="1" applyBorder="1" applyAlignment="1">
      <alignment horizontal="right" vertical="top" wrapText="1"/>
    </xf>
    <xf numFmtId="166" fontId="23" fillId="0" borderId="0" xfId="15" applyNumberFormat="1" applyFont="1" applyFill="1" applyBorder="1" applyAlignment="1">
      <alignment horizontal="right" vertical="center"/>
    </xf>
    <xf numFmtId="0" fontId="23" fillId="2" borderId="0" xfId="3" applyFont="1" applyFill="1" applyBorder="1" applyAlignment="1">
      <alignment horizontal="right"/>
    </xf>
    <xf numFmtId="0" fontId="23" fillId="0" borderId="0" xfId="3" applyFont="1" applyAlignment="1">
      <alignment horizontal="right"/>
    </xf>
    <xf numFmtId="0" fontId="24" fillId="0" borderId="0" xfId="3" applyFont="1" applyFill="1" applyAlignment="1">
      <alignment horizontal="center" wrapText="1"/>
    </xf>
    <xf numFmtId="0" fontId="25" fillId="0" borderId="0" xfId="3" applyFont="1" applyFill="1" applyAlignment="1">
      <alignment horizontal="right"/>
    </xf>
    <xf numFmtId="0" fontId="14" fillId="0" borderId="1" xfId="3" applyFont="1" applyBorder="1" applyAlignment="1">
      <alignment vertical="center"/>
    </xf>
    <xf numFmtId="0" fontId="22" fillId="0" borderId="1" xfId="3" applyFont="1" applyBorder="1" applyAlignment="1">
      <alignment horizontal="center" vertical="center" wrapText="1"/>
    </xf>
    <xf numFmtId="166" fontId="22" fillId="0" borderId="1" xfId="6" applyNumberFormat="1" applyFont="1" applyBorder="1" applyAlignment="1">
      <alignment horizontal="right" vertical="center" wrapText="1"/>
    </xf>
    <xf numFmtId="0" fontId="22" fillId="0" borderId="1" xfId="3" applyFont="1" applyBorder="1" applyAlignment="1">
      <alignment vertical="center"/>
    </xf>
    <xf numFmtId="166" fontId="22" fillId="0" borderId="1" xfId="6" applyNumberFormat="1" applyFont="1" applyBorder="1" applyAlignment="1">
      <alignment horizontal="right" vertical="center" indent="1"/>
    </xf>
    <xf numFmtId="0" fontId="14" fillId="0" borderId="1" xfId="3" applyFont="1" applyBorder="1" applyAlignment="1"/>
    <xf numFmtId="0" fontId="14" fillId="2" borderId="1" xfId="3" applyFont="1" applyFill="1" applyBorder="1" applyAlignment="1">
      <alignment vertical="center"/>
    </xf>
    <xf numFmtId="166" fontId="14" fillId="0" borderId="1" xfId="6" applyNumberFormat="1" applyFont="1" applyBorder="1" applyAlignment="1">
      <alignment horizontal="right"/>
    </xf>
    <xf numFmtId="0" fontId="14" fillId="2" borderId="1" xfId="3" applyFont="1" applyFill="1" applyBorder="1"/>
    <xf numFmtId="0" fontId="14" fillId="2" borderId="1" xfId="3" applyFont="1" applyFill="1" applyBorder="1" applyAlignment="1">
      <alignment wrapText="1"/>
    </xf>
    <xf numFmtId="0" fontId="14" fillId="0" borderId="1" xfId="3" applyFont="1" applyBorder="1" applyAlignment="1">
      <alignment wrapText="1"/>
    </xf>
    <xf numFmtId="0" fontId="20" fillId="0" borderId="0" xfId="7" applyFont="1" applyAlignment="1">
      <alignment vertical="center" wrapText="1"/>
    </xf>
    <xf numFmtId="165" fontId="23" fillId="0" borderId="0" xfId="7" applyNumberFormat="1" applyFont="1" applyFill="1" applyAlignment="1">
      <alignment horizontal="right" vertical="center" wrapText="1"/>
    </xf>
    <xf numFmtId="0" fontId="24" fillId="0" borderId="0" xfId="7" applyFont="1" applyFill="1" applyAlignment="1">
      <alignment wrapText="1"/>
    </xf>
    <xf numFmtId="49" fontId="26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5" fontId="26" fillId="0" borderId="0" xfId="7" applyNumberFormat="1" applyFont="1" applyFill="1" applyAlignment="1">
      <alignment horizontal="center" vertical="center" wrapText="1"/>
    </xf>
    <xf numFmtId="0" fontId="23" fillId="0" borderId="0" xfId="7" applyFont="1" applyAlignment="1">
      <alignment horizontal="center" vertical="center" wrapText="1"/>
    </xf>
    <xf numFmtId="49" fontId="27" fillId="0" borderId="6" xfId="7" applyNumberFormat="1" applyFont="1" applyFill="1" applyBorder="1" applyAlignment="1">
      <alignment horizontal="center" vertical="center" wrapText="1"/>
    </xf>
    <xf numFmtId="49" fontId="27" fillId="0" borderId="2" xfId="7" applyNumberFormat="1" applyFont="1" applyFill="1" applyBorder="1" applyAlignment="1">
      <alignment horizontal="center" vertical="center" wrapText="1"/>
    </xf>
    <xf numFmtId="49" fontId="27" fillId="0" borderId="1" xfId="7" applyNumberFormat="1" applyFont="1" applyFill="1" applyBorder="1" applyAlignment="1">
      <alignment horizontal="center" vertical="center" textRotation="90" wrapText="1"/>
    </xf>
    <xf numFmtId="165" fontId="27" fillId="0" borderId="1" xfId="0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0" fontId="28" fillId="0" borderId="1" xfId="7" applyNumberFormat="1" applyFont="1" applyFill="1" applyBorder="1" applyAlignment="1">
      <alignment horizontal="center" vertical="center" wrapText="1"/>
    </xf>
    <xf numFmtId="166" fontId="28" fillId="0" borderId="8" xfId="8" applyNumberFormat="1" applyFont="1" applyFill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165" fontId="28" fillId="0" borderId="8" xfId="7" applyNumberFormat="1" applyFont="1" applyFill="1" applyBorder="1" applyAlignment="1">
      <alignment horizontal="center" vertical="center" wrapText="1"/>
    </xf>
    <xf numFmtId="0" fontId="20" fillId="0" borderId="1" xfId="7" applyFont="1" applyBorder="1" applyAlignment="1">
      <alignment horizontal="center" vertical="center" wrapText="1"/>
    </xf>
    <xf numFmtId="0" fontId="29" fillId="0" borderId="1" xfId="7" applyFont="1" applyBorder="1" applyAlignment="1">
      <alignment horizontal="center" vertical="center" wrapText="1"/>
    </xf>
    <xf numFmtId="166" fontId="8" fillId="0" borderId="1" xfId="8" applyNumberFormat="1" applyFont="1" applyBorder="1" applyAlignment="1">
      <alignment horizontal="center" vertical="center" wrapText="1"/>
    </xf>
    <xf numFmtId="166" fontId="20" fillId="0" borderId="1" xfId="8" applyNumberFormat="1" applyFont="1" applyBorder="1" applyAlignment="1">
      <alignment horizontal="center" vertical="center" wrapText="1"/>
    </xf>
    <xf numFmtId="165" fontId="20" fillId="0" borderId="1" xfId="7" applyNumberFormat="1" applyFont="1" applyBorder="1" applyAlignment="1">
      <alignment horizontal="center" vertical="center" wrapText="1"/>
    </xf>
    <xf numFmtId="0" fontId="20" fillId="0" borderId="1" xfId="7" applyFont="1" applyBorder="1" applyAlignment="1">
      <alignment horizontal="left" vertical="center" wrapText="1"/>
    </xf>
    <xf numFmtId="166" fontId="20" fillId="0" borderId="1" xfId="8" applyNumberFormat="1" applyFont="1" applyFill="1" applyBorder="1" applyAlignment="1">
      <alignment horizontal="center" vertical="center" wrapText="1"/>
    </xf>
    <xf numFmtId="0" fontId="30" fillId="0" borderId="0" xfId="7" applyFont="1" applyAlignment="1">
      <alignment vertical="center" wrapText="1"/>
    </xf>
    <xf numFmtId="165" fontId="20" fillId="0" borderId="0" xfId="7" applyNumberFormat="1" applyFont="1" applyAlignment="1">
      <alignment vertical="center" wrapText="1"/>
    </xf>
    <xf numFmtId="164" fontId="20" fillId="0" borderId="0" xfId="8" applyFont="1" applyAlignment="1">
      <alignment vertical="center" wrapText="1"/>
    </xf>
    <xf numFmtId="165" fontId="23" fillId="0" borderId="0" xfId="7" applyNumberFormat="1" applyFont="1" applyFill="1" applyBorder="1" applyAlignment="1">
      <alignment horizontal="right" vertical="center" wrapText="1"/>
    </xf>
    <xf numFmtId="164" fontId="23" fillId="0" borderId="0" xfId="8" applyFont="1" applyAlignment="1">
      <alignment horizontal="center" vertical="center" wrapText="1"/>
    </xf>
    <xf numFmtId="166" fontId="20" fillId="0" borderId="1" xfId="8" applyNumberFormat="1" applyFont="1" applyBorder="1" applyAlignment="1">
      <alignment horizontal="right" vertical="center" wrapText="1"/>
    </xf>
    <xf numFmtId="164" fontId="20" fillId="0" borderId="0" xfId="8" applyFont="1" applyAlignment="1">
      <alignment horizontal="center" vertical="center" wrapText="1"/>
    </xf>
    <xf numFmtId="166" fontId="28" fillId="0" borderId="1" xfId="8" applyNumberFormat="1" applyFont="1" applyFill="1" applyBorder="1" applyAlignment="1">
      <alignment horizontal="right" vertical="center" wrapText="1"/>
    </xf>
    <xf numFmtId="164" fontId="30" fillId="0" borderId="0" xfId="8" applyFont="1" applyAlignment="1">
      <alignment vertical="center" wrapText="1"/>
    </xf>
    <xf numFmtId="0" fontId="31" fillId="0" borderId="1" xfId="7" applyFont="1" applyBorder="1" applyAlignment="1">
      <alignment horizontal="center" vertical="center" wrapText="1"/>
    </xf>
    <xf numFmtId="0" fontId="31" fillId="0" borderId="1" xfId="7" applyFont="1" applyBorder="1" applyAlignment="1">
      <alignment horizontal="left" vertical="center" wrapText="1"/>
    </xf>
    <xf numFmtId="0" fontId="32" fillId="0" borderId="0" xfId="7" applyFont="1" applyAlignment="1">
      <alignment vertical="center" wrapText="1"/>
    </xf>
    <xf numFmtId="164" fontId="32" fillId="0" borderId="0" xfId="8" applyFont="1" applyAlignment="1">
      <alignment vertical="center" wrapText="1"/>
    </xf>
    <xf numFmtId="0" fontId="33" fillId="0" borderId="1" xfId="0" applyFont="1" applyBorder="1" applyAlignment="1">
      <alignment horizontal="left" vertical="top" wrapText="1"/>
    </xf>
    <xf numFmtId="168" fontId="33" fillId="0" borderId="1" xfId="31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68" fontId="18" fillId="0" borderId="1" xfId="20" applyNumberFormat="1" applyFont="1" applyBorder="1" applyAlignment="1">
      <alignment horizontal="right" vertical="top"/>
    </xf>
    <xf numFmtId="0" fontId="35" fillId="0" borderId="1" xfId="0" applyFont="1" applyBorder="1" applyAlignment="1">
      <alignment horizontal="left" vertical="top" wrapText="1"/>
    </xf>
    <xf numFmtId="0" fontId="19" fillId="2" borderId="3" xfId="3" applyFont="1" applyFill="1" applyBorder="1" applyAlignment="1">
      <alignment vertical="center" wrapText="1"/>
    </xf>
    <xf numFmtId="0" fontId="16" fillId="2" borderId="0" xfId="2" applyFont="1" applyFill="1" applyAlignment="1">
      <alignment vertical="center" wrapText="1"/>
    </xf>
    <xf numFmtId="0" fontId="16" fillId="2" borderId="0" xfId="2" applyFont="1" applyFill="1" applyAlignment="1">
      <alignment horizontal="center" vertical="center" wrapText="1"/>
    </xf>
    <xf numFmtId="169" fontId="16" fillId="2" borderId="0" xfId="2" applyNumberFormat="1" applyFont="1" applyFill="1" applyAlignment="1">
      <alignment vertical="center" wrapText="1"/>
    </xf>
    <xf numFmtId="169" fontId="16" fillId="2" borderId="1" xfId="3" applyNumberFormat="1" applyFont="1" applyFill="1" applyBorder="1" applyAlignment="1">
      <alignment horizontal="center" vertical="center" wrapText="1"/>
    </xf>
    <xf numFmtId="0" fontId="16" fillId="2" borderId="1" xfId="2" applyNumberFormat="1" applyFont="1" applyFill="1" applyBorder="1" applyAlignment="1" applyProtection="1">
      <alignment horizontal="center" vertical="center" wrapText="1"/>
    </xf>
    <xf numFmtId="166" fontId="16" fillId="2" borderId="1" xfId="6" applyNumberFormat="1" applyFont="1" applyFill="1" applyBorder="1" applyAlignment="1">
      <alignment vertical="center" wrapText="1"/>
    </xf>
    <xf numFmtId="49" fontId="27" fillId="2" borderId="1" xfId="34" applyNumberFormat="1" applyFont="1" applyFill="1" applyBorder="1" applyAlignment="1">
      <alignment horizontal="center" vertical="center" wrapText="1"/>
    </xf>
    <xf numFmtId="166" fontId="16" fillId="2" borderId="1" xfId="35" applyNumberFormat="1" applyFont="1" applyFill="1" applyBorder="1" applyAlignment="1">
      <alignment horizontal="right" vertical="center" wrapText="1"/>
    </xf>
    <xf numFmtId="166" fontId="16" fillId="2" borderId="1" xfId="35" applyNumberFormat="1" applyFont="1" applyFill="1" applyBorder="1" applyAlignment="1">
      <alignment horizontal="center" vertical="center" wrapText="1"/>
    </xf>
    <xf numFmtId="49" fontId="16" fillId="2" borderId="1" xfId="2" applyNumberFormat="1" applyFont="1" applyFill="1" applyBorder="1" applyAlignment="1" applyProtection="1">
      <alignment horizontal="left" vertical="center" wrapText="1"/>
      <protection locked="0"/>
    </xf>
    <xf numFmtId="0" fontId="16" fillId="2" borderId="1" xfId="33" applyFont="1" applyFill="1" applyBorder="1" applyAlignment="1">
      <alignment vertical="center" wrapText="1"/>
    </xf>
    <xf numFmtId="0" fontId="16" fillId="2" borderId="1" xfId="33" applyFont="1" applyFill="1" applyBorder="1" applyAlignment="1">
      <alignment vertical="center"/>
    </xf>
    <xf numFmtId="0" fontId="16" fillId="2" borderId="11" xfId="33" applyFont="1" applyFill="1" applyBorder="1" applyAlignment="1">
      <alignment vertical="center" wrapText="1"/>
    </xf>
    <xf numFmtId="0" fontId="16" fillId="2" borderId="2" xfId="33" applyFont="1" applyFill="1" applyBorder="1" applyAlignment="1">
      <alignment vertical="center" wrapText="1"/>
    </xf>
    <xf numFmtId="0" fontId="37" fillId="2" borderId="0" xfId="2" applyFont="1" applyFill="1" applyAlignment="1">
      <alignment horizontal="center" vertical="center" wrapText="1"/>
    </xf>
    <xf numFmtId="49" fontId="27" fillId="2" borderId="7" xfId="34" applyNumberFormat="1" applyFont="1" applyFill="1" applyBorder="1" applyAlignment="1">
      <alignment horizontal="center" vertical="center" wrapText="1"/>
    </xf>
    <xf numFmtId="169" fontId="44" fillId="2" borderId="1" xfId="34" applyNumberFormat="1" applyFont="1" applyFill="1" applyBorder="1" applyAlignment="1">
      <alignment horizontal="center" vertical="center"/>
    </xf>
    <xf numFmtId="0" fontId="8" fillId="0" borderId="0" xfId="3" applyFont="1" applyFill="1" applyAlignment="1">
      <alignment horizontal="right"/>
    </xf>
    <xf numFmtId="170" fontId="16" fillId="2" borderId="0" xfId="2" applyNumberFormat="1" applyFont="1" applyFill="1" applyAlignment="1">
      <alignment horizontal="center" vertical="center" wrapText="1"/>
    </xf>
    <xf numFmtId="0" fontId="18" fillId="2" borderId="1" xfId="18" applyFont="1" applyFill="1" applyBorder="1" applyAlignment="1">
      <alignment horizontal="center" vertical="center" wrapText="1"/>
    </xf>
    <xf numFmtId="0" fontId="20" fillId="2" borderId="0" xfId="32" applyFont="1" applyFill="1" applyAlignment="1">
      <alignment horizontal="center" vertical="center" wrapText="1"/>
    </xf>
    <xf numFmtId="0" fontId="16" fillId="2" borderId="0" xfId="2" applyFont="1" applyFill="1" applyAlignment="1">
      <alignment horizontal="left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vertical="center" wrapText="1"/>
    </xf>
    <xf numFmtId="170" fontId="16" fillId="2" borderId="1" xfId="6" applyNumberFormat="1" applyFont="1" applyFill="1" applyBorder="1" applyAlignment="1">
      <alignment vertical="center" wrapText="1"/>
    </xf>
    <xf numFmtId="170" fontId="16" fillId="2" borderId="1" xfId="35" applyNumberFormat="1" applyFont="1" applyFill="1" applyBorder="1" applyAlignment="1">
      <alignment horizontal="center" vertical="center" wrapText="1"/>
    </xf>
    <xf numFmtId="0" fontId="0" fillId="2" borderId="0" xfId="0" applyFill="1"/>
    <xf numFmtId="0" fontId="20" fillId="2" borderId="1" xfId="0" applyFont="1" applyFill="1" applyBorder="1" applyAlignment="1">
      <alignment horizontal="center" vertical="center" wrapText="1"/>
    </xf>
    <xf numFmtId="164" fontId="16" fillId="2" borderId="1" xfId="35" applyNumberFormat="1" applyFont="1" applyFill="1" applyBorder="1" applyAlignment="1">
      <alignment horizontal="center" vertical="center" wrapText="1"/>
    </xf>
    <xf numFmtId="164" fontId="16" fillId="2" borderId="1" xfId="35" applyNumberFormat="1" applyFont="1" applyFill="1" applyBorder="1" applyAlignment="1">
      <alignment horizontal="right" vertical="center" wrapText="1"/>
    </xf>
    <xf numFmtId="170" fontId="20" fillId="2" borderId="1" xfId="9" applyNumberFormat="1" applyFont="1" applyFill="1" applyBorder="1" applyAlignment="1">
      <alignment horizontal="right" vertical="top" wrapText="1"/>
    </xf>
    <xf numFmtId="0" fontId="16" fillId="2" borderId="11" xfId="33" applyFont="1" applyFill="1" applyBorder="1" applyAlignment="1">
      <alignment horizontal="left" vertical="center" wrapText="1"/>
    </xf>
    <xf numFmtId="0" fontId="16" fillId="2" borderId="2" xfId="33" applyFont="1" applyFill="1" applyBorder="1" applyAlignment="1">
      <alignment horizontal="left" vertical="center" wrapText="1"/>
    </xf>
    <xf numFmtId="0" fontId="7" fillId="0" borderId="0" xfId="3" applyFont="1"/>
    <xf numFmtId="0" fontId="22" fillId="2" borderId="1" xfId="3" applyFont="1" applyFill="1" applyBorder="1" applyAlignment="1">
      <alignment vertical="top" wrapText="1"/>
    </xf>
    <xf numFmtId="0" fontId="45" fillId="0" borderId="1" xfId="3" applyFont="1" applyBorder="1" applyAlignment="1">
      <alignment horizontal="center" vertical="center" wrapText="1"/>
    </xf>
    <xf numFmtId="0" fontId="45" fillId="0" borderId="1" xfId="3" applyFont="1" applyBorder="1" applyAlignment="1">
      <alignment vertical="center" wrapText="1"/>
    </xf>
    <xf numFmtId="0" fontId="14" fillId="0" borderId="0" xfId="3" applyFont="1" applyAlignment="1">
      <alignment horizontal="justify"/>
    </xf>
    <xf numFmtId="0" fontId="45" fillId="2" borderId="1" xfId="3" applyFont="1" applyFill="1" applyBorder="1" applyAlignment="1">
      <alignment horizontal="left" vertical="center" wrapText="1"/>
    </xf>
    <xf numFmtId="0" fontId="45" fillId="0" borderId="1" xfId="7" applyFont="1" applyBorder="1" applyAlignment="1">
      <alignment vertical="center" wrapText="1"/>
    </xf>
    <xf numFmtId="0" fontId="45" fillId="2" borderId="1" xfId="3" applyFont="1" applyFill="1" applyBorder="1" applyAlignment="1">
      <alignment vertical="center" wrapText="1"/>
    </xf>
    <xf numFmtId="0" fontId="14" fillId="2" borderId="1" xfId="3" applyFont="1" applyFill="1" applyBorder="1" applyAlignment="1">
      <alignment horizontal="left" vertical="center" wrapText="1"/>
    </xf>
    <xf numFmtId="0" fontId="7" fillId="0" borderId="0" xfId="3" applyFont="1" applyAlignment="1">
      <alignment horizontal="center" vertical="center"/>
    </xf>
    <xf numFmtId="0" fontId="4" fillId="0" borderId="0" xfId="3" applyFont="1" applyFill="1" applyBorder="1" applyAlignment="1">
      <alignment vertical="top"/>
    </xf>
    <xf numFmtId="0" fontId="14" fillId="2" borderId="18" xfId="3" applyFont="1" applyFill="1" applyBorder="1" applyAlignment="1">
      <alignment horizontal="left" vertical="center" wrapText="1"/>
    </xf>
    <xf numFmtId="0" fontId="45" fillId="2" borderId="19" xfId="3" applyFont="1" applyFill="1" applyBorder="1" applyAlignment="1">
      <alignment horizontal="left" vertical="top" wrapText="1"/>
    </xf>
    <xf numFmtId="0" fontId="14" fillId="2" borderId="20" xfId="3" applyFont="1" applyFill="1" applyBorder="1" applyAlignment="1">
      <alignment horizontal="center" vertical="center" wrapText="1"/>
    </xf>
    <xf numFmtId="0" fontId="14" fillId="2" borderId="21" xfId="3" applyFont="1" applyFill="1" applyBorder="1" applyAlignment="1">
      <alignment horizontal="left" vertical="center" wrapText="1"/>
    </xf>
    <xf numFmtId="0" fontId="14" fillId="2" borderId="4" xfId="3" applyFont="1" applyFill="1" applyBorder="1" applyAlignment="1">
      <alignment horizontal="center" vertical="center" wrapText="1"/>
    </xf>
    <xf numFmtId="0" fontId="14" fillId="2" borderId="22" xfId="3" applyFont="1" applyFill="1" applyBorder="1" applyAlignment="1">
      <alignment vertical="top" wrapText="1"/>
    </xf>
    <xf numFmtId="0" fontId="14" fillId="2" borderId="23" xfId="3" applyFont="1" applyFill="1" applyBorder="1" applyAlignment="1">
      <alignment horizontal="left" vertical="top" wrapText="1"/>
    </xf>
    <xf numFmtId="0" fontId="14" fillId="2" borderId="24" xfId="3" applyFont="1" applyFill="1" applyBorder="1" applyAlignment="1">
      <alignment vertical="center" wrapText="1"/>
    </xf>
    <xf numFmtId="0" fontId="14" fillId="2" borderId="2" xfId="3" applyFont="1" applyFill="1" applyBorder="1" applyAlignment="1">
      <alignment vertical="top" wrapText="1"/>
    </xf>
    <xf numFmtId="0" fontId="14" fillId="2" borderId="25" xfId="3" applyFont="1" applyFill="1" applyBorder="1" applyAlignment="1">
      <alignment vertical="top" wrapText="1"/>
    </xf>
    <xf numFmtId="0" fontId="14" fillId="2" borderId="24" xfId="3" applyFont="1" applyFill="1" applyBorder="1" applyAlignment="1">
      <alignment horizontal="left" vertical="top"/>
    </xf>
    <xf numFmtId="0" fontId="14" fillId="2" borderId="2" xfId="3" applyFont="1" applyFill="1" applyBorder="1" applyAlignment="1">
      <alignment horizontal="left" vertical="top"/>
    </xf>
    <xf numFmtId="37" fontId="45" fillId="0" borderId="4" xfId="9" applyNumberFormat="1" applyFont="1" applyFill="1" applyBorder="1" applyAlignment="1">
      <alignment horizontal="center" vertical="center" wrapText="1"/>
    </xf>
    <xf numFmtId="0" fontId="14" fillId="0" borderId="26" xfId="3" applyFont="1" applyBorder="1"/>
    <xf numFmtId="0" fontId="14" fillId="0" borderId="3" xfId="3" applyFont="1" applyBorder="1"/>
    <xf numFmtId="166" fontId="14" fillId="0" borderId="27" xfId="6" applyNumberFormat="1" applyFont="1" applyBorder="1" applyAlignment="1">
      <alignment horizontal="right"/>
    </xf>
    <xf numFmtId="0" fontId="14" fillId="2" borderId="28" xfId="3" applyFont="1" applyFill="1" applyBorder="1" applyAlignment="1">
      <alignment horizontal="left" vertical="center" wrapText="1"/>
    </xf>
    <xf numFmtId="0" fontId="45" fillId="2" borderId="14" xfId="3" applyFont="1" applyFill="1" applyBorder="1" applyAlignment="1">
      <alignment horizontal="left" vertical="top" wrapText="1"/>
    </xf>
    <xf numFmtId="0" fontId="14" fillId="2" borderId="29" xfId="3" applyFont="1" applyFill="1" applyBorder="1" applyAlignment="1">
      <alignment horizontal="center" vertical="center" wrapText="1"/>
    </xf>
    <xf numFmtId="0" fontId="45" fillId="2" borderId="8" xfId="3" applyFont="1" applyFill="1" applyBorder="1" applyAlignment="1">
      <alignment horizontal="left" vertical="center" wrapText="1"/>
    </xf>
    <xf numFmtId="165" fontId="14" fillId="0" borderId="27" xfId="9" applyNumberFormat="1" applyFont="1" applyBorder="1" applyAlignment="1">
      <alignment horizontal="right"/>
    </xf>
    <xf numFmtId="0" fontId="20" fillId="2" borderId="1" xfId="7" applyFont="1" applyFill="1" applyBorder="1" applyAlignment="1">
      <alignment horizontal="center" vertical="center" wrapText="1"/>
    </xf>
    <xf numFmtId="166" fontId="20" fillId="2" borderId="1" xfId="8" applyNumberFormat="1" applyFont="1" applyFill="1" applyBorder="1" applyAlignment="1">
      <alignment horizontal="right" vertical="center" wrapText="1"/>
    </xf>
    <xf numFmtId="0" fontId="30" fillId="2" borderId="0" xfId="7" applyFont="1" applyFill="1" applyAlignment="1">
      <alignment vertical="center" wrapText="1"/>
    </xf>
    <xf numFmtId="164" fontId="30" fillId="2" borderId="0" xfId="8" applyFont="1" applyFill="1" applyAlignment="1">
      <alignment vertical="center" wrapText="1"/>
    </xf>
    <xf numFmtId="49" fontId="16" fillId="2" borderId="7" xfId="2" applyNumberFormat="1" applyFont="1" applyFill="1" applyBorder="1" applyAlignment="1" applyProtection="1">
      <alignment horizontal="left" vertical="center" wrapText="1"/>
      <protection locked="0"/>
    </xf>
    <xf numFmtId="166" fontId="14" fillId="0" borderId="1" xfId="6" applyNumberFormat="1" applyFont="1" applyBorder="1" applyAlignment="1">
      <alignment horizontal="right" vertical="center"/>
    </xf>
    <xf numFmtId="0" fontId="14" fillId="2" borderId="1" xfId="3" applyFont="1" applyFill="1" applyBorder="1" applyAlignment="1">
      <alignment horizontal="center" vertical="center"/>
    </xf>
    <xf numFmtId="0" fontId="14" fillId="0" borderId="1" xfId="3" applyFont="1" applyBorder="1" applyAlignment="1">
      <alignment horizontal="center"/>
    </xf>
    <xf numFmtId="0" fontId="14" fillId="0" borderId="1" xfId="3" applyFont="1" applyBorder="1" applyAlignment="1">
      <alignment horizontal="center" vertical="top"/>
    </xf>
    <xf numFmtId="0" fontId="8" fillId="0" borderId="0" xfId="3" applyFont="1" applyFill="1" applyAlignment="1">
      <alignment horizontal="center" vertical="center" wrapText="1"/>
    </xf>
    <xf numFmtId="0" fontId="14" fillId="0" borderId="1" xfId="3" applyFont="1" applyBorder="1" applyAlignment="1">
      <alignment horizontal="center" vertical="center"/>
    </xf>
    <xf numFmtId="0" fontId="14" fillId="0" borderId="1" xfId="3" applyFont="1" applyBorder="1" applyAlignment="1">
      <alignment horizontal="center" vertical="center" wrapText="1"/>
    </xf>
    <xf numFmtId="169" fontId="23" fillId="0" borderId="7" xfId="0" applyNumberFormat="1" applyFont="1" applyBorder="1" applyAlignment="1">
      <alignment horizontal="center" vertical="center" wrapText="1"/>
    </xf>
    <xf numFmtId="169" fontId="23" fillId="0" borderId="8" xfId="0" applyNumberFormat="1" applyFont="1" applyBorder="1" applyAlignment="1">
      <alignment horizontal="center" vertical="center" wrapText="1"/>
    </xf>
    <xf numFmtId="0" fontId="8" fillId="0" borderId="0" xfId="7" applyFont="1" applyFill="1" applyAlignment="1">
      <alignment horizontal="center" vertical="center" wrapText="1"/>
    </xf>
    <xf numFmtId="165" fontId="23" fillId="0" borderId="10" xfId="7" applyNumberFormat="1" applyFont="1" applyFill="1" applyBorder="1" applyAlignment="1">
      <alignment horizontal="right" vertical="center" wrapText="1"/>
    </xf>
    <xf numFmtId="49" fontId="27" fillId="0" borderId="6" xfId="7" applyNumberFormat="1" applyFont="1" applyFill="1" applyBorder="1" applyAlignment="1">
      <alignment horizontal="center" vertical="center" wrapText="1"/>
    </xf>
    <xf numFmtId="49" fontId="27" fillId="0" borderId="2" xfId="7" applyNumberFormat="1" applyFont="1" applyFill="1" applyBorder="1" applyAlignment="1">
      <alignment horizontal="center" vertical="center" wrapText="1"/>
    </xf>
    <xf numFmtId="0" fontId="27" fillId="0" borderId="7" xfId="7" applyNumberFormat="1" applyFont="1" applyFill="1" applyBorder="1" applyAlignment="1">
      <alignment horizontal="center" vertical="center" wrapText="1"/>
    </xf>
    <xf numFmtId="0" fontId="27" fillId="0" borderId="9" xfId="7" applyNumberFormat="1" applyFont="1" applyFill="1" applyBorder="1" applyAlignment="1">
      <alignment horizontal="center" vertical="center" wrapText="1"/>
    </xf>
    <xf numFmtId="0" fontId="27" fillId="0" borderId="8" xfId="7" applyNumberFormat="1" applyFont="1" applyFill="1" applyBorder="1" applyAlignment="1">
      <alignment horizontal="center" vertical="center" wrapText="1"/>
    </xf>
    <xf numFmtId="165" fontId="23" fillId="0" borderId="6" xfId="0" applyNumberFormat="1" applyFont="1" applyFill="1" applyBorder="1" applyAlignment="1">
      <alignment horizontal="center" vertical="center" wrapText="1"/>
    </xf>
    <xf numFmtId="165" fontId="23" fillId="0" borderId="11" xfId="0" applyNumberFormat="1" applyFont="1" applyFill="1" applyBorder="1" applyAlignment="1">
      <alignment horizontal="center" vertical="center" wrapText="1"/>
    </xf>
    <xf numFmtId="165" fontId="23" fillId="0" borderId="2" xfId="0" applyNumberFormat="1" applyFont="1" applyFill="1" applyBorder="1" applyAlignment="1">
      <alignment horizontal="center" vertical="center" wrapText="1"/>
    </xf>
    <xf numFmtId="165" fontId="27" fillId="0" borderId="7" xfId="0" applyNumberFormat="1" applyFont="1" applyFill="1" applyBorder="1" applyAlignment="1">
      <alignment horizontal="center" vertical="center" wrapText="1"/>
    </xf>
    <xf numFmtId="165" fontId="27" fillId="0" borderId="8" xfId="0" applyNumberFormat="1" applyFont="1" applyFill="1" applyBorder="1" applyAlignment="1">
      <alignment horizontal="center" vertical="center" wrapText="1"/>
    </xf>
    <xf numFmtId="165" fontId="27" fillId="0" borderId="12" xfId="0" applyNumberFormat="1" applyFont="1" applyFill="1" applyBorder="1" applyAlignment="1">
      <alignment horizontal="center" vertical="center" wrapText="1"/>
    </xf>
    <xf numFmtId="165" fontId="27" fillId="0" borderId="10" xfId="0" applyNumberFormat="1" applyFont="1" applyFill="1" applyBorder="1" applyAlignment="1">
      <alignment horizontal="center" vertical="center" wrapText="1"/>
    </xf>
    <xf numFmtId="165" fontId="27" fillId="0" borderId="13" xfId="0" applyNumberFormat="1" applyFont="1" applyFill="1" applyBorder="1" applyAlignment="1">
      <alignment horizontal="center" vertical="center" wrapText="1"/>
    </xf>
    <xf numFmtId="0" fontId="18" fillId="2" borderId="1" xfId="18" applyFont="1" applyFill="1" applyBorder="1" applyAlignment="1">
      <alignment horizontal="center" vertical="center" wrapText="1"/>
    </xf>
    <xf numFmtId="169" fontId="2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Fill="1" applyAlignment="1">
      <alignment horizontal="right"/>
    </xf>
    <xf numFmtId="0" fontId="8" fillId="0" borderId="0" xfId="3" applyFont="1" applyFill="1" applyAlignment="1">
      <alignment horizontal="right"/>
    </xf>
    <xf numFmtId="0" fontId="13" fillId="2" borderId="0" xfId="18" applyFont="1" applyFill="1" applyBorder="1" applyAlignment="1">
      <alignment horizontal="center" vertical="top" wrapText="1"/>
    </xf>
    <xf numFmtId="165" fontId="23" fillId="0" borderId="0" xfId="7" applyNumberFormat="1" applyFont="1" applyFill="1" applyAlignment="1">
      <alignment horizontal="right" vertical="center" wrapText="1"/>
    </xf>
    <xf numFmtId="165" fontId="26" fillId="0" borderId="0" xfId="7" applyNumberFormat="1" applyFont="1" applyFill="1" applyAlignment="1">
      <alignment horizontal="right" vertical="center" wrapText="1"/>
    </xf>
    <xf numFmtId="0" fontId="16" fillId="0" borderId="0" xfId="7" applyNumberFormat="1" applyFont="1" applyFill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wrapText="1"/>
    </xf>
    <xf numFmtId="0" fontId="28" fillId="0" borderId="1" xfId="7" applyNumberFormat="1" applyFont="1" applyFill="1" applyBorder="1" applyAlignment="1">
      <alignment horizontal="center" vertical="center" wrapText="1"/>
    </xf>
    <xf numFmtId="49" fontId="27" fillId="0" borderId="1" xfId="7" applyNumberFormat="1" applyFont="1" applyFill="1" applyBorder="1" applyAlignment="1">
      <alignment horizontal="center" vertical="center" textRotation="90" wrapText="1"/>
    </xf>
    <xf numFmtId="0" fontId="7" fillId="0" borderId="0" xfId="3" applyFont="1" applyAlignment="1">
      <alignment horizontal="right"/>
    </xf>
    <xf numFmtId="0" fontId="8" fillId="0" borderId="0" xfId="3" applyFont="1" applyAlignment="1">
      <alignment horizontal="center" vertical="center" wrapText="1"/>
    </xf>
    <xf numFmtId="0" fontId="24" fillId="0" borderId="0" xfId="3" applyFont="1" applyAlignment="1">
      <alignment horizontal="center" vertical="center" wrapText="1"/>
    </xf>
    <xf numFmtId="0" fontId="16" fillId="2" borderId="6" xfId="33" applyFont="1" applyFill="1" applyBorder="1" applyAlignment="1">
      <alignment horizontal="left" vertical="center"/>
    </xf>
    <xf numFmtId="0" fontId="16" fillId="2" borderId="11" xfId="33" applyFont="1" applyFill="1" applyBorder="1" applyAlignment="1">
      <alignment horizontal="left" vertical="center"/>
    </xf>
    <xf numFmtId="0" fontId="16" fillId="2" borderId="2" xfId="33" applyFont="1" applyFill="1" applyBorder="1" applyAlignment="1">
      <alignment horizontal="left" vertical="center"/>
    </xf>
    <xf numFmtId="0" fontId="16" fillId="2" borderId="6" xfId="2" applyFont="1" applyFill="1" applyBorder="1" applyAlignment="1">
      <alignment horizontal="left" vertical="center" wrapText="1"/>
    </xf>
    <xf numFmtId="0" fontId="16" fillId="2" borderId="11" xfId="2" applyFont="1" applyFill="1" applyBorder="1" applyAlignment="1">
      <alignment horizontal="left" vertical="center" wrapText="1"/>
    </xf>
    <xf numFmtId="0" fontId="16" fillId="2" borderId="2" xfId="2" applyFont="1" applyFill="1" applyBorder="1" applyAlignment="1">
      <alignment horizontal="left" vertical="center" wrapText="1"/>
    </xf>
    <xf numFmtId="0" fontId="20" fillId="2" borderId="0" xfId="32" applyFont="1" applyFill="1" applyAlignment="1">
      <alignment horizontal="right" vertical="center" wrapText="1"/>
    </xf>
    <xf numFmtId="0" fontId="20" fillId="2" borderId="0" xfId="32" applyFont="1" applyFill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16" fillId="2" borderId="15" xfId="3" applyFont="1" applyFill="1" applyBorder="1" applyAlignment="1">
      <alignment horizontal="center" vertical="center" wrapText="1"/>
    </xf>
    <xf numFmtId="0" fontId="16" fillId="2" borderId="16" xfId="3" applyFont="1" applyFill="1" applyBorder="1" applyAlignment="1">
      <alignment horizontal="center" vertical="center" wrapText="1"/>
    </xf>
    <xf numFmtId="0" fontId="16" fillId="2" borderId="17" xfId="3" applyFont="1" applyFill="1" applyBorder="1" applyAlignment="1">
      <alignment horizontal="center" vertical="center" wrapText="1"/>
    </xf>
    <xf numFmtId="0" fontId="16" fillId="2" borderId="12" xfId="3" applyFont="1" applyFill="1" applyBorder="1" applyAlignment="1">
      <alignment horizontal="center" vertical="center" wrapText="1"/>
    </xf>
    <xf numFmtId="0" fontId="16" fillId="2" borderId="10" xfId="3" applyFont="1" applyFill="1" applyBorder="1" applyAlignment="1">
      <alignment horizontal="center" vertical="center" wrapText="1"/>
    </xf>
    <xf numFmtId="0" fontId="16" fillId="2" borderId="13" xfId="3" applyFont="1" applyFill="1" applyBorder="1" applyAlignment="1">
      <alignment horizontal="center" vertical="center" wrapText="1"/>
    </xf>
    <xf numFmtId="169" fontId="16" fillId="2" borderId="7" xfId="3" applyNumberFormat="1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horizontal="center" vertical="center" wrapText="1"/>
    </xf>
    <xf numFmtId="0" fontId="16" fillId="2" borderId="6" xfId="3" applyFont="1" applyFill="1" applyBorder="1" applyAlignment="1">
      <alignment horizontal="center" vertical="center" wrapText="1"/>
    </xf>
    <xf numFmtId="0" fontId="16" fillId="2" borderId="2" xfId="3" applyFont="1" applyFill="1" applyBorder="1" applyAlignment="1">
      <alignment horizontal="center" vertical="center" wrapText="1"/>
    </xf>
    <xf numFmtId="0" fontId="16" fillId="2" borderId="6" xfId="33" applyFont="1" applyFill="1" applyBorder="1" applyAlignment="1">
      <alignment horizontal="left" vertical="center" wrapText="1"/>
    </xf>
    <xf numFmtId="0" fontId="16" fillId="2" borderId="11" xfId="33" applyFont="1" applyFill="1" applyBorder="1" applyAlignment="1">
      <alignment horizontal="left" vertical="center" wrapText="1"/>
    </xf>
    <xf numFmtId="0" fontId="16" fillId="2" borderId="2" xfId="33" applyFont="1" applyFill="1" applyBorder="1" applyAlignment="1">
      <alignment horizontal="left" vertical="center" wrapText="1"/>
    </xf>
    <xf numFmtId="0" fontId="16" fillId="2" borderId="1" xfId="2" applyFont="1" applyFill="1" applyBorder="1" applyAlignment="1">
      <alignment horizontal="left" vertical="center" wrapText="1"/>
    </xf>
  </cellXfs>
  <cellStyles count="81">
    <cellStyle name="_2007 anvanacank" xfId="37"/>
    <cellStyle name="_2007-i apranqacanqNNN" xfId="38"/>
    <cellStyle name="_2008 anvanacank" xfId="39"/>
    <cellStyle name="_ANVANACANK GAXTNI 2011" xfId="40"/>
    <cellStyle name="_artabyuje" xfId="10"/>
    <cellStyle name="_í»ñÉáõÍáõÃÛáõÝ1" xfId="41"/>
    <cellStyle name="_KSH 2011 Apranqacank" xfId="42"/>
    <cellStyle name="_PN eramsyak 2010" xfId="43"/>
    <cellStyle name="_PN kapitali popoxutyun" xfId="44"/>
    <cellStyle name="_Texekanq" xfId="45"/>
    <cellStyle name="01" xfId="46"/>
    <cellStyle name="Comma 11" xfId="29"/>
    <cellStyle name="Comma 15" xfId="24"/>
    <cellStyle name="Comma 2" xfId="8"/>
    <cellStyle name="Comma 2 2" xfId="11"/>
    <cellStyle name="Comma 2 3" xfId="35"/>
    <cellStyle name="Comma 3" xfId="9"/>
    <cellStyle name="Comma 3 2" xfId="47"/>
    <cellStyle name="Comma 4" xfId="12"/>
    <cellStyle name="Comma 4 2" xfId="48"/>
    <cellStyle name="Comma 4 3" xfId="49"/>
    <cellStyle name="Comma 5" xfId="13"/>
    <cellStyle name="Comma 5 2" xfId="50"/>
    <cellStyle name="Comma 6" xfId="14"/>
    <cellStyle name="Comma 7" xfId="5"/>
    <cellStyle name="Comma 8" xfId="22"/>
    <cellStyle name="Comma_General 17.02.04" xfId="15"/>
    <cellStyle name="Normal 10" xfId="51"/>
    <cellStyle name="Normal 11" xfId="52"/>
    <cellStyle name="Normal 12" xfId="53"/>
    <cellStyle name="Normal 12 2" xfId="34"/>
    <cellStyle name="Normal 12 2 2" xfId="80"/>
    <cellStyle name="Normal 13" xfId="54"/>
    <cellStyle name="Normal 13 2" xfId="55"/>
    <cellStyle name="Normal 15 2 2" xfId="27"/>
    <cellStyle name="Normal 2" xfId="7"/>
    <cellStyle name="Normal 2 2" xfId="30"/>
    <cellStyle name="Normal 2 3" xfId="56"/>
    <cellStyle name="Normal 2_2013 Ապրանքացանկ Yndhanur" xfId="57"/>
    <cellStyle name="Normal 3" xfId="16"/>
    <cellStyle name="Normal 3 2" xfId="32"/>
    <cellStyle name="Normal 3 2 2" xfId="36"/>
    <cellStyle name="Normal 3 3" xfId="58"/>
    <cellStyle name="Normal 3 4" xfId="59"/>
    <cellStyle name="Normal 4" xfId="17"/>
    <cellStyle name="Normal 4 2" xfId="60"/>
    <cellStyle name="Normal 4 2 2" xfId="61"/>
    <cellStyle name="Normal 4 2 3" xfId="62"/>
    <cellStyle name="Normal 4 3" xfId="63"/>
    <cellStyle name="Normal 5" xfId="1"/>
    <cellStyle name="Normal 5 2" xfId="3"/>
    <cellStyle name="Normal 5 2 2" xfId="64"/>
    <cellStyle name="Normal 5 2 9" xfId="28"/>
    <cellStyle name="Normal 6" xfId="21"/>
    <cellStyle name="Normal 6 2" xfId="23"/>
    <cellStyle name="Normal 6 2 2" xfId="65"/>
    <cellStyle name="Normal 6 3" xfId="66"/>
    <cellStyle name="Normal 7" xfId="25"/>
    <cellStyle name="Normal 7 2" xfId="26"/>
    <cellStyle name="Normal 7_2011-Kap-hastatac" xfId="67"/>
    <cellStyle name="Normal 8" xfId="18"/>
    <cellStyle name="Normal 8 2" xfId="68"/>
    <cellStyle name="Normal 9" xfId="69"/>
    <cellStyle name="Normal 9 2" xfId="70"/>
    <cellStyle name="Normal 9 3" xfId="71"/>
    <cellStyle name="Normal 9 3 2" xfId="72"/>
    <cellStyle name="Normal 9 3 3" xfId="73"/>
    <cellStyle name="Normal 9 3 4" xfId="74"/>
    <cellStyle name="Normal 9 3_հավ1-3" xfId="4"/>
    <cellStyle name="Normal 9_2013 BUJ zorakoch" xfId="75"/>
    <cellStyle name="Normal_2017 PLAN VERJNAKAN.23.12.16" xfId="2"/>
    <cellStyle name="Normal_Book1_1_2010 nax" xfId="33"/>
    <cellStyle name="Percent 2" xfId="19"/>
    <cellStyle name="SN_241" xfId="20"/>
    <cellStyle name="SN_b" xfId="31"/>
    <cellStyle name="Style 1" xfId="76"/>
    <cellStyle name="Обычный" xfId="0" builtinId="0"/>
    <cellStyle name="Обычный 2" xfId="77"/>
    <cellStyle name="Обычный 3" xfId="78"/>
    <cellStyle name="Стиль 1" xfId="79"/>
    <cellStyle name="Финансовый" xfId="6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3"/>
  <sheetViews>
    <sheetView topLeftCell="A21" workbookViewId="0">
      <selection activeCell="D21" sqref="D21:D26"/>
    </sheetView>
  </sheetViews>
  <sheetFormatPr defaultColWidth="9.140625" defaultRowHeight="17.25" x14ac:dyDescent="0.3"/>
  <cols>
    <col min="1" max="1" width="9.140625" style="6" customWidth="1"/>
    <col min="2" max="2" width="14.140625" style="6" customWidth="1"/>
    <col min="3" max="3" width="66.140625" style="6" customWidth="1"/>
    <col min="4" max="4" width="28.5703125" style="6" customWidth="1"/>
    <col min="5" max="16384" width="9.140625" style="6"/>
  </cols>
  <sheetData>
    <row r="1" spans="1:66" ht="20.25" customHeight="1" x14ac:dyDescent="0.3">
      <c r="D1" s="36" t="s">
        <v>69</v>
      </c>
      <c r="E1" s="16"/>
    </row>
    <row r="2" spans="1:66" s="7" customFormat="1" x14ac:dyDescent="0.3">
      <c r="D2" s="37" t="s">
        <v>72</v>
      </c>
      <c r="E2" s="16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66" s="7" customFormat="1" ht="19.5" customHeight="1" x14ac:dyDescent="0.3">
      <c r="D3" s="38" t="s">
        <v>20</v>
      </c>
      <c r="E3" s="16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pans="1:66" ht="17.25" hidden="1" customHeight="1" x14ac:dyDescent="0.3">
      <c r="D4" s="16"/>
      <c r="E4" s="16"/>
    </row>
    <row r="5" spans="1:66" ht="15.75" hidden="1" customHeight="1" x14ac:dyDescent="0.3">
      <c r="D5" s="16"/>
      <c r="E5" s="16"/>
    </row>
    <row r="6" spans="1:66" ht="15.75" customHeight="1" x14ac:dyDescent="0.3">
      <c r="D6" s="16"/>
      <c r="E6" s="16"/>
    </row>
    <row r="7" spans="1:66" ht="88.5" customHeight="1" x14ac:dyDescent="0.3">
      <c r="A7" s="169" t="s">
        <v>73</v>
      </c>
      <c r="B7" s="169"/>
      <c r="C7" s="169"/>
      <c r="D7" s="169"/>
      <c r="E7" s="16"/>
    </row>
    <row r="8" spans="1:66" ht="22.5" customHeight="1" x14ac:dyDescent="0.3">
      <c r="B8" s="39"/>
      <c r="C8" s="39"/>
      <c r="D8" s="40" t="s">
        <v>41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</row>
    <row r="9" spans="1:66" ht="98.25" customHeight="1" x14ac:dyDescent="0.3">
      <c r="A9" s="170" t="s">
        <v>34</v>
      </c>
      <c r="B9" s="170"/>
      <c r="C9" s="171" t="s">
        <v>33</v>
      </c>
      <c r="D9" s="117" t="s">
        <v>35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</row>
    <row r="10" spans="1:66" s="3" customFormat="1" ht="36" customHeight="1" x14ac:dyDescent="0.3">
      <c r="A10" s="170"/>
      <c r="B10" s="170"/>
      <c r="C10" s="171"/>
      <c r="D10" s="172" t="s">
        <v>70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</row>
    <row r="11" spans="1:66" s="3" customFormat="1" ht="23.45" customHeight="1" x14ac:dyDescent="0.3">
      <c r="A11" s="41" t="s">
        <v>3</v>
      </c>
      <c r="B11" s="41" t="s">
        <v>2</v>
      </c>
      <c r="C11" s="171"/>
      <c r="D11" s="173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</row>
    <row r="12" spans="1:66" s="3" customFormat="1" x14ac:dyDescent="0.3">
      <c r="A12" s="41"/>
      <c r="B12" s="41"/>
      <c r="C12" s="42" t="s">
        <v>32</v>
      </c>
      <c r="D12" s="43">
        <f>+D13</f>
        <v>-3.8000000058673322E-2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</row>
    <row r="13" spans="1:66" s="3" customFormat="1" x14ac:dyDescent="0.3">
      <c r="A13" s="167" t="s">
        <v>31</v>
      </c>
      <c r="B13" s="167"/>
      <c r="C13" s="44" t="s">
        <v>0</v>
      </c>
      <c r="D13" s="45">
        <f>+D15</f>
        <v>-3.8000000058673322E-2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</row>
    <row r="14" spans="1:66" s="3" customFormat="1" ht="20.25" customHeight="1" x14ac:dyDescent="0.3">
      <c r="A14" s="41"/>
      <c r="B14" s="46"/>
      <c r="C14" s="47" t="s">
        <v>30</v>
      </c>
      <c r="D14" s="48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</row>
    <row r="15" spans="1:66" s="3" customFormat="1" x14ac:dyDescent="0.3">
      <c r="A15" s="168">
        <v>1169</v>
      </c>
      <c r="B15" s="46"/>
      <c r="C15" s="12" t="s">
        <v>29</v>
      </c>
      <c r="D15" s="165">
        <f>+D21+D28</f>
        <v>-3.8000000058673322E-2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</row>
    <row r="16" spans="1:66" s="3" customFormat="1" ht="19.899999999999999" customHeight="1" x14ac:dyDescent="0.3">
      <c r="A16" s="168"/>
      <c r="B16" s="167"/>
      <c r="C16" s="12" t="s">
        <v>28</v>
      </c>
      <c r="D16" s="16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</row>
    <row r="17" spans="1:66" s="3" customFormat="1" ht="49.5" customHeight="1" x14ac:dyDescent="0.3">
      <c r="A17" s="168"/>
      <c r="B17" s="167"/>
      <c r="C17" s="13" t="s">
        <v>27</v>
      </c>
      <c r="D17" s="16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</row>
    <row r="18" spans="1:66" s="3" customFormat="1" x14ac:dyDescent="0.3">
      <c r="A18" s="168"/>
      <c r="B18" s="167"/>
      <c r="C18" s="49" t="s">
        <v>26</v>
      </c>
      <c r="D18" s="16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</row>
    <row r="19" spans="1:66" s="3" customFormat="1" ht="31.5" customHeight="1" x14ac:dyDescent="0.3">
      <c r="A19" s="168"/>
      <c r="B19" s="167"/>
      <c r="C19" s="50" t="s">
        <v>25</v>
      </c>
      <c r="D19" s="16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</row>
    <row r="20" spans="1:66" s="3" customFormat="1" ht="18" customHeight="1" x14ac:dyDescent="0.3">
      <c r="A20" s="166" t="s">
        <v>24</v>
      </c>
      <c r="B20" s="166"/>
      <c r="C20" s="166"/>
      <c r="D20" s="48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</row>
    <row r="21" spans="1:66" s="11" customFormat="1" ht="15.75" customHeight="1" x14ac:dyDescent="0.25">
      <c r="A21" s="167"/>
      <c r="B21" s="168">
        <v>11001</v>
      </c>
      <c r="C21" s="12" t="s">
        <v>23</v>
      </c>
      <c r="D21" s="165">
        <f>+'3'!G40</f>
        <v>-825000.03800000006</v>
      </c>
    </row>
    <row r="22" spans="1:66" s="3" customFormat="1" ht="29.25" customHeight="1" x14ac:dyDescent="0.3">
      <c r="A22" s="167"/>
      <c r="B22" s="168"/>
      <c r="C22" s="50" t="s">
        <v>157</v>
      </c>
      <c r="D22" s="165"/>
    </row>
    <row r="23" spans="1:66" s="3" customFormat="1" ht="18.75" customHeight="1" x14ac:dyDescent="0.3">
      <c r="A23" s="167"/>
      <c r="B23" s="168"/>
      <c r="C23" s="50" t="s">
        <v>22</v>
      </c>
      <c r="D23" s="165"/>
    </row>
    <row r="24" spans="1:66" s="3" customFormat="1" ht="54.75" customHeight="1" x14ac:dyDescent="0.25">
      <c r="A24" s="167"/>
      <c r="B24" s="168"/>
      <c r="C24" s="12" t="s">
        <v>171</v>
      </c>
      <c r="D24" s="165"/>
    </row>
    <row r="25" spans="1:66" s="3" customFormat="1" ht="18" customHeight="1" x14ac:dyDescent="0.3">
      <c r="A25" s="167"/>
      <c r="B25" s="168"/>
      <c r="C25" s="50" t="s">
        <v>21</v>
      </c>
      <c r="D25" s="165"/>
    </row>
    <row r="26" spans="1:66" s="3" customFormat="1" ht="41.25" customHeight="1" x14ac:dyDescent="0.3">
      <c r="A26" s="167"/>
      <c r="B26" s="168"/>
      <c r="C26" s="51" t="s">
        <v>61</v>
      </c>
      <c r="D26" s="165"/>
    </row>
    <row r="27" spans="1:66" s="3" customFormat="1" ht="18" customHeight="1" x14ac:dyDescent="0.3">
      <c r="A27" s="166" t="s">
        <v>24</v>
      </c>
      <c r="B27" s="166"/>
      <c r="C27" s="166"/>
      <c r="D27" s="48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  <c r="AW27" s="112"/>
      <c r="AX27" s="112"/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</row>
    <row r="28" spans="1:66" s="11" customFormat="1" ht="15.75" customHeight="1" x14ac:dyDescent="0.25">
      <c r="A28" s="167"/>
      <c r="B28" s="168">
        <v>31001</v>
      </c>
      <c r="C28" s="12" t="s">
        <v>23</v>
      </c>
      <c r="D28" s="165">
        <v>825000</v>
      </c>
    </row>
    <row r="29" spans="1:66" s="3" customFormat="1" ht="38.25" customHeight="1" x14ac:dyDescent="0.3">
      <c r="A29" s="167"/>
      <c r="B29" s="168"/>
      <c r="C29" s="50" t="s">
        <v>164</v>
      </c>
      <c r="D29" s="165"/>
    </row>
    <row r="30" spans="1:66" s="3" customFormat="1" ht="18.75" customHeight="1" x14ac:dyDescent="0.3">
      <c r="A30" s="167"/>
      <c r="B30" s="168"/>
      <c r="C30" s="50" t="s">
        <v>22</v>
      </c>
      <c r="D30" s="165"/>
    </row>
    <row r="31" spans="1:66" s="3" customFormat="1" ht="54.75" customHeight="1" x14ac:dyDescent="0.25">
      <c r="A31" s="167"/>
      <c r="B31" s="168"/>
      <c r="C31" s="12" t="s">
        <v>42</v>
      </c>
      <c r="D31" s="165"/>
    </row>
    <row r="32" spans="1:66" s="3" customFormat="1" ht="18" customHeight="1" x14ac:dyDescent="0.3">
      <c r="A32" s="167"/>
      <c r="B32" s="168"/>
      <c r="C32" s="50" t="s">
        <v>21</v>
      </c>
      <c r="D32" s="165"/>
    </row>
    <row r="33" spans="1:4" s="3" customFormat="1" ht="41.25" customHeight="1" x14ac:dyDescent="0.3">
      <c r="A33" s="167"/>
      <c r="B33" s="168"/>
      <c r="C33" s="51" t="s">
        <v>43</v>
      </c>
      <c r="D33" s="165"/>
    </row>
  </sheetData>
  <mergeCells count="16">
    <mergeCell ref="D28:D33"/>
    <mergeCell ref="A27:C27"/>
    <mergeCell ref="A28:A33"/>
    <mergeCell ref="B28:B33"/>
    <mergeCell ref="A7:D7"/>
    <mergeCell ref="A9:B10"/>
    <mergeCell ref="C9:C11"/>
    <mergeCell ref="A13:B13"/>
    <mergeCell ref="A15:A19"/>
    <mergeCell ref="D15:D19"/>
    <mergeCell ref="B16:B19"/>
    <mergeCell ref="D10:D11"/>
    <mergeCell ref="A21:A26"/>
    <mergeCell ref="B21:B26"/>
    <mergeCell ref="D21:D26"/>
    <mergeCell ref="A20:C20"/>
  </mergeCells>
  <pageMargins left="0.51181102362204722" right="0" top="0.19685039370078741" bottom="0.19685039370078741" header="0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G10" sqref="G10"/>
    </sheetView>
  </sheetViews>
  <sheetFormatPr defaultColWidth="9.140625" defaultRowHeight="17.25" x14ac:dyDescent="0.25"/>
  <cols>
    <col min="1" max="1" width="7.42578125" style="66" customWidth="1"/>
    <col min="2" max="2" width="8.7109375" style="66" customWidth="1"/>
    <col min="3" max="3" width="53.28515625" style="52" customWidth="1"/>
    <col min="4" max="4" width="18.42578125" style="76" customWidth="1"/>
    <col min="5" max="5" width="18.140625" style="76" customWidth="1"/>
    <col min="6" max="6" width="18.42578125" style="76" customWidth="1"/>
    <col min="7" max="8" width="15.5703125" style="76" customWidth="1"/>
    <col min="9" max="9" width="9.5703125" style="52" customWidth="1"/>
    <col min="10" max="10" width="9.85546875" style="52" bestFit="1" customWidth="1"/>
    <col min="11" max="16384" width="9.140625" style="52"/>
  </cols>
  <sheetData>
    <row r="1" spans="1:10" ht="17.25" customHeight="1" x14ac:dyDescent="0.3">
      <c r="A1" s="6"/>
      <c r="B1" s="36"/>
      <c r="C1" s="6"/>
      <c r="D1" s="36"/>
      <c r="E1" s="6"/>
      <c r="F1" s="36"/>
      <c r="G1" s="6"/>
      <c r="H1" s="36" t="s">
        <v>68</v>
      </c>
    </row>
    <row r="2" spans="1:10" ht="17.25" customHeight="1" x14ac:dyDescent="0.3">
      <c r="A2" s="7"/>
      <c r="B2" s="37"/>
      <c r="C2" s="7"/>
      <c r="D2" s="37"/>
      <c r="E2" s="7"/>
      <c r="F2" s="37"/>
      <c r="G2" s="7"/>
      <c r="H2" s="37" t="s">
        <v>72</v>
      </c>
    </row>
    <row r="3" spans="1:10" ht="17.25" customHeight="1" x14ac:dyDescent="0.3">
      <c r="A3" s="7"/>
      <c r="B3" s="38"/>
      <c r="C3" s="7"/>
      <c r="D3" s="38"/>
      <c r="E3" s="7"/>
      <c r="F3" s="38"/>
      <c r="G3" s="7"/>
      <c r="H3" s="38" t="s">
        <v>20</v>
      </c>
    </row>
    <row r="4" spans="1:10" x14ac:dyDescent="0.25">
      <c r="A4" s="53"/>
      <c r="B4" s="53"/>
      <c r="C4" s="53"/>
      <c r="D4" s="53"/>
      <c r="E4" s="53"/>
      <c r="F4" s="53"/>
      <c r="G4" s="53"/>
      <c r="H4" s="53"/>
    </row>
    <row r="5" spans="1:10" ht="45.75" customHeight="1" x14ac:dyDescent="0.3">
      <c r="A5" s="174" t="s">
        <v>74</v>
      </c>
      <c r="B5" s="174"/>
      <c r="C5" s="174"/>
      <c r="D5" s="174"/>
      <c r="E5" s="174"/>
      <c r="F5" s="174"/>
      <c r="G5" s="174"/>
      <c r="H5" s="174"/>
      <c r="I5" s="54"/>
      <c r="J5" s="54"/>
    </row>
    <row r="6" spans="1:10" x14ac:dyDescent="0.25">
      <c r="A6" s="55"/>
      <c r="B6" s="55"/>
      <c r="C6" s="56"/>
      <c r="D6" s="57"/>
      <c r="E6" s="57"/>
      <c r="F6" s="57"/>
      <c r="G6" s="175" t="s">
        <v>41</v>
      </c>
      <c r="H6" s="175"/>
    </row>
    <row r="7" spans="1:10" s="58" customFormat="1" ht="31.5" customHeight="1" x14ac:dyDescent="0.25">
      <c r="A7" s="176" t="s">
        <v>44</v>
      </c>
      <c r="B7" s="177"/>
      <c r="C7" s="178" t="s">
        <v>45</v>
      </c>
      <c r="D7" s="181" t="s">
        <v>56</v>
      </c>
      <c r="E7" s="182"/>
      <c r="F7" s="182"/>
      <c r="G7" s="182"/>
      <c r="H7" s="183"/>
    </row>
    <row r="8" spans="1:10" s="58" customFormat="1" ht="31.5" customHeight="1" x14ac:dyDescent="0.25">
      <c r="A8" s="59"/>
      <c r="B8" s="60"/>
      <c r="C8" s="179"/>
      <c r="D8" s="184" t="s">
        <v>46</v>
      </c>
      <c r="E8" s="186" t="s">
        <v>39</v>
      </c>
      <c r="F8" s="187"/>
      <c r="G8" s="187"/>
      <c r="H8" s="188"/>
    </row>
    <row r="9" spans="1:10" s="58" customFormat="1" ht="96" customHeight="1" x14ac:dyDescent="0.25">
      <c r="A9" s="61" t="s">
        <v>3</v>
      </c>
      <c r="B9" s="61" t="s">
        <v>2</v>
      </c>
      <c r="C9" s="180"/>
      <c r="D9" s="185"/>
      <c r="E9" s="62" t="s">
        <v>47</v>
      </c>
      <c r="F9" s="62" t="s">
        <v>48</v>
      </c>
      <c r="G9" s="62" t="s">
        <v>49</v>
      </c>
      <c r="H9" s="62" t="s">
        <v>50</v>
      </c>
    </row>
    <row r="10" spans="1:10" s="66" customFormat="1" ht="30.75" customHeight="1" x14ac:dyDescent="0.25">
      <c r="A10" s="63"/>
      <c r="B10" s="63"/>
      <c r="C10" s="64" t="s">
        <v>51</v>
      </c>
      <c r="D10" s="65">
        <f>+D12</f>
        <v>825000</v>
      </c>
      <c r="E10" s="65">
        <f>+E12</f>
        <v>825000</v>
      </c>
      <c r="F10" s="65"/>
      <c r="G10" s="65"/>
      <c r="H10" s="65">
        <f>+H12</f>
        <v>0</v>
      </c>
    </row>
    <row r="11" spans="1:10" x14ac:dyDescent="0.25">
      <c r="A11" s="63"/>
      <c r="B11" s="63"/>
      <c r="C11" s="64" t="s">
        <v>52</v>
      </c>
      <c r="D11" s="65"/>
      <c r="E11" s="65"/>
      <c r="F11" s="67"/>
      <c r="G11" s="67"/>
      <c r="H11" s="67"/>
    </row>
    <row r="12" spans="1:10" s="66" customFormat="1" ht="34.5" x14ac:dyDescent="0.25">
      <c r="A12" s="68"/>
      <c r="B12" s="69"/>
      <c r="C12" s="69" t="s">
        <v>53</v>
      </c>
      <c r="D12" s="70">
        <f>+D14</f>
        <v>825000</v>
      </c>
      <c r="E12" s="70">
        <f>+E14</f>
        <v>825000</v>
      </c>
      <c r="F12" s="70"/>
      <c r="G12" s="70"/>
      <c r="H12" s="70">
        <f>+H14</f>
        <v>0</v>
      </c>
    </row>
    <row r="13" spans="1:10" s="66" customFormat="1" x14ac:dyDescent="0.25">
      <c r="A13" s="68"/>
      <c r="B13" s="68"/>
      <c r="C13" s="68" t="s">
        <v>37</v>
      </c>
      <c r="D13" s="71"/>
      <c r="E13" s="71"/>
      <c r="F13" s="72"/>
      <c r="G13" s="72"/>
      <c r="H13" s="72"/>
    </row>
    <row r="14" spans="1:10" s="75" customFormat="1" ht="42" customHeight="1" x14ac:dyDescent="0.25">
      <c r="A14" s="68">
        <v>1169</v>
      </c>
      <c r="B14" s="68">
        <v>31001</v>
      </c>
      <c r="C14" s="73" t="s">
        <v>165</v>
      </c>
      <c r="D14" s="71">
        <f>SUM(E14:H14)</f>
        <v>825000</v>
      </c>
      <c r="E14" s="74">
        <v>825000</v>
      </c>
      <c r="F14" s="72"/>
      <c r="G14" s="72"/>
      <c r="H14" s="72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topLeftCell="A3" zoomScale="87" zoomScaleNormal="115" zoomScaleSheetLayoutView="87" workbookViewId="0">
      <selection activeCell="G49" sqref="G49"/>
    </sheetView>
  </sheetViews>
  <sheetFormatPr defaultColWidth="9.140625" defaultRowHeight="17.25" x14ac:dyDescent="0.25"/>
  <cols>
    <col min="1" max="1" width="8" style="4" customWidth="1"/>
    <col min="2" max="2" width="7.140625" style="4" customWidth="1"/>
    <col min="3" max="3" width="6.28515625" style="4" customWidth="1"/>
    <col min="4" max="4" width="9.5703125" style="4" customWidth="1"/>
    <col min="5" max="5" width="12.140625" style="4" customWidth="1"/>
    <col min="6" max="6" width="45.42578125" style="5" customWidth="1"/>
    <col min="7" max="7" width="27.42578125" style="5" customWidth="1"/>
    <col min="8" max="16384" width="9.140625" style="4"/>
  </cols>
  <sheetData>
    <row r="1" spans="1:7" s="6" customFormat="1" ht="24" customHeight="1" x14ac:dyDescent="0.3">
      <c r="D1" s="10"/>
      <c r="E1" s="10"/>
      <c r="G1" s="17" t="s">
        <v>40</v>
      </c>
    </row>
    <row r="2" spans="1:7" s="7" customFormat="1" ht="16.5" x14ac:dyDescent="0.3">
      <c r="E2" s="9"/>
      <c r="F2" s="192" t="s">
        <v>72</v>
      </c>
      <c r="G2" s="192"/>
    </row>
    <row r="3" spans="1:7" s="7" customFormat="1" ht="15.75" customHeight="1" x14ac:dyDescent="0.3">
      <c r="E3" s="9"/>
      <c r="F3" s="192" t="s">
        <v>20</v>
      </c>
      <c r="G3" s="192"/>
    </row>
    <row r="4" spans="1:7" s="6" customFormat="1" hidden="1" x14ac:dyDescent="0.3">
      <c r="D4" s="193"/>
      <c r="E4" s="193"/>
      <c r="F4" s="193"/>
      <c r="G4" s="18"/>
    </row>
    <row r="5" spans="1:7" s="6" customFormat="1" ht="15.75" hidden="1" customHeight="1" x14ac:dyDescent="0.3">
      <c r="D5" s="193"/>
      <c r="E5" s="193"/>
      <c r="F5" s="193"/>
      <c r="G5" s="18"/>
    </row>
    <row r="6" spans="1:7" s="6" customFormat="1" ht="15.75" customHeight="1" x14ac:dyDescent="0.3">
      <c r="D6" s="16"/>
      <c r="E6" s="16"/>
      <c r="F6" s="16"/>
      <c r="G6" s="18"/>
    </row>
    <row r="7" spans="1:7" s="6" customFormat="1" ht="47.25" customHeight="1" x14ac:dyDescent="0.3">
      <c r="A7" s="169" t="s">
        <v>71</v>
      </c>
      <c r="B7" s="169"/>
      <c r="C7" s="169"/>
      <c r="D7" s="169"/>
      <c r="E7" s="169"/>
      <c r="F7" s="169"/>
      <c r="G7" s="169"/>
    </row>
    <row r="8" spans="1:7" ht="14.25" customHeight="1" x14ac:dyDescent="0.25">
      <c r="G8" s="19" t="s">
        <v>41</v>
      </c>
    </row>
    <row r="9" spans="1:7" ht="12" customHeight="1" x14ac:dyDescent="0.25">
      <c r="A9" s="194"/>
      <c r="B9" s="194"/>
      <c r="C9" s="194"/>
      <c r="D9" s="194"/>
      <c r="E9" s="194"/>
      <c r="F9" s="194"/>
    </row>
    <row r="10" spans="1:7" ht="106.5" customHeight="1" x14ac:dyDescent="0.25">
      <c r="A10" s="189" t="s">
        <v>19</v>
      </c>
      <c r="B10" s="189"/>
      <c r="C10" s="189"/>
      <c r="D10" s="189" t="s">
        <v>18</v>
      </c>
      <c r="E10" s="189"/>
      <c r="F10" s="189" t="s">
        <v>17</v>
      </c>
      <c r="G10" s="114" t="s">
        <v>35</v>
      </c>
    </row>
    <row r="11" spans="1:7" ht="12" customHeight="1" x14ac:dyDescent="0.25">
      <c r="A11" s="189"/>
      <c r="B11" s="189"/>
      <c r="C11" s="189"/>
      <c r="D11" s="189"/>
      <c r="E11" s="189"/>
      <c r="F11" s="189"/>
      <c r="G11" s="190" t="s">
        <v>70</v>
      </c>
    </row>
    <row r="12" spans="1:7" ht="32.25" customHeight="1" x14ac:dyDescent="0.25">
      <c r="A12" s="20" t="s">
        <v>16</v>
      </c>
      <c r="B12" s="20" t="s">
        <v>15</v>
      </c>
      <c r="C12" s="20" t="s">
        <v>14</v>
      </c>
      <c r="D12" s="20" t="s">
        <v>3</v>
      </c>
      <c r="E12" s="20" t="s">
        <v>2</v>
      </c>
      <c r="F12" s="189"/>
      <c r="G12" s="191"/>
    </row>
    <row r="13" spans="1:7" ht="33.75" thickBot="1" x14ac:dyDescent="0.3">
      <c r="A13" s="21"/>
      <c r="B13" s="21"/>
      <c r="C13" s="21"/>
      <c r="D13" s="21"/>
      <c r="E13" s="21"/>
      <c r="F13" s="22" t="s">
        <v>36</v>
      </c>
      <c r="G13" s="23">
        <f>G32+G14</f>
        <v>-3.8000000058673322E-2</v>
      </c>
    </row>
    <row r="14" spans="1:7" s="90" customFormat="1" ht="33.75" hidden="1" thickBot="1" x14ac:dyDescent="0.3">
      <c r="A14" s="27" t="s">
        <v>62</v>
      </c>
      <c r="B14" s="27"/>
      <c r="C14" s="27"/>
      <c r="D14" s="27"/>
      <c r="E14" s="27"/>
      <c r="F14" s="88" t="s">
        <v>63</v>
      </c>
      <c r="G14" s="89">
        <f>+G16</f>
        <v>0</v>
      </c>
    </row>
    <row r="15" spans="1:7" s="90" customFormat="1" hidden="1" thickBot="1" x14ac:dyDescent="0.3">
      <c r="A15" s="27"/>
      <c r="B15" s="27"/>
      <c r="C15" s="27"/>
      <c r="D15" s="27"/>
      <c r="E15" s="27"/>
      <c r="F15" s="91" t="s">
        <v>10</v>
      </c>
      <c r="G15" s="92"/>
    </row>
    <row r="16" spans="1:7" s="90" customFormat="1" hidden="1" thickBot="1" x14ac:dyDescent="0.3">
      <c r="A16" s="27"/>
      <c r="B16" s="27" t="s">
        <v>11</v>
      </c>
      <c r="C16" s="27"/>
      <c r="D16" s="27"/>
      <c r="E16" s="27"/>
      <c r="F16" s="91" t="s">
        <v>59</v>
      </c>
      <c r="G16" s="92">
        <f>+G18</f>
        <v>0</v>
      </c>
    </row>
    <row r="17" spans="1:7" s="90" customFormat="1" hidden="1" thickBot="1" x14ac:dyDescent="0.3">
      <c r="A17" s="27"/>
      <c r="B17" s="27"/>
      <c r="C17" s="27"/>
      <c r="D17" s="27"/>
      <c r="E17" s="27"/>
      <c r="F17" s="91" t="s">
        <v>10</v>
      </c>
      <c r="G17" s="92"/>
    </row>
    <row r="18" spans="1:7" s="90" customFormat="1" hidden="1" thickBot="1" x14ac:dyDescent="0.3">
      <c r="A18" s="27"/>
      <c r="B18" s="27"/>
      <c r="C18" s="27" t="s">
        <v>11</v>
      </c>
      <c r="D18" s="27"/>
      <c r="E18" s="27"/>
      <c r="F18" s="91" t="s">
        <v>59</v>
      </c>
      <c r="G18" s="92">
        <f>+G20</f>
        <v>0</v>
      </c>
    </row>
    <row r="19" spans="1:7" s="90" customFormat="1" hidden="1" thickBot="1" x14ac:dyDescent="0.3">
      <c r="A19" s="27"/>
      <c r="B19" s="27"/>
      <c r="C19" s="27"/>
      <c r="D19" s="27"/>
      <c r="E19" s="27"/>
      <c r="F19" s="91" t="s">
        <v>10</v>
      </c>
      <c r="G19" s="92"/>
    </row>
    <row r="20" spans="1:7" s="90" customFormat="1" hidden="1" thickBot="1" x14ac:dyDescent="0.3">
      <c r="A20" s="27"/>
      <c r="B20" s="27"/>
      <c r="C20" s="27"/>
      <c r="D20" s="27"/>
      <c r="E20" s="14"/>
      <c r="F20" s="88" t="s">
        <v>57</v>
      </c>
      <c r="G20" s="89">
        <f>+G22</f>
        <v>0</v>
      </c>
    </row>
    <row r="21" spans="1:7" s="90" customFormat="1" hidden="1" thickBot="1" x14ac:dyDescent="0.3">
      <c r="A21" s="27"/>
      <c r="B21" s="27"/>
      <c r="C21" s="27"/>
      <c r="D21" s="27"/>
      <c r="E21" s="27"/>
      <c r="F21" s="91" t="s">
        <v>10</v>
      </c>
      <c r="G21" s="91"/>
    </row>
    <row r="22" spans="1:7" s="90" customFormat="1" hidden="1" thickBot="1" x14ac:dyDescent="0.3">
      <c r="A22" s="15"/>
      <c r="B22" s="15"/>
      <c r="C22" s="15"/>
      <c r="D22" s="15" t="s">
        <v>58</v>
      </c>
      <c r="E22" s="14"/>
      <c r="F22" s="91" t="s">
        <v>59</v>
      </c>
      <c r="G22" s="92">
        <f>+G24</f>
        <v>0</v>
      </c>
    </row>
    <row r="23" spans="1:7" s="90" customFormat="1" hidden="1" thickBot="1" x14ac:dyDescent="0.3">
      <c r="A23" s="27"/>
      <c r="B23" s="27"/>
      <c r="C23" s="27"/>
      <c r="D23" s="27"/>
      <c r="E23" s="27"/>
      <c r="F23" s="91" t="s">
        <v>10</v>
      </c>
      <c r="G23" s="91"/>
    </row>
    <row r="24" spans="1:7" s="90" customFormat="1" hidden="1" thickBot="1" x14ac:dyDescent="0.3">
      <c r="A24" s="15"/>
      <c r="B24" s="15"/>
      <c r="C24" s="15"/>
      <c r="D24" s="15"/>
      <c r="E24" s="14" t="s">
        <v>60</v>
      </c>
      <c r="F24" s="91" t="s">
        <v>59</v>
      </c>
      <c r="G24" s="92">
        <f>+G26</f>
        <v>0</v>
      </c>
    </row>
    <row r="25" spans="1:7" s="90" customFormat="1" hidden="1" thickBot="1" x14ac:dyDescent="0.3">
      <c r="A25" s="15"/>
      <c r="B25" s="15"/>
      <c r="C25" s="15"/>
      <c r="D25" s="15"/>
      <c r="E25" s="14"/>
      <c r="F25" s="91" t="s">
        <v>7</v>
      </c>
      <c r="G25" s="91"/>
    </row>
    <row r="26" spans="1:7" s="90" customFormat="1" hidden="1" thickBot="1" x14ac:dyDescent="0.3">
      <c r="A26" s="15"/>
      <c r="B26" s="15"/>
      <c r="C26" s="15"/>
      <c r="D26" s="15"/>
      <c r="E26" s="14"/>
      <c r="F26" s="93" t="s">
        <v>57</v>
      </c>
      <c r="G26" s="92">
        <f>+G28</f>
        <v>0</v>
      </c>
    </row>
    <row r="27" spans="1:7" s="90" customFormat="1" ht="50.25" hidden="1" thickBot="1" x14ac:dyDescent="0.3">
      <c r="A27" s="15"/>
      <c r="B27" s="15"/>
      <c r="C27" s="15"/>
      <c r="D27" s="15"/>
      <c r="E27" s="14"/>
      <c r="F27" s="91" t="s">
        <v>5</v>
      </c>
      <c r="G27" s="92"/>
    </row>
    <row r="28" spans="1:7" s="90" customFormat="1" hidden="1" thickBot="1" x14ac:dyDescent="0.3">
      <c r="A28" s="91"/>
      <c r="B28" s="91"/>
      <c r="C28" s="91"/>
      <c r="D28" s="91"/>
      <c r="E28" s="91"/>
      <c r="F28" s="91" t="s">
        <v>8</v>
      </c>
      <c r="G28" s="92">
        <f t="shared" ref="G28:G29" si="0">+G29</f>
        <v>0</v>
      </c>
    </row>
    <row r="29" spans="1:7" s="90" customFormat="1" hidden="1" thickBot="1" x14ac:dyDescent="0.3">
      <c r="A29" s="91"/>
      <c r="B29" s="91"/>
      <c r="C29" s="91"/>
      <c r="D29" s="91"/>
      <c r="E29" s="91"/>
      <c r="F29" s="91" t="s">
        <v>64</v>
      </c>
      <c r="G29" s="92">
        <f t="shared" si="0"/>
        <v>0</v>
      </c>
    </row>
    <row r="30" spans="1:7" s="90" customFormat="1" hidden="1" thickBot="1" x14ac:dyDescent="0.3">
      <c r="A30" s="91"/>
      <c r="B30" s="91"/>
      <c r="C30" s="91"/>
      <c r="D30" s="91"/>
      <c r="E30" s="91"/>
      <c r="F30" s="91" t="s">
        <v>65</v>
      </c>
      <c r="G30" s="92">
        <f>+G31</f>
        <v>0</v>
      </c>
    </row>
    <row r="31" spans="1:7" ht="18" hidden="1" thickBot="1" x14ac:dyDescent="0.3">
      <c r="A31" s="15"/>
      <c r="B31" s="15"/>
      <c r="C31" s="15"/>
      <c r="D31" s="15"/>
      <c r="E31" s="94"/>
      <c r="F31" s="94" t="s">
        <v>66</v>
      </c>
      <c r="G31" s="35"/>
    </row>
    <row r="32" spans="1:7" x14ac:dyDescent="0.25">
      <c r="A32" s="24" t="s">
        <v>13</v>
      </c>
      <c r="B32" s="24"/>
      <c r="C32" s="24"/>
      <c r="D32" s="24"/>
      <c r="E32" s="24"/>
      <c r="F32" s="25" t="s">
        <v>12</v>
      </c>
      <c r="G32" s="26">
        <f>+G34</f>
        <v>-3.8000000058673322E-2</v>
      </c>
    </row>
    <row r="33" spans="1:7" x14ac:dyDescent="0.25">
      <c r="A33" s="27"/>
      <c r="B33" s="27"/>
      <c r="C33" s="27"/>
      <c r="D33" s="27"/>
      <c r="E33" s="27"/>
      <c r="F33" s="14" t="s">
        <v>10</v>
      </c>
      <c r="G33" s="28"/>
    </row>
    <row r="34" spans="1:7" ht="18" customHeight="1" x14ac:dyDescent="0.25">
      <c r="A34" s="27"/>
      <c r="B34" s="27" t="s">
        <v>11</v>
      </c>
      <c r="C34" s="27"/>
      <c r="D34" s="27"/>
      <c r="E34" s="27"/>
      <c r="F34" s="14" t="s">
        <v>1</v>
      </c>
      <c r="G34" s="28">
        <f>+G36</f>
        <v>-3.8000000058673322E-2</v>
      </c>
    </row>
    <row r="35" spans="1:7" x14ac:dyDescent="0.25">
      <c r="A35" s="27"/>
      <c r="B35" s="27"/>
      <c r="C35" s="27"/>
      <c r="D35" s="27"/>
      <c r="E35" s="27"/>
      <c r="F35" s="14" t="s">
        <v>10</v>
      </c>
      <c r="G35" s="28"/>
    </row>
    <row r="36" spans="1:7" ht="20.25" customHeight="1" x14ac:dyDescent="0.25">
      <c r="A36" s="27"/>
      <c r="B36" s="27"/>
      <c r="C36" s="27" t="s">
        <v>11</v>
      </c>
      <c r="D36" s="27"/>
      <c r="E36" s="27"/>
      <c r="F36" s="14" t="s">
        <v>1</v>
      </c>
      <c r="G36" s="28">
        <f>+G38</f>
        <v>-3.8000000058673322E-2</v>
      </c>
    </row>
    <row r="37" spans="1:7" x14ac:dyDescent="0.25">
      <c r="A37" s="27"/>
      <c r="B37" s="27"/>
      <c r="C37" s="27"/>
      <c r="D37" s="27"/>
      <c r="E37" s="27"/>
      <c r="F37" s="14" t="s">
        <v>10</v>
      </c>
      <c r="G37" s="28"/>
    </row>
    <row r="38" spans="1:7" ht="33" x14ac:dyDescent="0.25">
      <c r="A38" s="27"/>
      <c r="B38" s="27"/>
      <c r="C38" s="27"/>
      <c r="D38" s="27"/>
      <c r="E38" s="14"/>
      <c r="F38" s="29" t="s">
        <v>6</v>
      </c>
      <c r="G38" s="30">
        <f t="shared" ref="G38" si="1">+G39</f>
        <v>-3.8000000058673322E-2</v>
      </c>
    </row>
    <row r="39" spans="1:7" x14ac:dyDescent="0.25">
      <c r="A39" s="27"/>
      <c r="B39" s="27"/>
      <c r="C39" s="27"/>
      <c r="D39" s="21" t="s">
        <v>9</v>
      </c>
      <c r="E39" s="27"/>
      <c r="F39" s="14" t="s">
        <v>29</v>
      </c>
      <c r="G39" s="31">
        <f>+G40+G53</f>
        <v>-3.8000000058673322E-2</v>
      </c>
    </row>
    <row r="40" spans="1:7" x14ac:dyDescent="0.25">
      <c r="A40" s="15"/>
      <c r="B40" s="15"/>
      <c r="C40" s="15"/>
      <c r="D40" s="15"/>
      <c r="E40" s="14">
        <v>11001</v>
      </c>
      <c r="F40" s="14" t="s">
        <v>157</v>
      </c>
      <c r="G40" s="28">
        <f>+G42</f>
        <v>-825000.03800000006</v>
      </c>
    </row>
    <row r="41" spans="1:7" x14ac:dyDescent="0.25">
      <c r="A41" s="15"/>
      <c r="B41" s="15"/>
      <c r="C41" s="15"/>
      <c r="D41" s="15"/>
      <c r="E41" s="14"/>
      <c r="F41" s="14" t="s">
        <v>7</v>
      </c>
      <c r="G41" s="28"/>
    </row>
    <row r="42" spans="1:7" ht="23.25" customHeight="1" x14ac:dyDescent="0.25">
      <c r="A42" s="15"/>
      <c r="B42" s="15"/>
      <c r="C42" s="15"/>
      <c r="D42" s="15"/>
      <c r="E42" s="14"/>
      <c r="F42" s="14" t="s">
        <v>6</v>
      </c>
      <c r="G42" s="28">
        <f>+G44</f>
        <v>-825000.03800000006</v>
      </c>
    </row>
    <row r="43" spans="1:7" ht="49.5" x14ac:dyDescent="0.25">
      <c r="A43" s="15"/>
      <c r="B43" s="15"/>
      <c r="C43" s="15"/>
      <c r="D43" s="15"/>
      <c r="E43" s="14"/>
      <c r="F43" s="14" t="s">
        <v>5</v>
      </c>
      <c r="G43" s="28"/>
    </row>
    <row r="44" spans="1:7" x14ac:dyDescent="0.25">
      <c r="A44" s="15"/>
      <c r="B44" s="15"/>
      <c r="C44" s="15"/>
      <c r="D44" s="15"/>
      <c r="E44" s="14"/>
      <c r="F44" s="14" t="s">
        <v>8</v>
      </c>
      <c r="G44" s="28">
        <f t="shared" ref="G44:G45" si="2">+G45</f>
        <v>-825000.03800000006</v>
      </c>
    </row>
    <row r="45" spans="1:7" x14ac:dyDescent="0.25">
      <c r="A45" s="15"/>
      <c r="B45" s="15"/>
      <c r="C45" s="15"/>
      <c r="D45" s="15"/>
      <c r="E45" s="14"/>
      <c r="F45" s="14" t="s">
        <v>158</v>
      </c>
      <c r="G45" s="32">
        <f t="shared" si="2"/>
        <v>-825000.03800000006</v>
      </c>
    </row>
    <row r="46" spans="1:7" ht="33" x14ac:dyDescent="0.25">
      <c r="A46" s="15"/>
      <c r="B46" s="15"/>
      <c r="C46" s="15"/>
      <c r="D46" s="15"/>
      <c r="E46" s="33"/>
      <c r="F46" s="33" t="s">
        <v>159</v>
      </c>
      <c r="G46" s="34">
        <f>G47</f>
        <v>-825000.03800000006</v>
      </c>
    </row>
    <row r="47" spans="1:7" x14ac:dyDescent="0.25">
      <c r="A47" s="15"/>
      <c r="B47" s="15"/>
      <c r="C47" s="15"/>
      <c r="D47" s="15"/>
      <c r="E47" s="33"/>
      <c r="F47" s="33" t="s">
        <v>160</v>
      </c>
      <c r="G47" s="34">
        <f>SUM(G48:G52)</f>
        <v>-825000.03800000006</v>
      </c>
    </row>
    <row r="48" spans="1:7" ht="41.25" customHeight="1" x14ac:dyDescent="0.25">
      <c r="A48" s="15"/>
      <c r="B48" s="15"/>
      <c r="C48" s="15"/>
      <c r="D48" s="15"/>
      <c r="E48" s="14"/>
      <c r="F48" s="14" t="s">
        <v>161</v>
      </c>
      <c r="G48" s="35">
        <f>-7876+47.084</f>
        <v>-7828.9160000000002</v>
      </c>
    </row>
    <row r="49" spans="1:7" ht="41.25" customHeight="1" x14ac:dyDescent="0.25">
      <c r="A49" s="15"/>
      <c r="B49" s="15"/>
      <c r="C49" s="15"/>
      <c r="D49" s="15"/>
      <c r="E49" s="14"/>
      <c r="F49" s="14" t="s">
        <v>162</v>
      </c>
      <c r="G49" s="125">
        <f>-721615.185+181896.438</f>
        <v>-539718.74700000009</v>
      </c>
    </row>
    <row r="50" spans="1:7" ht="41.25" customHeight="1" x14ac:dyDescent="0.25">
      <c r="A50" s="15"/>
      <c r="B50" s="15"/>
      <c r="C50" s="15"/>
      <c r="D50" s="15"/>
      <c r="E50" s="14"/>
      <c r="F50" s="14" t="s">
        <v>163</v>
      </c>
      <c r="G50" s="35">
        <v>-14897.55</v>
      </c>
    </row>
    <row r="51" spans="1:7" ht="41.25" customHeight="1" x14ac:dyDescent="0.25">
      <c r="A51" s="15"/>
      <c r="B51" s="15"/>
      <c r="C51" s="15"/>
      <c r="D51" s="15"/>
      <c r="E51" s="14"/>
      <c r="F51" s="14" t="s">
        <v>172</v>
      </c>
      <c r="G51" s="35">
        <f>-80611.303-47.084</f>
        <v>-80658.387000000002</v>
      </c>
    </row>
    <row r="52" spans="1:7" ht="41.25" customHeight="1" x14ac:dyDescent="0.25">
      <c r="A52" s="15"/>
      <c r="B52" s="15"/>
      <c r="C52" s="15"/>
      <c r="D52" s="15"/>
      <c r="E52" s="14"/>
      <c r="F52" s="14" t="s">
        <v>184</v>
      </c>
      <c r="G52" s="35">
        <v>-181896.43799999999</v>
      </c>
    </row>
    <row r="53" spans="1:7" ht="41.25" customHeight="1" x14ac:dyDescent="0.25">
      <c r="A53" s="15"/>
      <c r="B53" s="15"/>
      <c r="C53" s="15"/>
      <c r="D53" s="15"/>
      <c r="E53" s="14">
        <v>31001</v>
      </c>
      <c r="F53" s="14" t="s">
        <v>166</v>
      </c>
      <c r="G53" s="28">
        <f>+G55</f>
        <v>825000</v>
      </c>
    </row>
    <row r="54" spans="1:7" ht="29.25" customHeight="1" x14ac:dyDescent="0.25">
      <c r="A54" s="15"/>
      <c r="B54" s="15"/>
      <c r="C54" s="15"/>
      <c r="D54" s="15"/>
      <c r="E54" s="14"/>
      <c r="F54" s="14" t="s">
        <v>7</v>
      </c>
      <c r="G54" s="28"/>
    </row>
    <row r="55" spans="1:7" ht="29.25" customHeight="1" x14ac:dyDescent="0.25">
      <c r="A55" s="15"/>
      <c r="B55" s="15"/>
      <c r="C55" s="15"/>
      <c r="D55" s="15"/>
      <c r="E55" s="14"/>
      <c r="F55" s="14" t="s">
        <v>6</v>
      </c>
      <c r="G55" s="28">
        <f>+G57</f>
        <v>825000</v>
      </c>
    </row>
    <row r="56" spans="1:7" ht="49.5" x14ac:dyDescent="0.25">
      <c r="A56" s="15"/>
      <c r="B56" s="15"/>
      <c r="C56" s="15"/>
      <c r="D56" s="15"/>
      <c r="E56" s="14"/>
      <c r="F56" s="14" t="s">
        <v>5</v>
      </c>
      <c r="G56" s="28"/>
    </row>
    <row r="57" spans="1:7" ht="34.5" customHeight="1" x14ac:dyDescent="0.25">
      <c r="A57" s="15"/>
      <c r="B57" s="15"/>
      <c r="C57" s="15"/>
      <c r="D57" s="15"/>
      <c r="E57" s="14"/>
      <c r="F57" s="14" t="s">
        <v>8</v>
      </c>
      <c r="G57" s="28">
        <f t="shared" ref="G57:G58" si="3">+G58</f>
        <v>825000</v>
      </c>
    </row>
    <row r="58" spans="1:7" ht="34.5" customHeight="1" x14ac:dyDescent="0.25">
      <c r="A58" s="15"/>
      <c r="B58" s="15"/>
      <c r="C58" s="15"/>
      <c r="D58" s="15"/>
      <c r="E58" s="14"/>
      <c r="F58" s="14" t="s">
        <v>167</v>
      </c>
      <c r="G58" s="32">
        <f t="shared" si="3"/>
        <v>825000</v>
      </c>
    </row>
    <row r="59" spans="1:7" ht="34.5" customHeight="1" x14ac:dyDescent="0.25">
      <c r="A59" s="15"/>
      <c r="B59" s="15"/>
      <c r="C59" s="15"/>
      <c r="D59" s="15"/>
      <c r="E59" s="33"/>
      <c r="F59" s="33" t="s">
        <v>168</v>
      </c>
      <c r="G59" s="34">
        <f>G60</f>
        <v>825000</v>
      </c>
    </row>
    <row r="60" spans="1:7" ht="34.5" customHeight="1" x14ac:dyDescent="0.25">
      <c r="A60" s="15"/>
      <c r="B60" s="15"/>
      <c r="C60" s="15"/>
      <c r="D60" s="15"/>
      <c r="E60" s="33"/>
      <c r="F60" s="33" t="s">
        <v>169</v>
      </c>
      <c r="G60" s="34">
        <f>+G61</f>
        <v>825000</v>
      </c>
    </row>
    <row r="61" spans="1:7" ht="33" x14ac:dyDescent="0.25">
      <c r="A61" s="15"/>
      <c r="B61" s="15"/>
      <c r="C61" s="15"/>
      <c r="D61" s="15"/>
      <c r="E61" s="14"/>
      <c r="F61" s="14" t="s">
        <v>170</v>
      </c>
      <c r="G61" s="35">
        <v>825000</v>
      </c>
    </row>
  </sheetData>
  <mergeCells count="10">
    <mergeCell ref="A10:C11"/>
    <mergeCell ref="D10:E11"/>
    <mergeCell ref="F10:F12"/>
    <mergeCell ref="G11:G12"/>
    <mergeCell ref="F2:G2"/>
    <mergeCell ref="F3:G3"/>
    <mergeCell ref="D4:F4"/>
    <mergeCell ref="D5:F5"/>
    <mergeCell ref="A7:G7"/>
    <mergeCell ref="A9:F9"/>
  </mergeCells>
  <pageMargins left="0.39370078740157483" right="0" top="0.35433070866141736" bottom="0.39370078740157483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="115" zoomScaleSheetLayoutView="115" workbookViewId="0">
      <selection activeCell="D13" sqref="D13"/>
    </sheetView>
  </sheetViews>
  <sheetFormatPr defaultColWidth="9.140625" defaultRowHeight="17.25" x14ac:dyDescent="0.25"/>
  <cols>
    <col min="1" max="1" width="7.42578125" style="66" customWidth="1"/>
    <col min="2" max="2" width="8.7109375" style="66" customWidth="1"/>
    <col min="3" max="3" width="61.28515625" style="52" customWidth="1"/>
    <col min="4" max="4" width="29.140625" style="76" customWidth="1"/>
    <col min="5" max="5" width="24.5703125" style="52" customWidth="1"/>
    <col min="6" max="6" width="24.5703125" style="77" customWidth="1"/>
    <col min="7" max="8" width="18.28515625" style="77" bestFit="1" customWidth="1"/>
    <col min="9" max="9" width="18.5703125" style="77" bestFit="1" customWidth="1"/>
    <col min="10" max="10" width="16.42578125" style="52" customWidth="1"/>
    <col min="11" max="16384" width="9.140625" style="52"/>
  </cols>
  <sheetData>
    <row r="1" spans="1:9" ht="17.25" customHeight="1" x14ac:dyDescent="0.25">
      <c r="A1" s="195" t="s">
        <v>67</v>
      </c>
      <c r="B1" s="195"/>
      <c r="C1" s="195"/>
      <c r="D1" s="195"/>
    </row>
    <row r="2" spans="1:9" x14ac:dyDescent="0.25">
      <c r="A2" s="195" t="s">
        <v>75</v>
      </c>
      <c r="B2" s="195"/>
      <c r="C2" s="195"/>
      <c r="D2" s="195"/>
    </row>
    <row r="3" spans="1:9" x14ac:dyDescent="0.25">
      <c r="A3" s="195" t="s">
        <v>4</v>
      </c>
      <c r="B3" s="195"/>
      <c r="C3" s="195"/>
      <c r="D3" s="195"/>
    </row>
    <row r="4" spans="1:9" x14ac:dyDescent="0.25">
      <c r="A4" s="196"/>
      <c r="B4" s="196"/>
      <c r="C4" s="196"/>
      <c r="D4" s="196"/>
    </row>
    <row r="5" spans="1:9" ht="54.75" customHeight="1" x14ac:dyDescent="0.25">
      <c r="A5" s="197" t="s">
        <v>76</v>
      </c>
      <c r="B5" s="197"/>
      <c r="C5" s="197"/>
      <c r="D5" s="197"/>
    </row>
    <row r="6" spans="1:9" x14ac:dyDescent="0.25">
      <c r="A6" s="55"/>
      <c r="B6" s="55"/>
      <c r="C6" s="56"/>
      <c r="D6" s="78" t="s">
        <v>41</v>
      </c>
    </row>
    <row r="7" spans="1:9" s="58" customFormat="1" ht="72.75" customHeight="1" x14ac:dyDescent="0.25">
      <c r="A7" s="198" t="s">
        <v>44</v>
      </c>
      <c r="B7" s="198"/>
      <c r="C7" s="199" t="s">
        <v>45</v>
      </c>
      <c r="D7" s="118" t="s">
        <v>38</v>
      </c>
      <c r="F7" s="79"/>
      <c r="G7" s="79"/>
      <c r="H7" s="79"/>
      <c r="I7" s="79"/>
    </row>
    <row r="8" spans="1:9" s="58" customFormat="1" ht="26.25" customHeight="1" x14ac:dyDescent="0.25">
      <c r="A8" s="200" t="s">
        <v>3</v>
      </c>
      <c r="B8" s="200" t="s">
        <v>2</v>
      </c>
      <c r="C8" s="199"/>
      <c r="D8" s="190" t="s">
        <v>70</v>
      </c>
      <c r="F8" s="79"/>
      <c r="G8" s="79"/>
      <c r="H8" s="79"/>
      <c r="I8" s="79"/>
    </row>
    <row r="9" spans="1:9" s="58" customFormat="1" ht="35.25" customHeight="1" x14ac:dyDescent="0.25">
      <c r="A9" s="200"/>
      <c r="B9" s="200"/>
      <c r="C9" s="199"/>
      <c r="D9" s="191"/>
      <c r="F9" s="79"/>
      <c r="G9" s="79"/>
      <c r="H9" s="79"/>
      <c r="I9" s="79"/>
    </row>
    <row r="10" spans="1:9" s="66" customFormat="1" ht="30.75" customHeight="1" x14ac:dyDescent="0.25">
      <c r="A10" s="63"/>
      <c r="B10" s="63"/>
      <c r="C10" s="64" t="s">
        <v>51</v>
      </c>
      <c r="D10" s="80">
        <f>+D12</f>
        <v>825000</v>
      </c>
      <c r="F10" s="81"/>
      <c r="G10" s="81"/>
      <c r="H10" s="81"/>
      <c r="I10" s="81"/>
    </row>
    <row r="11" spans="1:9" x14ac:dyDescent="0.25">
      <c r="A11" s="63"/>
      <c r="B11" s="63"/>
      <c r="C11" s="64" t="s">
        <v>52</v>
      </c>
      <c r="D11" s="82"/>
    </row>
    <row r="12" spans="1:9" s="66" customFormat="1" ht="22.5" customHeight="1" x14ac:dyDescent="0.25">
      <c r="A12" s="68"/>
      <c r="B12" s="69"/>
      <c r="C12" s="69" t="s">
        <v>53</v>
      </c>
      <c r="D12" s="80">
        <f>+D16</f>
        <v>825000</v>
      </c>
      <c r="F12" s="81"/>
      <c r="G12" s="81"/>
      <c r="H12" s="81"/>
      <c r="I12" s="81"/>
    </row>
    <row r="13" spans="1:9" s="66" customFormat="1" x14ac:dyDescent="0.25">
      <c r="A13" s="68"/>
      <c r="B13" s="68"/>
      <c r="C13" s="68" t="s">
        <v>37</v>
      </c>
      <c r="D13" s="80"/>
      <c r="F13" s="81"/>
      <c r="G13" s="81"/>
      <c r="H13" s="81"/>
      <c r="I13" s="81"/>
    </row>
    <row r="14" spans="1:9" s="162" customFormat="1" ht="33.75" customHeight="1" x14ac:dyDescent="0.25">
      <c r="A14" s="160"/>
      <c r="B14" s="160"/>
      <c r="C14" s="160" t="s">
        <v>54</v>
      </c>
      <c r="D14" s="161"/>
      <c r="F14" s="163"/>
      <c r="G14" s="163"/>
      <c r="H14" s="163"/>
      <c r="I14" s="163"/>
    </row>
    <row r="15" spans="1:9" s="86" customFormat="1" ht="21" customHeight="1" x14ac:dyDescent="0.25">
      <c r="A15" s="84"/>
      <c r="B15" s="84"/>
      <c r="C15" s="85" t="s">
        <v>55</v>
      </c>
      <c r="D15" s="80"/>
      <c r="F15" s="87"/>
      <c r="G15" s="87"/>
      <c r="H15" s="87"/>
      <c r="I15" s="87"/>
    </row>
    <row r="16" spans="1:9" s="75" customFormat="1" ht="42" customHeight="1" x14ac:dyDescent="0.25">
      <c r="A16" s="68">
        <v>1169</v>
      </c>
      <c r="B16" s="68">
        <v>31001</v>
      </c>
      <c r="C16" s="73" t="s">
        <v>164</v>
      </c>
      <c r="D16" s="80">
        <f>D18</f>
        <v>825000</v>
      </c>
      <c r="F16" s="83"/>
      <c r="G16" s="83"/>
      <c r="H16" s="83"/>
      <c r="I16" s="83"/>
    </row>
    <row r="17" spans="1:9" s="75" customFormat="1" ht="33.75" customHeight="1" x14ac:dyDescent="0.25">
      <c r="A17" s="68"/>
      <c r="B17" s="68"/>
      <c r="C17" s="68" t="s">
        <v>54</v>
      </c>
      <c r="D17" s="80"/>
      <c r="F17" s="83"/>
      <c r="G17" s="83"/>
      <c r="H17" s="83"/>
      <c r="I17" s="83"/>
    </row>
    <row r="18" spans="1:9" s="86" customFormat="1" ht="21" customHeight="1" x14ac:dyDescent="0.25">
      <c r="A18" s="84"/>
      <c r="B18" s="84"/>
      <c r="C18" s="85" t="s">
        <v>55</v>
      </c>
      <c r="D18" s="80">
        <v>825000</v>
      </c>
      <c r="F18" s="87"/>
      <c r="G18" s="87"/>
      <c r="H18" s="87"/>
      <c r="I18" s="87"/>
    </row>
  </sheetData>
  <mergeCells count="10">
    <mergeCell ref="A7:B7"/>
    <mergeCell ref="C7:C9"/>
    <mergeCell ref="A8:A9"/>
    <mergeCell ref="B8:B9"/>
    <mergeCell ref="D8:D9"/>
    <mergeCell ref="A1:D1"/>
    <mergeCell ref="A2:D2"/>
    <mergeCell ref="A3:D3"/>
    <mergeCell ref="A4:D4"/>
    <mergeCell ref="A5:D5"/>
  </mergeCells>
  <printOptions horizontalCentered="1"/>
  <pageMargins left="0.39370078740157483" right="0.35433070866141736" top="0.70866141732283472" bottom="0.39370078740157483" header="0.15748031496062992" footer="0.15748031496062992"/>
  <pageSetup paperSize="9" scale="80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workbookViewId="0">
      <selection activeCell="B16" sqref="B16"/>
    </sheetView>
  </sheetViews>
  <sheetFormatPr defaultColWidth="9.140625" defaultRowHeight="13.5" x14ac:dyDescent="0.25"/>
  <cols>
    <col min="1" max="1" width="28.140625" style="128" customWidth="1"/>
    <col min="2" max="2" width="57" style="128" customWidth="1"/>
    <col min="3" max="3" width="23.28515625" style="128" customWidth="1"/>
    <col min="4" max="4" width="9.140625" style="128"/>
    <col min="5" max="5" width="49.85546875" style="128" customWidth="1"/>
    <col min="6" max="16384" width="9.140625" style="128"/>
  </cols>
  <sheetData>
    <row r="1" spans="1:3" ht="23.25" customHeight="1" x14ac:dyDescent="0.25">
      <c r="C1" s="137" t="s">
        <v>185</v>
      </c>
    </row>
    <row r="2" spans="1:3" x14ac:dyDescent="0.25">
      <c r="B2" s="201" t="s">
        <v>75</v>
      </c>
      <c r="C2" s="201"/>
    </row>
    <row r="3" spans="1:3" x14ac:dyDescent="0.25">
      <c r="B3" s="201" t="s">
        <v>4</v>
      </c>
      <c r="C3" s="201"/>
    </row>
    <row r="4" spans="1:3" ht="13.5" customHeight="1" x14ac:dyDescent="0.25"/>
    <row r="6" spans="1:3" ht="56.25" customHeight="1" x14ac:dyDescent="0.25">
      <c r="A6" s="202" t="s">
        <v>210</v>
      </c>
      <c r="B6" s="202"/>
      <c r="C6" s="202"/>
    </row>
    <row r="7" spans="1:3" ht="17.25" customHeight="1" x14ac:dyDescent="0.25">
      <c r="A7" s="203" t="s">
        <v>186</v>
      </c>
      <c r="B7" s="203"/>
      <c r="C7" s="203"/>
    </row>
    <row r="9" spans="1:3" ht="19.5" customHeight="1" x14ac:dyDescent="0.3">
      <c r="A9" s="129" t="s">
        <v>187</v>
      </c>
      <c r="B9" s="129" t="s">
        <v>188</v>
      </c>
      <c r="C9" s="7"/>
    </row>
    <row r="10" spans="1:3" ht="18" customHeight="1" x14ac:dyDescent="0.3">
      <c r="A10" s="130" t="s">
        <v>189</v>
      </c>
      <c r="B10" s="131" t="s">
        <v>190</v>
      </c>
      <c r="C10" s="7"/>
    </row>
    <row r="11" spans="1:3" ht="16.5" x14ac:dyDescent="0.3">
      <c r="A11" s="132"/>
      <c r="B11" s="7"/>
      <c r="C11" s="7"/>
    </row>
    <row r="12" spans="1:3" ht="23.25" customHeight="1" x14ac:dyDescent="0.3">
      <c r="A12" s="138" t="s">
        <v>191</v>
      </c>
      <c r="B12" s="7"/>
      <c r="C12" s="7"/>
    </row>
    <row r="13" spans="1:3" ht="17.25" thickBot="1" x14ac:dyDescent="0.35">
      <c r="A13" s="7"/>
      <c r="B13" s="7"/>
      <c r="C13" s="19" t="s">
        <v>41</v>
      </c>
    </row>
    <row r="14" spans="1:3" ht="91.5" customHeight="1" x14ac:dyDescent="0.25">
      <c r="A14" s="139" t="s">
        <v>192</v>
      </c>
      <c r="B14" s="140" t="s">
        <v>189</v>
      </c>
      <c r="C14" s="141" t="s">
        <v>206</v>
      </c>
    </row>
    <row r="15" spans="1:3" ht="16.5" customHeight="1" x14ac:dyDescent="0.25">
      <c r="A15" s="142" t="s">
        <v>193</v>
      </c>
      <c r="B15" s="133" t="s">
        <v>194</v>
      </c>
      <c r="C15" s="143" t="s">
        <v>207</v>
      </c>
    </row>
    <row r="16" spans="1:3" ht="16.5" customHeight="1" x14ac:dyDescent="0.25">
      <c r="A16" s="142" t="s">
        <v>195</v>
      </c>
      <c r="B16" s="136" t="s">
        <v>196</v>
      </c>
      <c r="C16" s="144"/>
    </row>
    <row r="17" spans="1:3" ht="16.5" customHeight="1" x14ac:dyDescent="0.25">
      <c r="A17" s="142" t="s">
        <v>197</v>
      </c>
      <c r="B17" s="134" t="s">
        <v>198</v>
      </c>
      <c r="C17" s="144"/>
    </row>
    <row r="18" spans="1:3" ht="16.5" customHeight="1" x14ac:dyDescent="0.25">
      <c r="A18" s="142" t="s">
        <v>199</v>
      </c>
      <c r="B18" s="135" t="s">
        <v>61</v>
      </c>
      <c r="C18" s="144"/>
    </row>
    <row r="19" spans="1:3" ht="16.5" customHeight="1" x14ac:dyDescent="0.25">
      <c r="A19" s="145" t="s">
        <v>204</v>
      </c>
      <c r="B19" s="135" t="s">
        <v>200</v>
      </c>
      <c r="C19" s="144"/>
    </row>
    <row r="20" spans="1:3" ht="16.5" customHeight="1" x14ac:dyDescent="0.25">
      <c r="A20" s="146" t="s">
        <v>201</v>
      </c>
      <c r="B20" s="147"/>
      <c r="C20" s="148"/>
    </row>
    <row r="21" spans="1:3" ht="16.5" customHeight="1" x14ac:dyDescent="0.25">
      <c r="A21" s="149" t="s">
        <v>208</v>
      </c>
      <c r="B21" s="150"/>
      <c r="C21" s="151" t="s">
        <v>205</v>
      </c>
    </row>
    <row r="22" spans="1:3" ht="17.25" customHeight="1" thickBot="1" x14ac:dyDescent="0.35">
      <c r="A22" s="152" t="s">
        <v>202</v>
      </c>
      <c r="B22" s="153"/>
      <c r="C22" s="154">
        <v>-825000</v>
      </c>
    </row>
    <row r="23" spans="1:3" ht="17.25" thickBot="1" x14ac:dyDescent="0.35">
      <c r="A23" s="7"/>
      <c r="B23" s="7"/>
      <c r="C23" s="7"/>
    </row>
    <row r="24" spans="1:3" ht="83.25" thickBot="1" x14ac:dyDescent="0.3">
      <c r="A24" s="155" t="s">
        <v>192</v>
      </c>
      <c r="B24" s="156" t="s">
        <v>189</v>
      </c>
      <c r="C24" s="157" t="s">
        <v>209</v>
      </c>
    </row>
    <row r="25" spans="1:3" ht="16.5" x14ac:dyDescent="0.25">
      <c r="A25" s="142" t="s">
        <v>193</v>
      </c>
      <c r="B25" s="158">
        <v>31001</v>
      </c>
      <c r="C25" s="143" t="s">
        <v>207</v>
      </c>
    </row>
    <row r="26" spans="1:3" ht="33" x14ac:dyDescent="0.25">
      <c r="A26" s="142" t="s">
        <v>195</v>
      </c>
      <c r="B26" s="136" t="s">
        <v>166</v>
      </c>
      <c r="C26" s="144"/>
    </row>
    <row r="27" spans="1:3" ht="49.5" x14ac:dyDescent="0.25">
      <c r="A27" s="142" t="s">
        <v>197</v>
      </c>
      <c r="B27" s="134" t="s">
        <v>42</v>
      </c>
      <c r="C27" s="144"/>
    </row>
    <row r="28" spans="1:3" ht="33" x14ac:dyDescent="0.25">
      <c r="A28" s="142" t="s">
        <v>199</v>
      </c>
      <c r="B28" s="135" t="s">
        <v>203</v>
      </c>
      <c r="C28" s="144"/>
    </row>
    <row r="29" spans="1:3" ht="49.5" x14ac:dyDescent="0.25">
      <c r="A29" s="145" t="s">
        <v>204</v>
      </c>
      <c r="B29" s="135" t="s">
        <v>200</v>
      </c>
      <c r="C29" s="144"/>
    </row>
    <row r="30" spans="1:3" ht="16.5" x14ac:dyDescent="0.25">
      <c r="A30" s="146" t="s">
        <v>201</v>
      </c>
      <c r="B30" s="147"/>
      <c r="C30" s="148"/>
    </row>
    <row r="31" spans="1:3" ht="16.5" x14ac:dyDescent="0.25">
      <c r="A31" s="149" t="s">
        <v>208</v>
      </c>
      <c r="B31" s="150"/>
      <c r="C31" s="151" t="s">
        <v>205</v>
      </c>
    </row>
    <row r="32" spans="1:3" ht="17.25" thickBot="1" x14ac:dyDescent="0.35">
      <c r="A32" s="152" t="s">
        <v>202</v>
      </c>
      <c r="B32" s="153"/>
      <c r="C32" s="159">
        <v>825000</v>
      </c>
    </row>
    <row r="54" ht="16.5" customHeight="1" x14ac:dyDescent="0.25"/>
    <row r="55" ht="16.5" customHeight="1" x14ac:dyDescent="0.25"/>
    <row r="56" ht="16.5" customHeight="1" x14ac:dyDescent="0.25"/>
  </sheetData>
  <mergeCells count="4">
    <mergeCell ref="B2:C2"/>
    <mergeCell ref="B3:C3"/>
    <mergeCell ref="A6:C6"/>
    <mergeCell ref="A7:C7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view="pageBreakPreview" topLeftCell="A15" zoomScale="90" zoomScaleNormal="95" zoomScaleSheetLayoutView="90" workbookViewId="0">
      <pane ySplit="3105" activePane="bottomLeft"/>
      <selection activeCell="O17" sqref="O16:O17"/>
      <selection pane="bottomLeft" activeCell="P41" sqref="P41"/>
    </sheetView>
  </sheetViews>
  <sheetFormatPr defaultRowHeight="15" x14ac:dyDescent="0.25"/>
  <cols>
    <col min="1" max="1" width="14.28515625" style="121" customWidth="1"/>
    <col min="2" max="3" width="9.140625" style="121"/>
    <col min="4" max="4" width="17.42578125" style="121" customWidth="1"/>
    <col min="5" max="5" width="9.140625" style="121"/>
    <col min="6" max="6" width="12.7109375" style="121" customWidth="1"/>
    <col min="7" max="7" width="14.28515625" style="121" customWidth="1"/>
    <col min="8" max="8" width="12.7109375" style="121" customWidth="1"/>
    <col min="9" max="9" width="17.5703125" style="121" customWidth="1"/>
    <col min="10" max="10" width="14.7109375" style="121" bestFit="1" customWidth="1"/>
    <col min="11" max="11" width="18.85546875" style="121" customWidth="1"/>
    <col min="12" max="16384" width="9.140625" style="121"/>
  </cols>
  <sheetData>
    <row r="1" spans="1:11" ht="16.5" x14ac:dyDescent="0.25">
      <c r="A1" s="95"/>
      <c r="B1" s="95"/>
      <c r="C1" s="95"/>
      <c r="D1" s="95"/>
      <c r="E1" s="96"/>
      <c r="F1" s="96"/>
      <c r="G1" s="95"/>
      <c r="H1" s="95"/>
      <c r="I1" s="95"/>
    </row>
    <row r="2" spans="1:11" ht="17.25" x14ac:dyDescent="0.25">
      <c r="A2" s="115"/>
      <c r="B2" s="115"/>
      <c r="C2" s="115"/>
      <c r="D2" s="115"/>
      <c r="E2" s="115"/>
      <c r="F2" s="95"/>
      <c r="G2" s="210" t="s">
        <v>214</v>
      </c>
      <c r="H2" s="210"/>
      <c r="I2" s="210"/>
    </row>
    <row r="3" spans="1:11" ht="17.25" x14ac:dyDescent="0.25">
      <c r="A3" s="115"/>
      <c r="B3" s="115"/>
      <c r="C3" s="115"/>
      <c r="D3" s="115"/>
      <c r="E3" s="115"/>
      <c r="F3" s="95"/>
      <c r="G3" s="210" t="s">
        <v>77</v>
      </c>
      <c r="H3" s="210"/>
      <c r="I3" s="210"/>
    </row>
    <row r="4" spans="1:11" ht="17.25" x14ac:dyDescent="0.25">
      <c r="A4" s="115"/>
      <c r="B4" s="115"/>
      <c r="C4" s="115"/>
      <c r="D4" s="115"/>
      <c r="E4" s="115"/>
      <c r="F4" s="95"/>
      <c r="G4" s="210" t="s">
        <v>78</v>
      </c>
      <c r="H4" s="210"/>
      <c r="I4" s="210"/>
    </row>
    <row r="5" spans="1:11" ht="17.25" x14ac:dyDescent="0.25">
      <c r="A5" s="115"/>
      <c r="B5" s="115"/>
      <c r="C5" s="115"/>
      <c r="D5" s="115"/>
      <c r="E5" s="115"/>
      <c r="F5" s="115"/>
      <c r="G5" s="115"/>
      <c r="H5" s="95"/>
      <c r="I5" s="95"/>
    </row>
    <row r="6" spans="1:11" ht="17.25" x14ac:dyDescent="0.25">
      <c r="A6" s="115"/>
      <c r="B6" s="115"/>
      <c r="C6" s="115"/>
      <c r="D6" s="115"/>
      <c r="E6" s="115"/>
      <c r="F6" s="115"/>
      <c r="G6" s="115"/>
      <c r="H6" s="95"/>
      <c r="I6" s="95"/>
    </row>
    <row r="7" spans="1:11" ht="42.75" customHeight="1" x14ac:dyDescent="0.25">
      <c r="A7" s="211" t="s">
        <v>215</v>
      </c>
      <c r="B7" s="211"/>
      <c r="C7" s="211"/>
      <c r="D7" s="211"/>
      <c r="E7" s="211"/>
      <c r="F7" s="211"/>
      <c r="G7" s="211"/>
      <c r="H7" s="211"/>
      <c r="I7" s="211"/>
    </row>
    <row r="8" spans="1:11" ht="16.5" x14ac:dyDescent="0.25">
      <c r="A8" s="95"/>
      <c r="B8" s="95"/>
      <c r="C8" s="95"/>
      <c r="D8" s="95"/>
      <c r="E8" s="96"/>
      <c r="F8" s="96"/>
      <c r="G8" s="95"/>
      <c r="H8" s="95"/>
      <c r="I8" s="97"/>
    </row>
    <row r="9" spans="1:11" ht="16.5" x14ac:dyDescent="0.25">
      <c r="A9" s="212" t="s">
        <v>79</v>
      </c>
      <c r="B9" s="213" t="s">
        <v>80</v>
      </c>
      <c r="C9" s="214"/>
      <c r="D9" s="215"/>
      <c r="E9" s="212" t="s">
        <v>81</v>
      </c>
      <c r="F9" s="212" t="s">
        <v>82</v>
      </c>
      <c r="G9" s="219" t="s">
        <v>83</v>
      </c>
      <c r="H9" s="221" t="s">
        <v>38</v>
      </c>
      <c r="I9" s="222"/>
    </row>
    <row r="10" spans="1:11" ht="49.5" x14ac:dyDescent="0.25">
      <c r="A10" s="212"/>
      <c r="B10" s="216"/>
      <c r="C10" s="217"/>
      <c r="D10" s="218"/>
      <c r="E10" s="212"/>
      <c r="F10" s="212"/>
      <c r="G10" s="220"/>
      <c r="H10" s="98" t="s">
        <v>84</v>
      </c>
      <c r="I10" s="98" t="s">
        <v>85</v>
      </c>
    </row>
    <row r="11" spans="1:11" ht="16.5" x14ac:dyDescent="0.25">
      <c r="A11" s="99"/>
      <c r="B11" s="223" t="s">
        <v>0</v>
      </c>
      <c r="C11" s="224"/>
      <c r="D11" s="224"/>
      <c r="E11" s="224"/>
      <c r="F11" s="224"/>
      <c r="G11" s="224"/>
      <c r="H11" s="225"/>
      <c r="I11" s="100">
        <f>SUM(I12)</f>
        <v>-643103.59993000003</v>
      </c>
      <c r="J11" s="119">
        <f>+I11+643103.6</f>
        <v>6.9999950937926769E-5</v>
      </c>
      <c r="K11" s="113"/>
    </row>
    <row r="12" spans="1:11" ht="33" x14ac:dyDescent="0.25">
      <c r="A12" s="99" t="s">
        <v>86</v>
      </c>
      <c r="B12" s="105" t="s">
        <v>87</v>
      </c>
      <c r="C12" s="105" t="s">
        <v>88</v>
      </c>
      <c r="D12" s="106" t="s">
        <v>1</v>
      </c>
      <c r="E12" s="107"/>
      <c r="F12" s="107"/>
      <c r="G12" s="107"/>
      <c r="H12" s="108"/>
      <c r="I12" s="100">
        <f>SUM(I13)</f>
        <v>-643103.59993000003</v>
      </c>
      <c r="J12" s="109"/>
      <c r="K12" s="109"/>
    </row>
    <row r="13" spans="1:11" ht="16.5" x14ac:dyDescent="0.25">
      <c r="A13" s="104" t="s">
        <v>156</v>
      </c>
      <c r="B13" s="223" t="s">
        <v>157</v>
      </c>
      <c r="C13" s="224"/>
      <c r="D13" s="224"/>
      <c r="E13" s="224"/>
      <c r="F13" s="224"/>
      <c r="G13" s="224"/>
      <c r="H13" s="225"/>
      <c r="I13" s="100">
        <f>+I14+I43+I48</f>
        <v>-643103.59993000003</v>
      </c>
      <c r="J13" s="96"/>
      <c r="K13" s="96"/>
    </row>
    <row r="14" spans="1:11" ht="28.5" customHeight="1" x14ac:dyDescent="0.25">
      <c r="A14" s="110"/>
      <c r="B14" s="204" t="s">
        <v>211</v>
      </c>
      <c r="C14" s="205"/>
      <c r="D14" s="205"/>
      <c r="E14" s="205"/>
      <c r="F14" s="206"/>
      <c r="G14" s="102"/>
      <c r="H14" s="102"/>
      <c r="I14" s="120">
        <f>SUM(I15:I42)</f>
        <v>-80658.387000000002</v>
      </c>
      <c r="J14" s="116"/>
      <c r="K14" s="95"/>
    </row>
    <row r="15" spans="1:11" ht="49.5" customHeight="1" x14ac:dyDescent="0.25">
      <c r="A15" s="110" t="s">
        <v>113</v>
      </c>
      <c r="B15" s="207" t="s">
        <v>115</v>
      </c>
      <c r="C15" s="208"/>
      <c r="D15" s="209"/>
      <c r="E15" s="111" t="s">
        <v>103</v>
      </c>
      <c r="F15" s="111" t="s">
        <v>116</v>
      </c>
      <c r="G15" s="102"/>
      <c r="H15" s="102"/>
      <c r="I15" s="120">
        <f>-2440</f>
        <v>-2440</v>
      </c>
      <c r="J15" s="116">
        <v>426911</v>
      </c>
      <c r="K15" s="95"/>
    </row>
    <row r="16" spans="1:11" ht="49.5" customHeight="1" x14ac:dyDescent="0.25">
      <c r="A16" s="110" t="s">
        <v>114</v>
      </c>
      <c r="B16" s="207" t="s">
        <v>115</v>
      </c>
      <c r="C16" s="208"/>
      <c r="D16" s="209"/>
      <c r="E16" s="111" t="s">
        <v>103</v>
      </c>
      <c r="F16" s="111" t="s">
        <v>116</v>
      </c>
      <c r="G16" s="102">
        <v>660</v>
      </c>
      <c r="H16" s="102">
        <v>-3500</v>
      </c>
      <c r="I16" s="120">
        <f>+H16*G16/1000</f>
        <v>-2310</v>
      </c>
      <c r="J16" s="116">
        <v>426911</v>
      </c>
      <c r="K16" s="95"/>
    </row>
    <row r="17" spans="1:11" ht="49.5" customHeight="1" x14ac:dyDescent="0.25">
      <c r="A17" s="110" t="s">
        <v>117</v>
      </c>
      <c r="B17" s="207" t="s">
        <v>118</v>
      </c>
      <c r="C17" s="208"/>
      <c r="D17" s="209"/>
      <c r="E17" s="111" t="s">
        <v>103</v>
      </c>
      <c r="F17" s="111" t="s">
        <v>119</v>
      </c>
      <c r="G17" s="102"/>
      <c r="H17" s="102"/>
      <c r="I17" s="120">
        <v>-936</v>
      </c>
      <c r="J17" s="116">
        <v>426911</v>
      </c>
      <c r="K17" s="95"/>
    </row>
    <row r="18" spans="1:11" ht="49.5" customHeight="1" x14ac:dyDescent="0.25">
      <c r="A18" s="110" t="s">
        <v>120</v>
      </c>
      <c r="B18" s="207" t="s">
        <v>121</v>
      </c>
      <c r="C18" s="208"/>
      <c r="D18" s="209"/>
      <c r="E18" s="111" t="s">
        <v>103</v>
      </c>
      <c r="F18" s="111" t="s">
        <v>122</v>
      </c>
      <c r="G18" s="102"/>
      <c r="H18" s="102"/>
      <c r="I18" s="120">
        <v>-560</v>
      </c>
      <c r="J18" s="116">
        <v>426911</v>
      </c>
      <c r="K18" s="95"/>
    </row>
    <row r="19" spans="1:11" ht="49.5" customHeight="1" x14ac:dyDescent="0.25">
      <c r="A19" s="110" t="s">
        <v>123</v>
      </c>
      <c r="B19" s="207" t="s">
        <v>124</v>
      </c>
      <c r="C19" s="208"/>
      <c r="D19" s="209"/>
      <c r="E19" s="111" t="s">
        <v>103</v>
      </c>
      <c r="F19" s="111" t="s">
        <v>119</v>
      </c>
      <c r="G19" s="102"/>
      <c r="H19" s="102"/>
      <c r="I19" s="120">
        <v>-728</v>
      </c>
      <c r="J19" s="116">
        <v>426911</v>
      </c>
      <c r="K19" s="95"/>
    </row>
    <row r="20" spans="1:11" ht="49.5" customHeight="1" x14ac:dyDescent="0.25">
      <c r="A20" s="110" t="s">
        <v>179</v>
      </c>
      <c r="B20" s="207" t="s">
        <v>125</v>
      </c>
      <c r="C20" s="208"/>
      <c r="D20" s="209"/>
      <c r="E20" s="111" t="s">
        <v>103</v>
      </c>
      <c r="F20" s="111" t="s">
        <v>126</v>
      </c>
      <c r="G20" s="102"/>
      <c r="H20" s="102"/>
      <c r="I20" s="120">
        <v>-461.25</v>
      </c>
      <c r="J20" s="116">
        <v>426911</v>
      </c>
      <c r="K20" s="95"/>
    </row>
    <row r="21" spans="1:11" ht="49.5" customHeight="1" x14ac:dyDescent="0.25">
      <c r="A21" s="110" t="s">
        <v>127</v>
      </c>
      <c r="B21" s="207" t="s">
        <v>125</v>
      </c>
      <c r="C21" s="208"/>
      <c r="D21" s="209"/>
      <c r="E21" s="111" t="s">
        <v>103</v>
      </c>
      <c r="F21" s="111" t="s">
        <v>126</v>
      </c>
      <c r="G21" s="102"/>
      <c r="H21" s="102"/>
      <c r="I21" s="120">
        <v>-1666</v>
      </c>
      <c r="J21" s="116">
        <v>426911</v>
      </c>
      <c r="K21" s="95"/>
    </row>
    <row r="22" spans="1:11" ht="49.5" customHeight="1" x14ac:dyDescent="0.25">
      <c r="A22" s="110" t="s">
        <v>128</v>
      </c>
      <c r="B22" s="207" t="s">
        <v>125</v>
      </c>
      <c r="C22" s="208"/>
      <c r="D22" s="209"/>
      <c r="E22" s="111" t="s">
        <v>103</v>
      </c>
      <c r="F22" s="111" t="s">
        <v>126</v>
      </c>
      <c r="G22" s="102"/>
      <c r="H22" s="102"/>
      <c r="I22" s="120">
        <v>-1230</v>
      </c>
      <c r="J22" s="116">
        <v>426911</v>
      </c>
      <c r="K22" s="95"/>
    </row>
    <row r="23" spans="1:11" ht="49.5" customHeight="1" x14ac:dyDescent="0.25">
      <c r="A23" s="110" t="s">
        <v>129</v>
      </c>
      <c r="B23" s="207" t="s">
        <v>130</v>
      </c>
      <c r="C23" s="208"/>
      <c r="D23" s="209"/>
      <c r="E23" s="111" t="s">
        <v>103</v>
      </c>
      <c r="F23" s="111" t="s">
        <v>122</v>
      </c>
      <c r="G23" s="102"/>
      <c r="H23" s="102"/>
      <c r="I23" s="120">
        <v>-2100</v>
      </c>
      <c r="J23" s="116">
        <v>426911</v>
      </c>
      <c r="K23" s="95"/>
    </row>
    <row r="24" spans="1:11" ht="49.5" customHeight="1" x14ac:dyDescent="0.25">
      <c r="A24" s="110" t="s">
        <v>131</v>
      </c>
      <c r="B24" s="207" t="s">
        <v>132</v>
      </c>
      <c r="C24" s="208"/>
      <c r="D24" s="209"/>
      <c r="E24" s="111" t="s">
        <v>103</v>
      </c>
      <c r="F24" s="111" t="s">
        <v>122</v>
      </c>
      <c r="G24" s="102"/>
      <c r="H24" s="102"/>
      <c r="I24" s="120">
        <v>-1356</v>
      </c>
      <c r="J24" s="116">
        <v>426911</v>
      </c>
      <c r="K24" s="95"/>
    </row>
    <row r="25" spans="1:11" ht="49.5" customHeight="1" x14ac:dyDescent="0.25">
      <c r="A25" s="110" t="s">
        <v>133</v>
      </c>
      <c r="B25" s="207" t="s">
        <v>134</v>
      </c>
      <c r="C25" s="208"/>
      <c r="D25" s="209"/>
      <c r="E25" s="111" t="s">
        <v>103</v>
      </c>
      <c r="F25" s="111" t="s">
        <v>122</v>
      </c>
      <c r="G25" s="102"/>
      <c r="H25" s="102"/>
      <c r="I25" s="120">
        <v>-6080</v>
      </c>
      <c r="J25" s="116">
        <v>426911</v>
      </c>
      <c r="K25" s="95"/>
    </row>
    <row r="26" spans="1:11" ht="49.5" customHeight="1" x14ac:dyDescent="0.25">
      <c r="A26" s="110" t="s">
        <v>137</v>
      </c>
      <c r="B26" s="207" t="s">
        <v>136</v>
      </c>
      <c r="C26" s="208"/>
      <c r="D26" s="209"/>
      <c r="E26" s="111" t="s">
        <v>103</v>
      </c>
      <c r="F26" s="111" t="s">
        <v>116</v>
      </c>
      <c r="G26" s="102">
        <v>5200</v>
      </c>
      <c r="H26" s="102">
        <v>-1000</v>
      </c>
      <c r="I26" s="120">
        <f>+H26*G26/1000</f>
        <v>-5200</v>
      </c>
      <c r="J26" s="116">
        <v>426911</v>
      </c>
      <c r="K26" s="95"/>
    </row>
    <row r="27" spans="1:11" ht="49.5" customHeight="1" x14ac:dyDescent="0.25">
      <c r="A27" s="110" t="s">
        <v>135</v>
      </c>
      <c r="B27" s="207" t="s">
        <v>136</v>
      </c>
      <c r="C27" s="208"/>
      <c r="D27" s="209"/>
      <c r="E27" s="111" t="s">
        <v>103</v>
      </c>
      <c r="F27" s="111" t="s">
        <v>116</v>
      </c>
      <c r="G27" s="102">
        <v>3200</v>
      </c>
      <c r="H27" s="102">
        <v>-1000</v>
      </c>
      <c r="I27" s="120">
        <f>+H27*G27/1000</f>
        <v>-3200</v>
      </c>
      <c r="J27" s="116">
        <v>426911</v>
      </c>
      <c r="K27" s="95"/>
    </row>
    <row r="28" spans="1:11" ht="49.5" customHeight="1" x14ac:dyDescent="0.25">
      <c r="A28" s="110" t="s">
        <v>138</v>
      </c>
      <c r="B28" s="207" t="s">
        <v>139</v>
      </c>
      <c r="C28" s="208"/>
      <c r="D28" s="209"/>
      <c r="E28" s="111" t="s">
        <v>103</v>
      </c>
      <c r="F28" s="111" t="s">
        <v>116</v>
      </c>
      <c r="G28" s="102">
        <v>2835</v>
      </c>
      <c r="H28" s="102">
        <v>-200</v>
      </c>
      <c r="I28" s="120">
        <f>+H28*G28/1000</f>
        <v>-567</v>
      </c>
      <c r="J28" s="116">
        <v>426911</v>
      </c>
      <c r="K28" s="95"/>
    </row>
    <row r="29" spans="1:11" ht="49.5" customHeight="1" x14ac:dyDescent="0.25">
      <c r="A29" s="110" t="s">
        <v>141</v>
      </c>
      <c r="B29" s="207" t="s">
        <v>140</v>
      </c>
      <c r="C29" s="208"/>
      <c r="D29" s="209"/>
      <c r="E29" s="111" t="s">
        <v>103</v>
      </c>
      <c r="F29" s="111" t="s">
        <v>116</v>
      </c>
      <c r="G29" s="102"/>
      <c r="H29" s="102"/>
      <c r="I29" s="120">
        <v>-785</v>
      </c>
      <c r="J29" s="116">
        <v>426911</v>
      </c>
      <c r="K29" s="95"/>
    </row>
    <row r="30" spans="1:11" ht="49.5" customHeight="1" x14ac:dyDescent="0.25">
      <c r="A30" s="110" t="s">
        <v>142</v>
      </c>
      <c r="B30" s="207" t="s">
        <v>143</v>
      </c>
      <c r="C30" s="208"/>
      <c r="D30" s="209"/>
      <c r="E30" s="111" t="s">
        <v>103</v>
      </c>
      <c r="F30" s="111" t="s">
        <v>119</v>
      </c>
      <c r="G30" s="102"/>
      <c r="H30" s="102"/>
      <c r="I30" s="120">
        <v>-2380</v>
      </c>
      <c r="J30" s="116">
        <v>426911</v>
      </c>
      <c r="K30" s="95"/>
    </row>
    <row r="31" spans="1:11" ht="49.5" customHeight="1" x14ac:dyDescent="0.25">
      <c r="A31" s="110" t="s">
        <v>144</v>
      </c>
      <c r="B31" s="207" t="s">
        <v>145</v>
      </c>
      <c r="C31" s="208"/>
      <c r="D31" s="209"/>
      <c r="E31" s="111" t="s">
        <v>103</v>
      </c>
      <c r="F31" s="111" t="s">
        <v>146</v>
      </c>
      <c r="G31" s="102"/>
      <c r="H31" s="102"/>
      <c r="I31" s="120">
        <v>-600</v>
      </c>
      <c r="J31" s="116">
        <v>426911</v>
      </c>
      <c r="K31" s="95"/>
    </row>
    <row r="32" spans="1:11" ht="49.5" customHeight="1" x14ac:dyDescent="0.25">
      <c r="A32" s="110" t="s">
        <v>147</v>
      </c>
      <c r="B32" s="207" t="s">
        <v>145</v>
      </c>
      <c r="C32" s="208"/>
      <c r="D32" s="209"/>
      <c r="E32" s="111" t="s">
        <v>103</v>
      </c>
      <c r="F32" s="111" t="s">
        <v>146</v>
      </c>
      <c r="G32" s="102"/>
      <c r="H32" s="102"/>
      <c r="I32" s="120">
        <v>-1560</v>
      </c>
      <c r="J32" s="116">
        <v>426911</v>
      </c>
      <c r="K32" s="95"/>
    </row>
    <row r="33" spans="1:11" ht="49.5" customHeight="1" x14ac:dyDescent="0.25">
      <c r="A33" s="110" t="s">
        <v>148</v>
      </c>
      <c r="B33" s="207" t="s">
        <v>124</v>
      </c>
      <c r="C33" s="208"/>
      <c r="D33" s="209"/>
      <c r="E33" s="111" t="s">
        <v>103</v>
      </c>
      <c r="F33" s="111" t="s">
        <v>119</v>
      </c>
      <c r="G33" s="102"/>
      <c r="H33" s="102"/>
      <c r="I33" s="120">
        <v>-720</v>
      </c>
      <c r="J33" s="116">
        <v>426911</v>
      </c>
      <c r="K33" s="95"/>
    </row>
    <row r="34" spans="1:11" ht="49.5" customHeight="1" x14ac:dyDescent="0.25">
      <c r="A34" s="110" t="s">
        <v>149</v>
      </c>
      <c r="B34" s="207" t="s">
        <v>150</v>
      </c>
      <c r="C34" s="208"/>
      <c r="D34" s="209"/>
      <c r="E34" s="111" t="s">
        <v>103</v>
      </c>
      <c r="F34" s="111" t="s">
        <v>119</v>
      </c>
      <c r="G34" s="102">
        <v>6750</v>
      </c>
      <c r="H34" s="124">
        <f>-1669.46</f>
        <v>-1669.46</v>
      </c>
      <c r="I34" s="123">
        <f>+H34*G34/1000</f>
        <v>-11268.855</v>
      </c>
      <c r="J34" s="116">
        <v>426911</v>
      </c>
      <c r="K34" s="95"/>
    </row>
    <row r="35" spans="1:11" ht="39" customHeight="1" x14ac:dyDescent="0.25">
      <c r="A35" s="110" t="s">
        <v>151</v>
      </c>
      <c r="B35" s="207" t="s">
        <v>150</v>
      </c>
      <c r="C35" s="208"/>
      <c r="D35" s="209"/>
      <c r="E35" s="111" t="s">
        <v>103</v>
      </c>
      <c r="F35" s="111" t="s">
        <v>119</v>
      </c>
      <c r="G35" s="102"/>
      <c r="H35" s="102"/>
      <c r="I35" s="123">
        <f>-25427.25+0.052</f>
        <v>-25427.198</v>
      </c>
      <c r="J35" s="116">
        <v>426911</v>
      </c>
      <c r="K35" s="95"/>
    </row>
    <row r="36" spans="1:11" ht="39" customHeight="1" x14ac:dyDescent="0.25">
      <c r="A36" s="110" t="s">
        <v>182</v>
      </c>
      <c r="B36" s="207" t="s">
        <v>183</v>
      </c>
      <c r="C36" s="208"/>
      <c r="D36" s="209"/>
      <c r="E36" s="111" t="s">
        <v>103</v>
      </c>
      <c r="F36" s="111" t="s">
        <v>122</v>
      </c>
      <c r="G36" s="102"/>
      <c r="H36" s="102"/>
      <c r="I36" s="123">
        <v>-47.084000000000003</v>
      </c>
      <c r="J36" s="116">
        <v>426911</v>
      </c>
      <c r="K36" s="95"/>
    </row>
    <row r="37" spans="1:11" ht="39" customHeight="1" x14ac:dyDescent="0.25">
      <c r="A37" s="110" t="s">
        <v>173</v>
      </c>
      <c r="B37" s="207" t="s">
        <v>174</v>
      </c>
      <c r="C37" s="208"/>
      <c r="D37" s="209"/>
      <c r="E37" s="111" t="s">
        <v>103</v>
      </c>
      <c r="F37" s="111" t="s">
        <v>116</v>
      </c>
      <c r="G37" s="102"/>
      <c r="H37" s="102"/>
      <c r="I37" s="120">
        <v>-213.6</v>
      </c>
      <c r="J37" s="116">
        <v>426911</v>
      </c>
      <c r="K37" s="95"/>
    </row>
    <row r="38" spans="1:11" ht="39" customHeight="1" x14ac:dyDescent="0.25">
      <c r="A38" s="110" t="s">
        <v>175</v>
      </c>
      <c r="B38" s="207" t="s">
        <v>176</v>
      </c>
      <c r="C38" s="208"/>
      <c r="D38" s="209"/>
      <c r="E38" s="111" t="s">
        <v>103</v>
      </c>
      <c r="F38" s="111" t="s">
        <v>116</v>
      </c>
      <c r="G38" s="102"/>
      <c r="H38" s="102"/>
      <c r="I38" s="120">
        <v>-434</v>
      </c>
      <c r="J38" s="116">
        <v>426911</v>
      </c>
      <c r="K38" s="95"/>
    </row>
    <row r="39" spans="1:11" ht="39" customHeight="1" x14ac:dyDescent="0.25">
      <c r="A39" s="110" t="s">
        <v>177</v>
      </c>
      <c r="B39" s="207" t="s">
        <v>178</v>
      </c>
      <c r="C39" s="208"/>
      <c r="D39" s="209"/>
      <c r="E39" s="111" t="s">
        <v>103</v>
      </c>
      <c r="F39" s="111" t="s">
        <v>119</v>
      </c>
      <c r="G39" s="102"/>
      <c r="H39" s="102"/>
      <c r="I39" s="120">
        <v>-316.39999999999998</v>
      </c>
      <c r="J39" s="116">
        <v>426911</v>
      </c>
      <c r="K39" s="95"/>
    </row>
    <row r="40" spans="1:11" ht="39" customHeight="1" x14ac:dyDescent="0.25">
      <c r="A40" s="110" t="s">
        <v>180</v>
      </c>
      <c r="B40" s="207" t="s">
        <v>181</v>
      </c>
      <c r="C40" s="208"/>
      <c r="D40" s="209"/>
      <c r="E40" s="122" t="s">
        <v>103</v>
      </c>
      <c r="F40" s="122" t="s">
        <v>126</v>
      </c>
      <c r="G40" s="102"/>
      <c r="H40" s="102"/>
      <c r="I40" s="120">
        <v>-372</v>
      </c>
      <c r="J40" s="116">
        <v>426911</v>
      </c>
      <c r="K40" s="95"/>
    </row>
    <row r="41" spans="1:11" ht="33" customHeight="1" x14ac:dyDescent="0.25">
      <c r="A41" s="110" t="s">
        <v>152</v>
      </c>
      <c r="B41" s="207" t="s">
        <v>153</v>
      </c>
      <c r="C41" s="208"/>
      <c r="D41" s="209"/>
      <c r="E41" s="111" t="s">
        <v>103</v>
      </c>
      <c r="F41" s="111" t="s">
        <v>119</v>
      </c>
      <c r="G41" s="102"/>
      <c r="H41" s="102"/>
      <c r="I41" s="120">
        <v>-6800</v>
      </c>
      <c r="J41" s="116">
        <v>426911</v>
      </c>
      <c r="K41" s="95"/>
    </row>
    <row r="42" spans="1:11" ht="42" customHeight="1" x14ac:dyDescent="0.25">
      <c r="A42" s="101" t="s">
        <v>154</v>
      </c>
      <c r="B42" s="226" t="s">
        <v>155</v>
      </c>
      <c r="C42" s="226"/>
      <c r="D42" s="226"/>
      <c r="E42" s="111" t="s">
        <v>103</v>
      </c>
      <c r="F42" s="111" t="s">
        <v>119</v>
      </c>
      <c r="G42" s="102"/>
      <c r="H42" s="102"/>
      <c r="I42" s="120">
        <v>-900</v>
      </c>
      <c r="J42" s="116">
        <v>426911</v>
      </c>
      <c r="K42" s="95"/>
    </row>
    <row r="43" spans="1:11" ht="29.25" customHeight="1" x14ac:dyDescent="0.25">
      <c r="A43" s="110"/>
      <c r="B43" s="204" t="s">
        <v>212</v>
      </c>
      <c r="C43" s="205"/>
      <c r="D43" s="205"/>
      <c r="E43" s="205"/>
      <c r="F43" s="206"/>
      <c r="G43" s="102"/>
      <c r="H43" s="102"/>
      <c r="I43" s="103">
        <f>SUM(I44:I47)</f>
        <v>-539718.74693000002</v>
      </c>
      <c r="J43" s="116"/>
      <c r="K43" s="95"/>
    </row>
    <row r="44" spans="1:11" ht="49.5" customHeight="1" x14ac:dyDescent="0.25">
      <c r="A44" s="110" t="s">
        <v>95</v>
      </c>
      <c r="B44" s="207" t="s">
        <v>96</v>
      </c>
      <c r="C44" s="208"/>
      <c r="D44" s="209"/>
      <c r="E44" s="111" t="s">
        <v>90</v>
      </c>
      <c r="F44" s="111" t="s">
        <v>89</v>
      </c>
      <c r="G44" s="102"/>
      <c r="H44" s="102"/>
      <c r="I44" s="120">
        <f>-152768.614</f>
        <v>-152768.614</v>
      </c>
      <c r="J44" s="116" t="s">
        <v>97</v>
      </c>
      <c r="K44" s="95"/>
    </row>
    <row r="45" spans="1:11" ht="49.5" customHeight="1" x14ac:dyDescent="0.25">
      <c r="A45" s="110" t="s">
        <v>98</v>
      </c>
      <c r="B45" s="207" t="s">
        <v>96</v>
      </c>
      <c r="C45" s="208"/>
      <c r="D45" s="209"/>
      <c r="E45" s="111" t="s">
        <v>90</v>
      </c>
      <c r="F45" s="111" t="s">
        <v>89</v>
      </c>
      <c r="G45" s="102"/>
      <c r="H45" s="102"/>
      <c r="I45" s="120">
        <v>-178202.17800000001</v>
      </c>
      <c r="J45" s="116">
        <v>425111</v>
      </c>
      <c r="K45" s="95"/>
    </row>
    <row r="46" spans="1:11" ht="49.5" customHeight="1" x14ac:dyDescent="0.25">
      <c r="A46" s="110" t="s">
        <v>99</v>
      </c>
      <c r="B46" s="207" t="s">
        <v>96</v>
      </c>
      <c r="C46" s="208"/>
      <c r="D46" s="209"/>
      <c r="E46" s="111" t="s">
        <v>90</v>
      </c>
      <c r="F46" s="111" t="s">
        <v>89</v>
      </c>
      <c r="G46" s="102"/>
      <c r="H46" s="102"/>
      <c r="I46" s="120">
        <v>-125506.97900000001</v>
      </c>
      <c r="J46" s="116">
        <v>425111</v>
      </c>
      <c r="K46" s="95"/>
    </row>
    <row r="47" spans="1:11" ht="49.5" customHeight="1" x14ac:dyDescent="0.25">
      <c r="A47" s="110" t="s">
        <v>100</v>
      </c>
      <c r="B47" s="207" t="s">
        <v>96</v>
      </c>
      <c r="C47" s="208"/>
      <c r="D47" s="209"/>
      <c r="E47" s="111" t="s">
        <v>90</v>
      </c>
      <c r="F47" s="111" t="s">
        <v>89</v>
      </c>
      <c r="G47" s="102"/>
      <c r="H47" s="102"/>
      <c r="I47" s="120">
        <v>-83240.975930000001</v>
      </c>
      <c r="J47" s="116">
        <v>425111</v>
      </c>
      <c r="K47" s="95"/>
    </row>
    <row r="48" spans="1:11" ht="16.5" x14ac:dyDescent="0.25">
      <c r="A48" s="164"/>
      <c r="B48" s="204" t="s">
        <v>213</v>
      </c>
      <c r="C48" s="205"/>
      <c r="D48" s="205"/>
      <c r="E48" s="205"/>
      <c r="F48" s="206"/>
      <c r="G48" s="126"/>
      <c r="H48" s="127"/>
      <c r="I48" s="100">
        <f>SUM(I49:I55)</f>
        <v>-22726.466</v>
      </c>
      <c r="J48" s="96"/>
      <c r="K48" s="96"/>
    </row>
    <row r="49" spans="1:11" ht="49.5" customHeight="1" x14ac:dyDescent="0.25">
      <c r="A49" s="110" t="s">
        <v>91</v>
      </c>
      <c r="B49" s="207" t="s">
        <v>92</v>
      </c>
      <c r="C49" s="208"/>
      <c r="D49" s="209"/>
      <c r="E49" s="111" t="s">
        <v>103</v>
      </c>
      <c r="F49" s="111" t="s">
        <v>89</v>
      </c>
      <c r="G49" s="102"/>
      <c r="H49" s="102"/>
      <c r="I49" s="120">
        <f>-1876+47.084</f>
        <v>-1828.9159999999999</v>
      </c>
      <c r="J49" s="116">
        <v>424100</v>
      </c>
      <c r="K49" s="95"/>
    </row>
    <row r="50" spans="1:11" ht="49.5" customHeight="1" x14ac:dyDescent="0.25">
      <c r="A50" s="110" t="s">
        <v>93</v>
      </c>
      <c r="B50" s="207" t="s">
        <v>94</v>
      </c>
      <c r="C50" s="208"/>
      <c r="D50" s="209"/>
      <c r="E50" s="111" t="s">
        <v>103</v>
      </c>
      <c r="F50" s="111" t="s">
        <v>89</v>
      </c>
      <c r="G50" s="102"/>
      <c r="H50" s="102"/>
      <c r="I50" s="103">
        <v>-6000</v>
      </c>
      <c r="J50" s="116">
        <v>424100</v>
      </c>
      <c r="K50" s="95"/>
    </row>
    <row r="51" spans="1:11" ht="49.5" customHeight="1" x14ac:dyDescent="0.25">
      <c r="A51" s="110" t="s">
        <v>101</v>
      </c>
      <c r="B51" s="207" t="s">
        <v>102</v>
      </c>
      <c r="C51" s="208"/>
      <c r="D51" s="209"/>
      <c r="E51" s="111" t="s">
        <v>103</v>
      </c>
      <c r="F51" s="111" t="s">
        <v>89</v>
      </c>
      <c r="G51" s="102"/>
      <c r="H51" s="102"/>
      <c r="I51" s="103">
        <v>-2000</v>
      </c>
      <c r="J51" s="116" t="s">
        <v>106</v>
      </c>
      <c r="K51" s="95"/>
    </row>
    <row r="52" spans="1:11" ht="49.5" customHeight="1" x14ac:dyDescent="0.25">
      <c r="A52" s="110" t="s">
        <v>104</v>
      </c>
      <c r="B52" s="207" t="s">
        <v>105</v>
      </c>
      <c r="C52" s="208"/>
      <c r="D52" s="209"/>
      <c r="E52" s="111" t="s">
        <v>103</v>
      </c>
      <c r="F52" s="111" t="s">
        <v>89</v>
      </c>
      <c r="G52" s="102"/>
      <c r="H52" s="102"/>
      <c r="I52" s="103">
        <v>-4000</v>
      </c>
      <c r="J52" s="116">
        <v>425291</v>
      </c>
      <c r="K52" s="95"/>
    </row>
    <row r="53" spans="1:11" ht="49.5" customHeight="1" x14ac:dyDescent="0.25">
      <c r="A53" s="110" t="s">
        <v>107</v>
      </c>
      <c r="B53" s="207" t="s">
        <v>108</v>
      </c>
      <c r="C53" s="208"/>
      <c r="D53" s="209"/>
      <c r="E53" s="111" t="s">
        <v>103</v>
      </c>
      <c r="F53" s="111" t="s">
        <v>89</v>
      </c>
      <c r="G53" s="102"/>
      <c r="H53" s="102"/>
      <c r="I53" s="103">
        <v>-2000</v>
      </c>
      <c r="J53" s="116">
        <v>425291</v>
      </c>
      <c r="K53" s="95"/>
    </row>
    <row r="54" spans="1:11" ht="49.5" customHeight="1" x14ac:dyDescent="0.25">
      <c r="A54" s="110" t="s">
        <v>109</v>
      </c>
      <c r="B54" s="207" t="s">
        <v>110</v>
      </c>
      <c r="C54" s="208"/>
      <c r="D54" s="209"/>
      <c r="E54" s="111" t="s">
        <v>103</v>
      </c>
      <c r="F54" s="111" t="s">
        <v>89</v>
      </c>
      <c r="G54" s="102"/>
      <c r="H54" s="102"/>
      <c r="I54" s="103">
        <v>-4000</v>
      </c>
      <c r="J54" s="116">
        <v>425291</v>
      </c>
      <c r="K54" s="95"/>
    </row>
    <row r="55" spans="1:11" ht="49.5" customHeight="1" x14ac:dyDescent="0.25">
      <c r="A55" s="110" t="s">
        <v>111</v>
      </c>
      <c r="B55" s="207" t="s">
        <v>112</v>
      </c>
      <c r="C55" s="208"/>
      <c r="D55" s="209"/>
      <c r="E55" s="111" t="s">
        <v>103</v>
      </c>
      <c r="F55" s="111" t="s">
        <v>89</v>
      </c>
      <c r="G55" s="102"/>
      <c r="H55" s="102"/>
      <c r="I55" s="103">
        <v>-2897.55</v>
      </c>
      <c r="J55" s="116">
        <v>425291</v>
      </c>
      <c r="K55" s="95"/>
    </row>
  </sheetData>
  <autoFilter ref="A13:K55"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54">
    <mergeCell ref="B35:D35"/>
    <mergeCell ref="B41:D41"/>
    <mergeCell ref="B37:D37"/>
    <mergeCell ref="B38:D38"/>
    <mergeCell ref="B39:D39"/>
    <mergeCell ref="B40:D40"/>
    <mergeCell ref="B55:D55"/>
    <mergeCell ref="B15:D15"/>
    <mergeCell ref="B16:D16"/>
    <mergeCell ref="B17:D17"/>
    <mergeCell ref="B18:D18"/>
    <mergeCell ref="B19:D19"/>
    <mergeCell ref="B21:D21"/>
    <mergeCell ref="B22:D22"/>
    <mergeCell ref="B23:D23"/>
    <mergeCell ref="B24:D24"/>
    <mergeCell ref="B20:D20"/>
    <mergeCell ref="B42:D42"/>
    <mergeCell ref="B26:D26"/>
    <mergeCell ref="B27:D27"/>
    <mergeCell ref="B28:D28"/>
    <mergeCell ref="B29:D29"/>
    <mergeCell ref="B54:D54"/>
    <mergeCell ref="B11:H11"/>
    <mergeCell ref="B13:H13"/>
    <mergeCell ref="B49:D49"/>
    <mergeCell ref="B50:D50"/>
    <mergeCell ref="B44:D44"/>
    <mergeCell ref="B45:D45"/>
    <mergeCell ref="B46:D46"/>
    <mergeCell ref="B47:D47"/>
    <mergeCell ref="B51:D51"/>
    <mergeCell ref="B43:F43"/>
    <mergeCell ref="B48:F48"/>
    <mergeCell ref="B52:D52"/>
    <mergeCell ref="B53:D53"/>
    <mergeCell ref="B25:D25"/>
    <mergeCell ref="B30:D30"/>
    <mergeCell ref="B14:F14"/>
    <mergeCell ref="B36:D36"/>
    <mergeCell ref="G2:I2"/>
    <mergeCell ref="G3:I3"/>
    <mergeCell ref="G4:I4"/>
    <mergeCell ref="A7:I7"/>
    <mergeCell ref="A9:A10"/>
    <mergeCell ref="B9:D10"/>
    <mergeCell ref="E9:E10"/>
    <mergeCell ref="F9:F10"/>
    <mergeCell ref="G9:G10"/>
    <mergeCell ref="H9:I9"/>
    <mergeCell ref="B31:D31"/>
    <mergeCell ref="B32:D32"/>
    <mergeCell ref="B33:D33"/>
    <mergeCell ref="B34:D34"/>
  </mergeCells>
  <pageMargins left="0.7" right="0.7" top="0.75" bottom="0.75" header="0.3" footer="0.3"/>
  <pageSetup paperSize="9" scale="75" orientation="portrait" verticalDpi="0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Sheet1</vt:lpstr>
      <vt:lpstr>5</vt:lpstr>
      <vt:lpstr>6</vt:lpstr>
      <vt:lpstr>'2'!Заголовки_для_печати</vt:lpstr>
      <vt:lpstr>'3'!Заголовки_для_печати</vt:lpstr>
      <vt:lpstr>'4'!Заголовки_для_печати</vt:lpstr>
      <vt:lpstr>'3'!Область_печати</vt:lpstr>
      <vt:lpstr>'4'!Область_печати</vt:lpstr>
      <vt:lpstr>'6'!Область_печати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Admin</cp:lastModifiedBy>
  <cp:lastPrinted>2022-12-17T08:39:29Z</cp:lastPrinted>
  <dcterms:created xsi:type="dcterms:W3CDTF">2019-11-26T09:27:58Z</dcterms:created>
  <dcterms:modified xsi:type="dcterms:W3CDTF">2022-12-17T08:39:47Z</dcterms:modified>
</cp:coreProperties>
</file>