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lit.harutyunyan\Documents\2022\Կառավարության որոշումներ\Կրճատում գույքի փող, Վենչուր\"/>
    </mc:Choice>
  </mc:AlternateContent>
  <bookViews>
    <workbookView xWindow="0" yWindow="0" windowWidth="28800" windowHeight="12330" tabRatio="846" activeTab="4"/>
  </bookViews>
  <sheets>
    <sheet name="Հավելված 1" sheetId="14" r:id="rId1"/>
    <sheet name="Հավելված 2" sheetId="13" r:id="rId2"/>
    <sheet name="Հավելված 3" sheetId="19" r:id="rId3"/>
    <sheet name="Հավելված 4" sheetId="1" r:id="rId4"/>
    <sheet name="Հավելված 5" sheetId="2" r:id="rId5"/>
    <sheet name="Հավելված 6" sheetId="23" r:id="rId6"/>
    <sheet name="Հավելված 7" sheetId="22" r:id="rId7"/>
    <sheet name="Հավելված 8" sheetId="21" r:id="rId8"/>
    <sheet name="Հավելված 9" sheetId="6" r:id="rId9"/>
    <sheet name="Հավելված 10" sheetId="7" r:id="rId10"/>
    <sheet name="Հավելված 11" sheetId="20" r:id="rId11"/>
    <sheet name="Հավելված 12" sheetId="18" r:id="rId12"/>
  </sheets>
  <externalReferences>
    <externalReference r:id="rId13"/>
  </externalReferences>
  <definedNames>
    <definedName name="_xlnm.Print_Area" localSheetId="9">'Հավելված 10'!$A$1:$C$108</definedName>
    <definedName name="_xlnm.Print_Area" localSheetId="11">'Հավելված 12'!$A$1:$G$32</definedName>
    <definedName name="_xlnm.Print_Area" localSheetId="3">'Հավելված 4'!$A$1:$D$91</definedName>
  </definedNames>
  <calcPr calcId="162913"/>
</workbook>
</file>

<file path=xl/calcChain.xml><?xml version="1.0" encoding="utf-8"?>
<calcChain xmlns="http://schemas.openxmlformats.org/spreadsheetml/2006/main">
  <c r="G29" i="18" l="1"/>
  <c r="H14" i="22"/>
  <c r="H15" i="22"/>
  <c r="G94" i="2"/>
  <c r="G95" i="2"/>
  <c r="G96" i="2"/>
  <c r="G97" i="2"/>
  <c r="G98" i="2"/>
  <c r="G90" i="2"/>
  <c r="D73" i="1"/>
  <c r="G11" i="23" l="1"/>
  <c r="G36" i="2"/>
  <c r="G16" i="2" s="1"/>
  <c r="D9" i="1"/>
  <c r="G15" i="23"/>
  <c r="G92" i="2"/>
  <c r="D60" i="1" l="1"/>
  <c r="G13" i="23" l="1"/>
  <c r="G10" i="23" s="1"/>
  <c r="D14" i="21" l="1"/>
  <c r="D13" i="21" s="1"/>
  <c r="D11" i="21" s="1"/>
  <c r="D14" i="22"/>
  <c r="D11" i="22" s="1"/>
  <c r="D15" i="22"/>
  <c r="H11" i="22"/>
  <c r="G11" i="22"/>
  <c r="F11" i="22"/>
  <c r="E11" i="22"/>
  <c r="G88" i="2" l="1"/>
  <c r="D66" i="1"/>
  <c r="G118" i="2" l="1"/>
  <c r="G116" i="2" s="1"/>
  <c r="G114" i="2" s="1"/>
  <c r="G100" i="2"/>
  <c r="G99" i="2" s="1"/>
  <c r="D79" i="1"/>
  <c r="G23" i="18" l="1"/>
  <c r="G10" i="18"/>
  <c r="G7" i="18" s="1"/>
  <c r="D34" i="1" l="1"/>
  <c r="D8" i="1" s="1"/>
  <c r="D53" i="1"/>
  <c r="D7" i="1" l="1"/>
  <c r="G69" i="2"/>
  <c r="G83" i="2"/>
  <c r="D15" i="13" l="1"/>
  <c r="D23" i="19" l="1"/>
  <c r="F22" i="19"/>
  <c r="E22" i="19"/>
  <c r="E21" i="19" s="1"/>
  <c r="E20" i="19" s="1"/>
  <c r="E18" i="19" s="1"/>
  <c r="E16" i="19" s="1"/>
  <c r="E14" i="19" s="1"/>
  <c r="E13" i="19" s="1"/>
  <c r="E11" i="19" s="1"/>
  <c r="D22" i="19"/>
  <c r="D21" i="19" s="1"/>
  <c r="D20" i="19" s="1"/>
  <c r="D18" i="19" s="1"/>
  <c r="D16" i="19" s="1"/>
  <c r="D14" i="19" s="1"/>
  <c r="D13" i="19" s="1"/>
  <c r="D11" i="19" s="1"/>
  <c r="F21" i="19"/>
  <c r="F20" i="19"/>
  <c r="F18" i="19" s="1"/>
  <c r="F16" i="19" s="1"/>
  <c r="F14" i="19" s="1"/>
  <c r="F13" i="19" s="1"/>
  <c r="F11" i="19" s="1"/>
  <c r="D11" i="13" l="1"/>
  <c r="D10" i="13" s="1"/>
  <c r="D9" i="13" s="1"/>
  <c r="B26" i="14"/>
  <c r="B24" i="14" s="1"/>
  <c r="B22" i="14" s="1"/>
  <c r="B20" i="14" s="1"/>
  <c r="B18" i="14"/>
  <c r="B17" i="14"/>
  <c r="B16" i="14" s="1"/>
  <c r="B14" i="14" s="1"/>
  <c r="B12" i="14" s="1"/>
  <c r="B10" i="14" s="1"/>
  <c r="G78" i="2" l="1"/>
  <c r="G81" i="2"/>
  <c r="G84" i="2"/>
  <c r="G60" i="2"/>
  <c r="G63" i="2"/>
  <c r="G65" i="2"/>
  <c r="G77" i="2" l="1"/>
  <c r="G76" i="2" s="1"/>
  <c r="G75" i="2" s="1"/>
  <c r="G73" i="2" s="1"/>
  <c r="G59" i="2"/>
  <c r="G58" i="2" s="1"/>
  <c r="G57" i="2" s="1"/>
  <c r="G55" i="2" s="1"/>
  <c r="G53" i="2" l="1"/>
  <c r="G71" i="2" l="1"/>
  <c r="G51" i="2" s="1"/>
  <c r="G49" i="2" s="1"/>
  <c r="G47" i="2" l="1"/>
  <c r="G86" i="2"/>
  <c r="G45" i="2" l="1"/>
  <c r="G29" i="2" l="1"/>
  <c r="G27" i="2" s="1"/>
  <c r="G14" i="2" s="1"/>
  <c r="G12" i="2" s="1"/>
  <c r="G10" i="2" s="1"/>
  <c r="G9" i="2" s="1"/>
  <c r="G8" i="2" s="1"/>
</calcChain>
</file>

<file path=xl/sharedStrings.xml><?xml version="1.0" encoding="utf-8"?>
<sst xmlns="http://schemas.openxmlformats.org/spreadsheetml/2006/main" count="823" uniqueCount="339">
  <si>
    <t>Հազ. դրամ</t>
  </si>
  <si>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</si>
  <si>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</si>
  <si>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</si>
  <si>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</si>
  <si>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</si>
  <si>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>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</si>
  <si>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</si>
  <si>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</si>
  <si>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</si>
  <si>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</si>
  <si>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</si>
  <si>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</si>
  <si>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</si>
  <si>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այդ թվում`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</si>
  <si>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</si>
  <si>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</si>
  <si>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</si>
  <si>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</si>
  <si>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</si>
  <si>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</si>
  <si>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</si>
  <si>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</si>
  <si>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</si>
  <si>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</si>
  <si>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02</t>
  </si>
  <si>
    <t xml:space="preserve"> այդ թվում` ըստ կատարողների</t>
  </si>
  <si>
    <t xml:space="preserve"> ՀՀ բարձր տեխնոլոգիական արդյունաբերության նախարարություն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</si>
  <si>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</si>
  <si>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</si>
  <si>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ՀՀ բարձր տեխնոլոգիական արդյունաբերության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</si>
  <si>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</si>
  <si>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</si>
  <si>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</si>
  <si>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</si>
  <si>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</si>
  <si>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</si>
  <si>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</si>
  <si>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</si>
  <si>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</si>
  <si>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</si>
  <si>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</si>
  <si>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</si>
  <si>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>հազար դրամ</t>
  </si>
  <si>
    <t xml:space="preserve">ՀՀ կառավարության 2022 թվականի
-ի  N       -Ն որոշման 
</t>
  </si>
  <si>
    <t xml:space="preserve">ՀՀ կառավարության 2022 թվականի
 N       -Ն որոշման 
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</si>
  <si>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</si>
  <si>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</si>
  <si>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</si>
  <si>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Ծրագրի միջոցառումներ</t>
  </si>
  <si>
    <t xml:space="preserve"> 11001</t>
  </si>
  <si>
    <t xml:space="preserve"> Ծրագրի միջոցառումները </t>
  </si>
  <si>
    <t xml:space="preserve">ՀՀ կառավարության 2022 թվականի
N       -Ն որոշման 
</t>
  </si>
  <si>
    <t xml:space="preserve"> 1100</t>
  </si>
  <si>
    <t xml:space="preserve"> Բարձր տեխնոլոգիական արդյունաբերության բնագավառում պետական քաղաքականության մշակում, ծրագրերի համակարգում և մոնիտորինգ</t>
  </si>
  <si>
    <t xml:space="preserve"> Բարձր տեխնոլոգիական արդյունաբերության բնագավառում  իրականացվող ծրագրերի ազդեցության և արդյունավետության բարելավում</t>
  </si>
  <si>
    <t xml:space="preserve"> 04</t>
  </si>
  <si>
    <t xml:space="preserve"> ՏՆՏԵՍԱԿԱՆ ՀԱՐԱԲԵՐՈՒԹՅՈՒՆՆԵՐ</t>
  </si>
  <si>
    <t xml:space="preserve"> 09</t>
  </si>
  <si>
    <t xml:space="preserve"> Տնտեսական հարաբերություններ (այլ դասերին չպատկանող)</t>
  </si>
  <si>
    <t>Ծրագրային դասիչ</t>
  </si>
  <si>
    <t>ՀՀ բարձր տեխնոլոգիական արդյունաբերության նախարարություն</t>
  </si>
  <si>
    <t xml:space="preserve"> 11001 </t>
  </si>
  <si>
    <t xml:space="preserve"> 1100 </t>
  </si>
  <si>
    <t xml:space="preserve"> Բարձր տեխնոլոգիական արդյունաբերության բնագավառում պետական քաղաքականության մշակում, ծրագրերի համակարգում և մոնիտորինգ </t>
  </si>
  <si>
    <t xml:space="preserve"> Ակտիվն օգտագործող կազմակերպության(ների) անվանում(ներ)ը՛ </t>
  </si>
  <si>
    <t>Տարի</t>
  </si>
  <si>
    <t xml:space="preserve"> Բարձր տեխնոլոգիական ոլորտում պետական քաղաքականության մշակում, ծրագրերի համակարգում</t>
  </si>
  <si>
    <t xml:space="preserve"> 11005</t>
  </si>
  <si>
    <t xml:space="preserve"> Ռազմարդյունաբերության բնագավառում պետական քաղաքականության մշակում խորհրդատվական, մոնիտորինգի և աջակցության ծառայություններ, ծրագրերի համակարգում</t>
  </si>
  <si>
    <t xml:space="preserve"> Ոլորտի քաղաքականության, խորհրդատվության, մոնիտորինգի, գնման և աջակցության ծառայություններ</t>
  </si>
  <si>
    <t xml:space="preserve"> 1119</t>
  </si>
  <si>
    <t xml:space="preserve"> Պաշտպանության բնագավառում գիտական և գիտատեխնիկական նպատակային հետազոտություններ</t>
  </si>
  <si>
    <t xml:space="preserve"> Նպաստել ՀՀ պաշտպանության և անվտանգության համակարգերի զարգացմանը</t>
  </si>
  <si>
    <t xml:space="preserve"> Գիտահետազոտական և փորձակոնստրուկտորական աշխատանքների արդյունավետության բարձրացում և ՍՌՏ նոր նմուշների ստեղծում</t>
  </si>
  <si>
    <t xml:space="preserve"> «Գիտական և գիտատեխնիկական նպատակային ծրագրային հետազոտություններ» ծրագրի շրջանակներում կատարվող հատուկ գիտահետազոտական և փորձակոնստրուկտորական աշխատանքներ</t>
  </si>
  <si>
    <t xml:space="preserve"> Գիտահետազոտական և փորձակոնստրուկտորական աշխատանքների իրականացում պաշտպանության համակարգի ապահովման համար</t>
  </si>
  <si>
    <t xml:space="preserve"> Շարունակական ծախսեր</t>
  </si>
  <si>
    <t xml:space="preserve"> - Կապի ծառայություններ</t>
  </si>
  <si>
    <t xml:space="preserve"> ԱՅԼ  ԾԱԽՍԵՐ</t>
  </si>
  <si>
    <t xml:space="preserve"> Այլ ծախսեր</t>
  </si>
  <si>
    <t xml:space="preserve"> ՊԱՇՏՊԱՆՈՒԹՅՈՒՆ</t>
  </si>
  <si>
    <t xml:space="preserve"> Հետազոտական և նախագծային աշխատանքներ պաշտպանության ոլորտում</t>
  </si>
  <si>
    <t>Ցուցանիշների փոփոխությունը ( նվազեցումները նշված են փակագծերում)</t>
  </si>
  <si>
    <t xml:space="preserve"> Միջոցառումն իրականացնողի անվանումը՛ </t>
  </si>
  <si>
    <t xml:space="preserve"> 11005 </t>
  </si>
  <si>
    <t xml:space="preserve"> Ռազմարդյունաբերության բնագավառում պետական քաղաքականության մշակում խորհրդատվական, մոնիտորինգի և աջակցության ծառայություններ, ծրագրերի համակարգում </t>
  </si>
  <si>
    <t xml:space="preserve"> Ոլորտի քաղաքականության, խորհրդատվության, մոնիտորինգի, գնման և աջակցության ծառայություններ </t>
  </si>
  <si>
    <t xml:space="preserve"> 1119 </t>
  </si>
  <si>
    <t xml:space="preserve"> Պաշտպանության բնագավառում գիտական և գիտատեխնիկական նպատակային հետազոտություններ </t>
  </si>
  <si>
    <t xml:space="preserve"> «Գիտական և գիտատեխնիկական նպատակային ծրագրային հետազոտություններ» ծրագրի շրջանակներում կատարվող հատուկ գիտահետազոտական և փորձակոնստրուկտորական աշխատանքներ </t>
  </si>
  <si>
    <t xml:space="preserve"> Գիտահետազոտական և փորձակոնստրուկտորական աշխատանքների իրականացում պաշտպանության համակարգի ապահովման համար </t>
  </si>
  <si>
    <t>______________ ի    ___Ն որոշման</t>
  </si>
  <si>
    <t xml:space="preserve"> Տարի </t>
  </si>
  <si>
    <t xml:space="preserve">  Ցուցանիշների փոփոխությունը                  (ավելացումները նշված են դրական նշանով)</t>
  </si>
  <si>
    <t>Հավելված N 2</t>
  </si>
  <si>
    <t>ՀՀ կառավարության 2022 թվականի</t>
  </si>
  <si>
    <t>հազ. դրամ</t>
  </si>
  <si>
    <t xml:space="preserve"> Ընդամենը </t>
  </si>
  <si>
    <t xml:space="preserve"> այդ թվում </t>
  </si>
  <si>
    <t>ՀՀ ԲԱՐՁՐ ՏԵԽՆՈԼՈԳԻԱԿԱՆ ԱՐԴՅՈՒՆԱԲԵՐՈՒԹՅԱՆ ՆԱԽԱՐԱՐՈՒԹՅՈՒՆ</t>
  </si>
  <si>
    <t xml:space="preserve"> Հավելված N 4
</t>
  </si>
  <si>
    <t xml:space="preserve"> Բարձր տեխնոլոգիաների, ռազմարդյունաբերության, թվայնացման, կիբեռանվտանգության, ինովացիոն տեխնոլոգիաների, կապի, փոստի, համացանցի և տիեզերական  բնագավառներում պետական քաղաքականության մշակում,  ծրագրերի համակարգում և մոնիտորինգ</t>
  </si>
  <si>
    <t xml:space="preserve"> Նյութեր (Ապրանքներ)</t>
  </si>
  <si>
    <t xml:space="preserve"> - Համակարգչային ծառայություններ</t>
  </si>
  <si>
    <t xml:space="preserve"> - Էներգետիկ ծառայություններ</t>
  </si>
  <si>
    <t xml:space="preserve"> Ծառայողական գործուղումների գծով ծախսեր</t>
  </si>
  <si>
    <t xml:space="preserve"> - Ներքին գործուղումներ</t>
  </si>
  <si>
    <t xml:space="preserve"> - Տեղեկատվական ծառայություններ</t>
  </si>
  <si>
    <t xml:space="preserve"> - Գրասենյակային նյութեր և հագուստ</t>
  </si>
  <si>
    <t xml:space="preserve"> - Արտասահմանյան գործուղումների գծով ծախսեր</t>
  </si>
  <si>
    <t xml:space="preserve"> Բարձր տխնոլոգիաների, ռազմարդյունաբերության, թվայնացման, կիբ.անգության, ինովացիոն տեխ-ների, կապի, փոստի, համացանցի և տիեզերական  բնագավառներում պետական քաղաքականության մշակում,   մոնիտորինգի և աջակց.ծառայություններ, ծրագրերի համակարգում</t>
  </si>
  <si>
    <t xml:space="preserve"> Բարձր տեխնոլոգիաների, ռազմարդյունաբերության, թվայնացման, կիբեռանվտանգության, ինովացիոն տեխնոլոգիաների, կապի, փոստի, համացանցի և տիեզերական  բնագավառներում պետական քաղաքականության մշակում,  ծրագրերի համակարգում և մոնիտորինգ </t>
  </si>
  <si>
    <t xml:space="preserve"> Բարձր տխնոլոգիաների, ռազմարդյունաբերության, թվայնացման, կիբ.անգության, ինովացիոն տեխ-ների, կապի, փոստի, համացանցի և տիեզերական  բնագավառներում պետական քաղաքականության մշակում,   մոնիտորինգի և աջակց.ծառայություններ, ծրագրերի համակարգում </t>
  </si>
  <si>
    <t>այդ թվում՝</t>
  </si>
  <si>
    <t>ՀՀ կառավարության  2022 թվականի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</si>
  <si>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</si>
  <si>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</si>
  <si>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</si>
  <si>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</si>
  <si>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</si>
  <si>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</si>
  <si>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</si>
  <si>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</si>
  <si>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09</t>
  </si>
  <si>
    <t>Դաս N 01</t>
  </si>
  <si>
    <t>ՄԱՍ I. ԱՊՐԱՆՔՆԵՐ</t>
  </si>
  <si>
    <t>ԷԱՃ</t>
  </si>
  <si>
    <t>ՄԱ</t>
  </si>
  <si>
    <t>1100    11001</t>
  </si>
  <si>
    <t>Բարձր տեխնոլոգիաների, ռազմարդյունաբերության, թվայնացման,կիբեռանվտանգության, կապի, փոստի,համացանցի և տիեզերական բնագավառներում պետական քաղաքականության մշակում, ծրագրերի համակարգում և մոնիտորինգ</t>
  </si>
  <si>
    <t>30121460/1</t>
  </si>
  <si>
    <t>Տոներային քարտրիջներ</t>
  </si>
  <si>
    <t>30121460/2</t>
  </si>
  <si>
    <t>30192128/2</t>
  </si>
  <si>
    <t>Գրիչ գելային</t>
  </si>
  <si>
    <t>30197622/1</t>
  </si>
  <si>
    <t>Թուղթ, A4 ֆորմատի</t>
  </si>
  <si>
    <t>ՄԱՍ II. ԾԱՌԱՅՈՒԹՅՈՒՆՆԵՐ</t>
  </si>
  <si>
    <t>64211110/1</t>
  </si>
  <si>
    <t>Տեղային հեռախոսային ծառայություններ</t>
  </si>
  <si>
    <t>65311100/1</t>
  </si>
  <si>
    <t>Էլեկտրականության բաշխում</t>
  </si>
  <si>
    <t>72211139/1</t>
  </si>
  <si>
    <t>Համացանցային էջի խմբագրման համակարգչային ծրագրային փաթեթների մշակման ծառայություննե</t>
  </si>
  <si>
    <t>79821200/10</t>
  </si>
  <si>
    <t>Այլ պոլիգրաֆիական արտադրանքի տպագրման ծառայություն</t>
  </si>
  <si>
    <t>98111121/1</t>
  </si>
  <si>
    <t>Անվտանգության ապահովման ծառայություններ</t>
  </si>
  <si>
    <t>50531200/1</t>
  </si>
  <si>
    <t>Էլեկտրական սարքերի, սարքավորումների վերանորոգման և պահպանման ծառայություններ</t>
  </si>
  <si>
    <t>1100    11005</t>
  </si>
  <si>
    <t>ՄԱՍ I. ԾԱՌԱՅՈՒԹՅՈՒՆՆԵՐ</t>
  </si>
  <si>
    <t>64211100/1</t>
  </si>
  <si>
    <t>Հանրային հեռախոսային ծառայություններ</t>
  </si>
  <si>
    <t>79821200/1</t>
  </si>
  <si>
    <t>30199730/1</t>
  </si>
  <si>
    <t>Այցեքարտեր</t>
  </si>
  <si>
    <t>Հավելված N 3</t>
  </si>
  <si>
    <t>ՀԱՅԱՍՏԱՆԻ ՀԱՆՐԱՊԵՏՈՒԹՅԱՆ ԿԱՌԱՎԱՐՈՒԹՅԱՆ 2021 ԹՎԱԿԱՆԻ ԴԵԿՏԵՄԲԵՐԻ 23-Ի N 2121-Ն ՈՐՈՇՄԱՆ N 1 ՀԱՎԵԼՎԱԾԻ N 1 ԱՂՅՈՒՍԱԿՈՒՄ ԿԱՏԱՐՎՈՂ ՓՈՓՈԽՈՒԹՅՈՒՆՆԵՐԸ</t>
  </si>
  <si>
    <t>Պետական բյուջեի դեֆիցիտի ֆինանսավորման աղբյուրներն ու դրանց տարրերի անվանումները</t>
  </si>
  <si>
    <t xml:space="preserve">  ԸՆԴԱՄԵՆԸ</t>
  </si>
  <si>
    <t>Ա.Ներքին աղբյուրներ-ընդամենը</t>
  </si>
  <si>
    <t>2. Ֆինանսական զուտ ակտիվներ</t>
  </si>
  <si>
    <t>2.4. Վարկերի և փոխատվությունների տրամադրում</t>
  </si>
  <si>
    <t xml:space="preserve">- Արտաքին աղբյուրների աջակցությամբ իրականացվող նպատակային  ծրագրերի շրջանակներում ենթավարկերի տրամադրում այդ ծրագրերում ներգրաված տնտեսվարող սուբյեկտներին </t>
  </si>
  <si>
    <t>2.6. Այլ</t>
  </si>
  <si>
    <t>- Ժամանակավորապես ազատ միջոցներ</t>
  </si>
  <si>
    <t>Բ. Արտաքին աղբյուրներ - ընդամենը</t>
  </si>
  <si>
    <t xml:space="preserve"> այդ թվում</t>
  </si>
  <si>
    <t>1. Փոխառու զուտ միջոցներ</t>
  </si>
  <si>
    <t>1.1. Վարկերի և փոխատվությունների ստացում</t>
  </si>
  <si>
    <t>որից`</t>
  </si>
  <si>
    <t>նպատակային վարկերի գծով</t>
  </si>
  <si>
    <t>Հավելված N 1</t>
  </si>
  <si>
    <t xml:space="preserve"> ՀԱՅԱՍՏԱՆԻ ՀԱՆՐԱՊԵՏՈՒԹՅԱՆ ԿԱՌԱՎԱՐՈՒԹՅԱՆ 2021 ԹՎԱԿԱՆԻ ԴԵԿՏԵՄԲԵՐԻ 23-Ի N 2121-Ն ՈՐՈՇՄԱՆ N 1 ՀԱՎԵԼՎԱԾԻ N 2 ԱՂՅՈՒՍԱԿՈՒՄ ԿԱՏԱՐՎՈՂ ՓՈՓՈԽՈՒԹՅՈՒՆՆԵՐԸ</t>
  </si>
  <si>
    <t>ԸՆԴԱՄԵՆԸ 
այդ թվում</t>
  </si>
  <si>
    <t>1043</t>
  </si>
  <si>
    <r>
      <rPr>
        <b/>
        <sz val="11"/>
        <rFont val="GHEA Grapalat"/>
        <family val="3"/>
      </rPr>
      <t xml:space="preserve"> Ծրագրի անվանումը՝</t>
    </r>
    <r>
      <rPr>
        <sz val="11"/>
        <rFont val="GHEA Grapalat"/>
        <family val="3"/>
      </rPr>
      <t xml:space="preserve"> 
Բարձր տեխնոլոգիական արդյունաբերության էկոհամակարգի և շուկայի զարգացման ծրագիր</t>
    </r>
  </si>
  <si>
    <r>
      <rPr>
        <b/>
        <i/>
        <sz val="11"/>
        <rFont val="GHEA Grapalat"/>
        <family val="3"/>
      </rPr>
      <t>Ծրագրի նպատակը՝</t>
    </r>
    <r>
      <rPr>
        <sz val="11"/>
        <rFont val="GHEA Grapalat"/>
        <family val="3"/>
      </rPr>
      <t xml:space="preserve">
Բարձր տեխնոլոգիաների ենթակառուցվածների բարելավում</t>
    </r>
  </si>
  <si>
    <r>
      <rPr>
        <b/>
        <i/>
        <sz val="11"/>
        <rFont val="GHEA Grapalat"/>
        <family val="3"/>
      </rPr>
      <t xml:space="preserve">Վերջնական արդյունքի նկարագրությունը՝
</t>
    </r>
    <r>
      <rPr>
        <sz val="11"/>
        <rFont val="GHEA Grapalat"/>
        <family val="3"/>
      </rPr>
      <t>Բարձր տեխնոլոգիաների ոլորտի աճ</t>
    </r>
  </si>
  <si>
    <t>Ֆինանսական ակտիվների կառավարման միջոցառումներ</t>
  </si>
  <si>
    <t>42001</t>
  </si>
  <si>
    <t>Միջոցառման անվանումը՝ 
Համաշխարհային բանկի աջակցությամբ իրականացվող առևտրի և ենթակառուցվածքների զարգացման ծրագրի շրջանակներում Ազգային Վենչուրային Ֆոնդի ներդրումներ</t>
  </si>
  <si>
    <t>Միջոցառման նկարագրությունը՝
Ազգային վենչուրային ֆոնդի («ԱՎ ֆոնդ») ստեղծման միջոցով ստարտափային ընկերությունների զարգացման խթանում</t>
  </si>
  <si>
    <t xml:space="preserve">Միջոցառման տեսակը՝ </t>
  </si>
  <si>
    <t>Վարկերի տրամադրում</t>
  </si>
  <si>
    <t xml:space="preserve"> ՀԱՅԱՍՏԱՆԻ ՀԱՆՐԱՊԵՏՈՒԹՅԱՆ ԿԱՌԱՎԱՐՈՒԹՅԱՆ 2021 ԹՎԱԿԱՆԻ ԴԵԿՏԵՄԲԵՐԻ 23-Ի N 2121-Ն ՈՐՈՇՄԱՆ N 1 ՀԱՎԵԼՎԱԾԻ N 3 ԱՂՅՈՒՍԱԿՈՒՄ ԿԱՏԱՐՎՈՂ ՓՈՓՈԽՈՒԹՅՈՒՆՆԵՐԸ</t>
  </si>
  <si>
    <t xml:space="preserve"> Վարկային միջոցներ </t>
  </si>
  <si>
    <t>Համաֆինանսավորում</t>
  </si>
  <si>
    <t xml:space="preserve">ԸՆԴԱՄԵՆԸ </t>
  </si>
  <si>
    <t xml:space="preserve"> Բարձր տեխնոլոգիական արդյունաբերության էկոհամակարգի և շուկայի զարգացման ծրագիր</t>
  </si>
  <si>
    <t xml:space="preserve"> այդ թվում` </t>
  </si>
  <si>
    <t>Համաշխարհային բանկի աջակցությամբ իրականացվող առևտրի և ենթակառուցվածքների զարգացման ծրագրի շրջանակներում Ազգային վենչուրային Ֆոնդի ներդրումներ</t>
  </si>
  <si>
    <t>այդ թվում՝ ըստ կատարողների</t>
  </si>
  <si>
    <t>այդ թվում՝ ըստ տնտեսագիտական դասակարգման հոդվածների՝</t>
  </si>
  <si>
    <t>ՀԻՄՆԱԿԱՆ ԳՈՒՄԱՐԻ ՄԱՐՄԱՆ ԵՎ ՖԻՆԱՆՍԱԿԱՆ  ԱԿՏԻՎՆԵՐԻ ՁԵՌՔԲԵՐՄԱՆ ԳԾՈՎ ԾԱԽՍԵՐ, այդ թվում`</t>
  </si>
  <si>
    <t>ՖԻՆԱՆՍԱԿԱՆ ԱԿՏԻՎՆԵՐԻ ՁԵՌՔԲԵՐՈՒՄ, այդ թվում</t>
  </si>
  <si>
    <t>ՆԵՐՔԻՆ ՖԻՆԱՆՍԱԿԱՆ ԱԿՏԻՎՆԵՐԻ ՁԵՌՔԲԵՐՈՒՄ, այդ թվում`</t>
  </si>
  <si>
    <t>Ներքին վարկեր և փոխատվություններ</t>
  </si>
  <si>
    <t xml:space="preserve"> ՀԱՅԱՍՏԱՆԻ ՀԱՆՐԱՊԵՏՈՒԹՅԱՆ ԿԱՌԱՎԱՐՈՒԹՅԱՆ 2021 ԹՎԱԿԱՆԻ ԴԵԿՏԵՄԲԵՐԻ 23-Ի N 2121-Ն ՈՐՈՇՄԱՆ N 1 ՀԱՎԵԼՎԱԾԻ N 5 ԱՂՅՈՒՍԱԿՈՒՄ ԿԱՏԱՐՎՈՂ ՓՈՓՈԽՈՒԹՅՈՒՆՆԵՐԸ</t>
  </si>
  <si>
    <t>Ծրագրի դասիչը</t>
  </si>
  <si>
    <t>Ծրագրի անվանումը</t>
  </si>
  <si>
    <t>Բարձր տեխնոլոգիական արդյունաբերության էկոհամակարգի և շուկայի զարգացման ծրագիր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</si>
  <si>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</si>
  <si>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</si>
  <si>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</si>
  <si>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</si>
  <si>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Համաշխարհային բանկի աջակցությամբ իրականացվող առևտրի և ենթակառուցվածքների զարգացման ծրագրի շրջանակներում Ազգային Վենչուրային Ֆոնդի ներդրումներ</t>
  </si>
  <si>
    <t>Նկարագրությունը՝</t>
  </si>
  <si>
    <t>Ազգային վենտուրային ֆոնդի («ԱՎ ֆոնդ») ստեղծման միջոցով ստարտափային ընկերությունների զարգացման խթանում</t>
  </si>
  <si>
    <t>Միջոցառման տեսակը՝</t>
  </si>
  <si>
    <t>Միջոցառումն իրականացնողի անվանումը՝</t>
  </si>
  <si>
    <t>Բարձր տեխնոլոգիական արդյունաբերության նախարարություն</t>
  </si>
  <si>
    <t>Արդյունքի չափորոշիչներ</t>
  </si>
  <si>
    <t>Քանակական</t>
  </si>
  <si>
    <t>Ազգային վենչուրային հիմնադրամի ստեղծում</t>
  </si>
  <si>
    <t>Ազգային վենչուրային հիմնադրամի կողմից կատարվող ներդրումներ (ընդհանուր գումար (հազար ԱՄՆ դոլար))</t>
  </si>
  <si>
    <t>Միջոցառման վրա կատարվող ծախսը (հազար դրամ)</t>
  </si>
  <si>
    <t xml:space="preserve">ՀԱՅԱՍՏԱՆԻ ՀԱՆՐԱՊԵՏՈՒԹՅԱՆ ԿԱՌԱՎԱՐՈՒԹՅԱՆ 2021ԹՎԱԿԱՆԻ ԴԵԿՏԵՄԲԵՐԻ 23-Ի N 2121-Ն ՈՐՈՇՄԱՆ N 10 ՀԱՎԵԼՎԱԾՈՒՄ ԿԱՏԱՐՎՈՂ ՓՈՓՈԽՈՒԹՅՈՒՆՆԵՐԸ </t>
  </si>
  <si>
    <t xml:space="preserve">«ՀԱՅԱՍՏԱՆԻ  ՀԱՆՐԱՊԵՏՈՒԹՅԱՆ 2022 ԹՎԱԿԱՆԻ ՊԵՏԱԿԱՆ ԲՅՈՒՋԵԻ ՄԱՍԻՆ» ՀԱՅԱՍՏԱՆԻ  ՀԱՆՐԱՊԵՏՈՒԹՅԱՆ ՕՐԵՆՔԻ N1 ՀԱՎԵԼՎԱԾԻ N2 ԱՂՅՈՒՍԱԿՈՒՄ ԿԱՏԱՐՎՈՂ ՎԵՐԱԲԱՇԽՈՒՄԸ ԵՎ ՀԱՅԱՍՏԱՆԻ  ՀԱՆՐԱՊԵՏՈՒԹՅԱՆ ԿԱՌԱՎԱՐՈՒԹՅԱՆ 2021 ԹՎԱԿԱՆԻ ԴԵԿՏԵՄԲԵՐԻ 23-Ի N 2121-Ն ՈՐՈՇՄԱՆ N 5 ՀԱՎԵԼՎԱԾԻ N1  ԱՂՅՈՒՍԱԿՈՒՄ ԿԱՏԱՐՎՈՂ ՓՈՓՈԽՈՒԹՅՈՒՆՆԵՐԸ  </t>
  </si>
  <si>
    <t xml:space="preserve">ՀԱՅԱՍՏԱՆԻ ՀԱՆՐԱՊԵՏՈՒԹՅԱՆ ԿԱՌԱՎԱՐՈՒԹՅԱՆ 2021 ԹՎԱԿԱՆԻ ԴԵԿՏԵՄԲԵՐԻ 23-Ի N 2121-Ն ՈՐՈՇՄԱՆ N 3 ԵՎ 4 ՀԱՎԵԼՎԱԾՆԵՐՈՒՄ ԿԱՏԱՐՎՈՂ ՓՈՓՈԽՈՒԹՅՈՒՆՆԵՐԸ </t>
  </si>
  <si>
    <t>Ցուցանիշների փոփոխությունը (ավելացումները նշված են դրական նշանով, իսկ նվազեցումները՝ փակագծերում)</t>
  </si>
  <si>
    <t xml:space="preserve"> Հավելված N 5
</t>
  </si>
  <si>
    <t>Հավելված N 9</t>
  </si>
  <si>
    <t>հատ</t>
  </si>
  <si>
    <t>կգ</t>
  </si>
  <si>
    <t xml:space="preserve">48761100/1	</t>
  </si>
  <si>
    <t>հակավիրուսային համակարգչային ծրագրային փաթեթներ</t>
  </si>
  <si>
    <t>դրամ</t>
  </si>
  <si>
    <t>Հավելված N 10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</si>
  <si>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</si>
  <si>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</si>
  <si>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</si>
  <si>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</si>
  <si>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</si>
  <si>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</si>
  <si>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ԿԱՌԱՎԱՐՈՒԹՅՈՒՆ</t>
  </si>
  <si>
    <t xml:space="preserve"> 11</t>
  </si>
  <si>
    <t xml:space="preserve"> ՀԻՄՆԱԿԱՆ ԲԱԺԻՆՆԵՐԻՆ ՉԴԱՍՎՈՂ ՊԱՀՈՒՍՏԱՅԻՆ ՖՈՆԴԵՐ</t>
  </si>
  <si>
    <t xml:space="preserve"> Պահուստային միջոցներ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</si>
  <si>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</si>
  <si>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</si>
  <si>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</si>
  <si>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 </t>
  </si>
  <si>
    <t xml:space="preserve">ՀԱՅԱՍՏԱՆԻ ՀԱՆՐԱՊԵՏՈՒԹՅԱՆ ԿԱՌԱՎԱՐՈՒԹՅԱՆ 2021 ԹՎԱԿԱՆԻ ԴԵԿՏԵՄԲԵՐԻ 23-Ի N 2121-Ն ՈՐՈՇՄԱՆ N 9 ՀԱՎԵԼՎԱԾԻ  NN 9.17  և  N 9.47 ԱՂՅՈՒՍԱԿՆԵՐՈՒՄ  ԿԱՏԱՐՎՈՂ ՓՈՓՈԽՈՒԹՅՈՒՆՆԵՐԸ </t>
  </si>
  <si>
    <t>ՀԱՅԱՍՏԱՆԻ ՀԱՆՐԱՊԵՏՈՒԹՅԱՆ ԿԱՌԱՎԱՐՈՒԹՅԱՆ 2021 ԹՎԱԿԱՆԻ ԴԵԿՏԵՄԲԵՐԻ 23-Ի N 2121-Ն ՈՐՈՇՄԱՆ N 9.1 ՀԱՎԵԼՎԱԾԻ   NN 9.1.17 և 9.1.59 ԱՂՅՈՒՍԱԿՆԵՐՈՒՄ  ԿԱՏԱՐՎՈՂ ՓՈՓՈԽՈՒԹՅՈՒՆՆԵՐԸ</t>
  </si>
  <si>
    <t xml:space="preserve"> 1164</t>
  </si>
  <si>
    <t xml:space="preserve"> Հեռահաղորդակցության ապահովում</t>
  </si>
  <si>
    <t xml:space="preserve"> Անխափան ռադիոկապի, հեռախոսային կապի և հեռուստառադիոհեռարձակման ապահովում</t>
  </si>
  <si>
    <t xml:space="preserve"> Ռադիոկապի, հեռախոսային կապի և հեռուստառադիոհեռարձակման որակի բարելավում</t>
  </si>
  <si>
    <t xml:space="preserve"> 32001</t>
  </si>
  <si>
    <t xml:space="preserve"> ՀՀ տարածքում բազային և շարժական ռադիոմոնիտորինգի համակարգի ներդրում</t>
  </si>
  <si>
    <t xml:space="preserve"> ՀՀ ողջ տարածքում  շուրջօրյա մշտադիտարկում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</si>
  <si>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</si>
  <si>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06</t>
  </si>
  <si>
    <t xml:space="preserve"> Կապ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</si>
  <si>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</si>
  <si>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</si>
  <si>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</si>
  <si>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</si>
  <si>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 xml:space="preserve">ՀՀ կառավարության 2022 թվականի </t>
  </si>
  <si>
    <t>___________  ___-ի N _______ -Ն    որոշման</t>
  </si>
  <si>
    <t>ՀԱՅԱՍՏԱՆԻ ՀԱՆՐԱՊԵՏՈՒԹՅԱՆ 2022 ԹՎԱԿԱՆԻ ՊԵՏԱԿԱՆ ԲՅՈՒՋԵԻ ՄԱՍԻՆ ՕՐԵՆՔԻ N 1 ՀԱՎԵԼՎԱԾԻ N  3 ԱՂՅՈՒՍԱԿՈՒՄ ԿԱՏԱՐՎՈՂ ՓՈՓՈԽՈՒԹՅՈՒՆՆԵՐԸ</t>
  </si>
  <si>
    <t>(հազ. դրամ)</t>
  </si>
  <si>
    <t>Շրագրային դասիչը</t>
  </si>
  <si>
    <t>Բյուջետային գլխավոր կարգադրիչների,  ծրագրերի և միջոցառումների  և ուղղությունների անվանումները</t>
  </si>
  <si>
    <t>Ընդամենը,</t>
  </si>
  <si>
    <t>Ցուցանիշների փոփոխությունը (նվազեցումները նշված են փակագծերում)</t>
  </si>
  <si>
    <t>այդ թվում</t>
  </si>
  <si>
    <t>Կառուցման աշխատանքներ</t>
  </si>
  <si>
    <t>Վերակառուցման, վերանորոգման և վերականգնման աշխատանքներ</t>
  </si>
  <si>
    <t>Նախագծահետազոտական, գեոդեզիա-քարտեզագրական աշխատանքներ</t>
  </si>
  <si>
    <t>Ոչ ֆինանսական այլ ակտիվների ձեռքբերում</t>
  </si>
  <si>
    <t xml:space="preserve"> ԸՆԴԱՄԵՆԸ</t>
  </si>
  <si>
    <t>այդ թվում`</t>
  </si>
  <si>
    <t xml:space="preserve">ՀԱՅԱՍՏԱՆԻ ՀԱՆՐԱՊԵՏՈՒԹՅԱՆ ԿԱՌԱՎԱՐՈՒԹՅԱՆ 2021ԹՎԱԿԱՆԻ ԴԵԿՏԵՄԲԵՐԻ23-Ի N 2121-Ն ՈՐՈՇՄԱՆ N 5 ՀԱՎԵԼՎԱԾԻ N 2 ԱՂՅՈՒՍԱԿՈՒՄ  ԿԱՏԱՐՎՈՂ ՓՈՓՈԽՈՒԹՅՈՒՆՆԵՐԸ </t>
  </si>
  <si>
    <t xml:space="preserve">                             (հազ. դրամ)</t>
  </si>
  <si>
    <t>Բյուջետային գլխավոր կարգադրիչների,  ծրագրերի, միջոցառումների, միջոցառումները կատարող պետական մարմինների և ուղղությունների անվանումները</t>
  </si>
  <si>
    <t>տարի</t>
  </si>
  <si>
    <t>այդ թվում` ըստ կատարողների</t>
  </si>
  <si>
    <t>1164     32001</t>
  </si>
  <si>
    <t>ՀՀ տարածքում բազային և շարժական ռադիոմոնիտորինգի համակարգի ներդրում</t>
  </si>
  <si>
    <t xml:space="preserve"> </t>
  </si>
  <si>
    <t xml:space="preserve"> ՄԱՍ III. ԾԱՌԱՅՈՒԹՅՈՒՆՆԵՐ</t>
  </si>
  <si>
    <t>մոնիթորինգի դիտակայանի տեղադրման և գործարկման աշխատանքներ</t>
  </si>
  <si>
    <t>ԲՄ</t>
  </si>
  <si>
    <t xml:space="preserve"> 1164 </t>
  </si>
  <si>
    <t xml:space="preserve"> 32001 </t>
  </si>
  <si>
    <t xml:space="preserve"> ՀՀ տարածքում բազային և շարժական ռադիոմոնիտորինգի համակարգի ներդրում </t>
  </si>
  <si>
    <t xml:space="preserve"> ՀՀ ողջ տարածքում  շուրջօրյա մշտադիտարկում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</si>
  <si>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</si>
  <si>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 Մասնագիտացված կազմակերպություն </t>
  </si>
  <si>
    <t xml:space="preserve"> Հեռահաղորդակցության ապահովում </t>
  </si>
  <si>
    <t>52111110/1</t>
  </si>
  <si>
    <t>ՀԱՅԱՍՏԱՆԻ ՀԱՆՐԱՊԵՏՈՒԹՅԱՆ ԿԱՌԱՎԱՐՈՒԹՅԱՆ 2021 ԹՎԱԿԱՆԻ ԴԵԿՏԵՄԲԵՐԻ 23-Ի N 2121-Ն ՈՐՈՇՄԱՆ N 5 ՀԱՎԵԼՎԱԾԻ 7-ՐԴ ԱՂՅՈՒՍԱԿՈՒՄ ԿԱՏԱՐՎՈՂ  ՓՈՓՈԽՈՒԹՅՈՒՆՆԵՐԸ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</si>
  <si>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</si>
  <si>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</si>
  <si>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Բարձր տեխնոլոգիական արդյունաբերության էկոհամակարգի, թվայնացման և շուկայի զարգացման ծրագիր</t>
  </si>
  <si>
    <t xml:space="preserve">Մասնագետների պատրաստման ԲՈՒՀ-մասնավոր հատված համագործակցություն 
</t>
  </si>
  <si>
    <t>Մրցույթով ընտրված կազմակերպություններ</t>
  </si>
  <si>
    <t xml:space="preserve"> Ձեռներեցության տեխնոլոգիական էկոհամակարգ</t>
  </si>
  <si>
    <t xml:space="preserve">Պետական աջակցություն տեղեկատվական տեխնոլոգիաների ոլորտում գործունեություն իրականացնող առևտրային կազմակերպություններին և անհատ ձեռնարկատերերին </t>
  </si>
  <si>
    <t>ՏՏ ոլորտի առևտրային կազմակերպություններ և անհատ ձեռնարկատերեր</t>
  </si>
  <si>
    <t xml:space="preserve"> 1043</t>
  </si>
  <si>
    <t xml:space="preserve"> Բարձր տեխնոլոգիական արդյունաբերության էկոհամակարգի, թվայնացման և շուկայի զարգացման ծրագիր</t>
  </si>
  <si>
    <t xml:space="preserve"> Բարձր տեխնոլոգիաների ենթակառուցվածքների բարելավում</t>
  </si>
  <si>
    <t xml:space="preserve"> Բարձր տեխնոլոգիաների ոլորտի աճ</t>
  </si>
  <si>
    <t xml:space="preserve"> 11004</t>
  </si>
  <si>
    <t xml:space="preserve"> Մասնագետների պատրաստման ԲՈՒՀ-մասնավոր հատված համագործակցություն </t>
  </si>
  <si>
    <t xml:space="preserve"> 11009</t>
  </si>
  <si>
    <t xml:space="preserve"> Ձեռնարկատիրական (գիտական և տեխնոլոգիական հիմքով) կրթության բարելավման, ստարտափերի զարգացման համար անհրաժեշտ ենթակառուցվածքների, ինչպես նաև դեպի հայաստանյան տեխնոլոգիական համակարգ գիտելիքի ներհոսքի ապահովման ծառայություններ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</si>
  <si>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</si>
  <si>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</si>
  <si>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</si>
  <si>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Ծրագրման և վիճակագրական ընդհանուր ծառայություններ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</si>
  <si>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</si>
  <si>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</si>
  <si>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</si>
  <si>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1043 </t>
  </si>
  <si>
    <t xml:space="preserve"> Բարձր տեխնոլոգիական արդյունաբերության էկոհամակարգի, թվայնացման և շուկայի զարգացման ծրագիր </t>
  </si>
  <si>
    <t xml:space="preserve"> 11004 </t>
  </si>
  <si>
    <t xml:space="preserve"> Մասնագետների պատրաստման ԲՈՒՀ-մասնավոր հատված համագործակցություն  </t>
  </si>
  <si>
    <t xml:space="preserve"> Համալսարանների հետ համատեղ՛ մասնավոր ընկերությունների կողմից իրականացվող մասնագետների պատրաստման ծրագրերի իրագործում, մասնագետների վերապատրաստման դասընթացների կազմակերպում մասնավոր ընկերությունների ծրագրերով և մասնագետների միջոցով </t>
  </si>
  <si>
    <t xml:space="preserve"> 11009 </t>
  </si>
  <si>
    <t xml:space="preserve"> Ձեռներեցության տեխնոլոգիական էկոհամակարգ </t>
  </si>
  <si>
    <t xml:space="preserve"> Ձեռնարկատիրական (գիտական և տեխնոլոգիական հիմքով) կրթության բարելավման, ստարտափերի զարգացման համար անհրաժեշտ ենթակառուցվածքների, ինչպես նաև դեպի հայաստանյան տեխնոլոգիական համակարգ գիտելիքի ներհոսքի ապահովման ծառայություններ </t>
  </si>
  <si>
    <t xml:space="preserve"> Համալսարանների հետ համատեղ մասնավոր ընկերությունների կողմից իրականացվող մասնագետների պատրաստման ծրագրերի իրագործում, մասնագետների վերապատրաստման դասընթացների կազմակերպում մասնավոր ընկերությունների ծրագրերով և մասնագետների միջոցով</t>
  </si>
  <si>
    <t>Հավելված 12</t>
  </si>
  <si>
    <t>Հավելված N 11</t>
  </si>
  <si>
    <t xml:space="preserve">               Հավելված  N 8</t>
  </si>
  <si>
    <t>Հավելված 6</t>
  </si>
  <si>
    <t xml:space="preserve">Հավելված  N 7 </t>
  </si>
  <si>
    <t>Տեղեկատվական տեխնոլոգիաների ոլորտում գործունեություն իրականացնող առևտրային կազմակերպություններն և անհատ ձեռնարկատերերին պետական աջակցության տրամադրում</t>
  </si>
  <si>
    <t>Տրանսֆերտների տրամադրում</t>
  </si>
  <si>
    <t>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</t>
  </si>
  <si>
    <t xml:space="preserve">Շահառուների ընտրության չափանիշները </t>
  </si>
  <si>
    <t>Տեղեկատվական տեխնոլոգիաների ոլորտում գործունեություն իրականացնող կազմակերպություններ և անհատ ձեռնարկատերեր</t>
  </si>
  <si>
    <t>52111110/501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</si>
</sst>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_);\(#,##0.0\)"/>
    <numFmt numFmtId="169" formatCode="_-* #,##0.0\ _₽_-;\-* #,##0.0\ _₽_-;_-* \-??\ _₽_-;_-@_-"/>
    <numFmt numFmtId="170" formatCode="#,##0.0"/>
    <numFmt numFmtId="171" formatCode="_(* #,##0.0_);_(* \(#,##0.0\);_(* \-_);_(@_)"/>
    <numFmt numFmtId="172" formatCode="_(* #,##0.0_);_(* \(#,##0.0\);_(* &quot;-&quot;??_);_(@_)"/>
    <numFmt numFmtId="173" formatCode="_(* #,##0.0_);_(* \(#,##0.0\);_(* &quot;-&quot;?_);_(@_)"/>
    <numFmt numFmtId="174" formatCode="_(* #,##0.0_);_(* \(#,##0.0\);_(* \-??_);_(@_)"/>
    <numFmt numFmtId="175" formatCode="_(* #,##0_);_(* \(#,##0\);_(* \-??_);_(@_)"/>
  </numFmts>
  <fonts count="102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1"/>
      <name val="GHEA Grapalat"/>
      <family val="3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i/>
      <sz val="11"/>
      <name val="GHEA Grapalat"/>
      <family val="3"/>
      <charset val="1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FF0000"/>
      <name val="Arial Armenian"/>
      <family val="2"/>
      <charset val="1"/>
    </font>
    <font>
      <sz val="11"/>
      <color rgb="FFFF0000"/>
      <name val="GHEA Grapalat"/>
      <family val="3"/>
      <charset val="1"/>
    </font>
    <font>
      <sz val="11"/>
      <color rgb="FFFF0000"/>
      <name val="Arial Armenian"/>
      <family val="2"/>
      <charset val="1"/>
    </font>
    <font>
      <sz val="11"/>
      <name val="Arial Armenian"/>
      <family val="2"/>
      <charset val="1"/>
    </font>
    <font>
      <sz val="10"/>
      <color theme="1"/>
      <name val="Arial Armenian"/>
      <family val="2"/>
      <charset val="1"/>
    </font>
    <font>
      <sz val="10"/>
      <color theme="1"/>
      <name val="GHEA Grapalat"/>
      <family val="3"/>
      <charset val="1"/>
    </font>
    <font>
      <b/>
      <sz val="10"/>
      <color theme="1"/>
      <name val="GHEA Grapalat"/>
      <family val="3"/>
      <charset val="1"/>
    </font>
    <font>
      <sz val="9"/>
      <name val="GHEA Grapalat"/>
      <family val="2"/>
    </font>
    <font>
      <b/>
      <sz val="11"/>
      <color rgb="FF000000"/>
      <name val="GHEA Grapalat"/>
      <family val="3"/>
      <charset val="1"/>
    </font>
    <font>
      <i/>
      <sz val="8"/>
      <name val="GHEA Grapalat"/>
      <family val="2"/>
    </font>
    <font>
      <sz val="12"/>
      <name val="Arial Armenian"/>
      <family val="2"/>
      <charset val="1"/>
    </font>
    <font>
      <sz val="11"/>
      <color rgb="FF000000"/>
      <name val="GHEA Grapalat"/>
      <family val="3"/>
    </font>
    <font>
      <sz val="10"/>
      <name val="GHEA Grapalat"/>
      <family val="3"/>
    </font>
    <font>
      <sz val="11"/>
      <color rgb="FFFF0000"/>
      <name val="GHEA Grapalat"/>
      <family val="3"/>
    </font>
    <font>
      <sz val="12"/>
      <color theme="1"/>
      <name val="GHEA Grapalat"/>
      <family val="3"/>
    </font>
    <font>
      <sz val="12"/>
      <color rgb="FF000000"/>
      <name val="GHEA Grapalat"/>
      <family val="3"/>
    </font>
    <font>
      <sz val="11"/>
      <color theme="1"/>
      <name val="GHEA Grapalat"/>
      <family val="3"/>
    </font>
    <font>
      <sz val="11"/>
      <color theme="1"/>
      <name val="Arial Armenian"/>
      <family val="2"/>
    </font>
    <font>
      <sz val="12"/>
      <name val="GHEA Grapalat"/>
      <family val="2"/>
    </font>
    <font>
      <b/>
      <sz val="12"/>
      <name val="GHEA Grapalat"/>
      <family val="3"/>
      <charset val="1"/>
    </font>
    <font>
      <sz val="12"/>
      <color rgb="FF000000"/>
      <name val="GHEA Grapalat"/>
      <family val="3"/>
      <charset val="1"/>
    </font>
    <font>
      <b/>
      <sz val="11"/>
      <color rgb="FF000000"/>
      <name val="GHEA Grapalat"/>
      <family val="3"/>
    </font>
    <font>
      <b/>
      <sz val="11"/>
      <color rgb="FFFF0000"/>
      <name val="GHEA Grapalat"/>
      <family val="3"/>
      <charset val="1"/>
    </font>
    <font>
      <sz val="11"/>
      <color rgb="FF333333"/>
      <name val="GHEA Grapalat"/>
      <family val="3"/>
    </font>
    <font>
      <sz val="11"/>
      <name val="Times Armenian"/>
      <family val="1"/>
    </font>
    <font>
      <b/>
      <i/>
      <sz val="11"/>
      <name val="GHEA Grapalat"/>
      <family val="3"/>
    </font>
    <font>
      <b/>
      <sz val="10"/>
      <name val="GHEA Grapalat"/>
      <family val="3"/>
    </font>
    <font>
      <b/>
      <i/>
      <sz val="10"/>
      <name val="GHEA Grapalat"/>
      <family val="3"/>
    </font>
    <font>
      <sz val="11"/>
      <color rgb="FFFF0000"/>
      <name val="Arial Armenian"/>
      <family val="2"/>
    </font>
    <font>
      <sz val="11"/>
      <color theme="1"/>
      <name val="Calibri"/>
      <family val="2"/>
      <charset val="1"/>
      <scheme val="minor"/>
    </font>
    <font>
      <i/>
      <sz val="10"/>
      <name val="GHEA Grapalat"/>
      <family val="3"/>
    </font>
    <font>
      <b/>
      <sz val="11"/>
      <name val="GHEA Grapalat"/>
      <family val="3"/>
      <charset val="1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u/>
      <sz val="12"/>
      <name val="GHEA Grapalat"/>
      <family val="3"/>
    </font>
    <font>
      <sz val="11"/>
      <color rgb="FF000000"/>
      <name val="GHEA Grapalat"/>
      <family val="3"/>
      <charset val="1"/>
    </font>
    <font>
      <b/>
      <sz val="10"/>
      <name val="GHEA Grapalat"/>
      <family val="3"/>
      <charset val="1"/>
    </font>
    <font>
      <sz val="10"/>
      <name val="GHEA Grapalat"/>
      <family val="3"/>
      <charset val="1"/>
    </font>
    <font>
      <i/>
      <sz val="11"/>
      <color rgb="FF000000"/>
      <name val="GHEA Grapalat"/>
      <family val="3"/>
      <charset val="1"/>
    </font>
    <font>
      <sz val="10"/>
      <color rgb="FF000000"/>
      <name val="GHEA Grapalat"/>
      <family val="3"/>
      <charset val="1"/>
    </font>
    <font>
      <b/>
      <sz val="11"/>
      <color theme="1"/>
      <name val="GHEA Grapalat"/>
      <family val="3"/>
      <charset val="1"/>
    </font>
  </fonts>
  <fills count="63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F2F2F2"/>
      </patternFill>
    </fill>
    <fill>
      <patternFill patternType="solid">
        <fgColor theme="0"/>
        <bgColor rgb="FFFFFFCC"/>
      </patternFill>
    </fill>
    <fill>
      <patternFill patternType="solid">
        <fgColor rgb="FFEDEDED"/>
        <bgColor rgb="FFFFFFFF"/>
      </patternFill>
    </fill>
    <fill>
      <patternFill patternType="solid">
        <fgColor rgb="FFFFFFFF"/>
        <bgColor rgb="FFEDEDED"/>
      </patternFill>
    </fill>
  </fills>
  <borders count="3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64">
    <xf numFmtId="0" fontId="0" fillId="0" borderId="0"/>
    <xf numFmtId="165" fontId="11" fillId="0" borderId="0" applyBorder="0" applyProtection="0"/>
    <xf numFmtId="164" fontId="11" fillId="0" borderId="0" applyBorder="0" applyProtection="0"/>
    <xf numFmtId="165" fontId="11" fillId="0" borderId="0" applyBorder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1" fillId="0" borderId="0"/>
    <xf numFmtId="0" fontId="7" fillId="0" borderId="0">
      <alignment horizontal="left" vertical="top" wrapText="1"/>
    </xf>
    <xf numFmtId="0" fontId="6" fillId="0" borderId="0"/>
    <xf numFmtId="166" fontId="7" fillId="0" borderId="0" applyBorder="0" applyProtection="0">
      <alignment horizontal="right" vertical="top"/>
    </xf>
    <xf numFmtId="0" fontId="9" fillId="0" borderId="0"/>
    <xf numFmtId="0" fontId="11" fillId="0" borderId="0"/>
    <xf numFmtId="167" fontId="11" fillId="0" borderId="0" applyBorder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9" applyNumberFormat="0" applyAlignment="0" applyProtection="0"/>
    <xf numFmtId="0" fontId="22" fillId="7" borderId="10" applyNumberFormat="0" applyAlignment="0" applyProtection="0"/>
    <xf numFmtId="0" fontId="23" fillId="7" borderId="9" applyNumberFormat="0" applyAlignment="0" applyProtection="0"/>
    <xf numFmtId="0" fontId="24" fillId="0" borderId="11" applyNumberFormat="0" applyFill="0" applyAlignment="0" applyProtection="0"/>
    <xf numFmtId="0" fontId="25" fillId="8" borderId="12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4" applyNumberFormat="0" applyFill="0" applyAlignment="0" applyProtection="0"/>
    <xf numFmtId="0" fontId="29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29" fillId="33" borderId="0" applyNumberFormat="0" applyBorder="0" applyAlignment="0" applyProtection="0"/>
    <xf numFmtId="0" fontId="30" fillId="0" borderId="0">
      <alignment horizontal="left" vertical="top" wrapText="1"/>
    </xf>
    <xf numFmtId="0" fontId="5" fillId="9" borderId="13" applyNumberFormat="0" applyFont="0" applyAlignment="0" applyProtection="0"/>
    <xf numFmtId="0" fontId="31" fillId="0" borderId="0" applyNumberForma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37" fillId="0" borderId="0"/>
    <xf numFmtId="43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39" fillId="0" borderId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8" fillId="0" borderId="0"/>
    <xf numFmtId="0" fontId="37" fillId="0" borderId="0"/>
    <xf numFmtId="0" fontId="40" fillId="5" borderId="0" applyNumberFormat="0" applyBorder="0" applyAlignment="0" applyProtection="0"/>
    <xf numFmtId="0" fontId="38" fillId="0" borderId="0"/>
    <xf numFmtId="0" fontId="39" fillId="0" borderId="0"/>
    <xf numFmtId="0" fontId="36" fillId="34" borderId="0" applyNumberFormat="0" applyBorder="0" applyAlignment="0" applyProtection="0"/>
    <xf numFmtId="0" fontId="36" fillId="35" borderId="0" applyNumberFormat="0" applyBorder="0" applyAlignment="0" applyProtection="0"/>
    <xf numFmtId="0" fontId="36" fillId="36" borderId="0" applyNumberFormat="0" applyBorder="0" applyAlignment="0" applyProtection="0"/>
    <xf numFmtId="0" fontId="36" fillId="37" borderId="0" applyNumberFormat="0" applyBorder="0" applyAlignment="0" applyProtection="0"/>
    <xf numFmtId="0" fontId="36" fillId="41" borderId="0" applyNumberFormat="0" applyBorder="0" applyAlignment="0" applyProtection="0"/>
    <xf numFmtId="0" fontId="36" fillId="42" borderId="0" applyNumberFormat="0" applyBorder="0" applyAlignment="0" applyProtection="0"/>
    <xf numFmtId="0" fontId="36" fillId="43" borderId="0" applyNumberFormat="0" applyBorder="0" applyAlignment="0" applyProtection="0"/>
    <xf numFmtId="0" fontId="36" fillId="44" borderId="0" applyNumberFormat="0" applyBorder="0" applyAlignment="0" applyProtection="0"/>
    <xf numFmtId="0" fontId="36" fillId="38" borderId="0" applyNumberFormat="0" applyBorder="0" applyAlignment="0" applyProtection="0"/>
    <xf numFmtId="0" fontId="36" fillId="37" borderId="0" applyNumberFormat="0" applyBorder="0" applyAlignment="0" applyProtection="0"/>
    <xf numFmtId="0" fontId="36" fillId="43" borderId="0" applyNumberFormat="0" applyBorder="0" applyAlignment="0" applyProtection="0"/>
    <xf numFmtId="0" fontId="36" fillId="45" borderId="0" applyNumberFormat="0" applyBorder="0" applyAlignment="0" applyProtection="0"/>
    <xf numFmtId="0" fontId="41" fillId="46" borderId="0" applyNumberFormat="0" applyBorder="0" applyAlignment="0" applyProtection="0"/>
    <xf numFmtId="0" fontId="41" fillId="44" borderId="0" applyNumberFormat="0" applyBorder="0" applyAlignment="0" applyProtection="0"/>
    <xf numFmtId="0" fontId="41" fillId="38" borderId="0" applyNumberFormat="0" applyBorder="0" applyAlignment="0" applyProtection="0"/>
    <xf numFmtId="0" fontId="41" fillId="39" borderId="0" applyNumberFormat="0" applyBorder="0" applyAlignment="0" applyProtection="0"/>
    <xf numFmtId="0" fontId="41" fillId="47" borderId="0" applyNumberFormat="0" applyBorder="0" applyAlignment="0" applyProtection="0"/>
    <xf numFmtId="0" fontId="41" fillId="40" borderId="0" applyNumberFormat="0" applyBorder="0" applyAlignment="0" applyProtection="0"/>
    <xf numFmtId="0" fontId="41" fillId="48" borderId="0" applyNumberFormat="0" applyBorder="0" applyAlignment="0" applyProtection="0"/>
    <xf numFmtId="0" fontId="41" fillId="49" borderId="0" applyNumberFormat="0" applyBorder="0" applyAlignment="0" applyProtection="0"/>
    <xf numFmtId="0" fontId="41" fillId="50" borderId="0" applyNumberFormat="0" applyBorder="0" applyAlignment="0" applyProtection="0"/>
    <xf numFmtId="0" fontId="41" fillId="39" borderId="0" applyNumberFormat="0" applyBorder="0" applyAlignment="0" applyProtection="0"/>
    <xf numFmtId="0" fontId="41" fillId="47" borderId="0" applyNumberFormat="0" applyBorder="0" applyAlignment="0" applyProtection="0"/>
    <xf numFmtId="0" fontId="41" fillId="51" borderId="0" applyNumberFormat="0" applyBorder="0" applyAlignment="0" applyProtection="0"/>
    <xf numFmtId="0" fontId="42" fillId="35" borderId="0" applyNumberFormat="0" applyBorder="0" applyAlignment="0" applyProtection="0"/>
    <xf numFmtId="0" fontId="43" fillId="52" borderId="15" applyNumberFormat="0" applyAlignment="0" applyProtection="0"/>
    <xf numFmtId="0" fontId="44" fillId="53" borderId="16" applyNumberFormat="0" applyAlignment="0" applyProtection="0"/>
    <xf numFmtId="43" fontId="37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36" borderId="0" applyNumberFormat="0" applyBorder="0" applyAlignment="0" applyProtection="0"/>
    <xf numFmtId="0" fontId="47" fillId="0" borderId="17" applyNumberFormat="0" applyFill="0" applyAlignment="0" applyProtection="0"/>
    <xf numFmtId="0" fontId="48" fillId="0" borderId="18" applyNumberFormat="0" applyFill="0" applyAlignment="0" applyProtection="0"/>
    <xf numFmtId="0" fontId="49" fillId="0" borderId="19" applyNumberFormat="0" applyFill="0" applyAlignment="0" applyProtection="0"/>
    <xf numFmtId="0" fontId="49" fillId="0" borderId="0" applyNumberFormat="0" applyFill="0" applyBorder="0" applyAlignment="0" applyProtection="0"/>
    <xf numFmtId="0" fontId="50" fillId="42" borderId="15" applyNumberFormat="0" applyAlignment="0" applyProtection="0"/>
    <xf numFmtId="0" fontId="51" fillId="0" borderId="20" applyNumberFormat="0" applyFill="0" applyAlignment="0" applyProtection="0"/>
    <xf numFmtId="0" fontId="52" fillId="54" borderId="0" applyNumberFormat="0" applyBorder="0" applyAlignment="0" applyProtection="0"/>
    <xf numFmtId="1" fontId="58" fillId="0" borderId="0"/>
    <xf numFmtId="1" fontId="58" fillId="0" borderId="0"/>
    <xf numFmtId="1" fontId="58" fillId="0" borderId="0"/>
    <xf numFmtId="0" fontId="4" fillId="0" borderId="0"/>
    <xf numFmtId="0" fontId="39" fillId="0" borderId="0"/>
    <xf numFmtId="0" fontId="39" fillId="0" borderId="0"/>
    <xf numFmtId="0" fontId="37" fillId="55" borderId="21" applyNumberFormat="0" applyFont="0" applyAlignment="0" applyProtection="0"/>
    <xf numFmtId="0" fontId="53" fillId="52" borderId="22" applyNumberFormat="0" applyAlignment="0" applyProtection="0"/>
    <xf numFmtId="0" fontId="57" fillId="0" borderId="0"/>
    <xf numFmtId="0" fontId="57" fillId="0" borderId="0"/>
    <xf numFmtId="0" fontId="57" fillId="0" borderId="0"/>
    <xf numFmtId="0" fontId="54" fillId="0" borderId="0" applyNumberFormat="0" applyFill="0" applyBorder="0" applyAlignment="0" applyProtection="0"/>
    <xf numFmtId="0" fontId="55" fillId="0" borderId="23" applyNumberFormat="0" applyFill="0" applyAlignment="0" applyProtection="0"/>
    <xf numFmtId="0" fontId="56" fillId="0" borderId="0" applyNumberFormat="0" applyFill="0" applyBorder="0" applyAlignment="0" applyProtection="0"/>
    <xf numFmtId="0" fontId="8" fillId="0" borderId="0"/>
    <xf numFmtId="1" fontId="58" fillId="0" borderId="0"/>
    <xf numFmtId="0" fontId="59" fillId="0" borderId="0"/>
    <xf numFmtId="0" fontId="39" fillId="0" borderId="0"/>
    <xf numFmtId="0" fontId="8" fillId="0" borderId="0"/>
    <xf numFmtId="9" fontId="4" fillId="0" borderId="0" applyFont="0" applyFill="0" applyBorder="0" applyAlignment="0" applyProtection="0"/>
    <xf numFmtId="0" fontId="57" fillId="0" borderId="0"/>
    <xf numFmtId="166" fontId="69" fillId="0" borderId="0" applyFill="0" applyBorder="0" applyProtection="0">
      <alignment horizontal="right" vertical="top"/>
    </xf>
    <xf numFmtId="43" fontId="3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38" fillId="0" borderId="0"/>
    <xf numFmtId="0" fontId="2" fillId="0" borderId="0"/>
    <xf numFmtId="43" fontId="38" fillId="0" borderId="0" applyFont="0" applyFill="0" applyBorder="0" applyAlignment="0" applyProtection="0"/>
    <xf numFmtId="0" fontId="38" fillId="0" borderId="0"/>
    <xf numFmtId="0" fontId="77" fillId="0" borderId="0"/>
    <xf numFmtId="0" fontId="30" fillId="0" borderId="0">
      <alignment horizontal="left" vertical="top" wrapText="1"/>
    </xf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3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84" fillId="0" borderId="0"/>
    <xf numFmtId="0" fontId="37" fillId="0" borderId="0"/>
    <xf numFmtId="0" fontId="37" fillId="0" borderId="0"/>
    <xf numFmtId="0" fontId="37" fillId="0" borderId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</cellStyleXfs>
  <cellXfs count="406">
    <xf numFmtId="0" fontId="0" fillId="0" borderId="0" xfId="0"/>
    <xf numFmtId="0" fontId="13" fillId="0" borderId="0" xfId="0" applyFont="1" applyAlignment="1">
      <alignment horizontal="right" vertical="top" wrapText="1"/>
    </xf>
    <xf numFmtId="0" fontId="13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right" vertical="center" wrapText="1"/>
    </xf>
    <xf numFmtId="0" fontId="12" fillId="2" borderId="2" xfId="0" applyFont="1" applyFill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top" wrapText="1"/>
    </xf>
    <xf numFmtId="0" fontId="13" fillId="2" borderId="2" xfId="0" applyFont="1" applyFill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left" vertical="top" wrapText="1"/>
    </xf>
    <xf numFmtId="0" fontId="12" fillId="0" borderId="0" xfId="0" applyFont="1" applyAlignment="1">
      <alignment horizontal="right" vertical="top" wrapText="1"/>
    </xf>
    <xf numFmtId="0" fontId="12" fillId="0" borderId="0" xfId="0" applyFont="1"/>
    <xf numFmtId="166" fontId="13" fillId="2" borderId="2" xfId="10" applyFont="1" applyFill="1" applyBorder="1" applyAlignment="1" applyProtection="1">
      <alignment horizontal="right" vertical="top"/>
    </xf>
    <xf numFmtId="0" fontId="60" fillId="0" borderId="0" xfId="0" applyFont="1"/>
    <xf numFmtId="0" fontId="61" fillId="0" borderId="0" xfId="0" applyFont="1" applyAlignment="1">
      <alignment horizontal="left" vertical="top" wrapText="1"/>
    </xf>
    <xf numFmtId="0" fontId="62" fillId="0" borderId="0" xfId="0" applyFont="1"/>
    <xf numFmtId="0" fontId="10" fillId="0" borderId="0" xfId="0" applyFont="1" applyAlignment="1">
      <alignment horizontal="left" vertical="top" wrapText="1"/>
    </xf>
    <xf numFmtId="0" fontId="63" fillId="0" borderId="0" xfId="0" applyFont="1"/>
    <xf numFmtId="0" fontId="0" fillId="0" borderId="0" xfId="0" applyFont="1"/>
    <xf numFmtId="0" fontId="12" fillId="0" borderId="24" xfId="0" applyFont="1" applyBorder="1" applyAlignment="1">
      <alignment horizontal="left" vertical="top" wrapText="1"/>
    </xf>
    <xf numFmtId="0" fontId="65" fillId="0" borderId="0" xfId="0" applyFont="1" applyAlignment="1">
      <alignment horizontal="left" vertical="top" wrapText="1"/>
    </xf>
    <xf numFmtId="0" fontId="64" fillId="0" borderId="0" xfId="0" applyFont="1"/>
    <xf numFmtId="0" fontId="66" fillId="0" borderId="0" xfId="0" applyFont="1" applyAlignment="1">
      <alignment horizontal="right" vertical="top" wrapText="1"/>
    </xf>
    <xf numFmtId="0" fontId="14" fillId="0" borderId="24" xfId="0" applyFont="1" applyBorder="1" applyAlignment="1">
      <alignment horizontal="left" vertical="top" wrapText="1"/>
    </xf>
    <xf numFmtId="2" fontId="13" fillId="2" borderId="0" xfId="0" applyNumberFormat="1" applyFont="1" applyFill="1" applyBorder="1" applyAlignment="1">
      <alignment horizontal="right" vertical="center" wrapText="1"/>
    </xf>
    <xf numFmtId="2" fontId="66" fillId="2" borderId="0" xfId="0" applyNumberFormat="1" applyFont="1" applyFill="1" applyBorder="1" applyAlignment="1">
      <alignment horizontal="right" vertical="center" wrapText="1"/>
    </xf>
    <xf numFmtId="0" fontId="67" fillId="0" borderId="0" xfId="0" applyFont="1" applyAlignment="1">
      <alignment horizontal="left" vertical="top" wrapText="1"/>
    </xf>
    <xf numFmtId="166" fontId="12" fillId="0" borderId="24" xfId="10" applyNumberFormat="1" applyFont="1" applyBorder="1" applyAlignment="1">
      <alignment horizontal="right" vertical="top"/>
    </xf>
    <xf numFmtId="0" fontId="12" fillId="0" borderId="0" xfId="0" applyFont="1" applyAlignment="1">
      <alignment horizontal="left" vertical="top" wrapText="1"/>
    </xf>
    <xf numFmtId="0" fontId="12" fillId="2" borderId="3" xfId="0" applyFont="1" applyFill="1" applyBorder="1" applyAlignment="1">
      <alignment horizontal="center" vertical="center" wrapText="1"/>
    </xf>
    <xf numFmtId="0" fontId="32" fillId="0" borderId="24" xfId="0" applyFont="1" applyBorder="1"/>
    <xf numFmtId="171" fontId="32" fillId="0" borderId="24" xfId="1" applyNumberFormat="1" applyFont="1" applyBorder="1" applyAlignment="1" applyProtection="1">
      <alignment horizontal="right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top" wrapText="1"/>
    </xf>
    <xf numFmtId="0" fontId="72" fillId="57" borderId="0" xfId="0" applyFont="1" applyFill="1"/>
    <xf numFmtId="0" fontId="12" fillId="0" borderId="24" xfId="0" applyFont="1" applyBorder="1"/>
    <xf numFmtId="168" fontId="33" fillId="2" borderId="2" xfId="0" applyNumberFormat="1" applyFont="1" applyFill="1" applyBorder="1" applyAlignment="1">
      <alignment horizontal="right" vertical="center" wrapText="1"/>
    </xf>
    <xf numFmtId="0" fontId="33" fillId="56" borderId="24" xfId="0" applyFont="1" applyFill="1" applyBorder="1" applyAlignment="1">
      <alignment horizontal="left" vertical="top" wrapText="1"/>
    </xf>
    <xf numFmtId="0" fontId="32" fillId="56" borderId="24" xfId="0" applyFont="1" applyFill="1" applyBorder="1" applyAlignment="1">
      <alignment horizontal="left" vertical="top" wrapText="1"/>
    </xf>
    <xf numFmtId="0" fontId="62" fillId="0" borderId="0" xfId="0" applyFont="1" applyAlignment="1">
      <alignment horizontal="left" vertical="top" wrapText="1"/>
    </xf>
    <xf numFmtId="0" fontId="13" fillId="0" borderId="0" xfId="0" applyFont="1" applyAlignment="1">
      <alignment horizontal="right" vertical="center" wrapText="1"/>
    </xf>
    <xf numFmtId="0" fontId="13" fillId="0" borderId="0" xfId="0" applyFont="1" applyBorder="1" applyAlignment="1">
      <alignment horizontal="right" vertical="top" wrapText="1"/>
    </xf>
    <xf numFmtId="0" fontId="14" fillId="0" borderId="0" xfId="0" applyFont="1" applyAlignment="1">
      <alignment horizontal="right" vertical="top" wrapText="1"/>
    </xf>
    <xf numFmtId="0" fontId="73" fillId="0" borderId="0" xfId="0" applyFont="1" applyAlignment="1">
      <alignment horizontal="left" vertical="top" wrapText="1"/>
    </xf>
    <xf numFmtId="0" fontId="73" fillId="0" borderId="0" xfId="0" applyFont="1" applyBorder="1" applyAlignment="1">
      <alignment horizontal="center" vertical="top" wrapText="1"/>
    </xf>
    <xf numFmtId="172" fontId="74" fillId="0" borderId="0" xfId="133" applyNumberFormat="1" applyFont="1" applyFill="1" applyAlignment="1">
      <alignment horizontal="right"/>
    </xf>
    <xf numFmtId="0" fontId="74" fillId="0" borderId="0" xfId="0" applyFont="1"/>
    <xf numFmtId="0" fontId="32" fillId="0" borderId="0" xfId="8" applyFont="1" applyAlignment="1">
      <alignment horizontal="right" vertical="center"/>
    </xf>
    <xf numFmtId="43" fontId="32" fillId="0" borderId="0" xfId="133" applyFont="1" applyFill="1" applyAlignment="1">
      <alignment horizontal="center" wrapText="1"/>
    </xf>
    <xf numFmtId="172" fontId="32" fillId="0" borderId="24" xfId="133" applyNumberFormat="1" applyFont="1" applyFill="1" applyBorder="1" applyAlignment="1">
      <alignment horizontal="center" vertical="center"/>
    </xf>
    <xf numFmtId="173" fontId="12" fillId="0" borderId="0" xfId="0" applyNumberFormat="1" applyFont="1" applyBorder="1" applyAlignment="1">
      <alignment horizontal="left" vertical="top" wrapText="1"/>
    </xf>
    <xf numFmtId="173" fontId="65" fillId="0" borderId="0" xfId="0" applyNumberFormat="1" applyFont="1" applyAlignment="1">
      <alignment horizontal="left" vertical="top" wrapText="1"/>
    </xf>
    <xf numFmtId="0" fontId="65" fillId="0" borderId="0" xfId="0" applyFont="1" applyAlignment="1">
      <alignment horizontal="center" vertical="center" wrapText="1"/>
    </xf>
    <xf numFmtId="0" fontId="12" fillId="0" borderId="24" xfId="0" applyFont="1" applyBorder="1" applyAlignment="1">
      <alignment horizontal="center" vertical="top" wrapText="1"/>
    </xf>
    <xf numFmtId="168" fontId="32" fillId="2" borderId="24" xfId="1" applyNumberFormat="1" applyFont="1" applyFill="1" applyBorder="1" applyAlignment="1" applyProtection="1">
      <alignment vertical="center" wrapText="1"/>
    </xf>
    <xf numFmtId="0" fontId="32" fillId="2" borderId="25" xfId="0" applyFont="1" applyFill="1" applyBorder="1" applyAlignment="1">
      <alignment horizontal="left" vertical="top" wrapText="1"/>
    </xf>
    <xf numFmtId="0" fontId="32" fillId="2" borderId="0" xfId="0" applyFont="1" applyFill="1" applyAlignment="1">
      <alignment horizontal="left" vertical="top" wrapText="1"/>
    </xf>
    <xf numFmtId="0" fontId="32" fillId="2" borderId="24" xfId="0" applyFont="1" applyFill="1" applyBorder="1" applyAlignment="1">
      <alignment horizontal="left" vertical="top" wrapText="1"/>
    </xf>
    <xf numFmtId="0" fontId="33" fillId="2" borderId="25" xfId="0" applyFont="1" applyFill="1" applyBorder="1" applyAlignment="1">
      <alignment horizontal="left" vertical="top" wrapText="1"/>
    </xf>
    <xf numFmtId="0" fontId="33" fillId="2" borderId="24" xfId="0" applyFont="1" applyFill="1" applyBorder="1" applyAlignment="1">
      <alignment horizontal="left" vertical="top" wrapText="1"/>
    </xf>
    <xf numFmtId="0" fontId="32" fillId="0" borderId="24" xfId="0" applyFont="1" applyBorder="1" applyAlignment="1">
      <alignment horizontal="left" vertical="top" wrapText="1"/>
    </xf>
    <xf numFmtId="0" fontId="34" fillId="0" borderId="24" xfId="0" applyFont="1" applyBorder="1" applyAlignment="1">
      <alignment horizontal="left" vertical="top" wrapText="1"/>
    </xf>
    <xf numFmtId="0" fontId="33" fillId="0" borderId="24" xfId="0" applyFont="1" applyBorder="1" applyAlignment="1">
      <alignment horizontal="left" vertical="top" wrapText="1"/>
    </xf>
    <xf numFmtId="0" fontId="32" fillId="2" borderId="24" xfId="0" applyFont="1" applyFill="1" applyBorder="1" applyAlignment="1">
      <alignment horizontal="center" vertical="top" wrapText="1"/>
    </xf>
    <xf numFmtId="166" fontId="33" fillId="0" borderId="24" xfId="10" applyNumberFormat="1" applyFont="1" applyBorder="1" applyAlignment="1">
      <alignment horizontal="right" vertical="top"/>
    </xf>
    <xf numFmtId="168" fontId="33" fillId="2" borderId="24" xfId="1" applyNumberFormat="1" applyFont="1" applyFill="1" applyBorder="1" applyAlignment="1" applyProtection="1">
      <alignment vertical="center" wrapText="1"/>
    </xf>
    <xf numFmtId="166" fontId="78" fillId="0" borderId="24" xfId="10" applyNumberFormat="1" applyFont="1" applyBorder="1" applyAlignment="1">
      <alignment horizontal="right" vertical="top"/>
    </xf>
    <xf numFmtId="0" fontId="32" fillId="2" borderId="0" xfId="0" applyFont="1" applyFill="1"/>
    <xf numFmtId="0" fontId="32" fillId="2" borderId="0" xfId="0" applyFont="1" applyFill="1" applyAlignment="1">
      <alignment horizontal="left"/>
    </xf>
    <xf numFmtId="0" fontId="32" fillId="2" borderId="0" xfId="0" applyFont="1" applyFill="1" applyAlignment="1">
      <alignment horizontal="center"/>
    </xf>
    <xf numFmtId="169" fontId="33" fillId="2" borderId="0" xfId="1" applyNumberFormat="1" applyFont="1" applyFill="1" applyBorder="1" applyAlignment="1" applyProtection="1">
      <alignment horizontal="right" vertical="top" wrapText="1"/>
    </xf>
    <xf numFmtId="0" fontId="32" fillId="0" borderId="0" xfId="0" applyFont="1" applyBorder="1" applyAlignment="1">
      <alignment horizontal="right" wrapText="1"/>
    </xf>
    <xf numFmtId="0" fontId="32" fillId="2" borderId="4" xfId="0" applyFont="1" applyFill="1" applyBorder="1" applyAlignment="1">
      <alignment horizontal="left" vertical="top" wrapText="1"/>
    </xf>
    <xf numFmtId="0" fontId="32" fillId="2" borderId="2" xfId="0" applyFont="1" applyFill="1" applyBorder="1" applyAlignment="1">
      <alignment horizontal="left" vertical="top" wrapText="1"/>
    </xf>
    <xf numFmtId="0" fontId="33" fillId="2" borderId="3" xfId="0" applyFont="1" applyFill="1" applyBorder="1" applyAlignment="1">
      <alignment horizontal="left" vertical="top" wrapText="1"/>
    </xf>
    <xf numFmtId="169" fontId="32" fillId="2" borderId="0" xfId="1" applyNumberFormat="1" applyFont="1" applyFill="1" applyBorder="1" applyAlignment="1" applyProtection="1">
      <alignment horizontal="right"/>
    </xf>
    <xf numFmtId="0" fontId="32" fillId="2" borderId="2" xfId="0" applyFont="1" applyFill="1" applyBorder="1" applyAlignment="1">
      <alignment horizontal="center" vertical="top" wrapText="1"/>
    </xf>
    <xf numFmtId="0" fontId="32" fillId="2" borderId="4" xfId="0" applyFont="1" applyFill="1" applyBorder="1" applyAlignment="1">
      <alignment horizontal="center" vertical="top" wrapText="1"/>
    </xf>
    <xf numFmtId="0" fontId="32" fillId="0" borderId="0" xfId="0" applyFont="1"/>
    <xf numFmtId="0" fontId="32" fillId="0" borderId="0" xfId="0" applyFont="1" applyAlignment="1">
      <alignment horizontal="left" vertical="top" wrapText="1"/>
    </xf>
    <xf numFmtId="0" fontId="0" fillId="0" borderId="0" xfId="0"/>
    <xf numFmtId="0" fontId="1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top" wrapText="1"/>
    </xf>
    <xf numFmtId="166" fontId="14" fillId="0" borderId="0" xfId="10" applyNumberFormat="1" applyFont="1" applyBorder="1" applyAlignment="1">
      <alignment horizontal="right" vertical="top"/>
    </xf>
    <xf numFmtId="168" fontId="34" fillId="0" borderId="0" xfId="1" applyNumberFormat="1" applyFont="1"/>
    <xf numFmtId="0" fontId="12" fillId="0" borderId="0" xfId="0" applyFont="1" applyAlignment="1">
      <alignment horizontal="left" vertical="top" wrapText="1"/>
    </xf>
    <xf numFmtId="166" fontId="67" fillId="0" borderId="0" xfId="0" applyNumberFormat="1" applyFont="1" applyAlignment="1">
      <alignment horizontal="left" vertical="top" wrapText="1"/>
    </xf>
    <xf numFmtId="168" fontId="72" fillId="57" borderId="0" xfId="0" applyNumberFormat="1" applyFont="1" applyFill="1"/>
    <xf numFmtId="0" fontId="33" fillId="0" borderId="0" xfId="8" applyFont="1" applyAlignment="1">
      <alignment vertical="top" wrapText="1"/>
    </xf>
    <xf numFmtId="0" fontId="79" fillId="0" borderId="0" xfId="8" applyFont="1">
      <alignment horizontal="left" vertical="top" wrapText="1"/>
    </xf>
    <xf numFmtId="0" fontId="80" fillId="0" borderId="0" xfId="0" applyFont="1" applyAlignment="1">
      <alignment vertical="center" wrapText="1"/>
    </xf>
    <xf numFmtId="0" fontId="70" fillId="0" borderId="0" xfId="0" applyFont="1"/>
    <xf numFmtId="175" fontId="75" fillId="0" borderId="24" xfId="1" applyNumberFormat="1" applyFont="1" applyBorder="1" applyAlignment="1" applyProtection="1">
      <alignment horizontal="center" vertical="center" wrapText="1"/>
    </xf>
    <xf numFmtId="174" fontId="81" fillId="0" borderId="24" xfId="0" applyNumberFormat="1" applyFont="1" applyBorder="1" applyAlignment="1">
      <alignment horizontal="center" vertical="center" wrapText="1"/>
    </xf>
    <xf numFmtId="0" fontId="68" fillId="0" borderId="0" xfId="0" applyFont="1" applyAlignment="1">
      <alignment vertical="center" wrapText="1"/>
    </xf>
    <xf numFmtId="0" fontId="81" fillId="2" borderId="24" xfId="0" applyFont="1" applyFill="1" applyBorder="1" applyAlignment="1">
      <alignment horizontal="center" vertical="center" wrapText="1"/>
    </xf>
    <xf numFmtId="174" fontId="81" fillId="2" borderId="24" xfId="1" applyNumberFormat="1" applyFont="1" applyFill="1" applyBorder="1" applyAlignment="1" applyProtection="1">
      <alignment vertical="center" wrapText="1"/>
    </xf>
    <xf numFmtId="0" fontId="81" fillId="2" borderId="24" xfId="0" applyFont="1" applyFill="1" applyBorder="1" applyAlignment="1">
      <alignment vertical="center"/>
    </xf>
    <xf numFmtId="0" fontId="81" fillId="2" borderId="5" xfId="0" applyFont="1" applyFill="1" applyBorder="1" applyAlignment="1">
      <alignment horizontal="right" vertical="center" wrapText="1"/>
    </xf>
    <xf numFmtId="0" fontId="81" fillId="2" borderId="5" xfId="0" applyFont="1" applyFill="1" applyBorder="1" applyAlignment="1">
      <alignment horizontal="center" vertical="center" wrapText="1"/>
    </xf>
    <xf numFmtId="0" fontId="82" fillId="0" borderId="0" xfId="0" applyFont="1" applyAlignment="1">
      <alignment vertical="center" wrapText="1"/>
    </xf>
    <xf numFmtId="174" fontId="13" fillId="2" borderId="24" xfId="1" applyNumberFormat="1" applyFont="1" applyFill="1" applyBorder="1" applyAlignment="1" applyProtection="1">
      <alignment horizontal="right" vertical="center" wrapText="1"/>
    </xf>
    <xf numFmtId="0" fontId="71" fillId="0" borderId="24" xfId="0" applyFont="1" applyBorder="1" applyAlignment="1">
      <alignment horizontal="right" vertical="center" wrapText="1"/>
    </xf>
    <xf numFmtId="0" fontId="83" fillId="0" borderId="0" xfId="0" applyFont="1"/>
    <xf numFmtId="0" fontId="83" fillId="0" borderId="24" xfId="0" applyFont="1" applyBorder="1"/>
    <xf numFmtId="168" fontId="12" fillId="0" borderId="24" xfId="1" applyNumberFormat="1" applyFont="1" applyBorder="1" applyAlignment="1">
      <alignment horizontal="right" vertical="center"/>
    </xf>
    <xf numFmtId="0" fontId="83" fillId="0" borderId="29" xfId="0" applyFont="1" applyBorder="1"/>
    <xf numFmtId="169" fontId="12" fillId="0" borderId="24" xfId="1" applyNumberFormat="1" applyFont="1" applyBorder="1"/>
    <xf numFmtId="168" fontId="12" fillId="0" borderId="24" xfId="1" applyNumberFormat="1" applyFont="1" applyBorder="1" applyAlignment="1">
      <alignment horizontal="right"/>
    </xf>
    <xf numFmtId="0" fontId="83" fillId="0" borderId="24" xfId="0" applyFont="1" applyBorder="1" applyAlignment="1">
      <alignment wrapText="1"/>
    </xf>
    <xf numFmtId="37" fontId="12" fillId="0" borderId="24" xfId="1" applyNumberFormat="1" applyFont="1" applyBorder="1" applyAlignment="1">
      <alignment horizontal="right"/>
    </xf>
    <xf numFmtId="0" fontId="80" fillId="0" borderId="0" xfId="0" applyFont="1" applyAlignment="1">
      <alignment horizontal="right" vertical="center" wrapText="1"/>
    </xf>
    <xf numFmtId="0" fontId="80" fillId="0" borderId="0" xfId="0" applyFont="1" applyAlignment="1">
      <alignment horizontal="center" vertical="center" wrapText="1"/>
    </xf>
    <xf numFmtId="174" fontId="80" fillId="0" borderId="0" xfId="1" applyNumberFormat="1" applyFont="1" applyBorder="1" applyAlignment="1" applyProtection="1">
      <alignment vertical="center" wrapText="1"/>
    </xf>
    <xf numFmtId="0" fontId="32" fillId="0" borderId="0" xfId="8" applyFont="1">
      <alignment horizontal="left" vertical="top" wrapText="1"/>
    </xf>
    <xf numFmtId="43" fontId="32" fillId="0" borderId="24" xfId="133" applyFont="1" applyFill="1" applyBorder="1" applyAlignment="1">
      <alignment wrapText="1"/>
    </xf>
    <xf numFmtId="172" fontId="74" fillId="0" borderId="0" xfId="0" applyNumberFormat="1" applyFont="1"/>
    <xf numFmtId="43" fontId="32" fillId="0" borderId="24" xfId="133" applyFont="1" applyFill="1" applyBorder="1" applyAlignment="1">
      <alignment vertical="center" wrapText="1"/>
    </xf>
    <xf numFmtId="172" fontId="32" fillId="0" borderId="24" xfId="133" applyNumberFormat="1" applyFont="1" applyFill="1" applyBorder="1" applyAlignment="1">
      <alignment horizontal="left" vertical="center"/>
    </xf>
    <xf numFmtId="43" fontId="74" fillId="0" borderId="0" xfId="0" applyNumberFormat="1" applyFont="1"/>
    <xf numFmtId="172" fontId="32" fillId="56" borderId="24" xfId="133" applyNumberFormat="1" applyFont="1" applyFill="1" applyBorder="1" applyAlignment="1">
      <alignment horizontal="left" vertical="center"/>
    </xf>
    <xf numFmtId="49" fontId="32" fillId="0" borderId="24" xfId="133" applyNumberFormat="1" applyFont="1" applyFill="1" applyBorder="1" applyAlignment="1">
      <alignment horizontal="left" vertical="center" wrapText="1"/>
    </xf>
    <xf numFmtId="43" fontId="32" fillId="0" borderId="0" xfId="133" applyFont="1" applyFill="1" applyBorder="1"/>
    <xf numFmtId="43" fontId="32" fillId="0" borderId="0" xfId="133" applyFont="1" applyFill="1"/>
    <xf numFmtId="172" fontId="32" fillId="0" borderId="24" xfId="133" applyNumberFormat="1" applyFont="1" applyFill="1" applyBorder="1" applyAlignment="1">
      <alignment horizontal="left" vertical="center" wrapText="1"/>
    </xf>
    <xf numFmtId="0" fontId="32" fillId="56" borderId="0" xfId="8" applyFont="1" applyFill="1">
      <alignment horizontal="left" vertical="top" wrapText="1"/>
    </xf>
    <xf numFmtId="0" fontId="32" fillId="56" borderId="0" xfId="8" applyFont="1" applyFill="1" applyAlignment="1">
      <alignment vertical="top" wrapText="1"/>
    </xf>
    <xf numFmtId="0" fontId="32" fillId="56" borderId="0" xfId="8" applyFont="1" applyFill="1" applyAlignment="1">
      <alignment horizontal="right" vertical="top"/>
    </xf>
    <xf numFmtId="0" fontId="32" fillId="56" borderId="0" xfId="8" applyFont="1" applyFill="1" applyAlignment="1">
      <alignment horizontal="right" vertical="top" wrapText="1"/>
    </xf>
    <xf numFmtId="1" fontId="32" fillId="56" borderId="0" xfId="110" applyFont="1" applyFill="1"/>
    <xf numFmtId="1" fontId="32" fillId="56" borderId="24" xfId="110" applyFont="1" applyFill="1" applyBorder="1" applyAlignment="1">
      <alignment horizontal="center" vertical="center" wrapText="1"/>
    </xf>
    <xf numFmtId="172" fontId="32" fillId="56" borderId="27" xfId="99" applyNumberFormat="1" applyFont="1" applyFill="1" applyBorder="1" applyAlignment="1">
      <alignment horizontal="center" vertical="center"/>
    </xf>
    <xf numFmtId="1" fontId="32" fillId="56" borderId="24" xfId="110" applyFont="1" applyFill="1" applyBorder="1" applyAlignment="1">
      <alignment wrapText="1"/>
    </xf>
    <xf numFmtId="173" fontId="32" fillId="56" borderId="24" xfId="99" applyNumberFormat="1" applyFont="1" applyFill="1" applyBorder="1" applyAlignment="1">
      <alignment horizontal="center" vertical="center" wrapText="1"/>
    </xf>
    <xf numFmtId="172" fontId="32" fillId="56" borderId="24" xfId="110" applyNumberFormat="1" applyFont="1" applyFill="1" applyBorder="1" applyAlignment="1">
      <alignment horizontal="center" vertical="center" wrapText="1"/>
    </xf>
    <xf numFmtId="173" fontId="32" fillId="56" borderId="0" xfId="110" applyNumberFormat="1" applyFont="1" applyFill="1" applyBorder="1"/>
    <xf numFmtId="173" fontId="32" fillId="56" borderId="24" xfId="158" applyNumberFormat="1" applyFont="1" applyFill="1" applyBorder="1" applyAlignment="1">
      <alignment vertical="center" wrapText="1"/>
    </xf>
    <xf numFmtId="173" fontId="12" fillId="0" borderId="24" xfId="159" applyNumberFormat="1" applyFont="1" applyFill="1" applyBorder="1" applyAlignment="1">
      <alignment vertical="center" wrapText="1"/>
    </xf>
    <xf numFmtId="49" fontId="12" fillId="0" borderId="24" xfId="158" applyNumberFormat="1" applyFont="1" applyFill="1" applyBorder="1" applyAlignment="1">
      <alignment horizontal="left" vertical="center" wrapText="1"/>
    </xf>
    <xf numFmtId="49" fontId="14" fillId="0" borderId="24" xfId="158" applyNumberFormat="1" applyFont="1" applyFill="1" applyBorder="1" applyAlignment="1">
      <alignment horizontal="left" vertical="center" wrapText="1"/>
    </xf>
    <xf numFmtId="49" fontId="32" fillId="56" borderId="24" xfId="158" applyNumberFormat="1" applyFont="1" applyFill="1" applyBorder="1" applyAlignment="1">
      <alignment horizontal="left" vertical="center" wrapText="1"/>
    </xf>
    <xf numFmtId="0" fontId="32" fillId="56" borderId="0" xfId="0" applyFont="1" applyFill="1"/>
    <xf numFmtId="0" fontId="32" fillId="56" borderId="0" xfId="8" applyFont="1" applyFill="1" applyAlignment="1">
      <alignment horizontal="right" vertical="center"/>
    </xf>
    <xf numFmtId="173" fontId="13" fillId="0" borderId="24" xfId="158" applyNumberFormat="1" applyFont="1" applyFill="1" applyBorder="1" applyAlignment="1">
      <alignment horizontal="left" vertical="center" wrapText="1"/>
    </xf>
    <xf numFmtId="173" fontId="13" fillId="0" borderId="24" xfId="160" applyNumberFormat="1" applyFont="1" applyFill="1" applyBorder="1" applyAlignment="1">
      <alignment vertical="center" wrapText="1"/>
    </xf>
    <xf numFmtId="49" fontId="12" fillId="0" borderId="24" xfId="159" applyNumberFormat="1" applyFont="1" applyFill="1" applyBorder="1" applyAlignment="1" applyProtection="1">
      <alignment horizontal="center" vertical="center" wrapText="1"/>
      <protection locked="0"/>
    </xf>
    <xf numFmtId="173" fontId="85" fillId="0" borderId="24" xfId="53" applyNumberFormat="1" applyFont="1" applyFill="1" applyBorder="1" applyAlignment="1">
      <alignment horizontal="left" vertical="center" wrapText="1"/>
    </xf>
    <xf numFmtId="0" fontId="74" fillId="56" borderId="0" xfId="0" applyFont="1" applyFill="1"/>
    <xf numFmtId="0" fontId="12" fillId="56" borderId="0" xfId="8" applyFont="1" applyFill="1">
      <alignment horizontal="left" vertical="top" wrapText="1"/>
    </xf>
    <xf numFmtId="0" fontId="12" fillId="56" borderId="0" xfId="8" applyFont="1" applyFill="1" applyAlignment="1">
      <alignment vertical="top" wrapText="1"/>
    </xf>
    <xf numFmtId="0" fontId="12" fillId="56" borderId="0" xfId="8" applyFont="1" applyFill="1" applyAlignment="1">
      <alignment horizontal="right" vertical="top" wrapText="1"/>
    </xf>
    <xf numFmtId="0" fontId="12" fillId="56" borderId="0" xfId="8" applyFont="1" applyFill="1" applyAlignment="1">
      <alignment horizontal="right" vertical="center"/>
    </xf>
    <xf numFmtId="173" fontId="12" fillId="56" borderId="0" xfId="113" applyNumberFormat="1" applyFont="1" applyFill="1"/>
    <xf numFmtId="173" fontId="12" fillId="56" borderId="24" xfId="113" applyNumberFormat="1" applyFont="1" applyFill="1" applyBorder="1" applyAlignment="1">
      <alignment horizontal="center" vertical="center" wrapText="1"/>
    </xf>
    <xf numFmtId="173" fontId="12" fillId="56" borderId="24" xfId="155" applyNumberFormat="1" applyFont="1" applyFill="1" applyBorder="1" applyAlignment="1">
      <alignment horizontal="center" vertical="center" wrapText="1"/>
    </xf>
    <xf numFmtId="173" fontId="12" fillId="56" borderId="24" xfId="155" applyNumberFormat="1" applyFont="1" applyFill="1" applyBorder="1" applyAlignment="1">
      <alignment horizontal="center" wrapText="1"/>
    </xf>
    <xf numFmtId="173" fontId="12" fillId="56" borderId="24" xfId="113" applyNumberFormat="1" applyFont="1" applyFill="1" applyBorder="1" applyAlignment="1">
      <alignment vertical="center" wrapText="1"/>
    </xf>
    <xf numFmtId="173" fontId="12" fillId="56" borderId="24" xfId="66" applyNumberFormat="1" applyFont="1" applyFill="1" applyBorder="1" applyAlignment="1">
      <alignment horizontal="center" vertical="center" wrapText="1"/>
    </xf>
    <xf numFmtId="173" fontId="12" fillId="56" borderId="24" xfId="53" applyNumberFormat="1" applyFont="1" applyFill="1" applyBorder="1" applyAlignment="1">
      <alignment horizontal="left" vertical="center" wrapText="1"/>
    </xf>
    <xf numFmtId="173" fontId="88" fillId="56" borderId="24" xfId="0" applyNumberFormat="1" applyFont="1" applyFill="1" applyBorder="1"/>
    <xf numFmtId="0" fontId="89" fillId="56" borderId="0" xfId="0" applyFont="1" applyFill="1"/>
    <xf numFmtId="49" fontId="12" fillId="56" borderId="24" xfId="113" applyNumberFormat="1" applyFont="1" applyFill="1" applyBorder="1" applyAlignment="1"/>
    <xf numFmtId="173" fontId="12" fillId="56" borderId="24" xfId="113" applyNumberFormat="1" applyFont="1" applyFill="1" applyBorder="1" applyAlignment="1"/>
    <xf numFmtId="173" fontId="12" fillId="56" borderId="0" xfId="113" applyNumberFormat="1" applyFont="1" applyFill="1" applyBorder="1"/>
    <xf numFmtId="49" fontId="12" fillId="56" borderId="24" xfId="113" applyNumberFormat="1" applyFont="1" applyFill="1" applyBorder="1" applyAlignment="1" applyProtection="1">
      <alignment horizontal="center" vertical="top" wrapText="1"/>
      <protection locked="0"/>
    </xf>
    <xf numFmtId="173" fontId="12" fillId="56" borderId="24" xfId="113" applyNumberFormat="1" applyFont="1" applyFill="1" applyBorder="1" applyAlignment="1">
      <alignment horizontal="center"/>
    </xf>
    <xf numFmtId="49" fontId="12" fillId="56" borderId="27" xfId="113" applyNumberFormat="1" applyFont="1" applyFill="1" applyBorder="1" applyAlignment="1" applyProtection="1">
      <alignment vertical="top" wrapText="1"/>
      <protection locked="0"/>
    </xf>
    <xf numFmtId="49" fontId="12" fillId="56" borderId="24" xfId="113" applyNumberFormat="1" applyFont="1" applyFill="1" applyBorder="1" applyAlignment="1" applyProtection="1">
      <alignment horizontal="center" vertical="center" wrapText="1"/>
      <protection locked="0"/>
    </xf>
    <xf numFmtId="173" fontId="12" fillId="56" borderId="24" xfId="158" applyNumberFormat="1" applyFont="1" applyFill="1" applyBorder="1" applyAlignment="1">
      <alignment vertical="center" wrapText="1"/>
    </xf>
    <xf numFmtId="173" fontId="12" fillId="56" borderId="24" xfId="113" applyNumberFormat="1" applyFont="1" applyFill="1" applyBorder="1"/>
    <xf numFmtId="49" fontId="12" fillId="56" borderId="24" xfId="113" applyNumberFormat="1" applyFont="1" applyFill="1" applyBorder="1" applyAlignment="1" applyProtection="1">
      <alignment vertical="top" wrapText="1"/>
      <protection locked="0"/>
    </xf>
    <xf numFmtId="173" fontId="12" fillId="56" borderId="24" xfId="53" applyNumberFormat="1" applyFont="1" applyFill="1" applyBorder="1" applyAlignment="1">
      <alignment horizontal="left" vertical="center"/>
    </xf>
    <xf numFmtId="172" fontId="12" fillId="0" borderId="24" xfId="133" applyNumberFormat="1" applyFont="1" applyFill="1" applyBorder="1" applyAlignment="1">
      <alignment horizontal="left" vertical="center"/>
    </xf>
    <xf numFmtId="0" fontId="76" fillId="56" borderId="0" xfId="0" applyFont="1" applyFill="1"/>
    <xf numFmtId="0" fontId="32" fillId="56" borderId="0" xfId="161" applyFont="1" applyFill="1"/>
    <xf numFmtId="0" fontId="86" fillId="58" borderId="24" xfId="0" applyFont="1" applyFill="1" applyBorder="1" applyAlignment="1">
      <alignment vertical="top" wrapText="1"/>
    </xf>
    <xf numFmtId="0" fontId="32" fillId="0" borderId="0" xfId="0" applyFont="1" applyFill="1"/>
    <xf numFmtId="0" fontId="87" fillId="58" borderId="24" xfId="0" applyFont="1" applyFill="1" applyBorder="1" applyAlignment="1">
      <alignment vertical="top" wrapText="1"/>
    </xf>
    <xf numFmtId="0" fontId="86" fillId="0" borderId="0" xfId="0" applyFont="1" applyFill="1" applyBorder="1" applyAlignment="1">
      <alignment vertical="top" wrapText="1"/>
    </xf>
    <xf numFmtId="0" fontId="72" fillId="0" borderId="0" xfId="0" applyFont="1" applyFill="1"/>
    <xf numFmtId="0" fontId="72" fillId="0" borderId="24" xfId="0" applyFont="1" applyFill="1" applyBorder="1" applyAlignment="1">
      <alignment wrapText="1"/>
    </xf>
    <xf numFmtId="0" fontId="90" fillId="0" borderId="24" xfId="0" applyFont="1" applyFill="1" applyBorder="1" applyAlignment="1">
      <alignment horizontal="left" vertical="top" wrapText="1"/>
    </xf>
    <xf numFmtId="0" fontId="90" fillId="0" borderId="24" xfId="0" applyFont="1" applyFill="1" applyBorder="1" applyAlignment="1">
      <alignment vertical="top" wrapText="1"/>
    </xf>
    <xf numFmtId="0" fontId="72" fillId="0" borderId="25" xfId="0" applyFont="1" applyFill="1" applyBorder="1" applyAlignment="1">
      <alignment vertical="top" wrapText="1"/>
    </xf>
    <xf numFmtId="0" fontId="72" fillId="0" borderId="29" xfId="0" applyFont="1" applyFill="1" applyBorder="1" applyAlignment="1">
      <alignment vertical="top" wrapText="1"/>
    </xf>
    <xf numFmtId="0" fontId="72" fillId="0" borderId="25" xfId="0" applyFont="1" applyFill="1" applyBorder="1" applyAlignment="1">
      <alignment horizontal="left" vertical="top"/>
    </xf>
    <xf numFmtId="0" fontId="72" fillId="0" borderId="29" xfId="0" applyFont="1" applyFill="1" applyBorder="1" applyAlignment="1">
      <alignment horizontal="left" vertical="top"/>
    </xf>
    <xf numFmtId="0" fontId="32" fillId="56" borderId="0" xfId="0" applyFont="1" applyFill="1" applyAlignment="1">
      <alignment horizontal="left" vertical="top"/>
    </xf>
    <xf numFmtId="170" fontId="32" fillId="56" borderId="0" xfId="0" applyNumberFormat="1" applyFont="1" applyFill="1" applyAlignment="1">
      <alignment horizontal="center" wrapText="1"/>
    </xf>
    <xf numFmtId="169" fontId="33" fillId="2" borderId="0" xfId="1" applyNumberFormat="1" applyFont="1" applyFill="1" applyBorder="1" applyAlignment="1" applyProtection="1">
      <alignment horizontal="right" vertical="center" wrapText="1"/>
    </xf>
    <xf numFmtId="0" fontId="32" fillId="59" borderId="24" xfId="0" applyFont="1" applyFill="1" applyBorder="1" applyAlignment="1">
      <alignment horizontal="left" vertical="top" wrapText="1"/>
    </xf>
    <xf numFmtId="0" fontId="33" fillId="59" borderId="24" xfId="0" applyFont="1" applyFill="1" applyBorder="1" applyAlignment="1">
      <alignment horizontal="left" vertical="top" wrapText="1"/>
    </xf>
    <xf numFmtId="0" fontId="32" fillId="59" borderId="0" xfId="0" applyFont="1" applyFill="1" applyAlignment="1">
      <alignment horizontal="left"/>
    </xf>
    <xf numFmtId="0" fontId="32" fillId="59" borderId="24" xfId="0" applyFont="1" applyFill="1" applyBorder="1" applyAlignment="1">
      <alignment horizontal="center" vertical="top" wrapText="1"/>
    </xf>
    <xf numFmtId="0" fontId="33" fillId="59" borderId="25" xfId="0" applyFont="1" applyFill="1" applyBorder="1" applyAlignment="1">
      <alignment horizontal="left" vertical="top" wrapText="1"/>
    </xf>
    <xf numFmtId="168" fontId="33" fillId="59" borderId="24" xfId="1" applyNumberFormat="1" applyFont="1" applyFill="1" applyBorder="1" applyAlignment="1" applyProtection="1">
      <alignment vertical="center" wrapText="1"/>
    </xf>
    <xf numFmtId="0" fontId="32" fillId="59" borderId="25" xfId="0" applyFont="1" applyFill="1" applyBorder="1" applyAlignment="1">
      <alignment horizontal="left" vertical="top" wrapText="1"/>
    </xf>
    <xf numFmtId="168" fontId="32" fillId="59" borderId="24" xfId="1" applyNumberFormat="1" applyFont="1" applyFill="1" applyBorder="1" applyAlignment="1" applyProtection="1">
      <alignment vertical="center" wrapText="1"/>
    </xf>
    <xf numFmtId="0" fontId="33" fillId="59" borderId="24" xfId="0" applyFont="1" applyFill="1" applyBorder="1" applyAlignment="1">
      <alignment horizontal="center" vertical="top" wrapText="1"/>
    </xf>
    <xf numFmtId="166" fontId="33" fillId="59" borderId="24" xfId="10" applyFont="1" applyFill="1" applyBorder="1" applyProtection="1">
      <alignment horizontal="right" vertical="top"/>
    </xf>
    <xf numFmtId="0" fontId="32" fillId="59" borderId="24" xfId="8" applyFont="1" applyFill="1" applyBorder="1" applyAlignment="1">
      <alignment horizontal="left" vertical="center" wrapText="1"/>
    </xf>
    <xf numFmtId="166" fontId="32" fillId="59" borderId="24" xfId="10" applyFont="1" applyFill="1" applyBorder="1" applyProtection="1">
      <alignment horizontal="right" vertical="top"/>
    </xf>
    <xf numFmtId="0" fontId="34" fillId="59" borderId="24" xfId="0" applyFont="1" applyFill="1" applyBorder="1" applyAlignment="1">
      <alignment horizontal="left" vertical="top" wrapText="1"/>
    </xf>
    <xf numFmtId="166" fontId="78" fillId="56" borderId="24" xfId="131" applyNumberFormat="1" applyFont="1" applyFill="1" applyBorder="1" applyAlignment="1">
      <alignment horizontal="right" vertical="top"/>
    </xf>
    <xf numFmtId="0" fontId="32" fillId="59" borderId="2" xfId="0" applyFont="1" applyFill="1" applyBorder="1" applyAlignment="1">
      <alignment horizontal="left" vertical="top" wrapText="1"/>
    </xf>
    <xf numFmtId="171" fontId="33" fillId="56" borderId="24" xfId="1" applyNumberFormat="1" applyFont="1" applyFill="1" applyBorder="1" applyAlignment="1" applyProtection="1">
      <alignment horizontal="right" vertical="center" wrapText="1"/>
    </xf>
    <xf numFmtId="0" fontId="33" fillId="56" borderId="24" xfId="0" applyFont="1" applyFill="1" applyBorder="1"/>
    <xf numFmtId="0" fontId="32" fillId="56" borderId="24" xfId="0" applyFont="1" applyFill="1" applyBorder="1"/>
    <xf numFmtId="171" fontId="33" fillId="0" borderId="24" xfId="1" applyNumberFormat="1" applyFont="1" applyBorder="1" applyAlignment="1" applyProtection="1">
      <alignment horizontal="right" vertical="center" wrapText="1"/>
    </xf>
    <xf numFmtId="168" fontId="67" fillId="0" borderId="0" xfId="0" applyNumberFormat="1" applyFont="1" applyAlignment="1">
      <alignment horizontal="left" vertical="top" wrapText="1"/>
    </xf>
    <xf numFmtId="168" fontId="13" fillId="2" borderId="2" xfId="0" applyNumberFormat="1" applyFont="1" applyFill="1" applyBorder="1" applyAlignment="1">
      <alignment horizontal="right" vertical="center" wrapText="1"/>
    </xf>
    <xf numFmtId="0" fontId="12" fillId="0" borderId="0" xfId="0" applyFont="1" applyAlignment="1">
      <alignment horizontal="left" vertical="top" wrapText="1"/>
    </xf>
    <xf numFmtId="0" fontId="12" fillId="0" borderId="0" xfId="0" applyFont="1" applyBorder="1" applyAlignment="1">
      <alignment horizontal="center" vertical="top" wrapText="1"/>
    </xf>
    <xf numFmtId="169" fontId="11" fillId="0" borderId="0" xfId="1" applyNumberFormat="1"/>
    <xf numFmtId="174" fontId="75" fillId="0" borderId="24" xfId="1" applyNumberFormat="1" applyFont="1" applyBorder="1" applyAlignment="1" applyProtection="1">
      <alignment horizontal="center" vertical="center" wrapText="1"/>
    </xf>
    <xf numFmtId="168" fontId="33" fillId="2" borderId="24" xfId="0" applyNumberFormat="1" applyFont="1" applyFill="1" applyBorder="1" applyAlignment="1">
      <alignment horizontal="right" vertical="center" wrapText="1"/>
    </xf>
    <xf numFmtId="173" fontId="33" fillId="0" borderId="24" xfId="158" applyNumberFormat="1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 vertical="top" wrapText="1"/>
    </xf>
    <xf numFmtId="0" fontId="12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3" fillId="0" borderId="24" xfId="0" applyFont="1" applyBorder="1" applyAlignment="1">
      <alignment horizontal="left" vertical="top" wrapText="1"/>
    </xf>
    <xf numFmtId="168" fontId="13" fillId="57" borderId="24" xfId="1" applyNumberFormat="1" applyFont="1" applyFill="1" applyBorder="1" applyAlignment="1" applyProtection="1">
      <alignment vertical="center" wrapText="1"/>
    </xf>
    <xf numFmtId="0" fontId="14" fillId="0" borderId="24" xfId="0" applyFont="1" applyBorder="1"/>
    <xf numFmtId="166" fontId="12" fillId="2" borderId="24" xfId="10" applyFont="1" applyFill="1" applyBorder="1" applyAlignment="1" applyProtection="1">
      <alignment horizontal="right" vertical="top"/>
    </xf>
    <xf numFmtId="0" fontId="12" fillId="0" borderId="24" xfId="0" applyFont="1" applyBorder="1" applyAlignment="1">
      <alignment vertical="top" wrapText="1"/>
    </xf>
    <xf numFmtId="166" fontId="14" fillId="0" borderId="24" xfId="0" applyNumberFormat="1" applyFont="1" applyBorder="1"/>
    <xf numFmtId="0" fontId="32" fillId="0" borderId="24" xfId="0" applyFont="1" applyBorder="1" applyAlignment="1">
      <alignment horizontal="center" vertical="top" wrapText="1"/>
    </xf>
    <xf numFmtId="166" fontId="13" fillId="2" borderId="24" xfId="10" applyFont="1" applyFill="1" applyBorder="1" applyAlignment="1" applyProtection="1">
      <alignment horizontal="right" vertical="top"/>
    </xf>
    <xf numFmtId="166" fontId="33" fillId="60" borderId="24" xfId="10" applyFont="1" applyFill="1" applyBorder="1" applyAlignment="1" applyProtection="1">
      <alignment horizontal="right" vertical="top"/>
    </xf>
    <xf numFmtId="166" fontId="32" fillId="60" borderId="24" xfId="10" applyFont="1" applyFill="1" applyBorder="1" applyAlignment="1" applyProtection="1">
      <alignment horizontal="right" vertical="top"/>
    </xf>
    <xf numFmtId="170" fontId="32" fillId="0" borderId="24" xfId="0" applyNumberFormat="1" applyFont="1" applyBorder="1"/>
    <xf numFmtId="0" fontId="32" fillId="0" borderId="25" xfId="0" applyFont="1" applyBorder="1" applyAlignment="1">
      <alignment horizontal="left" vertical="top" wrapText="1"/>
    </xf>
    <xf numFmtId="0" fontId="32" fillId="0" borderId="24" xfId="0" applyFont="1" applyBorder="1" applyAlignment="1">
      <alignment horizontal="center"/>
    </xf>
    <xf numFmtId="0" fontId="13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166" fontId="12" fillId="0" borderId="24" xfId="10" applyFont="1" applyBorder="1" applyProtection="1">
      <alignment horizontal="right" vertical="top"/>
    </xf>
    <xf numFmtId="0" fontId="72" fillId="0" borderId="0" xfId="0" applyFont="1"/>
    <xf numFmtId="168" fontId="33" fillId="2" borderId="24" xfId="1" applyNumberFormat="1" applyFont="1" applyFill="1" applyBorder="1" applyAlignment="1" applyProtection="1">
      <alignment horizontal="right" vertical="center" wrapText="1"/>
    </xf>
    <xf numFmtId="169" fontId="33" fillId="2" borderId="24" xfId="1" applyNumberFormat="1" applyFont="1" applyFill="1" applyBorder="1" applyAlignment="1" applyProtection="1">
      <alignment horizontal="right" vertical="center"/>
    </xf>
    <xf numFmtId="166" fontId="32" fillId="0" borderId="24" xfId="10" applyNumberFormat="1" applyFont="1" applyBorder="1" applyAlignment="1">
      <alignment horizontal="right" vertical="top"/>
    </xf>
    <xf numFmtId="166" fontId="34" fillId="0" borderId="24" xfId="131" applyNumberFormat="1" applyFont="1" applyBorder="1" applyAlignment="1">
      <alignment horizontal="right" vertical="top"/>
    </xf>
    <xf numFmtId="0" fontId="0" fillId="0" borderId="24" xfId="0" applyBorder="1" applyAlignment="1">
      <alignment horizontal="left" vertical="top" wrapText="1"/>
    </xf>
    <xf numFmtId="0" fontId="0" fillId="0" borderId="24" xfId="0" applyFont="1" applyBorder="1" applyAlignment="1">
      <alignment horizontal="left" vertical="top" wrapText="1"/>
    </xf>
    <xf numFmtId="0" fontId="92" fillId="0" borderId="0" xfId="0" applyFont="1" applyFill="1"/>
    <xf numFmtId="0" fontId="74" fillId="0" borderId="0" xfId="0" applyFont="1" applyFill="1" applyAlignment="1">
      <alignment horizontal="right"/>
    </xf>
    <xf numFmtId="0" fontId="76" fillId="0" borderId="0" xfId="0" applyFont="1"/>
    <xf numFmtId="0" fontId="76" fillId="0" borderId="0" xfId="0" applyFont="1" applyBorder="1"/>
    <xf numFmtId="0" fontId="94" fillId="0" borderId="0" xfId="0" applyFont="1" applyFill="1" applyAlignment="1">
      <alignment horizontal="center" wrapText="1"/>
    </xf>
    <xf numFmtId="0" fontId="92" fillId="0" borderId="0" xfId="0" applyFont="1"/>
    <xf numFmtId="0" fontId="74" fillId="0" borderId="24" xfId="0" applyFont="1" applyBorder="1" applyAlignment="1">
      <alignment vertical="center"/>
    </xf>
    <xf numFmtId="0" fontId="74" fillId="0" borderId="24" xfId="0" applyFont="1" applyBorder="1" applyAlignment="1">
      <alignment horizontal="center" vertical="center" wrapText="1"/>
    </xf>
    <xf numFmtId="0" fontId="94" fillId="0" borderId="24" xfId="0" applyFont="1" applyBorder="1" applyAlignment="1">
      <alignment vertical="center"/>
    </xf>
    <xf numFmtId="0" fontId="33" fillId="0" borderId="24" xfId="0" applyFont="1" applyBorder="1" applyAlignment="1">
      <alignment horizontal="center" vertical="top" wrapText="1"/>
    </xf>
    <xf numFmtId="168" fontId="94" fillId="0" borderId="24" xfId="0" applyNumberFormat="1" applyFont="1" applyBorder="1" applyAlignment="1">
      <alignment horizontal="center" vertical="center" wrapText="1"/>
    </xf>
    <xf numFmtId="168" fontId="93" fillId="0" borderId="0" xfId="0" applyNumberFormat="1" applyFont="1"/>
    <xf numFmtId="0" fontId="93" fillId="0" borderId="0" xfId="0" applyFont="1"/>
    <xf numFmtId="0" fontId="74" fillId="56" borderId="24" xfId="0" applyFont="1" applyFill="1" applyBorder="1" applyAlignment="1">
      <alignment horizontal="center" vertical="center" wrapText="1"/>
    </xf>
    <xf numFmtId="168" fontId="74" fillId="0" borderId="24" xfId="0" applyNumberFormat="1" applyFont="1" applyBorder="1" applyAlignment="1">
      <alignment horizontal="center" vertical="center" wrapText="1"/>
    </xf>
    <xf numFmtId="168" fontId="74" fillId="0" borderId="24" xfId="0" applyNumberFormat="1" applyFont="1" applyBorder="1" applyAlignment="1">
      <alignment horizontal="right" vertical="center" wrapText="1"/>
    </xf>
    <xf numFmtId="0" fontId="33" fillId="56" borderId="24" xfId="0" applyFont="1" applyFill="1" applyBorder="1" applyAlignment="1">
      <alignment horizontal="center" vertical="center" wrapText="1"/>
    </xf>
    <xf numFmtId="0" fontId="95" fillId="56" borderId="24" xfId="0" applyFont="1" applyFill="1" applyBorder="1" applyAlignment="1">
      <alignment horizontal="center" vertical="center" wrapText="1"/>
    </xf>
    <xf numFmtId="168" fontId="33" fillId="56" borderId="24" xfId="0" applyNumberFormat="1" applyFont="1" applyFill="1" applyBorder="1" applyAlignment="1">
      <alignment horizontal="center" vertical="center" wrapText="1"/>
    </xf>
    <xf numFmtId="166" fontId="13" fillId="0" borderId="24" xfId="10" applyFont="1" applyBorder="1" applyProtection="1">
      <alignment horizontal="right" vertical="top"/>
    </xf>
    <xf numFmtId="168" fontId="74" fillId="0" borderId="0" xfId="0" applyNumberFormat="1" applyFont="1"/>
    <xf numFmtId="0" fontId="33" fillId="56" borderId="24" xfId="0" applyFont="1" applyFill="1" applyBorder="1" applyAlignment="1">
      <alignment horizontal="left" vertical="center" wrapText="1"/>
    </xf>
    <xf numFmtId="0" fontId="92" fillId="0" borderId="0" xfId="0" applyFont="1" applyFill="1" applyAlignment="1">
      <alignment horizontal="right"/>
    </xf>
    <xf numFmtId="0" fontId="93" fillId="0" borderId="0" xfId="0" applyFont="1" applyFill="1" applyAlignment="1">
      <alignment horizontal="left" vertical="top"/>
    </xf>
    <xf numFmtId="168" fontId="94" fillId="0" borderId="24" xfId="0" applyNumberFormat="1" applyFont="1" applyBorder="1" applyAlignment="1">
      <alignment horizontal="right" vertical="center" wrapText="1"/>
    </xf>
    <xf numFmtId="168" fontId="33" fillId="56" borderId="24" xfId="99" applyNumberFormat="1" applyFont="1" applyFill="1" applyBorder="1" applyAlignment="1">
      <alignment vertical="center" wrapText="1"/>
    </xf>
    <xf numFmtId="0" fontId="74" fillId="0" borderId="24" xfId="0" applyFont="1" applyBorder="1"/>
    <xf numFmtId="0" fontId="32" fillId="56" borderId="24" xfId="0" applyFont="1" applyFill="1" applyBorder="1" applyAlignment="1">
      <alignment horizontal="center" vertical="center" wrapText="1"/>
    </xf>
    <xf numFmtId="0" fontId="68" fillId="0" borderId="32" xfId="0" applyFont="1" applyBorder="1" applyAlignment="1">
      <alignment vertical="center"/>
    </xf>
    <xf numFmtId="174" fontId="71" fillId="0" borderId="24" xfId="0" applyNumberFormat="1" applyFont="1" applyBorder="1" applyAlignment="1">
      <alignment horizontal="center" vertical="center" wrapText="1"/>
    </xf>
    <xf numFmtId="0" fontId="96" fillId="0" borderId="24" xfId="0" applyFont="1" applyBorder="1" applyAlignment="1">
      <alignment vertical="center"/>
    </xf>
    <xf numFmtId="0" fontId="96" fillId="0" borderId="0" xfId="0" applyFont="1" applyAlignment="1">
      <alignment vertical="center" wrapText="1"/>
    </xf>
    <xf numFmtId="0" fontId="96" fillId="0" borderId="24" xfId="0" applyFont="1" applyBorder="1" applyAlignment="1">
      <alignment vertical="center" wrapText="1"/>
    </xf>
    <xf numFmtId="174" fontId="14" fillId="0" borderId="0" xfId="1" applyNumberFormat="1" applyFont="1" applyBorder="1" applyAlignment="1" applyProtection="1">
      <alignment horizontal="right" vertical="top" wrapText="1"/>
    </xf>
    <xf numFmtId="168" fontId="72" fillId="0" borderId="0" xfId="0" applyNumberFormat="1" applyFont="1"/>
    <xf numFmtId="0" fontId="96" fillId="0" borderId="24" xfId="0" applyFont="1" applyBorder="1" applyAlignment="1">
      <alignment horizontal="right" vertical="center"/>
    </xf>
    <xf numFmtId="0" fontId="74" fillId="0" borderId="2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1" fillId="0" borderId="0" xfId="0" applyFont="1" applyAlignment="1">
      <alignment horizontal="right"/>
    </xf>
    <xf numFmtId="169" fontId="13" fillId="2" borderId="0" xfId="1" applyNumberFormat="1" applyFont="1" applyFill="1" applyBorder="1" applyAlignment="1" applyProtection="1">
      <alignment horizontal="right" vertical="center" wrapText="1"/>
    </xf>
    <xf numFmtId="0" fontId="97" fillId="0" borderId="0" xfId="0" applyFont="1" applyBorder="1" applyAlignment="1">
      <alignment horizontal="center" vertical="center" wrapText="1"/>
    </xf>
    <xf numFmtId="0" fontId="98" fillId="0" borderId="0" xfId="0" applyFont="1" applyBorder="1" applyAlignment="1">
      <alignment horizontal="right" wrapText="1"/>
    </xf>
    <xf numFmtId="0" fontId="91" fillId="0" borderId="24" xfId="0" applyFont="1" applyBorder="1" applyAlignment="1">
      <alignment horizontal="center" vertical="center" wrapText="1"/>
    </xf>
    <xf numFmtId="0" fontId="68" fillId="0" borderId="24" xfId="9" applyFont="1" applyBorder="1" applyAlignment="1">
      <alignment horizontal="center" vertical="center" wrapText="1"/>
    </xf>
    <xf numFmtId="1" fontId="99" fillId="0" borderId="26" xfId="9" applyNumberFormat="1" applyFont="1" applyBorder="1" applyAlignment="1">
      <alignment horizontal="center" vertical="center"/>
    </xf>
    <xf numFmtId="1" fontId="99" fillId="0" borderId="5" xfId="9" applyNumberFormat="1" applyFont="1" applyBorder="1" applyAlignment="1">
      <alignment horizontal="center" vertical="center"/>
    </xf>
    <xf numFmtId="0" fontId="68" fillId="62" borderId="24" xfId="0" applyFont="1" applyFill="1" applyBorder="1" applyAlignment="1">
      <alignment horizontal="center" vertical="center"/>
    </xf>
    <xf numFmtId="0" fontId="91" fillId="62" borderId="24" xfId="0" applyFont="1" applyFill="1" applyBorder="1" applyAlignment="1">
      <alignment horizontal="center" vertical="center"/>
    </xf>
    <xf numFmtId="168" fontId="91" fillId="62" borderId="24" xfId="1" applyNumberFormat="1" applyFont="1" applyFill="1" applyBorder="1" applyAlignment="1" applyProtection="1">
      <alignment horizontal="right" vertical="center" wrapText="1"/>
    </xf>
    <xf numFmtId="0" fontId="100" fillId="0" borderId="0" xfId="0" applyFont="1"/>
    <xf numFmtId="0" fontId="101" fillId="0" borderId="27" xfId="9" applyFont="1" applyFill="1" applyBorder="1" applyAlignment="1">
      <alignment horizontal="center" vertical="center" wrapText="1"/>
    </xf>
    <xf numFmtId="0" fontId="91" fillId="0" borderId="24" xfId="9" applyFont="1" applyFill="1" applyBorder="1" applyAlignment="1">
      <alignment horizontal="center" vertical="center"/>
    </xf>
    <xf numFmtId="0" fontId="91" fillId="0" borderId="24" xfId="9" applyFont="1" applyFill="1" applyBorder="1" applyAlignment="1">
      <alignment horizontal="center" vertical="center" wrapText="1"/>
    </xf>
    <xf numFmtId="0" fontId="101" fillId="0" borderId="26" xfId="9" applyFont="1" applyFill="1" applyBorder="1" applyAlignment="1">
      <alignment horizontal="center" vertical="center" wrapText="1"/>
    </xf>
    <xf numFmtId="0" fontId="91" fillId="56" borderId="24" xfId="4" applyFont="1" applyFill="1" applyBorder="1" applyAlignment="1">
      <alignment vertical="center" wrapText="1"/>
    </xf>
    <xf numFmtId="0" fontId="35" fillId="0" borderId="24" xfId="9" applyFont="1" applyFill="1" applyBorder="1" applyAlignment="1">
      <alignment horizontal="center" vertical="center" wrapText="1"/>
    </xf>
    <xf numFmtId="168" fontId="12" fillId="62" borderId="24" xfId="1" applyNumberFormat="1" applyFont="1" applyFill="1" applyBorder="1" applyAlignment="1" applyProtection="1">
      <alignment horizontal="right" vertical="center" wrapText="1"/>
    </xf>
    <xf numFmtId="166" fontId="13" fillId="56" borderId="24" xfId="10" applyNumberFormat="1" applyFont="1" applyFill="1" applyBorder="1" applyAlignment="1">
      <alignment horizontal="right" vertical="center"/>
    </xf>
    <xf numFmtId="166" fontId="12" fillId="56" borderId="24" xfId="10" applyNumberFormat="1" applyFont="1" applyFill="1" applyBorder="1" applyAlignment="1">
      <alignment horizontal="right" vertical="center"/>
    </xf>
    <xf numFmtId="0" fontId="12" fillId="0" borderId="24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top" wrapText="1"/>
    </xf>
    <xf numFmtId="0" fontId="12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33" fillId="2" borderId="24" xfId="0" applyFont="1" applyFill="1" applyBorder="1" applyAlignment="1">
      <alignment horizontal="center" vertical="top" wrapText="1"/>
    </xf>
    <xf numFmtId="166" fontId="33" fillId="2" borderId="24" xfId="10" applyFont="1" applyFill="1" applyBorder="1" applyAlignment="1" applyProtection="1">
      <alignment horizontal="right" vertical="top"/>
    </xf>
    <xf numFmtId="0" fontId="32" fillId="56" borderId="25" xfId="0" applyFont="1" applyFill="1" applyBorder="1" applyAlignment="1">
      <alignment horizontal="left" vertical="top" wrapText="1"/>
    </xf>
    <xf numFmtId="166" fontId="32" fillId="0" borderId="24" xfId="131" applyNumberFormat="1" applyFont="1" applyBorder="1" applyAlignment="1">
      <alignment horizontal="right" vertical="top"/>
    </xf>
    <xf numFmtId="0" fontId="90" fillId="0" borderId="24" xfId="0" applyFont="1" applyFill="1" applyBorder="1" applyAlignment="1">
      <alignment horizontal="center" vertical="top" wrapText="1"/>
    </xf>
    <xf numFmtId="0" fontId="74" fillId="0" borderId="0" xfId="0" applyFont="1" applyAlignment="1">
      <alignment horizontal="center" wrapText="1"/>
    </xf>
    <xf numFmtId="43" fontId="32" fillId="0" borderId="27" xfId="133" applyFont="1" applyFill="1" applyBorder="1" applyAlignment="1">
      <alignment horizontal="center" vertical="center" wrapText="1"/>
    </xf>
    <xf numFmtId="43" fontId="32" fillId="0" borderId="5" xfId="133" applyFont="1" applyFill="1" applyBorder="1" applyAlignment="1">
      <alignment horizontal="center" vertical="center" wrapText="1"/>
    </xf>
    <xf numFmtId="49" fontId="32" fillId="56" borderId="0" xfId="110" applyNumberFormat="1" applyFont="1" applyFill="1" applyAlignment="1">
      <alignment horizontal="center" vertical="center" wrapText="1"/>
    </xf>
    <xf numFmtId="1" fontId="32" fillId="56" borderId="24" xfId="110" applyFont="1" applyFill="1" applyBorder="1" applyAlignment="1">
      <alignment horizontal="center" vertical="center" wrapText="1"/>
    </xf>
    <xf numFmtId="49" fontId="32" fillId="56" borderId="24" xfId="110" applyNumberFormat="1" applyFont="1" applyFill="1" applyBorder="1" applyAlignment="1" applyProtection="1">
      <alignment horizontal="center" vertical="center" wrapText="1"/>
      <protection locked="0"/>
    </xf>
    <xf numFmtId="173" fontId="32" fillId="56" borderId="27" xfId="99" applyNumberFormat="1" applyFont="1" applyFill="1" applyBorder="1" applyAlignment="1">
      <alignment horizontal="center" vertical="center" wrapText="1"/>
    </xf>
    <xf numFmtId="173" fontId="32" fillId="56" borderId="26" xfId="99" applyNumberFormat="1" applyFont="1" applyFill="1" applyBorder="1" applyAlignment="1">
      <alignment horizontal="center" vertical="center" wrapText="1"/>
    </xf>
    <xf numFmtId="173" fontId="32" fillId="56" borderId="5" xfId="99" applyNumberFormat="1" applyFont="1" applyFill="1" applyBorder="1" applyAlignment="1">
      <alignment horizontal="center" vertical="center" wrapText="1"/>
    </xf>
    <xf numFmtId="49" fontId="32" fillId="56" borderId="24" xfId="110" applyNumberFormat="1" applyFont="1" applyFill="1" applyBorder="1" applyAlignment="1">
      <alignment horizontal="center"/>
    </xf>
    <xf numFmtId="49" fontId="32" fillId="56" borderId="24" xfId="158" applyNumberFormat="1" applyFont="1" applyFill="1" applyBorder="1" applyAlignment="1">
      <alignment horizontal="center" vertical="center" wrapText="1"/>
    </xf>
    <xf numFmtId="0" fontId="12" fillId="56" borderId="24" xfId="0" applyFont="1" applyFill="1" applyBorder="1" applyAlignment="1">
      <alignment horizontal="center"/>
    </xf>
    <xf numFmtId="49" fontId="12" fillId="56" borderId="27" xfId="158" applyNumberFormat="1" applyFont="1" applyFill="1" applyBorder="1" applyAlignment="1">
      <alignment horizontal="center" vertical="center" wrapText="1"/>
    </xf>
    <xf numFmtId="49" fontId="12" fillId="56" borderId="26" xfId="158" applyNumberFormat="1" applyFont="1" applyFill="1" applyBorder="1" applyAlignment="1">
      <alignment horizontal="center" vertical="center" wrapText="1"/>
    </xf>
    <xf numFmtId="49" fontId="12" fillId="56" borderId="5" xfId="158" applyNumberFormat="1" applyFont="1" applyFill="1" applyBorder="1" applyAlignment="1">
      <alignment horizontal="center" vertical="center" wrapText="1"/>
    </xf>
    <xf numFmtId="49" fontId="12" fillId="56" borderId="0" xfId="110" applyNumberFormat="1" applyFont="1" applyFill="1" applyAlignment="1">
      <alignment horizontal="center" vertical="center" wrapText="1"/>
    </xf>
    <xf numFmtId="173" fontId="12" fillId="56" borderId="24" xfId="113" applyNumberFormat="1" applyFont="1" applyFill="1" applyBorder="1" applyAlignment="1">
      <alignment horizontal="center" vertical="center" wrapText="1"/>
    </xf>
    <xf numFmtId="173" fontId="12" fillId="56" borderId="24" xfId="66" applyNumberFormat="1" applyFont="1" applyFill="1" applyBorder="1" applyAlignment="1">
      <alignment horizontal="center" vertical="center" wrapText="1"/>
    </xf>
    <xf numFmtId="173" fontId="12" fillId="56" borderId="28" xfId="0" applyNumberFormat="1" applyFont="1" applyFill="1" applyBorder="1" applyAlignment="1">
      <alignment horizontal="center" vertical="center" wrapText="1"/>
    </xf>
    <xf numFmtId="173" fontId="12" fillId="56" borderId="29" xfId="0" applyNumberFormat="1" applyFont="1" applyFill="1" applyBorder="1" applyAlignment="1">
      <alignment horizontal="center" vertical="center" wrapText="1"/>
    </xf>
    <xf numFmtId="173" fontId="12" fillId="56" borderId="24" xfId="0" applyNumberFormat="1" applyFont="1" applyFill="1" applyBorder="1" applyAlignment="1">
      <alignment horizontal="center" vertical="center" wrapText="1"/>
    </xf>
    <xf numFmtId="173" fontId="12" fillId="56" borderId="24" xfId="155" applyNumberFormat="1" applyFont="1" applyFill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top" wrapText="1"/>
    </xf>
    <xf numFmtId="0" fontId="12" fillId="0" borderId="25" xfId="0" applyFont="1" applyBorder="1" applyAlignment="1">
      <alignment horizontal="center" vertical="top" wrapText="1"/>
    </xf>
    <xf numFmtId="0" fontId="12" fillId="0" borderId="28" xfId="0" applyFont="1" applyBorder="1" applyAlignment="1">
      <alignment horizontal="center" vertical="top" wrapText="1"/>
    </xf>
    <xf numFmtId="0" fontId="12" fillId="0" borderId="29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33" fillId="2" borderId="0" xfId="0" applyFont="1" applyFill="1" applyBorder="1" applyAlignment="1">
      <alignment horizontal="center" wrapText="1"/>
    </xf>
    <xf numFmtId="0" fontId="32" fillId="2" borderId="2" xfId="0" applyFont="1" applyFill="1" applyBorder="1" applyAlignment="1">
      <alignment horizontal="center" vertical="top" wrapText="1"/>
    </xf>
    <xf numFmtId="0" fontId="32" fillId="2" borderId="4" xfId="0" applyFont="1" applyFill="1" applyBorder="1" applyAlignment="1">
      <alignment horizontal="center" vertical="top" wrapText="1"/>
    </xf>
    <xf numFmtId="0" fontId="32" fillId="0" borderId="4" xfId="0" applyFont="1" applyBorder="1" applyAlignment="1">
      <alignment horizontal="center" vertical="top" wrapText="1"/>
    </xf>
    <xf numFmtId="0" fontId="32" fillId="0" borderId="5" xfId="0" applyFont="1" applyBorder="1" applyAlignment="1">
      <alignment horizontal="center" vertical="top" wrapText="1"/>
    </xf>
    <xf numFmtId="1" fontId="99" fillId="0" borderId="26" xfId="9" applyNumberFormat="1" applyFont="1" applyBorder="1" applyAlignment="1">
      <alignment horizontal="center" vertical="center"/>
    </xf>
    <xf numFmtId="0" fontId="91" fillId="0" borderId="0" xfId="0" applyFont="1" applyBorder="1" applyAlignment="1">
      <alignment horizontal="center" vertical="center" wrapText="1"/>
    </xf>
    <xf numFmtId="0" fontId="68" fillId="0" borderId="24" xfId="9" applyFont="1" applyBorder="1" applyAlignment="1">
      <alignment horizontal="center" vertical="center" wrapText="1"/>
    </xf>
    <xf numFmtId="170" fontId="96" fillId="0" borderId="24" xfId="9" applyNumberFormat="1" applyFont="1" applyBorder="1" applyAlignment="1">
      <alignment horizontal="center" vertical="center" wrapText="1"/>
    </xf>
    <xf numFmtId="0" fontId="91" fillId="0" borderId="25" xfId="9" applyFont="1" applyFill="1" applyBorder="1" applyAlignment="1">
      <alignment horizontal="center" vertical="top" wrapText="1"/>
    </xf>
    <xf numFmtId="0" fontId="91" fillId="0" borderId="28" xfId="9" applyFont="1" applyFill="1" applyBorder="1" applyAlignment="1">
      <alignment horizontal="center" vertical="top" wrapText="1"/>
    </xf>
    <xf numFmtId="0" fontId="91" fillId="0" borderId="29" xfId="9" applyFont="1" applyFill="1" applyBorder="1" applyAlignment="1">
      <alignment horizontal="center" vertical="top" wrapText="1"/>
    </xf>
    <xf numFmtId="0" fontId="10" fillId="56" borderId="25" xfId="4" applyFont="1" applyFill="1" applyBorder="1" applyAlignment="1">
      <alignment horizontal="center" vertical="center"/>
    </xf>
    <xf numFmtId="0" fontId="10" fillId="56" borderId="28" xfId="4" applyFont="1" applyFill="1" applyBorder="1" applyAlignment="1">
      <alignment horizontal="center" vertical="center"/>
    </xf>
    <xf numFmtId="0" fontId="10" fillId="56" borderId="29" xfId="4" applyFont="1" applyFill="1" applyBorder="1" applyAlignment="1">
      <alignment horizontal="center" vertical="center"/>
    </xf>
    <xf numFmtId="0" fontId="68" fillId="61" borderId="25" xfId="9" applyFont="1" applyFill="1" applyBorder="1" applyAlignment="1">
      <alignment horizontal="center" vertical="center"/>
    </xf>
    <xf numFmtId="0" fontId="68" fillId="61" borderId="28" xfId="9" applyFont="1" applyFill="1" applyBorder="1" applyAlignment="1">
      <alignment horizontal="center" vertical="center"/>
    </xf>
    <xf numFmtId="0" fontId="68" fillId="61" borderId="29" xfId="9" applyFont="1" applyFill="1" applyBorder="1" applyAlignment="1">
      <alignment horizontal="center" vertical="center"/>
    </xf>
    <xf numFmtId="0" fontId="91" fillId="62" borderId="5" xfId="0" applyFont="1" applyFill="1" applyBorder="1" applyAlignment="1">
      <alignment horizontal="center" vertical="center" wrapText="1"/>
    </xf>
    <xf numFmtId="0" fontId="92" fillId="0" borderId="0" xfId="0" applyFont="1" applyFill="1" applyBorder="1" applyAlignment="1">
      <alignment horizontal="right" wrapText="1"/>
    </xf>
    <xf numFmtId="0" fontId="74" fillId="0" borderId="24" xfId="0" applyFont="1" applyBorder="1" applyAlignment="1">
      <alignment horizontal="center" vertical="center"/>
    </xf>
    <xf numFmtId="0" fontId="74" fillId="0" borderId="24" xfId="0" applyFont="1" applyBorder="1" applyAlignment="1">
      <alignment horizontal="center" vertical="center" wrapText="1"/>
    </xf>
    <xf numFmtId="0" fontId="94" fillId="0" borderId="0" xfId="0" applyFont="1" applyFill="1" applyAlignment="1">
      <alignment horizontal="center" wrapText="1"/>
    </xf>
    <xf numFmtId="0" fontId="93" fillId="0" borderId="0" xfId="0" applyFont="1" applyFill="1" applyAlignment="1">
      <alignment horizontal="right"/>
    </xf>
    <xf numFmtId="0" fontId="92" fillId="0" borderId="0" xfId="0" applyFont="1" applyFill="1" applyAlignment="1">
      <alignment horizontal="right"/>
    </xf>
    <xf numFmtId="0" fontId="74" fillId="0" borderId="0" xfId="0" applyFont="1" applyFill="1" applyAlignment="1">
      <alignment horizontal="right"/>
    </xf>
    <xf numFmtId="0" fontId="92" fillId="0" borderId="0" xfId="0" applyFont="1" applyFill="1" applyAlignment="1">
      <alignment horizontal="left" vertical="top"/>
    </xf>
    <xf numFmtId="0" fontId="74" fillId="0" borderId="27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92" fillId="0" borderId="0" xfId="0" applyFont="1" applyAlignment="1">
      <alignment horizontal="right" indent="1"/>
    </xf>
    <xf numFmtId="2" fontId="13" fillId="2" borderId="0" xfId="0" applyNumberFormat="1" applyFont="1" applyFill="1" applyBorder="1" applyAlignment="1">
      <alignment horizontal="right" vertical="center" wrapText="1"/>
    </xf>
    <xf numFmtId="0" fontId="13" fillId="2" borderId="1" xfId="0" applyFont="1" applyFill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/>
    </xf>
    <xf numFmtId="0" fontId="13" fillId="0" borderId="0" xfId="0" applyFont="1" applyAlignment="1">
      <alignment horizontal="left" vertical="top" wrapText="1"/>
    </xf>
    <xf numFmtId="170" fontId="71" fillId="0" borderId="0" xfId="9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4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13" fillId="0" borderId="0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left" vertical="top" wrapText="1"/>
    </xf>
    <xf numFmtId="0" fontId="66" fillId="2" borderId="1" xfId="0" applyFont="1" applyFill="1" applyBorder="1" applyAlignment="1">
      <alignment horizontal="center" vertical="top" wrapText="1"/>
    </xf>
    <xf numFmtId="170" fontId="71" fillId="0" borderId="33" xfId="9" applyNumberFormat="1" applyFont="1" applyBorder="1" applyAlignment="1">
      <alignment horizontal="center" vertical="center" wrapText="1"/>
    </xf>
    <xf numFmtId="170" fontId="71" fillId="0" borderId="34" xfId="9" applyNumberFormat="1" applyFont="1" applyBorder="1" applyAlignment="1">
      <alignment horizontal="center" vertical="center" wrapText="1"/>
    </xf>
    <xf numFmtId="170" fontId="71" fillId="0" borderId="30" xfId="9" applyNumberFormat="1" applyFont="1" applyBorder="1" applyAlignment="1">
      <alignment horizontal="center" vertical="center" wrapText="1"/>
    </xf>
    <xf numFmtId="0" fontId="68" fillId="0" borderId="32" xfId="0" applyFont="1" applyBorder="1" applyAlignment="1">
      <alignment vertical="center" wrapText="1"/>
    </xf>
    <xf numFmtId="0" fontId="81" fillId="0" borderId="25" xfId="0" applyFont="1" applyBorder="1" applyAlignment="1">
      <alignment vertical="center" wrapText="1"/>
    </xf>
    <xf numFmtId="0" fontId="81" fillId="0" borderId="28" xfId="0" applyFont="1" applyBorder="1" applyAlignment="1">
      <alignment vertical="center" wrapText="1"/>
    </xf>
    <xf numFmtId="0" fontId="81" fillId="0" borderId="29" xfId="0" applyFont="1" applyBorder="1" applyAlignment="1">
      <alignment vertical="center" wrapText="1"/>
    </xf>
    <xf numFmtId="0" fontId="71" fillId="2" borderId="30" xfId="0" applyFont="1" applyFill="1" applyBorder="1" applyAlignment="1">
      <alignment vertical="center" wrapText="1"/>
    </xf>
    <xf numFmtId="0" fontId="71" fillId="2" borderId="1" xfId="0" applyFont="1" applyFill="1" applyBorder="1" applyAlignment="1">
      <alignment vertical="center" wrapText="1"/>
    </xf>
    <xf numFmtId="0" fontId="71" fillId="2" borderId="31" xfId="0" applyFont="1" applyFill="1" applyBorder="1" applyAlignment="1">
      <alignment vertical="center" wrapText="1"/>
    </xf>
    <xf numFmtId="0" fontId="81" fillId="2" borderId="25" xfId="0" applyFont="1" applyFill="1" applyBorder="1" applyAlignment="1">
      <alignment vertical="center" wrapText="1"/>
    </xf>
    <xf numFmtId="0" fontId="81" fillId="2" borderId="28" xfId="0" applyFont="1" applyFill="1" applyBorder="1" applyAlignment="1">
      <alignment vertical="center" wrapText="1"/>
    </xf>
    <xf numFmtId="0" fontId="81" fillId="2" borderId="29" xfId="0" applyFont="1" applyFill="1" applyBorder="1" applyAlignment="1">
      <alignment vertical="center" wrapText="1"/>
    </xf>
    <xf numFmtId="0" fontId="33" fillId="0" borderId="0" xfId="8" applyFont="1" applyAlignment="1">
      <alignment horizontal="right" vertical="top" wrapText="1"/>
    </xf>
    <xf numFmtId="0" fontId="75" fillId="0" borderId="0" xfId="0" applyFont="1" applyAlignment="1">
      <alignment horizontal="center" vertical="center" wrapText="1"/>
    </xf>
    <xf numFmtId="0" fontId="75" fillId="0" borderId="24" xfId="0" applyFont="1" applyBorder="1" applyAlignment="1">
      <alignment horizontal="center" vertical="center" wrapText="1"/>
    </xf>
    <xf numFmtId="174" fontId="75" fillId="0" borderId="24" xfId="1" applyNumberFormat="1" applyFont="1" applyBorder="1" applyAlignment="1" applyProtection="1">
      <alignment horizontal="center" vertical="center" wrapText="1"/>
    </xf>
  </cellXfs>
  <cellStyles count="164">
    <cellStyle name="20% - Accent1" xfId="30" builtinId="30" customBuiltin="1"/>
    <cellStyle name="20% - Accent1 2" xfId="72"/>
    <cellStyle name="20% - Accent1 3" xfId="140"/>
    <cellStyle name="20% - Accent2" xfId="34" builtinId="34" customBuiltin="1"/>
    <cellStyle name="20% - Accent2 2" xfId="73"/>
    <cellStyle name="20% - Accent2 3" xfId="142"/>
    <cellStyle name="20% - Accent3" xfId="38" builtinId="38" customBuiltin="1"/>
    <cellStyle name="20% - Accent3 2" xfId="74"/>
    <cellStyle name="20% - Accent3 3" xfId="144"/>
    <cellStyle name="20% - Accent4" xfId="42" builtinId="42" customBuiltin="1"/>
    <cellStyle name="20% - Accent4 2" xfId="75"/>
    <cellStyle name="20% - Accent4 3" xfId="146"/>
    <cellStyle name="20% - Accent5" xfId="46" builtinId="46" customBuiltin="1"/>
    <cellStyle name="20% - Accent5 2" xfId="76"/>
    <cellStyle name="20% - Accent5 3" xfId="148"/>
    <cellStyle name="20% - Accent6" xfId="50" builtinId="50" customBuiltin="1"/>
    <cellStyle name="20% - Accent6 2" xfId="77"/>
    <cellStyle name="20% - Accent6 3" xfId="150"/>
    <cellStyle name="40% - Accent1" xfId="31" builtinId="31" customBuiltin="1"/>
    <cellStyle name="40% - Accent1 2" xfId="78"/>
    <cellStyle name="40% - Accent1 3" xfId="141"/>
    <cellStyle name="40% - Accent2" xfId="35" builtinId="35" customBuiltin="1"/>
    <cellStyle name="40% - Accent2 2" xfId="79"/>
    <cellStyle name="40% - Accent2 3" xfId="143"/>
    <cellStyle name="40% - Accent3" xfId="39" builtinId="39" customBuiltin="1"/>
    <cellStyle name="40% - Accent3 2" xfId="80"/>
    <cellStyle name="40% - Accent3 3" xfId="145"/>
    <cellStyle name="40% - Accent4" xfId="43" builtinId="43" customBuiltin="1"/>
    <cellStyle name="40% - Accent4 2" xfId="81"/>
    <cellStyle name="40% - Accent4 3" xfId="147"/>
    <cellStyle name="40% - Accent5" xfId="47" builtinId="47" customBuiltin="1"/>
    <cellStyle name="40% - Accent5 2" xfId="82"/>
    <cellStyle name="40% - Accent5 3" xfId="149"/>
    <cellStyle name="40% - Accent6" xfId="51" builtinId="51" customBuiltin="1"/>
    <cellStyle name="40% - Accent6 2" xfId="83"/>
    <cellStyle name="40% - Accent6 3" xfId="151"/>
    <cellStyle name="60% - Accent1" xfId="32" builtinId="32" customBuiltin="1"/>
    <cellStyle name="60% - Accent1 2" xfId="84"/>
    <cellStyle name="60% - Accent2" xfId="36" builtinId="36" customBuiltin="1"/>
    <cellStyle name="60% - Accent2 2" xfId="85"/>
    <cellStyle name="60% - Accent3" xfId="40" builtinId="40" customBuiltin="1"/>
    <cellStyle name="60% - Accent3 2" xfId="86"/>
    <cellStyle name="60% - Accent4" xfId="44" builtinId="44" customBuiltin="1"/>
    <cellStyle name="60% - Accent4 2" xfId="87"/>
    <cellStyle name="60% - Accent5" xfId="48" builtinId="48" customBuiltin="1"/>
    <cellStyle name="60% - Accent5 2" xfId="88"/>
    <cellStyle name="60% - Accent6" xfId="52" builtinId="52" customBuiltin="1"/>
    <cellStyle name="60% - Accent6 2" xfId="89"/>
    <cellStyle name="Accent1" xfId="29" builtinId="29" customBuiltin="1"/>
    <cellStyle name="Accent1 2" xfId="90"/>
    <cellStyle name="Accent2" xfId="33" builtinId="33" customBuiltin="1"/>
    <cellStyle name="Accent2 2" xfId="91"/>
    <cellStyle name="Accent3" xfId="37" builtinId="37" customBuiltin="1"/>
    <cellStyle name="Accent3 2" xfId="92"/>
    <cellStyle name="Accent4" xfId="41" builtinId="41" customBuiltin="1"/>
    <cellStyle name="Accent4 2" xfId="93"/>
    <cellStyle name="Accent5" xfId="45" builtinId="45" customBuiltin="1"/>
    <cellStyle name="Accent5 2" xfId="94"/>
    <cellStyle name="Accent6" xfId="49" builtinId="49" customBuiltin="1"/>
    <cellStyle name="Accent6 2" xfId="95"/>
    <cellStyle name="Bad" xfId="19" builtinId="27" customBuiltin="1"/>
    <cellStyle name="Bad 2" xfId="96"/>
    <cellStyle name="Calculation" xfId="23" builtinId="22" customBuiltin="1"/>
    <cellStyle name="Calculation 2" xfId="97"/>
    <cellStyle name="Check Cell" xfId="25" builtinId="23" customBuiltin="1"/>
    <cellStyle name="Check Cell 2" xfId="98"/>
    <cellStyle name="Comma" xfId="1" builtinId="3"/>
    <cellStyle name="Comma 11" xfId="132"/>
    <cellStyle name="Comma 15" xfId="133"/>
    <cellStyle name="Comma 2" xfId="2"/>
    <cellStyle name="Comma 2 2" xfId="63"/>
    <cellStyle name="Comma 2 2 2" xfId="99"/>
    <cellStyle name="Comma 2 2 2 3" xfId="136"/>
    <cellStyle name="Comma 2 3" xfId="66"/>
    <cellStyle name="Comma 2 4" xfId="59"/>
    <cellStyle name="Comma 2 5" xfId="163"/>
    <cellStyle name="Comma 3" xfId="3"/>
    <cellStyle name="Comma 3 2" xfId="100"/>
    <cellStyle name="Comma 3 2 2" xfId="155"/>
    <cellStyle name="Comma 3 3" xfId="62"/>
    <cellStyle name="Comma 4" xfId="65"/>
    <cellStyle name="Comma 5" xfId="57"/>
    <cellStyle name="Comma 5 2" xfId="154"/>
    <cellStyle name="Explanatory Text" xfId="27" builtinId="53" customBuiltin="1"/>
    <cellStyle name="Explanatory Text 2" xfId="101"/>
    <cellStyle name="Good" xfId="18" builtinId="26" customBuiltin="1"/>
    <cellStyle name="Good 2" xfId="102"/>
    <cellStyle name="Heading 1" xfId="14" builtinId="16" customBuiltin="1"/>
    <cellStyle name="Heading 1 2" xfId="103"/>
    <cellStyle name="Heading 2" xfId="15" builtinId="17" customBuiltin="1"/>
    <cellStyle name="Heading 2 2" xfId="104"/>
    <cellStyle name="Heading 3" xfId="16" builtinId="18" customBuiltin="1"/>
    <cellStyle name="Heading 3 2" xfId="105"/>
    <cellStyle name="Heading 4" xfId="17" builtinId="19" customBuiltin="1"/>
    <cellStyle name="Heading 4 2" xfId="106"/>
    <cellStyle name="Input" xfId="21" builtinId="20" customBuiltin="1"/>
    <cellStyle name="Input 2" xfId="107"/>
    <cellStyle name="Linked Cell" xfId="24" builtinId="24" customBuiltin="1"/>
    <cellStyle name="Linked Cell 2" xfId="108"/>
    <cellStyle name="Neutral" xfId="20" builtinId="28" customBuiltin="1"/>
    <cellStyle name="Neutral 2" xfId="69"/>
    <cellStyle name="Neutral 3" xfId="109"/>
    <cellStyle name="Normal" xfId="0" builtinId="0"/>
    <cellStyle name="Normal 10" xfId="4"/>
    <cellStyle name="Normal 11" xfId="56"/>
    <cellStyle name="Normal 11 2" xfId="137"/>
    <cellStyle name="Normal 11 3" xfId="153"/>
    <cellStyle name="Normal 12" xfId="138"/>
    <cellStyle name="Normal 2" xfId="5"/>
    <cellStyle name="Normal 2 2" xfId="110"/>
    <cellStyle name="Normal 2 2 2" xfId="127"/>
    <cellStyle name="Normal 2 3" xfId="111"/>
    <cellStyle name="Normal 2 4" xfId="58"/>
    <cellStyle name="Normal 3" xfId="53"/>
    <cellStyle name="Normal 3 2" xfId="67"/>
    <cellStyle name="Normal 3 2 2" xfId="112"/>
    <cellStyle name="Normal 3 3" xfId="61"/>
    <cellStyle name="Normal 3_HavelvacN2axjusakN3" xfId="70"/>
    <cellStyle name="Normal 37" xfId="139"/>
    <cellStyle name="Normal 4" xfId="6"/>
    <cellStyle name="Normal 4 2" xfId="68"/>
    <cellStyle name="Normal 4 3" xfId="64"/>
    <cellStyle name="Normal 5" xfId="7"/>
    <cellStyle name="Normal 5 2" xfId="113"/>
    <cellStyle name="Normal 5 2 2" xfId="156"/>
    <cellStyle name="Normal 5 2 2 4" xfId="159"/>
    <cellStyle name="Normal 5 2 5" xfId="160"/>
    <cellStyle name="Normal 5 3" xfId="71"/>
    <cellStyle name="Normal 6" xfId="114"/>
    <cellStyle name="Normal 7" xfId="115"/>
    <cellStyle name="Normal 8" xfId="8"/>
    <cellStyle name="Normal 8 2" xfId="126"/>
    <cellStyle name="Normal 9" xfId="9"/>
    <cellStyle name="Normal_Book2" xfId="158"/>
    <cellStyle name="Note 2" xfId="54"/>
    <cellStyle name="Note 2 2" xfId="116"/>
    <cellStyle name="Note 2 3" xfId="152"/>
    <cellStyle name="Output" xfId="22" builtinId="21" customBuiltin="1"/>
    <cellStyle name="Output 2" xfId="117"/>
    <cellStyle name="Percent 2" xfId="60"/>
    <cellStyle name="Percent 3" xfId="129"/>
    <cellStyle name="Percent 3 2" xfId="157"/>
    <cellStyle name="SN_241" xfId="10"/>
    <cellStyle name="SN_it" xfId="131"/>
    <cellStyle name="Style 1" xfId="11"/>
    <cellStyle name="Style 1 2" xfId="119"/>
    <cellStyle name="Style 1 2 2" xfId="130"/>
    <cellStyle name="Style 1 3" xfId="118"/>
    <cellStyle name="Style 1_verchnakan_ax21-25_2018" xfId="120"/>
    <cellStyle name="Title 2" xfId="55"/>
    <cellStyle name="Title 2 2" xfId="121"/>
    <cellStyle name="Total" xfId="28" builtinId="25" customBuiltin="1"/>
    <cellStyle name="Total 2" xfId="122"/>
    <cellStyle name="Warning Text" xfId="26" builtinId="11" customBuiltin="1"/>
    <cellStyle name="Warning Text 2" xfId="123"/>
    <cellStyle name="Обычный 2" xfId="12"/>
    <cellStyle name="Обычный 2 2" xfId="125"/>
    <cellStyle name="Обычный 2 3" xfId="128"/>
    <cellStyle name="Обычный 2 4" xfId="124"/>
    <cellStyle name="Обычный 3" xfId="135"/>
    <cellStyle name="Обычный 5" xfId="134"/>
    <cellStyle name="Обычный 9 2" xfId="161"/>
    <cellStyle name="Финансовый 16" xfId="162"/>
    <cellStyle name="Финансовый 2" xfId="1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rchatumner%20&#1406;&#1381;&#1398;&#1401;&#1400;&#1410;&#1408;%202022%20(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3-1"/>
    </sheetNames>
    <sheetDataSet>
      <sheetData sheetId="0" refreshError="1"/>
      <sheetData sheetId="1" refreshError="1"/>
      <sheetData sheetId="2" refreshError="1">
        <row r="11">
          <cell r="D11">
            <v>-3926405.5</v>
          </cell>
          <cell r="E11">
            <v>-3926405.5</v>
          </cell>
        </row>
        <row r="16">
          <cell r="D16">
            <v>-3926405.5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6"/>
  <sheetViews>
    <sheetView view="pageBreakPreview" topLeftCell="A17" zoomScale="145" zoomScaleNormal="100" zoomScaleSheetLayoutView="145" workbookViewId="0">
      <selection activeCell="A10" sqref="A10"/>
    </sheetView>
  </sheetViews>
  <sheetFormatPr defaultRowHeight="17.25"/>
  <cols>
    <col min="1" max="1" width="56.140625" style="45" customWidth="1"/>
    <col min="2" max="2" width="23.85546875" style="45" customWidth="1"/>
    <col min="3" max="3" width="15.85546875" style="45" customWidth="1"/>
    <col min="4" max="4" width="18.28515625" style="45" customWidth="1"/>
    <col min="5" max="5" width="17.5703125" style="45" customWidth="1"/>
    <col min="6" max="7" width="15.85546875" style="45" customWidth="1"/>
    <col min="8" max="16384" width="9.140625" style="45"/>
  </cols>
  <sheetData>
    <row r="1" spans="1:6">
      <c r="B1" s="46" t="s">
        <v>174</v>
      </c>
    </row>
    <row r="2" spans="1:6">
      <c r="B2" s="46" t="s">
        <v>96</v>
      </c>
    </row>
    <row r="3" spans="1:6">
      <c r="B3" s="46" t="s">
        <v>92</v>
      </c>
    </row>
    <row r="4" spans="1:6">
      <c r="B4" s="117"/>
    </row>
    <row r="5" spans="1:6" ht="68.25" customHeight="1">
      <c r="A5" s="318" t="s">
        <v>159</v>
      </c>
      <c r="B5" s="318"/>
    </row>
    <row r="6" spans="1:6" hidden="1"/>
    <row r="7" spans="1:6" hidden="1">
      <c r="A7" s="47"/>
      <c r="B7" s="44" t="s">
        <v>97</v>
      </c>
    </row>
    <row r="8" spans="1:6" ht="115.5" customHeight="1">
      <c r="A8" s="319" t="s">
        <v>160</v>
      </c>
      <c r="B8" s="28" t="s">
        <v>222</v>
      </c>
    </row>
    <row r="9" spans="1:6" ht="34.5" customHeight="1">
      <c r="A9" s="320"/>
      <c r="B9" s="48" t="s">
        <v>66</v>
      </c>
    </row>
    <row r="10" spans="1:6">
      <c r="A10" s="118" t="s">
        <v>161</v>
      </c>
      <c r="B10" s="48">
        <f>+B12+B20</f>
        <v>0</v>
      </c>
      <c r="E10" s="119"/>
    </row>
    <row r="11" spans="1:6">
      <c r="A11" s="120" t="s">
        <v>114</v>
      </c>
      <c r="B11" s="48"/>
    </row>
    <row r="12" spans="1:6">
      <c r="A12" s="120" t="s">
        <v>162</v>
      </c>
      <c r="B12" s="48">
        <f>+B14</f>
        <v>3926405.5</v>
      </c>
      <c r="D12" s="119"/>
      <c r="E12" s="119"/>
      <c r="F12" s="119"/>
    </row>
    <row r="13" spans="1:6">
      <c r="A13" s="120" t="s">
        <v>114</v>
      </c>
      <c r="B13" s="48"/>
      <c r="D13" s="119"/>
      <c r="E13" s="119"/>
      <c r="F13" s="119"/>
    </row>
    <row r="14" spans="1:6">
      <c r="A14" s="120" t="s">
        <v>163</v>
      </c>
      <c r="B14" s="121">
        <f>+B16+B18</f>
        <v>3926405.5</v>
      </c>
      <c r="D14" s="119"/>
      <c r="E14" s="119"/>
    </row>
    <row r="15" spans="1:6">
      <c r="A15" s="120" t="s">
        <v>114</v>
      </c>
      <c r="B15" s="121"/>
      <c r="D15" s="122"/>
    </row>
    <row r="16" spans="1:6" ht="34.5">
      <c r="A16" s="120" t="s">
        <v>164</v>
      </c>
      <c r="B16" s="123">
        <f>+B17</f>
        <v>3926405.5</v>
      </c>
      <c r="D16" s="122"/>
      <c r="F16" s="119"/>
    </row>
    <row r="17" spans="1:52" ht="102" customHeight="1">
      <c r="A17" s="124" t="s">
        <v>165</v>
      </c>
      <c r="B17" s="121">
        <f>-'[1]3'!D11</f>
        <v>3926405.5</v>
      </c>
    </row>
    <row r="18" spans="1:52" ht="22.5" customHeight="1">
      <c r="A18" s="120" t="s">
        <v>166</v>
      </c>
      <c r="B18" s="123">
        <f>+B19</f>
        <v>0</v>
      </c>
    </row>
    <row r="19" spans="1:52" ht="22.5" customHeight="1">
      <c r="A19" s="124" t="s">
        <v>167</v>
      </c>
      <c r="B19" s="121"/>
    </row>
    <row r="20" spans="1:52" s="126" customFormat="1" ht="26.25" customHeight="1">
      <c r="A20" s="120" t="s">
        <v>168</v>
      </c>
      <c r="B20" s="121">
        <f>+B22</f>
        <v>-3926405.5</v>
      </c>
      <c r="C20" s="125"/>
      <c r="D20" s="125"/>
      <c r="F20" s="125"/>
      <c r="G20" s="125"/>
      <c r="H20" s="125"/>
      <c r="I20" s="125"/>
      <c r="J20" s="125"/>
      <c r="K20" s="125"/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25"/>
      <c r="AB20" s="125"/>
      <c r="AC20" s="125"/>
      <c r="AD20" s="125"/>
      <c r="AE20" s="125"/>
      <c r="AF20" s="125"/>
      <c r="AG20" s="125"/>
      <c r="AH20" s="125"/>
      <c r="AI20" s="125"/>
      <c r="AJ20" s="125"/>
      <c r="AK20" s="125"/>
      <c r="AL20" s="125"/>
      <c r="AM20" s="125"/>
      <c r="AN20" s="125"/>
      <c r="AO20" s="125"/>
      <c r="AP20" s="125"/>
      <c r="AQ20" s="125"/>
      <c r="AR20" s="125"/>
      <c r="AS20" s="125"/>
      <c r="AT20" s="125"/>
      <c r="AU20" s="125"/>
      <c r="AV20" s="125"/>
      <c r="AW20" s="125"/>
      <c r="AX20" s="125"/>
      <c r="AY20" s="125"/>
      <c r="AZ20" s="125"/>
    </row>
    <row r="21" spans="1:52" s="126" customFormat="1" ht="28.5" customHeight="1">
      <c r="A21" s="120" t="s">
        <v>169</v>
      </c>
      <c r="B21" s="121"/>
    </row>
    <row r="22" spans="1:52" s="126" customFormat="1" ht="15.75" customHeight="1">
      <c r="A22" s="120" t="s">
        <v>170</v>
      </c>
      <c r="B22" s="121">
        <f>+B24</f>
        <v>-3926405.5</v>
      </c>
    </row>
    <row r="23" spans="1:52" s="126" customFormat="1" ht="24" customHeight="1">
      <c r="A23" s="120" t="s">
        <v>114</v>
      </c>
      <c r="B23" s="121"/>
    </row>
    <row r="24" spans="1:52" s="126" customFormat="1" ht="42.75" customHeight="1">
      <c r="A24" s="120" t="s">
        <v>171</v>
      </c>
      <c r="B24" s="123">
        <f>+B26</f>
        <v>-3926405.5</v>
      </c>
    </row>
    <row r="25" spans="1:52" s="126" customFormat="1" ht="26.25" customHeight="1">
      <c r="A25" s="120" t="s">
        <v>172</v>
      </c>
      <c r="B25" s="121"/>
    </row>
    <row r="26" spans="1:52" s="126" customFormat="1" ht="26.25" customHeight="1">
      <c r="A26" s="120" t="s">
        <v>173</v>
      </c>
      <c r="B26" s="127">
        <f>+'[1]3'!E11</f>
        <v>-3926405.5</v>
      </c>
    </row>
  </sheetData>
  <mergeCells count="2">
    <mergeCell ref="A5:B5"/>
    <mergeCell ref="A8:A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view="pageBreakPreview" topLeftCell="A28" zoomScale="130" zoomScaleNormal="100" zoomScaleSheetLayoutView="130" workbookViewId="0">
      <selection activeCell="B15" sqref="B15:B18"/>
    </sheetView>
  </sheetViews>
  <sheetFormatPr defaultRowHeight="17.25"/>
  <cols>
    <col min="1" max="2" width="15.85546875" style="144" customWidth="1"/>
    <col min="3" max="3" width="77.42578125" style="144" customWidth="1"/>
    <col min="4" max="4" width="19.7109375" style="144" customWidth="1"/>
    <col min="5" max="16384" width="9.140625" style="144"/>
  </cols>
  <sheetData>
    <row r="1" spans="1:4" s="128" customFormat="1">
      <c r="A1" s="129"/>
      <c r="B1" s="129"/>
      <c r="C1" s="129"/>
      <c r="D1" s="130" t="s">
        <v>95</v>
      </c>
    </row>
    <row r="2" spans="1:4" s="128" customFormat="1">
      <c r="A2" s="129"/>
      <c r="B2" s="129"/>
      <c r="C2" s="129"/>
      <c r="D2" s="130" t="s">
        <v>96</v>
      </c>
    </row>
    <row r="3" spans="1:4" s="128" customFormat="1">
      <c r="A3" s="129"/>
      <c r="B3" s="129"/>
      <c r="C3" s="129"/>
      <c r="D3" s="130" t="s">
        <v>92</v>
      </c>
    </row>
    <row r="4" spans="1:4" s="128" customFormat="1">
      <c r="A4" s="131"/>
      <c r="B4" s="131"/>
      <c r="C4" s="131"/>
      <c r="D4" s="131"/>
    </row>
    <row r="5" spans="1:4" s="128" customFormat="1" ht="58.5" customHeight="1">
      <c r="A5" s="321" t="s">
        <v>175</v>
      </c>
      <c r="B5" s="321"/>
      <c r="C5" s="321"/>
      <c r="D5" s="321"/>
    </row>
    <row r="6" spans="1:4" s="128" customFormat="1">
      <c r="A6" s="131"/>
      <c r="B6" s="131"/>
      <c r="C6" s="131"/>
      <c r="D6" s="131" t="s">
        <v>97</v>
      </c>
    </row>
    <row r="7" spans="1:4" s="132" customFormat="1" ht="82.5">
      <c r="A7" s="322" t="s">
        <v>60</v>
      </c>
      <c r="B7" s="322"/>
      <c r="C7" s="322" t="s">
        <v>2</v>
      </c>
      <c r="D7" s="28" t="s">
        <v>83</v>
      </c>
    </row>
    <row r="8" spans="1:4" s="132" customFormat="1" ht="17.25" customHeight="1">
      <c r="A8" s="133" t="s">
        <v>3</v>
      </c>
      <c r="B8" s="133" t="s">
        <v>4</v>
      </c>
      <c r="C8" s="322"/>
      <c r="D8" s="134" t="s">
        <v>66</v>
      </c>
    </row>
    <row r="9" spans="1:4" s="132" customFormat="1" ht="34.5">
      <c r="A9" s="135"/>
      <c r="B9" s="135"/>
      <c r="C9" s="136" t="s">
        <v>176</v>
      </c>
      <c r="D9" s="137">
        <f>+D10</f>
        <v>-3926405.5</v>
      </c>
    </row>
    <row r="10" spans="1:4" s="138" customFormat="1" ht="34.5" customHeight="1">
      <c r="A10" s="327"/>
      <c r="B10" s="327"/>
      <c r="C10" s="146" t="s">
        <v>100</v>
      </c>
      <c r="D10" s="139">
        <f>+D11</f>
        <v>-3926405.5</v>
      </c>
    </row>
    <row r="11" spans="1:4" s="138" customFormat="1" ht="49.5" customHeight="1">
      <c r="A11" s="323" t="s">
        <v>177</v>
      </c>
      <c r="B11" s="323"/>
      <c r="C11" s="140" t="s">
        <v>178</v>
      </c>
      <c r="D11" s="324">
        <f>D15</f>
        <v>-3926405.5</v>
      </c>
    </row>
    <row r="12" spans="1:4" s="138" customFormat="1" ht="33">
      <c r="A12" s="323"/>
      <c r="B12" s="323"/>
      <c r="C12" s="141" t="s">
        <v>179</v>
      </c>
      <c r="D12" s="325"/>
    </row>
    <row r="13" spans="1:4" s="138" customFormat="1" ht="33">
      <c r="A13" s="323"/>
      <c r="B13" s="323"/>
      <c r="C13" s="142" t="s">
        <v>180</v>
      </c>
      <c r="D13" s="326"/>
    </row>
    <row r="14" spans="1:4" s="138" customFormat="1">
      <c r="A14" s="328" t="s">
        <v>181</v>
      </c>
      <c r="B14" s="328"/>
      <c r="C14" s="328"/>
      <c r="D14" s="328"/>
    </row>
    <row r="15" spans="1:4" s="138" customFormat="1" ht="69">
      <c r="A15" s="323"/>
      <c r="B15" s="323" t="s">
        <v>182</v>
      </c>
      <c r="C15" s="143" t="s">
        <v>183</v>
      </c>
      <c r="D15" s="324">
        <f>'[1]3'!D16</f>
        <v>-3926405.5</v>
      </c>
    </row>
    <row r="16" spans="1:4" s="138" customFormat="1" ht="51.75">
      <c r="A16" s="323"/>
      <c r="B16" s="323"/>
      <c r="C16" s="143" t="s">
        <v>184</v>
      </c>
      <c r="D16" s="325"/>
    </row>
    <row r="17" spans="1:4" s="138" customFormat="1">
      <c r="A17" s="323"/>
      <c r="B17" s="323"/>
      <c r="C17" s="143" t="s">
        <v>185</v>
      </c>
      <c r="D17" s="325"/>
    </row>
    <row r="18" spans="1:4" s="138" customFormat="1">
      <c r="A18" s="323"/>
      <c r="B18" s="323"/>
      <c r="C18" s="143" t="s">
        <v>186</v>
      </c>
      <c r="D18" s="326"/>
    </row>
  </sheetData>
  <mergeCells count="11">
    <mergeCell ref="A5:D5"/>
    <mergeCell ref="A7:B7"/>
    <mergeCell ref="C7:C8"/>
    <mergeCell ref="A15:A18"/>
    <mergeCell ref="B15:B18"/>
    <mergeCell ref="D15:D18"/>
    <mergeCell ref="A10:B10"/>
    <mergeCell ref="A11:A13"/>
    <mergeCell ref="B11:B13"/>
    <mergeCell ref="D11:D13"/>
    <mergeCell ref="A14:D14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view="pageBreakPreview" zoomScale="130" zoomScaleNormal="100" zoomScaleSheetLayoutView="130" workbookViewId="0">
      <selection activeCell="D28" sqref="D28"/>
    </sheetView>
  </sheetViews>
  <sheetFormatPr defaultRowHeight="16.5"/>
  <cols>
    <col min="1" max="1" width="11" style="176" bestFit="1" customWidth="1"/>
    <col min="2" max="2" width="15.85546875" style="176" customWidth="1"/>
    <col min="3" max="3" width="62.5703125" style="176" customWidth="1"/>
    <col min="4" max="4" width="16.85546875" style="176" customWidth="1"/>
    <col min="5" max="5" width="15.85546875" style="176" customWidth="1"/>
    <col min="6" max="6" width="15.28515625" style="176" customWidth="1"/>
    <col min="7" max="7" width="18" style="176" bestFit="1" customWidth="1"/>
    <col min="8" max="16384" width="9.140625" style="176"/>
  </cols>
  <sheetData>
    <row r="1" spans="1:6" s="151" customFormat="1">
      <c r="D1" s="152"/>
      <c r="E1" s="153"/>
      <c r="F1" s="154" t="s">
        <v>158</v>
      </c>
    </row>
    <row r="2" spans="1:6" s="151" customFormat="1">
      <c r="D2" s="152"/>
      <c r="E2" s="153"/>
      <c r="F2" s="154" t="s">
        <v>96</v>
      </c>
    </row>
    <row r="3" spans="1:6" s="151" customFormat="1">
      <c r="D3" s="152"/>
      <c r="E3" s="153"/>
      <c r="F3" s="154" t="s">
        <v>92</v>
      </c>
    </row>
    <row r="4" spans="1:6" s="151" customFormat="1">
      <c r="D4" s="153"/>
      <c r="E4" s="153"/>
    </row>
    <row r="5" spans="1:6" s="151" customFormat="1" ht="35.25" customHeight="1">
      <c r="A5" s="333" t="s">
        <v>187</v>
      </c>
      <c r="B5" s="333"/>
      <c r="C5" s="333"/>
      <c r="D5" s="333"/>
      <c r="E5" s="333"/>
      <c r="F5" s="333"/>
    </row>
    <row r="6" spans="1:6" s="151" customFormat="1">
      <c r="B6" s="153"/>
      <c r="C6" s="153"/>
      <c r="F6" s="153" t="s">
        <v>97</v>
      </c>
    </row>
    <row r="7" spans="1:6" s="155" customFormat="1" ht="45" customHeight="1">
      <c r="A7" s="334" t="s">
        <v>60</v>
      </c>
      <c r="B7" s="334"/>
      <c r="C7" s="335" t="s">
        <v>2</v>
      </c>
      <c r="D7" s="336" t="s">
        <v>83</v>
      </c>
      <c r="E7" s="336"/>
      <c r="F7" s="337"/>
    </row>
    <row r="8" spans="1:6" s="155" customFormat="1">
      <c r="A8" s="334"/>
      <c r="B8" s="334"/>
      <c r="C8" s="335"/>
      <c r="D8" s="338" t="s">
        <v>66</v>
      </c>
      <c r="E8" s="338"/>
      <c r="F8" s="338"/>
    </row>
    <row r="9" spans="1:6" s="155" customFormat="1">
      <c r="A9" s="334"/>
      <c r="B9" s="334"/>
      <c r="C9" s="335"/>
      <c r="D9" s="339" t="s">
        <v>98</v>
      </c>
      <c r="E9" s="339" t="s">
        <v>99</v>
      </c>
      <c r="F9" s="339"/>
    </row>
    <row r="10" spans="1:6" s="155" customFormat="1" ht="49.5">
      <c r="A10" s="156" t="s">
        <v>3</v>
      </c>
      <c r="B10" s="156" t="s">
        <v>4</v>
      </c>
      <c r="C10" s="335"/>
      <c r="D10" s="339"/>
      <c r="E10" s="157" t="s">
        <v>188</v>
      </c>
      <c r="F10" s="158" t="s">
        <v>189</v>
      </c>
    </row>
    <row r="11" spans="1:6" s="155" customFormat="1">
      <c r="A11" s="159"/>
      <c r="B11" s="159"/>
      <c r="C11" s="160" t="s">
        <v>190</v>
      </c>
      <c r="D11" s="157">
        <f t="shared" ref="D11:F11" si="0">D13</f>
        <v>-3926405.5</v>
      </c>
      <c r="E11" s="157">
        <f t="shared" si="0"/>
        <v>-3926405.5</v>
      </c>
      <c r="F11" s="157">
        <f t="shared" si="0"/>
        <v>0</v>
      </c>
    </row>
    <row r="12" spans="1:6" s="163" customFormat="1">
      <c r="A12" s="329"/>
      <c r="B12" s="329"/>
      <c r="C12" s="161" t="s">
        <v>114</v>
      </c>
      <c r="D12" s="162"/>
      <c r="E12" s="162"/>
      <c r="F12" s="162"/>
    </row>
    <row r="13" spans="1:6" s="166" customFormat="1" ht="33">
      <c r="A13" s="164"/>
      <c r="B13" s="165"/>
      <c r="C13" s="146" t="s">
        <v>100</v>
      </c>
      <c r="D13" s="157">
        <f>D14</f>
        <v>-3926405.5</v>
      </c>
      <c r="E13" s="157">
        <f t="shared" ref="E13:F13" si="1">E14</f>
        <v>-3926405.5</v>
      </c>
      <c r="F13" s="157">
        <f t="shared" si="1"/>
        <v>0</v>
      </c>
    </row>
    <row r="14" spans="1:6" s="166" customFormat="1" ht="33">
      <c r="A14" s="167" t="s">
        <v>177</v>
      </c>
      <c r="B14" s="168"/>
      <c r="C14" s="147" t="s">
        <v>191</v>
      </c>
      <c r="D14" s="159">
        <f>D16</f>
        <v>-3926405.5</v>
      </c>
      <c r="E14" s="159">
        <f t="shared" ref="E14:F14" si="2">E16</f>
        <v>-3926405.5</v>
      </c>
      <c r="F14" s="159">
        <f t="shared" si="2"/>
        <v>0</v>
      </c>
    </row>
    <row r="15" spans="1:6" s="166" customFormat="1">
      <c r="A15" s="169"/>
      <c r="B15" s="170"/>
      <c r="C15" s="171" t="s">
        <v>192</v>
      </c>
      <c r="D15" s="172"/>
      <c r="E15" s="172"/>
      <c r="F15" s="172"/>
    </row>
    <row r="16" spans="1:6" s="166" customFormat="1" ht="49.5">
      <c r="A16" s="173"/>
      <c r="B16" s="148" t="s">
        <v>182</v>
      </c>
      <c r="C16" s="141" t="s">
        <v>193</v>
      </c>
      <c r="D16" s="159">
        <f t="shared" ref="D16:F16" si="3">D18</f>
        <v>-3926405.5</v>
      </c>
      <c r="E16" s="159">
        <f t="shared" si="3"/>
        <v>-3926405.5</v>
      </c>
      <c r="F16" s="159">
        <f t="shared" si="3"/>
        <v>0</v>
      </c>
    </row>
    <row r="17" spans="1:6" s="166" customFormat="1">
      <c r="A17" s="330"/>
      <c r="B17" s="330"/>
      <c r="C17" s="174" t="s">
        <v>194</v>
      </c>
      <c r="D17" s="157"/>
      <c r="E17" s="157"/>
      <c r="F17" s="157"/>
    </row>
    <row r="18" spans="1:6" s="166" customFormat="1" ht="33">
      <c r="A18" s="331"/>
      <c r="B18" s="331"/>
      <c r="C18" s="149" t="s">
        <v>61</v>
      </c>
      <c r="D18" s="159">
        <f t="shared" ref="D18:F18" si="4">D20</f>
        <v>-3926405.5</v>
      </c>
      <c r="E18" s="159">
        <f t="shared" si="4"/>
        <v>-3926405.5</v>
      </c>
      <c r="F18" s="159">
        <f t="shared" si="4"/>
        <v>0</v>
      </c>
    </row>
    <row r="19" spans="1:6" s="166" customFormat="1" ht="33">
      <c r="A19" s="331"/>
      <c r="B19" s="331"/>
      <c r="C19" s="161" t="s">
        <v>195</v>
      </c>
      <c r="D19" s="157"/>
      <c r="E19" s="157"/>
      <c r="F19" s="157"/>
    </row>
    <row r="20" spans="1:6" s="166" customFormat="1" ht="33">
      <c r="A20" s="331"/>
      <c r="B20" s="331"/>
      <c r="C20" s="161" t="s">
        <v>196</v>
      </c>
      <c r="D20" s="159">
        <f t="shared" ref="D20:F22" si="5">D21</f>
        <v>-3926405.5</v>
      </c>
      <c r="E20" s="159">
        <f t="shared" si="5"/>
        <v>-3926405.5</v>
      </c>
      <c r="F20" s="159">
        <f t="shared" si="5"/>
        <v>0</v>
      </c>
    </row>
    <row r="21" spans="1:6" s="166" customFormat="1">
      <c r="A21" s="331"/>
      <c r="B21" s="331"/>
      <c r="C21" s="161" t="s">
        <v>197</v>
      </c>
      <c r="D21" s="159">
        <f t="shared" si="5"/>
        <v>-3926405.5</v>
      </c>
      <c r="E21" s="159">
        <f t="shared" si="5"/>
        <v>-3926405.5</v>
      </c>
      <c r="F21" s="159">
        <f t="shared" si="5"/>
        <v>0</v>
      </c>
    </row>
    <row r="22" spans="1:6" s="166" customFormat="1" ht="33">
      <c r="A22" s="331"/>
      <c r="B22" s="331"/>
      <c r="C22" s="161" t="s">
        <v>198</v>
      </c>
      <c r="D22" s="159">
        <f t="shared" si="5"/>
        <v>-3926405.5</v>
      </c>
      <c r="E22" s="159">
        <f t="shared" si="5"/>
        <v>-3926405.5</v>
      </c>
      <c r="F22" s="159">
        <f t="shared" si="5"/>
        <v>0</v>
      </c>
    </row>
    <row r="23" spans="1:6" s="166" customFormat="1">
      <c r="A23" s="332"/>
      <c r="B23" s="332"/>
      <c r="C23" s="161" t="s">
        <v>199</v>
      </c>
      <c r="D23" s="157">
        <f>E23+F23</f>
        <v>-3926405.5</v>
      </c>
      <c r="E23" s="175">
        <v>-3926405.5</v>
      </c>
      <c r="F23" s="157">
        <v>0</v>
      </c>
    </row>
  </sheetData>
  <mergeCells count="10">
    <mergeCell ref="A12:B12"/>
    <mergeCell ref="A17:A23"/>
    <mergeCell ref="B17:B23"/>
    <mergeCell ref="A5:F5"/>
    <mergeCell ref="A7:B9"/>
    <mergeCell ref="C7:C10"/>
    <mergeCell ref="D7:F7"/>
    <mergeCell ref="D8:F8"/>
    <mergeCell ref="D9:D10"/>
    <mergeCell ref="E9:F9"/>
  </mergeCells>
  <pageMargins left="0.7" right="0.7" top="0.75" bottom="0.75" header="0.3" footer="0.3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1"/>
  <sheetViews>
    <sheetView view="pageBreakPreview" topLeftCell="A85" zoomScale="145" zoomScaleNormal="100" zoomScaleSheetLayoutView="145" zoomScalePageLayoutView="120" workbookViewId="0">
      <selection activeCell="D87" sqref="D87"/>
    </sheetView>
  </sheetViews>
  <sheetFormatPr defaultColWidth="9.140625" defaultRowHeight="16.5"/>
  <cols>
    <col min="1" max="1" width="9.85546875" style="32" customWidth="1"/>
    <col min="2" max="2" width="13.42578125" style="32" customWidth="1"/>
    <col min="3" max="3" width="57.5703125" style="32" customWidth="1"/>
    <col min="4" max="4" width="28" style="9" customWidth="1"/>
    <col min="5" max="5" width="17.42578125" style="10" customWidth="1"/>
    <col min="6" max="6" width="11.5703125" style="10" bestFit="1" customWidth="1"/>
    <col min="7" max="16384" width="9.140625" style="10"/>
  </cols>
  <sheetData>
    <row r="1" spans="1:6" ht="18.75" customHeight="1">
      <c r="D1" s="1" t="s">
        <v>101</v>
      </c>
    </row>
    <row r="2" spans="1:6" ht="71.25" customHeight="1">
      <c r="D2" s="23" t="s">
        <v>44</v>
      </c>
    </row>
    <row r="3" spans="1:6" ht="84.75" customHeight="1">
      <c r="A3" s="344" t="s">
        <v>220</v>
      </c>
      <c r="B3" s="344"/>
      <c r="C3" s="344"/>
      <c r="D3" s="344"/>
    </row>
    <row r="4" spans="1:6" ht="20.25" customHeight="1">
      <c r="A4" s="2"/>
      <c r="B4" s="2"/>
      <c r="C4" s="2"/>
      <c r="D4" s="3" t="s">
        <v>43</v>
      </c>
    </row>
    <row r="5" spans="1:6" ht="100.5" customHeight="1">
      <c r="A5" s="345" t="s">
        <v>1</v>
      </c>
      <c r="B5" s="345"/>
      <c r="C5" s="345" t="s">
        <v>2</v>
      </c>
      <c r="D5" s="28" t="s">
        <v>222</v>
      </c>
    </row>
    <row r="6" spans="1:6" ht="34.5" customHeight="1">
      <c r="A6" s="31" t="s">
        <v>3</v>
      </c>
      <c r="B6" s="4" t="s">
        <v>4</v>
      </c>
      <c r="C6" s="345"/>
      <c r="D6" s="5" t="s">
        <v>5</v>
      </c>
    </row>
    <row r="7" spans="1:6" ht="42" customHeight="1">
      <c r="A7" s="31"/>
      <c r="B7" s="4"/>
      <c r="C7" s="6" t="s">
        <v>6</v>
      </c>
      <c r="D7" s="213">
        <f>+D8+D79</f>
        <v>0</v>
      </c>
    </row>
    <row r="8" spans="1:6" ht="37.5" customHeight="1">
      <c r="A8" s="7"/>
      <c r="B8" s="7"/>
      <c r="C8" s="8" t="s">
        <v>100</v>
      </c>
      <c r="D8" s="11">
        <f>+D34+D53+D66+D9</f>
        <v>-1204548.3</v>
      </c>
    </row>
    <row r="9" spans="1:6" s="25" customFormat="1">
      <c r="A9" s="18" t="s">
        <v>304</v>
      </c>
      <c r="B9" s="18"/>
      <c r="C9" s="22" t="s">
        <v>7</v>
      </c>
      <c r="D9" s="26">
        <f>SUM(D16+D22+D28)</f>
        <v>-267900</v>
      </c>
    </row>
    <row r="10" spans="1:6" s="25" customFormat="1" ht="49.5">
      <c r="A10" s="18"/>
      <c r="B10" s="18"/>
      <c r="C10" s="18" t="s">
        <v>305</v>
      </c>
      <c r="D10" s="18"/>
      <c r="F10" s="212"/>
    </row>
    <row r="11" spans="1:6" s="25" customFormat="1">
      <c r="A11" s="18"/>
      <c r="B11" s="18"/>
      <c r="C11" s="22" t="s">
        <v>8</v>
      </c>
      <c r="D11" s="18"/>
    </row>
    <row r="12" spans="1:6" s="25" customFormat="1" ht="33">
      <c r="A12" s="18"/>
      <c r="B12" s="18"/>
      <c r="C12" s="18" t="s">
        <v>306</v>
      </c>
      <c r="D12" s="18"/>
    </row>
    <row r="13" spans="1:6" s="25" customFormat="1">
      <c r="A13" s="18"/>
      <c r="B13" s="18"/>
      <c r="C13" s="22" t="s">
        <v>9</v>
      </c>
      <c r="D13" s="18"/>
    </row>
    <row r="14" spans="1:6" s="25" customFormat="1">
      <c r="A14" s="18"/>
      <c r="B14" s="18"/>
      <c r="C14" s="18" t="s">
        <v>307</v>
      </c>
      <c r="D14" s="18"/>
    </row>
    <row r="15" spans="1:6" s="25" customFormat="1" ht="21.75" customHeight="1">
      <c r="A15" s="340" t="s">
        <v>49</v>
      </c>
      <c r="B15" s="340"/>
      <c r="C15" s="340"/>
      <c r="D15" s="340"/>
    </row>
    <row r="16" spans="1:6" s="25" customFormat="1" ht="22.5" customHeight="1">
      <c r="A16" s="306"/>
      <c r="B16" s="18" t="s">
        <v>308</v>
      </c>
      <c r="C16" s="22" t="s">
        <v>10</v>
      </c>
      <c r="D16" s="26">
        <v>-18200</v>
      </c>
    </row>
    <row r="17" spans="1:4" s="25" customFormat="1" ht="33">
      <c r="A17" s="306"/>
      <c r="B17" s="18"/>
      <c r="C17" s="18" t="s">
        <v>309</v>
      </c>
      <c r="D17" s="26"/>
    </row>
    <row r="18" spans="1:4" s="25" customFormat="1">
      <c r="A18" s="306"/>
      <c r="B18" s="18"/>
      <c r="C18" s="22" t="s">
        <v>11</v>
      </c>
      <c r="D18" s="26"/>
    </row>
    <row r="19" spans="1:4" s="25" customFormat="1" ht="99">
      <c r="A19" s="306"/>
      <c r="B19" s="18"/>
      <c r="C19" s="18" t="s">
        <v>327</v>
      </c>
      <c r="D19" s="26"/>
    </row>
    <row r="20" spans="1:4" s="25" customFormat="1">
      <c r="A20" s="306"/>
      <c r="B20" s="18"/>
      <c r="C20" s="22" t="s">
        <v>12</v>
      </c>
      <c r="D20" s="26"/>
    </row>
    <row r="21" spans="1:4" s="25" customFormat="1">
      <c r="A21" s="306"/>
      <c r="B21" s="18"/>
      <c r="C21" s="18" t="s">
        <v>13</v>
      </c>
      <c r="D21" s="26"/>
    </row>
    <row r="22" spans="1:4" s="25" customFormat="1">
      <c r="A22" s="306"/>
      <c r="B22" s="18" t="s">
        <v>310</v>
      </c>
      <c r="C22" s="22" t="s">
        <v>10</v>
      </c>
      <c r="D22" s="26">
        <v>-22700</v>
      </c>
    </row>
    <row r="23" spans="1:4" s="25" customFormat="1">
      <c r="A23" s="306"/>
      <c r="B23" s="18"/>
      <c r="C23" s="18" t="s">
        <v>301</v>
      </c>
      <c r="D23" s="26"/>
    </row>
    <row r="24" spans="1:4" s="25" customFormat="1">
      <c r="A24" s="306"/>
      <c r="B24" s="18"/>
      <c r="C24" s="22" t="s">
        <v>11</v>
      </c>
      <c r="D24" s="26"/>
    </row>
    <row r="25" spans="1:4" s="25" customFormat="1" ht="99">
      <c r="A25" s="306"/>
      <c r="B25" s="18"/>
      <c r="C25" s="18" t="s">
        <v>311</v>
      </c>
      <c r="D25" s="26"/>
    </row>
    <row r="26" spans="1:4" s="25" customFormat="1">
      <c r="A26" s="306"/>
      <c r="B26" s="18"/>
      <c r="C26" s="22" t="s">
        <v>12</v>
      </c>
      <c r="D26" s="26"/>
    </row>
    <row r="27" spans="1:4" s="25" customFormat="1">
      <c r="A27" s="306"/>
      <c r="B27" s="18"/>
      <c r="C27" s="18" t="s">
        <v>13</v>
      </c>
      <c r="D27" s="26"/>
    </row>
    <row r="28" spans="1:4" s="25" customFormat="1">
      <c r="A28" s="306"/>
      <c r="B28" s="18">
        <v>11018</v>
      </c>
      <c r="C28" s="22" t="s">
        <v>10</v>
      </c>
      <c r="D28" s="26">
        <v>-227000</v>
      </c>
    </row>
    <row r="29" spans="1:4" s="25" customFormat="1" ht="66">
      <c r="A29" s="306"/>
      <c r="B29" s="18"/>
      <c r="C29" s="18" t="s">
        <v>302</v>
      </c>
      <c r="D29" s="26"/>
    </row>
    <row r="30" spans="1:4" s="25" customFormat="1">
      <c r="A30" s="306"/>
      <c r="B30" s="18"/>
      <c r="C30" s="22" t="s">
        <v>11</v>
      </c>
      <c r="D30" s="26"/>
    </row>
    <row r="31" spans="1:4" s="25" customFormat="1" ht="66">
      <c r="A31" s="306"/>
      <c r="B31" s="18"/>
      <c r="C31" s="18" t="s">
        <v>333</v>
      </c>
      <c r="D31" s="26"/>
    </row>
    <row r="32" spans="1:4" s="25" customFormat="1">
      <c r="A32" s="306"/>
      <c r="B32" s="18"/>
      <c r="C32" s="22" t="s">
        <v>12</v>
      </c>
      <c r="D32" s="26"/>
    </row>
    <row r="33" spans="1:6" s="25" customFormat="1">
      <c r="A33" s="306"/>
      <c r="B33" s="306"/>
      <c r="C33" s="18" t="s">
        <v>334</v>
      </c>
      <c r="D33" s="306"/>
    </row>
    <row r="34" spans="1:6" s="25" customFormat="1">
      <c r="A34" s="18" t="s">
        <v>53</v>
      </c>
      <c r="B34" s="18"/>
      <c r="C34" s="22" t="s">
        <v>7</v>
      </c>
      <c r="D34" s="26">
        <f>SUM(D41+D47)</f>
        <v>-27996.799999999999</v>
      </c>
    </row>
    <row r="35" spans="1:6" s="25" customFormat="1" ht="49.5">
      <c r="A35" s="18"/>
      <c r="B35" s="18"/>
      <c r="C35" s="18" t="s">
        <v>54</v>
      </c>
      <c r="D35" s="18"/>
    </row>
    <row r="36" spans="1:6" s="25" customFormat="1">
      <c r="A36" s="18"/>
      <c r="B36" s="18"/>
      <c r="C36" s="22" t="s">
        <v>8</v>
      </c>
      <c r="D36" s="18"/>
    </row>
    <row r="37" spans="1:6" s="25" customFormat="1" ht="33">
      <c r="A37" s="18"/>
      <c r="B37" s="18"/>
      <c r="C37" s="18" t="s">
        <v>67</v>
      </c>
      <c r="D37" s="18"/>
    </row>
    <row r="38" spans="1:6" s="25" customFormat="1">
      <c r="A38" s="18"/>
      <c r="B38" s="18"/>
      <c r="C38" s="22" t="s">
        <v>9</v>
      </c>
      <c r="D38" s="18"/>
    </row>
    <row r="39" spans="1:6" s="25" customFormat="1" ht="49.5">
      <c r="A39" s="18"/>
      <c r="B39" s="18"/>
      <c r="C39" s="18" t="s">
        <v>55</v>
      </c>
      <c r="D39" s="18"/>
    </row>
    <row r="40" spans="1:6" s="25" customFormat="1" ht="22.5" customHeight="1">
      <c r="A40" s="341" t="s">
        <v>49</v>
      </c>
      <c r="B40" s="342"/>
      <c r="C40" s="342"/>
      <c r="D40" s="343"/>
    </row>
    <row r="41" spans="1:6" s="25" customFormat="1" ht="18" customHeight="1">
      <c r="A41" s="52"/>
      <c r="B41" s="18" t="s">
        <v>50</v>
      </c>
      <c r="C41" s="22" t="s">
        <v>10</v>
      </c>
      <c r="D41" s="26">
        <v>-15000</v>
      </c>
    </row>
    <row r="42" spans="1:6" s="25" customFormat="1" ht="34.5" customHeight="1">
      <c r="A42" s="52"/>
      <c r="B42" s="18"/>
      <c r="C42" s="18" t="s">
        <v>102</v>
      </c>
      <c r="D42" s="52"/>
    </row>
    <row r="43" spans="1:6" s="25" customFormat="1" ht="18" customHeight="1">
      <c r="A43" s="52"/>
      <c r="B43" s="18"/>
      <c r="C43" s="22" t="s">
        <v>11</v>
      </c>
      <c r="D43" s="52"/>
    </row>
    <row r="44" spans="1:6" s="25" customFormat="1" ht="102" customHeight="1">
      <c r="A44" s="52"/>
      <c r="B44" s="18"/>
      <c r="C44" s="18" t="s">
        <v>111</v>
      </c>
      <c r="D44" s="52"/>
    </row>
    <row r="45" spans="1:6" s="25" customFormat="1" ht="18" customHeight="1">
      <c r="A45" s="52"/>
      <c r="B45" s="18"/>
      <c r="C45" s="22" t="s">
        <v>12</v>
      </c>
      <c r="D45" s="52"/>
    </row>
    <row r="46" spans="1:6" s="25" customFormat="1" ht="19.5" customHeight="1">
      <c r="A46" s="52"/>
      <c r="B46" s="18"/>
      <c r="C46" s="18" t="s">
        <v>13</v>
      </c>
      <c r="D46" s="52"/>
    </row>
    <row r="47" spans="1:6" s="25" customFormat="1" ht="17.25">
      <c r="A47" s="18"/>
      <c r="B47" s="18" t="s">
        <v>68</v>
      </c>
      <c r="C47" s="22" t="s">
        <v>10</v>
      </c>
      <c r="D47" s="206">
        <v>-12996.8</v>
      </c>
      <c r="F47" s="212"/>
    </row>
    <row r="48" spans="1:6" s="25" customFormat="1" ht="66">
      <c r="A48" s="18"/>
      <c r="B48" s="18"/>
      <c r="C48" s="18" t="s">
        <v>69</v>
      </c>
      <c r="D48" s="18"/>
    </row>
    <row r="49" spans="1:6" s="25" customFormat="1">
      <c r="A49" s="18"/>
      <c r="B49" s="18"/>
      <c r="C49" s="22" t="s">
        <v>11</v>
      </c>
      <c r="D49" s="18"/>
    </row>
    <row r="50" spans="1:6" s="25" customFormat="1" ht="33">
      <c r="A50" s="18"/>
      <c r="B50" s="18"/>
      <c r="C50" s="18" t="s">
        <v>70</v>
      </c>
      <c r="D50" s="18"/>
    </row>
    <row r="51" spans="1:6" s="25" customFormat="1">
      <c r="A51" s="18"/>
      <c r="B51" s="18"/>
      <c r="C51" s="22" t="s">
        <v>12</v>
      </c>
      <c r="D51" s="18"/>
    </row>
    <row r="52" spans="1:6" s="25" customFormat="1">
      <c r="A52" s="18"/>
      <c r="B52" s="18"/>
      <c r="C52" s="18" t="s">
        <v>13</v>
      </c>
      <c r="D52" s="18"/>
    </row>
    <row r="53" spans="1:6" s="25" customFormat="1">
      <c r="A53" s="18" t="s">
        <v>71</v>
      </c>
      <c r="B53" s="18"/>
      <c r="C53" s="22" t="s">
        <v>7</v>
      </c>
      <c r="D53" s="26">
        <f>SUM(D60)</f>
        <v>-440651.5</v>
      </c>
    </row>
    <row r="54" spans="1:6" s="25" customFormat="1" ht="33">
      <c r="A54" s="18"/>
      <c r="B54" s="18"/>
      <c r="C54" s="18" t="s">
        <v>72</v>
      </c>
      <c r="D54" s="18"/>
    </row>
    <row r="55" spans="1:6" s="25" customFormat="1">
      <c r="A55" s="18"/>
      <c r="B55" s="18"/>
      <c r="C55" s="22" t="s">
        <v>8</v>
      </c>
      <c r="D55" s="18"/>
    </row>
    <row r="56" spans="1:6" s="25" customFormat="1" ht="33">
      <c r="A56" s="18"/>
      <c r="B56" s="18"/>
      <c r="C56" s="18" t="s">
        <v>73</v>
      </c>
      <c r="D56" s="18"/>
    </row>
    <row r="57" spans="1:6" s="25" customFormat="1">
      <c r="A57" s="18"/>
      <c r="B57" s="18"/>
      <c r="C57" s="22" t="s">
        <v>9</v>
      </c>
      <c r="D57" s="18"/>
    </row>
    <row r="58" spans="1:6" s="25" customFormat="1" ht="49.5">
      <c r="A58" s="18"/>
      <c r="B58" s="18"/>
      <c r="C58" s="18" t="s">
        <v>74</v>
      </c>
      <c r="D58" s="18"/>
    </row>
    <row r="59" spans="1:6" s="25" customFormat="1" ht="13.5" customHeight="1">
      <c r="A59" s="340" t="s">
        <v>49</v>
      </c>
      <c r="B59" s="340"/>
      <c r="C59" s="340"/>
      <c r="D59" s="340"/>
    </row>
    <row r="60" spans="1:6" s="25" customFormat="1">
      <c r="A60" s="18"/>
      <c r="B60" s="18" t="s">
        <v>50</v>
      </c>
      <c r="C60" s="22" t="s">
        <v>10</v>
      </c>
      <c r="D60" s="26">
        <f>-334651.5-106000</f>
        <v>-440651.5</v>
      </c>
      <c r="F60" s="89"/>
    </row>
    <row r="61" spans="1:6" s="25" customFormat="1" ht="82.5">
      <c r="A61" s="18"/>
      <c r="B61" s="18"/>
      <c r="C61" s="18" t="s">
        <v>75</v>
      </c>
      <c r="D61" s="18"/>
      <c r="E61" s="216"/>
    </row>
    <row r="62" spans="1:6" s="25" customFormat="1">
      <c r="A62" s="18"/>
      <c r="B62" s="18"/>
      <c r="C62" s="22" t="s">
        <v>11</v>
      </c>
      <c r="D62" s="18"/>
    </row>
    <row r="63" spans="1:6" s="25" customFormat="1" ht="49.5">
      <c r="A63" s="18"/>
      <c r="B63" s="18"/>
      <c r="C63" s="18" t="s">
        <v>76</v>
      </c>
      <c r="D63" s="18"/>
    </row>
    <row r="64" spans="1:6" s="25" customFormat="1">
      <c r="A64" s="18"/>
      <c r="B64" s="18"/>
      <c r="C64" s="22" t="s">
        <v>12</v>
      </c>
      <c r="D64" s="18"/>
    </row>
    <row r="65" spans="1:6" s="25" customFormat="1">
      <c r="A65" s="18"/>
      <c r="B65" s="18"/>
      <c r="C65" s="18" t="s">
        <v>13</v>
      </c>
      <c r="D65" s="18"/>
    </row>
    <row r="66" spans="1:6" s="25" customFormat="1">
      <c r="A66" s="18" t="s">
        <v>247</v>
      </c>
      <c r="B66" s="18"/>
      <c r="C66" s="22" t="s">
        <v>7</v>
      </c>
      <c r="D66" s="26">
        <f>SUM(D73)</f>
        <v>-468000</v>
      </c>
    </row>
    <row r="67" spans="1:6" s="25" customFormat="1">
      <c r="A67" s="18"/>
      <c r="B67" s="18"/>
      <c r="C67" s="18" t="s">
        <v>248</v>
      </c>
      <c r="D67" s="18"/>
    </row>
    <row r="68" spans="1:6" s="25" customFormat="1">
      <c r="A68" s="18"/>
      <c r="B68" s="18"/>
      <c r="C68" s="22" t="s">
        <v>8</v>
      </c>
      <c r="D68" s="18"/>
    </row>
    <row r="69" spans="1:6" s="25" customFormat="1" ht="33">
      <c r="A69" s="18"/>
      <c r="B69" s="18"/>
      <c r="C69" s="18" t="s">
        <v>249</v>
      </c>
      <c r="D69" s="18"/>
    </row>
    <row r="70" spans="1:6" s="25" customFormat="1">
      <c r="A70" s="18"/>
      <c r="B70" s="18"/>
      <c r="C70" s="22" t="s">
        <v>9</v>
      </c>
      <c r="D70" s="18"/>
    </row>
    <row r="71" spans="1:6" s="25" customFormat="1" ht="33">
      <c r="A71" s="18"/>
      <c r="B71" s="18"/>
      <c r="C71" s="18" t="s">
        <v>250</v>
      </c>
      <c r="D71" s="18"/>
    </row>
    <row r="72" spans="1:6" s="25" customFormat="1" ht="13.5" customHeight="1">
      <c r="A72" s="340" t="s">
        <v>49</v>
      </c>
      <c r="B72" s="340"/>
      <c r="C72" s="340"/>
      <c r="D72" s="340"/>
    </row>
    <row r="73" spans="1:6" s="240" customFormat="1">
      <c r="A73" s="18"/>
      <c r="B73" s="18" t="s">
        <v>251</v>
      </c>
      <c r="C73" s="22" t="s">
        <v>10</v>
      </c>
      <c r="D73" s="239">
        <f>-50000-418000</f>
        <v>-468000</v>
      </c>
    </row>
    <row r="74" spans="1:6" s="240" customFormat="1" ht="49.5" customHeight="1">
      <c r="A74" s="18"/>
      <c r="B74" s="18"/>
      <c r="C74" s="18" t="s">
        <v>252</v>
      </c>
      <c r="D74" s="18"/>
    </row>
    <row r="75" spans="1:6" s="240" customFormat="1">
      <c r="A75" s="18"/>
      <c r="B75" s="18"/>
      <c r="C75" s="22" t="s">
        <v>11</v>
      </c>
      <c r="D75" s="18"/>
    </row>
    <row r="76" spans="1:6" s="240" customFormat="1" ht="25.5" customHeight="1">
      <c r="A76" s="18"/>
      <c r="B76" s="18"/>
      <c r="C76" s="18" t="s">
        <v>253</v>
      </c>
      <c r="D76" s="18"/>
      <c r="E76" s="281"/>
    </row>
    <row r="77" spans="1:6" s="240" customFormat="1">
      <c r="A77" s="18"/>
      <c r="B77" s="18"/>
      <c r="C77" s="22" t="s">
        <v>12</v>
      </c>
      <c r="D77" s="18"/>
    </row>
    <row r="78" spans="1:6" s="240" customFormat="1" ht="34.5" customHeight="1">
      <c r="A78" s="18"/>
      <c r="B78" s="18"/>
      <c r="C78" s="18" t="s">
        <v>254</v>
      </c>
      <c r="D78" s="18"/>
    </row>
    <row r="79" spans="1:6" s="33" customFormat="1">
      <c r="A79" s="34"/>
      <c r="B79" s="34"/>
      <c r="C79" s="223" t="s">
        <v>237</v>
      </c>
      <c r="D79" s="224">
        <f t="shared" ref="D79" si="0">SUM(D80)</f>
        <v>1204548.3</v>
      </c>
    </row>
    <row r="80" spans="1:6" s="33" customFormat="1">
      <c r="A80" s="18" t="s">
        <v>232</v>
      </c>
      <c r="B80" s="34"/>
      <c r="C80" s="225" t="s">
        <v>7</v>
      </c>
      <c r="D80" s="226">
        <v>1204548.3</v>
      </c>
      <c r="F80" s="90"/>
    </row>
    <row r="81" spans="1:4" s="33" customFormat="1">
      <c r="A81" s="34"/>
      <c r="B81" s="34"/>
      <c r="C81" s="18" t="s">
        <v>233</v>
      </c>
      <c r="D81" s="18"/>
    </row>
    <row r="82" spans="1:4" s="33" customFormat="1">
      <c r="A82" s="34"/>
      <c r="B82" s="34"/>
      <c r="C82" s="225" t="s">
        <v>8</v>
      </c>
      <c r="D82" s="225"/>
    </row>
    <row r="83" spans="1:4" s="33" customFormat="1" ht="49.5">
      <c r="A83" s="34"/>
      <c r="B83" s="34"/>
      <c r="C83" s="18" t="s">
        <v>234</v>
      </c>
      <c r="D83" s="18"/>
    </row>
    <row r="84" spans="1:4" s="33" customFormat="1">
      <c r="A84" s="34"/>
      <c r="B84" s="34"/>
      <c r="C84" s="225" t="s">
        <v>9</v>
      </c>
      <c r="D84" s="225"/>
    </row>
    <row r="85" spans="1:4" s="33" customFormat="1" ht="33">
      <c r="A85" s="34"/>
      <c r="B85" s="34"/>
      <c r="C85" s="18" t="s">
        <v>235</v>
      </c>
      <c r="D85" s="18"/>
    </row>
    <row r="86" spans="1:4" s="33" customFormat="1">
      <c r="A86" s="340" t="s">
        <v>49</v>
      </c>
      <c r="B86" s="340"/>
      <c r="C86" s="340"/>
      <c r="D86" s="227"/>
    </row>
    <row r="87" spans="1:4" s="33" customFormat="1">
      <c r="A87" s="34"/>
      <c r="B87" s="18" t="s">
        <v>50</v>
      </c>
      <c r="C87" s="225" t="s">
        <v>10</v>
      </c>
      <c r="D87" s="226">
        <v>1204548.3</v>
      </c>
    </row>
    <row r="88" spans="1:4" s="33" customFormat="1">
      <c r="A88" s="34"/>
      <c r="B88" s="34"/>
      <c r="C88" s="18" t="s">
        <v>233</v>
      </c>
      <c r="D88" s="18"/>
    </row>
    <row r="89" spans="1:4" s="33" customFormat="1">
      <c r="A89" s="34"/>
      <c r="B89" s="34"/>
      <c r="C89" s="225" t="s">
        <v>11</v>
      </c>
      <c r="D89" s="228"/>
    </row>
    <row r="90" spans="1:4" s="33" customFormat="1" ht="82.5">
      <c r="A90" s="34"/>
      <c r="B90" s="34"/>
      <c r="C90" s="18" t="s">
        <v>236</v>
      </c>
      <c r="D90" s="18"/>
    </row>
    <row r="91" spans="1:4" s="33" customFormat="1">
      <c r="A91" s="34"/>
      <c r="B91" s="34"/>
      <c r="C91" s="225" t="s">
        <v>12</v>
      </c>
      <c r="D91" s="225"/>
    </row>
  </sheetData>
  <mergeCells count="8">
    <mergeCell ref="A86:C86"/>
    <mergeCell ref="A40:D40"/>
    <mergeCell ref="A59:D59"/>
    <mergeCell ref="A3:D3"/>
    <mergeCell ref="A5:B5"/>
    <mergeCell ref="C5:C6"/>
    <mergeCell ref="A72:D72"/>
    <mergeCell ref="A15:D15"/>
  </mergeCells>
  <pageMargins left="0.25" right="0.25" top="0.16" bottom="0.21" header="0.16" footer="0.16"/>
  <pageSetup paperSize="9" scale="85" firstPageNumber="0" orientation="portrait" r:id="rId1"/>
  <colBreaks count="1" manualBreakCount="1">
    <brk id="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7"/>
  <sheetViews>
    <sheetView tabSelected="1" view="pageBreakPreview" topLeftCell="A124" zoomScaleNormal="100" zoomScaleSheetLayoutView="100" zoomScalePageLayoutView="120" workbookViewId="0">
      <selection activeCell="H138" sqref="H138"/>
    </sheetView>
  </sheetViews>
  <sheetFormatPr defaultColWidth="9.140625" defaultRowHeight="17.25"/>
  <cols>
    <col min="1" max="3" width="9.140625" style="66"/>
    <col min="4" max="4" width="11.42578125" style="67" customWidth="1"/>
    <col min="5" max="5" width="11.28515625" style="68" customWidth="1"/>
    <col min="6" max="6" width="47" style="66" customWidth="1"/>
    <col min="7" max="7" width="41.140625" style="74" customWidth="1"/>
    <col min="8" max="16384" width="9.140625" style="77"/>
  </cols>
  <sheetData>
    <row r="1" spans="1:7" ht="27" customHeight="1">
      <c r="G1" s="69" t="s">
        <v>223</v>
      </c>
    </row>
    <row r="2" spans="1:7" ht="47.25" customHeight="1">
      <c r="G2" s="192" t="s">
        <v>45</v>
      </c>
    </row>
    <row r="3" spans="1:7" ht="37.5" customHeight="1">
      <c r="B3" s="346" t="s">
        <v>221</v>
      </c>
      <c r="C3" s="346"/>
      <c r="D3" s="346"/>
      <c r="E3" s="346"/>
      <c r="F3" s="346"/>
      <c r="G3" s="346"/>
    </row>
    <row r="4" spans="1:7" ht="34.5" customHeight="1">
      <c r="G4" s="70" t="s">
        <v>0</v>
      </c>
    </row>
    <row r="5" spans="1:7" ht="69.75" customHeight="1">
      <c r="A5" s="347" t="s">
        <v>15</v>
      </c>
      <c r="B5" s="347"/>
      <c r="C5" s="347"/>
      <c r="D5" s="347" t="s">
        <v>16</v>
      </c>
      <c r="E5" s="347"/>
      <c r="F5" s="348" t="s">
        <v>17</v>
      </c>
      <c r="G5" s="28" t="s">
        <v>222</v>
      </c>
    </row>
    <row r="6" spans="1:7" ht="16.5" customHeight="1">
      <c r="A6" s="347"/>
      <c r="B6" s="347"/>
      <c r="C6" s="347"/>
      <c r="D6" s="347"/>
      <c r="E6" s="347"/>
      <c r="F6" s="348"/>
      <c r="G6" s="349" t="s">
        <v>5</v>
      </c>
    </row>
    <row r="7" spans="1:7" ht="39.75" customHeight="1">
      <c r="A7" s="76" t="s">
        <v>18</v>
      </c>
      <c r="B7" s="76" t="s">
        <v>19</v>
      </c>
      <c r="C7" s="76" t="s">
        <v>20</v>
      </c>
      <c r="D7" s="71" t="s">
        <v>21</v>
      </c>
      <c r="E7" s="76" t="s">
        <v>22</v>
      </c>
      <c r="F7" s="348"/>
      <c r="G7" s="350"/>
    </row>
    <row r="8" spans="1:7" ht="21.75" customHeight="1">
      <c r="A8" s="72"/>
      <c r="B8" s="72"/>
      <c r="C8" s="72"/>
      <c r="D8" s="72"/>
      <c r="E8" s="75"/>
      <c r="F8" s="73" t="s">
        <v>23</v>
      </c>
      <c r="G8" s="35">
        <f>SUM(G9+G114)</f>
        <v>0</v>
      </c>
    </row>
    <row r="9" spans="1:7" ht="53.25" customHeight="1">
      <c r="A9" s="56"/>
      <c r="B9" s="56"/>
      <c r="C9" s="56"/>
      <c r="D9" s="56"/>
      <c r="E9" s="62"/>
      <c r="F9" s="219" t="s">
        <v>100</v>
      </c>
      <c r="G9" s="218">
        <f>SUM(G10+G45+G99)</f>
        <v>-1204548.3</v>
      </c>
    </row>
    <row r="10" spans="1:7" ht="39" customHeight="1">
      <c r="A10" s="58" t="s">
        <v>24</v>
      </c>
      <c r="B10" s="56"/>
      <c r="C10" s="56"/>
      <c r="D10" s="56"/>
      <c r="E10" s="62"/>
      <c r="F10" s="58" t="s">
        <v>312</v>
      </c>
      <c r="G10" s="241">
        <f>SUM(G12)</f>
        <v>-267900</v>
      </c>
    </row>
    <row r="11" spans="1:7" ht="22.5" customHeight="1">
      <c r="A11" s="56"/>
      <c r="B11" s="56"/>
      <c r="C11" s="56"/>
      <c r="D11" s="56"/>
      <c r="E11" s="62"/>
      <c r="F11" s="56" t="s">
        <v>14</v>
      </c>
      <c r="G11" s="241"/>
    </row>
    <row r="12" spans="1:7" ht="21.75" customHeight="1">
      <c r="A12" s="56"/>
      <c r="B12" s="58" t="s">
        <v>313</v>
      </c>
      <c r="C12" s="56"/>
      <c r="D12" s="56"/>
      <c r="E12" s="62"/>
      <c r="F12" s="58" t="s">
        <v>314</v>
      </c>
      <c r="G12" s="241">
        <f>SUM(G14)</f>
        <v>-267900</v>
      </c>
    </row>
    <row r="13" spans="1:7" ht="21.75" customHeight="1">
      <c r="A13" s="56"/>
      <c r="B13" s="56"/>
      <c r="C13" s="56"/>
      <c r="D13" s="56"/>
      <c r="E13" s="62"/>
      <c r="F13" s="56" t="s">
        <v>14</v>
      </c>
      <c r="G13" s="241"/>
    </row>
    <row r="14" spans="1:7" ht="35.25" customHeight="1">
      <c r="A14" s="56"/>
      <c r="B14" s="56"/>
      <c r="C14" s="58" t="s">
        <v>25</v>
      </c>
      <c r="D14" s="56"/>
      <c r="E14" s="62"/>
      <c r="F14" s="58" t="s">
        <v>315</v>
      </c>
      <c r="G14" s="241">
        <f t="shared" ref="G14" si="0">SUM(G16)</f>
        <v>-267900</v>
      </c>
    </row>
    <row r="15" spans="1:7" ht="21.75" customHeight="1">
      <c r="A15" s="56"/>
      <c r="B15" s="56"/>
      <c r="C15" s="56"/>
      <c r="D15" s="56"/>
      <c r="E15" s="62"/>
      <c r="F15" s="56" t="s">
        <v>14</v>
      </c>
      <c r="G15" s="241"/>
    </row>
    <row r="16" spans="1:7" ht="67.5" customHeight="1">
      <c r="A16" s="56"/>
      <c r="B16" s="56"/>
      <c r="C16" s="56"/>
      <c r="D16" s="58" t="s">
        <v>304</v>
      </c>
      <c r="E16" s="313"/>
      <c r="F16" s="61" t="s">
        <v>305</v>
      </c>
      <c r="G16" s="314">
        <f>SUM(G18+G27+G36)</f>
        <v>-267900</v>
      </c>
    </row>
    <row r="17" spans="1:7" ht="21.75" customHeight="1">
      <c r="A17" s="56"/>
      <c r="B17" s="56"/>
      <c r="C17" s="56"/>
      <c r="D17" s="56"/>
      <c r="E17" s="62"/>
      <c r="F17" s="56" t="s">
        <v>14</v>
      </c>
      <c r="G17" s="242"/>
    </row>
    <row r="18" spans="1:7" s="78" customFormat="1" ht="51.75">
      <c r="A18" s="59"/>
      <c r="B18" s="59"/>
      <c r="C18" s="59"/>
      <c r="D18" s="59"/>
      <c r="E18" s="37" t="s">
        <v>308</v>
      </c>
      <c r="F18" s="59" t="s">
        <v>309</v>
      </c>
      <c r="G18" s="243">
        <v>-18200</v>
      </c>
    </row>
    <row r="19" spans="1:7" s="78" customFormat="1">
      <c r="A19" s="59"/>
      <c r="B19" s="59"/>
      <c r="C19" s="59"/>
      <c r="D19" s="59"/>
      <c r="E19" s="37"/>
      <c r="F19" s="59" t="s">
        <v>26</v>
      </c>
      <c r="G19" s="59"/>
    </row>
    <row r="20" spans="1:7" s="78" customFormat="1" ht="34.5">
      <c r="A20" s="59"/>
      <c r="B20" s="59"/>
      <c r="C20" s="59"/>
      <c r="D20" s="59"/>
      <c r="E20" s="37"/>
      <c r="F20" s="60" t="s">
        <v>27</v>
      </c>
      <c r="G20" s="243">
        <v>-18200</v>
      </c>
    </row>
    <row r="21" spans="1:7" s="78" customFormat="1" ht="51.75">
      <c r="A21" s="59"/>
      <c r="B21" s="59"/>
      <c r="C21" s="59"/>
      <c r="D21" s="59"/>
      <c r="E21" s="37"/>
      <c r="F21" s="59" t="s">
        <v>28</v>
      </c>
      <c r="G21" s="59"/>
    </row>
    <row r="22" spans="1:7" s="78" customFormat="1">
      <c r="A22" s="59"/>
      <c r="B22" s="59"/>
      <c r="C22" s="59"/>
      <c r="D22" s="59"/>
      <c r="E22" s="37"/>
      <c r="F22" s="59" t="s">
        <v>23</v>
      </c>
      <c r="G22" s="243">
        <v>-18200</v>
      </c>
    </row>
    <row r="23" spans="1:7" s="78" customFormat="1">
      <c r="A23" s="59"/>
      <c r="B23" s="59"/>
      <c r="C23" s="59"/>
      <c r="D23" s="59"/>
      <c r="E23" s="37"/>
      <c r="F23" s="59" t="s">
        <v>29</v>
      </c>
      <c r="G23" s="243">
        <v>-18200</v>
      </c>
    </row>
    <row r="24" spans="1:7" s="78" customFormat="1">
      <c r="A24" s="59"/>
      <c r="B24" s="59"/>
      <c r="C24" s="59"/>
      <c r="D24" s="59"/>
      <c r="E24" s="37"/>
      <c r="F24" s="59" t="s">
        <v>316</v>
      </c>
      <c r="G24" s="243">
        <v>-18200</v>
      </c>
    </row>
    <row r="25" spans="1:7" s="78" customFormat="1" ht="34.5">
      <c r="A25" s="59"/>
      <c r="B25" s="59"/>
      <c r="C25" s="59"/>
      <c r="D25" s="59"/>
      <c r="E25" s="37"/>
      <c r="F25" s="59" t="s">
        <v>317</v>
      </c>
      <c r="G25" s="243">
        <v>-18200</v>
      </c>
    </row>
    <row r="26" spans="1:7" s="78" customFormat="1">
      <c r="A26" s="59"/>
      <c r="B26" s="59"/>
      <c r="C26" s="59"/>
      <c r="D26" s="59"/>
      <c r="E26" s="37"/>
      <c r="F26" s="59" t="s">
        <v>318</v>
      </c>
      <c r="G26" s="243">
        <v>-18200</v>
      </c>
    </row>
    <row r="27" spans="1:7" s="78" customFormat="1" ht="34.5">
      <c r="A27" s="59"/>
      <c r="B27" s="59"/>
      <c r="C27" s="59"/>
      <c r="D27" s="59"/>
      <c r="E27" s="37" t="s">
        <v>310</v>
      </c>
      <c r="F27" s="59" t="s">
        <v>301</v>
      </c>
      <c r="G27" s="243">
        <f>SUM(G29)</f>
        <v>-22700</v>
      </c>
    </row>
    <row r="28" spans="1:7" s="78" customFormat="1">
      <c r="A28" s="59"/>
      <c r="B28" s="59"/>
      <c r="C28" s="59"/>
      <c r="D28" s="59"/>
      <c r="E28" s="37"/>
      <c r="F28" s="59" t="s">
        <v>26</v>
      </c>
      <c r="G28" s="243"/>
    </row>
    <row r="29" spans="1:7" s="78" customFormat="1" ht="34.5">
      <c r="A29" s="59"/>
      <c r="B29" s="59"/>
      <c r="C29" s="59"/>
      <c r="D29" s="59"/>
      <c r="E29" s="59"/>
      <c r="F29" s="60" t="s">
        <v>27</v>
      </c>
      <c r="G29" s="243">
        <f>SUM(G31)</f>
        <v>-22700</v>
      </c>
    </row>
    <row r="30" spans="1:7" s="78" customFormat="1" ht="51.75">
      <c r="A30" s="59"/>
      <c r="B30" s="59"/>
      <c r="C30" s="59"/>
      <c r="D30" s="59"/>
      <c r="E30" s="59"/>
      <c r="F30" s="59" t="s">
        <v>28</v>
      </c>
      <c r="G30" s="59"/>
    </row>
    <row r="31" spans="1:7" s="78" customFormat="1">
      <c r="A31" s="59"/>
      <c r="B31" s="59"/>
      <c r="C31" s="59"/>
      <c r="D31" s="59"/>
      <c r="E31" s="59"/>
      <c r="F31" s="59" t="s">
        <v>23</v>
      </c>
      <c r="G31" s="243">
        <v>-22700</v>
      </c>
    </row>
    <row r="32" spans="1:7" s="78" customFormat="1">
      <c r="A32" s="59"/>
      <c r="B32" s="59"/>
      <c r="C32" s="59"/>
      <c r="D32" s="59"/>
      <c r="E32" s="59"/>
      <c r="F32" s="59" t="s">
        <v>29</v>
      </c>
      <c r="G32" s="243">
        <v>-22700</v>
      </c>
    </row>
    <row r="33" spans="1:7" s="78" customFormat="1">
      <c r="A33" s="59"/>
      <c r="B33" s="59"/>
      <c r="C33" s="59"/>
      <c r="D33" s="59"/>
      <c r="E33" s="59"/>
      <c r="F33" s="315" t="s">
        <v>316</v>
      </c>
      <c r="G33" s="243">
        <v>-22700</v>
      </c>
    </row>
    <row r="34" spans="1:7" s="78" customFormat="1" ht="34.5">
      <c r="A34" s="59"/>
      <c r="B34" s="59"/>
      <c r="C34" s="59"/>
      <c r="D34" s="59"/>
      <c r="E34" s="59"/>
      <c r="F34" s="315" t="s">
        <v>317</v>
      </c>
      <c r="G34" s="243">
        <v>-22700</v>
      </c>
    </row>
    <row r="35" spans="1:7" s="78" customFormat="1">
      <c r="A35" s="59"/>
      <c r="B35" s="59"/>
      <c r="C35" s="59"/>
      <c r="D35" s="59"/>
      <c r="E35" s="59"/>
      <c r="F35" s="315" t="s">
        <v>318</v>
      </c>
      <c r="G35" s="243">
        <v>-22700</v>
      </c>
    </row>
    <row r="36" spans="1:7" s="78" customFormat="1" ht="86.25">
      <c r="A36" s="59"/>
      <c r="B36" s="59"/>
      <c r="C36" s="59"/>
      <c r="D36" s="59"/>
      <c r="E36" s="37">
        <v>11018</v>
      </c>
      <c r="F36" s="59" t="s">
        <v>302</v>
      </c>
      <c r="G36" s="243">
        <f>SUM(G38)</f>
        <v>-227000</v>
      </c>
    </row>
    <row r="37" spans="1:7" s="78" customFormat="1">
      <c r="A37" s="59"/>
      <c r="B37" s="59"/>
      <c r="C37" s="59"/>
      <c r="D37" s="59"/>
      <c r="E37" s="59"/>
      <c r="F37" s="59" t="s">
        <v>26</v>
      </c>
      <c r="G37" s="59"/>
    </row>
    <row r="38" spans="1:7" s="78" customFormat="1" ht="34.5">
      <c r="A38" s="59"/>
      <c r="B38" s="59"/>
      <c r="C38" s="59"/>
      <c r="D38" s="59"/>
      <c r="E38" s="59"/>
      <c r="F38" s="60" t="s">
        <v>27</v>
      </c>
      <c r="G38" s="316">
        <v>-227000</v>
      </c>
    </row>
    <row r="39" spans="1:7" s="78" customFormat="1" ht="51.75">
      <c r="A39" s="59"/>
      <c r="B39" s="59"/>
      <c r="C39" s="59"/>
      <c r="D39" s="59"/>
      <c r="E39" s="59"/>
      <c r="F39" s="59" t="s">
        <v>28</v>
      </c>
      <c r="G39" s="59"/>
    </row>
    <row r="40" spans="1:7" s="78" customFormat="1">
      <c r="A40" s="59"/>
      <c r="B40" s="59"/>
      <c r="C40" s="59"/>
      <c r="D40" s="59"/>
      <c r="E40" s="59"/>
      <c r="F40" s="59" t="s">
        <v>23</v>
      </c>
      <c r="G40" s="243">
        <v>-227000</v>
      </c>
    </row>
    <row r="41" spans="1:7" s="78" customFormat="1">
      <c r="A41" s="59"/>
      <c r="B41" s="59"/>
      <c r="C41" s="59"/>
      <c r="D41" s="59"/>
      <c r="E41" s="59"/>
      <c r="F41" s="59" t="s">
        <v>29</v>
      </c>
      <c r="G41" s="243">
        <v>-227000</v>
      </c>
    </row>
    <row r="42" spans="1:7" s="78" customFormat="1">
      <c r="A42" s="59"/>
      <c r="B42" s="59"/>
      <c r="C42" s="59"/>
      <c r="D42" s="59"/>
      <c r="E42" s="59"/>
      <c r="F42" s="315" t="s">
        <v>316</v>
      </c>
      <c r="G42" s="243">
        <v>-227000</v>
      </c>
    </row>
    <row r="43" spans="1:7" s="78" customFormat="1" ht="34.5">
      <c r="A43" s="59"/>
      <c r="B43" s="59"/>
      <c r="C43" s="59"/>
      <c r="D43" s="59"/>
      <c r="E43" s="59"/>
      <c r="F43" s="315" t="s">
        <v>317</v>
      </c>
      <c r="G43" s="243">
        <v>-227000</v>
      </c>
    </row>
    <row r="44" spans="1:7" s="78" customFormat="1" ht="24" customHeight="1">
      <c r="A44" s="59"/>
      <c r="B44" s="59"/>
      <c r="C44" s="59"/>
      <c r="D44" s="59"/>
      <c r="E44" s="59"/>
      <c r="F44" s="315" t="s">
        <v>318</v>
      </c>
      <c r="G44" s="243">
        <v>-227000</v>
      </c>
    </row>
    <row r="45" spans="1:7" s="78" customFormat="1" ht="25.5" customHeight="1">
      <c r="A45" s="58" t="s">
        <v>56</v>
      </c>
      <c r="B45" s="56"/>
      <c r="C45" s="56"/>
      <c r="D45" s="56"/>
      <c r="E45" s="62"/>
      <c r="F45" s="57" t="s">
        <v>57</v>
      </c>
      <c r="G45" s="64">
        <f>SUM(G47+G86)</f>
        <v>-495996.8</v>
      </c>
    </row>
    <row r="46" spans="1:7" s="78" customFormat="1">
      <c r="A46" s="56"/>
      <c r="B46" s="56"/>
      <c r="C46" s="56"/>
      <c r="D46" s="56"/>
      <c r="E46" s="62"/>
      <c r="F46" s="54" t="s">
        <v>14</v>
      </c>
      <c r="G46" s="53"/>
    </row>
    <row r="47" spans="1:7" s="78" customFormat="1" ht="34.5">
      <c r="A47" s="56"/>
      <c r="B47" s="58" t="s">
        <v>58</v>
      </c>
      <c r="C47" s="56"/>
      <c r="D47" s="56"/>
      <c r="E47" s="62"/>
      <c r="F47" s="57" t="s">
        <v>59</v>
      </c>
      <c r="G47" s="63">
        <f>SUM(G49)</f>
        <v>-27996.799999999999</v>
      </c>
    </row>
    <row r="48" spans="1:7" s="78" customFormat="1">
      <c r="A48" s="56"/>
      <c r="B48" s="56"/>
      <c r="C48" s="56"/>
      <c r="D48" s="56"/>
      <c r="E48" s="62"/>
      <c r="F48" s="54" t="s">
        <v>14</v>
      </c>
      <c r="G48" s="65"/>
    </row>
    <row r="49" spans="1:7" s="78" customFormat="1" ht="34.5">
      <c r="A49" s="56"/>
      <c r="B49" s="193"/>
      <c r="C49" s="194" t="s">
        <v>24</v>
      </c>
      <c r="D49" s="195"/>
      <c r="E49" s="196"/>
      <c r="F49" s="197" t="s">
        <v>59</v>
      </c>
      <c r="G49" s="198">
        <f>SUM(G51)</f>
        <v>-27996.799999999999</v>
      </c>
    </row>
    <row r="50" spans="1:7" s="78" customFormat="1">
      <c r="A50" s="56"/>
      <c r="B50" s="193"/>
      <c r="C50" s="193"/>
      <c r="D50" s="193"/>
      <c r="E50" s="196"/>
      <c r="F50" s="199" t="s">
        <v>14</v>
      </c>
      <c r="G50" s="200"/>
    </row>
    <row r="51" spans="1:7" s="78" customFormat="1" ht="86.25">
      <c r="A51" s="56"/>
      <c r="B51" s="193"/>
      <c r="C51" s="193"/>
      <c r="D51" s="194">
        <v>1100</v>
      </c>
      <c r="E51" s="201"/>
      <c r="F51" s="197" t="s">
        <v>54</v>
      </c>
      <c r="G51" s="202">
        <f>SUM(G53+G71)</f>
        <v>-27996.799999999999</v>
      </c>
    </row>
    <row r="52" spans="1:7" s="78" customFormat="1">
      <c r="A52" s="56"/>
      <c r="B52" s="193"/>
      <c r="C52" s="193"/>
      <c r="D52" s="193"/>
      <c r="E52" s="196"/>
      <c r="F52" s="203" t="s">
        <v>14</v>
      </c>
      <c r="G52" s="200"/>
    </row>
    <row r="53" spans="1:7" s="78" customFormat="1" ht="138">
      <c r="A53" s="56"/>
      <c r="B53" s="193"/>
      <c r="C53" s="193"/>
      <c r="D53" s="193"/>
      <c r="E53" s="193" t="s">
        <v>50</v>
      </c>
      <c r="F53" s="193" t="s">
        <v>102</v>
      </c>
      <c r="G53" s="204">
        <f>SUM(G55)</f>
        <v>-15000</v>
      </c>
    </row>
    <row r="54" spans="1:7" s="78" customFormat="1">
      <c r="A54" s="56"/>
      <c r="B54" s="193"/>
      <c r="C54" s="193"/>
      <c r="D54" s="193"/>
      <c r="E54" s="193"/>
      <c r="F54" s="193" t="s">
        <v>26</v>
      </c>
      <c r="G54" s="193"/>
    </row>
    <row r="55" spans="1:7" s="78" customFormat="1" ht="34.5">
      <c r="A55" s="56"/>
      <c r="B55" s="193"/>
      <c r="C55" s="193"/>
      <c r="D55" s="193"/>
      <c r="E55" s="193"/>
      <c r="F55" s="205" t="s">
        <v>27</v>
      </c>
      <c r="G55" s="206">
        <f>SUM(G57)</f>
        <v>-15000</v>
      </c>
    </row>
    <row r="56" spans="1:7" s="78" customFormat="1" ht="51.75">
      <c r="A56" s="56"/>
      <c r="B56" s="193"/>
      <c r="C56" s="193"/>
      <c r="D56" s="193"/>
      <c r="E56" s="193"/>
      <c r="F56" s="193" t="s">
        <v>28</v>
      </c>
      <c r="G56" s="206"/>
    </row>
    <row r="57" spans="1:7" s="78" customFormat="1">
      <c r="A57" s="56"/>
      <c r="B57" s="193"/>
      <c r="C57" s="193"/>
      <c r="D57" s="193"/>
      <c r="E57" s="193"/>
      <c r="F57" s="193" t="s">
        <v>23</v>
      </c>
      <c r="G57" s="206">
        <f>SUM(G58)</f>
        <v>-15000</v>
      </c>
    </row>
    <row r="58" spans="1:7" s="78" customFormat="1">
      <c r="A58" s="56"/>
      <c r="B58" s="193"/>
      <c r="C58" s="193"/>
      <c r="D58" s="193"/>
      <c r="E58" s="193"/>
      <c r="F58" s="193" t="s">
        <v>29</v>
      </c>
      <c r="G58" s="206">
        <f>SUM(G59)</f>
        <v>-15000</v>
      </c>
    </row>
    <row r="59" spans="1:7" s="78" customFormat="1" ht="34.5">
      <c r="A59" s="56"/>
      <c r="B59" s="193"/>
      <c r="C59" s="193"/>
      <c r="D59" s="193"/>
      <c r="E59" s="193"/>
      <c r="F59" s="193" t="s">
        <v>46</v>
      </c>
      <c r="G59" s="206">
        <f>SUM(G60+G63+G69+G65)</f>
        <v>-15000</v>
      </c>
    </row>
    <row r="60" spans="1:7" s="78" customFormat="1">
      <c r="A60" s="56"/>
      <c r="B60" s="193"/>
      <c r="C60" s="193"/>
      <c r="D60" s="193"/>
      <c r="E60" s="193"/>
      <c r="F60" s="193" t="s">
        <v>77</v>
      </c>
      <c r="G60" s="206">
        <f>SUM(G61:G62)</f>
        <v>-4500</v>
      </c>
    </row>
    <row r="61" spans="1:7" s="78" customFormat="1">
      <c r="A61" s="56"/>
      <c r="B61" s="193"/>
      <c r="C61" s="193"/>
      <c r="D61" s="193"/>
      <c r="E61" s="193"/>
      <c r="F61" s="193" t="s">
        <v>105</v>
      </c>
      <c r="G61" s="206">
        <v>-3500</v>
      </c>
    </row>
    <row r="62" spans="1:7" s="78" customFormat="1">
      <c r="A62" s="56"/>
      <c r="B62" s="193"/>
      <c r="C62" s="193"/>
      <c r="D62" s="193"/>
      <c r="E62" s="193"/>
      <c r="F62" s="193" t="s">
        <v>78</v>
      </c>
      <c r="G62" s="206">
        <v>-1000</v>
      </c>
    </row>
    <row r="63" spans="1:7" s="78" customFormat="1" ht="34.5">
      <c r="A63" s="56"/>
      <c r="B63" s="193"/>
      <c r="C63" s="193"/>
      <c r="D63" s="193"/>
      <c r="E63" s="193"/>
      <c r="F63" s="193" t="s">
        <v>106</v>
      </c>
      <c r="G63" s="206">
        <f>SUM(G64)</f>
        <v>-1500</v>
      </c>
    </row>
    <row r="64" spans="1:7" s="78" customFormat="1">
      <c r="A64" s="56"/>
      <c r="B64" s="193"/>
      <c r="C64" s="193"/>
      <c r="D64" s="193"/>
      <c r="E64" s="193"/>
      <c r="F64" s="193" t="s">
        <v>107</v>
      </c>
      <c r="G64" s="206">
        <v>-1500</v>
      </c>
    </row>
    <row r="65" spans="1:7" s="78" customFormat="1" ht="34.5">
      <c r="A65" s="56"/>
      <c r="B65" s="193"/>
      <c r="C65" s="193"/>
      <c r="D65" s="193"/>
      <c r="E65" s="193"/>
      <c r="F65" s="193" t="s">
        <v>47</v>
      </c>
      <c r="G65" s="206">
        <f>SUM(G66:G68)</f>
        <v>-7000</v>
      </c>
    </row>
    <row r="66" spans="1:7" s="78" customFormat="1">
      <c r="A66" s="56"/>
      <c r="B66" s="193"/>
      <c r="C66" s="193"/>
      <c r="D66" s="193"/>
      <c r="E66" s="193"/>
      <c r="F66" s="193" t="s">
        <v>104</v>
      </c>
      <c r="G66" s="206">
        <v>-4000</v>
      </c>
    </row>
    <row r="67" spans="1:7" s="78" customFormat="1">
      <c r="A67" s="56"/>
      <c r="B67" s="193"/>
      <c r="C67" s="193"/>
      <c r="D67" s="193"/>
      <c r="E67" s="193"/>
      <c r="F67" s="193" t="s">
        <v>108</v>
      </c>
      <c r="G67" s="206">
        <v>-2000</v>
      </c>
    </row>
    <row r="68" spans="1:7" s="78" customFormat="1" ht="24" customHeight="1">
      <c r="A68" s="56"/>
      <c r="B68" s="193"/>
      <c r="C68" s="193"/>
      <c r="D68" s="193"/>
      <c r="E68" s="193"/>
      <c r="F68" s="193" t="s">
        <v>48</v>
      </c>
      <c r="G68" s="206">
        <v>-1000</v>
      </c>
    </row>
    <row r="69" spans="1:7" s="78" customFormat="1">
      <c r="A69" s="56"/>
      <c r="B69" s="193"/>
      <c r="C69" s="193"/>
      <c r="D69" s="193"/>
      <c r="E69" s="193"/>
      <c r="F69" s="193" t="s">
        <v>103</v>
      </c>
      <c r="G69" s="206">
        <f>SUM(G70)</f>
        <v>-2000</v>
      </c>
    </row>
    <row r="70" spans="1:7" s="78" customFormat="1">
      <c r="A70" s="56"/>
      <c r="B70" s="193"/>
      <c r="C70" s="193"/>
      <c r="D70" s="193"/>
      <c r="E70" s="193"/>
      <c r="F70" s="193" t="s">
        <v>109</v>
      </c>
      <c r="G70" s="206">
        <v>-2000</v>
      </c>
    </row>
    <row r="71" spans="1:7" s="55" customFormat="1" ht="87" customHeight="1">
      <c r="A71" s="72"/>
      <c r="B71" s="207"/>
      <c r="C71" s="207"/>
      <c r="D71" s="207"/>
      <c r="E71" s="207">
        <v>11005</v>
      </c>
      <c r="F71" s="37" t="s">
        <v>69</v>
      </c>
      <c r="G71" s="206">
        <f>SUM(G73)</f>
        <v>-12996.8</v>
      </c>
    </row>
    <row r="72" spans="1:7" s="55" customFormat="1">
      <c r="A72" s="72"/>
      <c r="B72" s="207"/>
      <c r="C72" s="207"/>
      <c r="D72" s="207"/>
      <c r="E72" s="207"/>
      <c r="F72" s="37" t="s">
        <v>26</v>
      </c>
      <c r="G72" s="206"/>
    </row>
    <row r="73" spans="1:7" s="55" customFormat="1" ht="34.5">
      <c r="A73" s="72"/>
      <c r="B73" s="207"/>
      <c r="C73" s="207"/>
      <c r="D73" s="207"/>
      <c r="E73" s="207"/>
      <c r="F73" s="37" t="s">
        <v>27</v>
      </c>
      <c r="G73" s="206">
        <f>SUM(G75)</f>
        <v>-12996.8</v>
      </c>
    </row>
    <row r="74" spans="1:7" s="55" customFormat="1" ht="36.6" customHeight="1">
      <c r="A74" s="72"/>
      <c r="B74" s="207"/>
      <c r="C74" s="207"/>
      <c r="D74" s="207"/>
      <c r="E74" s="207"/>
      <c r="F74" s="37" t="s">
        <v>28</v>
      </c>
      <c r="G74" s="206"/>
    </row>
    <row r="75" spans="1:7" s="55" customFormat="1" ht="21.75" customHeight="1">
      <c r="A75" s="56"/>
      <c r="B75" s="193"/>
      <c r="C75" s="193"/>
      <c r="D75" s="193"/>
      <c r="E75" s="193"/>
      <c r="F75" s="37" t="s">
        <v>23</v>
      </c>
      <c r="G75" s="206">
        <f>SUM(G76)</f>
        <v>-12996.8</v>
      </c>
    </row>
    <row r="76" spans="1:7" s="55" customFormat="1" ht="21" customHeight="1">
      <c r="A76" s="56"/>
      <c r="B76" s="193"/>
      <c r="C76" s="193"/>
      <c r="D76" s="193"/>
      <c r="E76" s="193"/>
      <c r="F76" s="37" t="s">
        <v>29</v>
      </c>
      <c r="G76" s="206">
        <f>SUM(G77)</f>
        <v>-12996.8</v>
      </c>
    </row>
    <row r="77" spans="1:7" s="55" customFormat="1" ht="36.6" customHeight="1">
      <c r="A77" s="56"/>
      <c r="B77" s="193"/>
      <c r="C77" s="193"/>
      <c r="D77" s="193"/>
      <c r="E77" s="193"/>
      <c r="F77" s="37" t="s">
        <v>46</v>
      </c>
      <c r="G77" s="206">
        <f>SUM(G78+G81+G84)</f>
        <v>-12996.8</v>
      </c>
    </row>
    <row r="78" spans="1:7" s="55" customFormat="1" ht="20.25" customHeight="1">
      <c r="A78" s="56"/>
      <c r="B78" s="193"/>
      <c r="C78" s="193"/>
      <c r="D78" s="193"/>
      <c r="E78" s="193"/>
      <c r="F78" s="37" t="s">
        <v>77</v>
      </c>
      <c r="G78" s="206">
        <f>SUM(G79:G80)</f>
        <v>-4700</v>
      </c>
    </row>
    <row r="79" spans="1:7" s="55" customFormat="1" ht="20.25" customHeight="1">
      <c r="A79" s="56"/>
      <c r="B79" s="193"/>
      <c r="C79" s="193"/>
      <c r="D79" s="193"/>
      <c r="E79" s="193"/>
      <c r="F79" s="37" t="s">
        <v>105</v>
      </c>
      <c r="G79" s="206">
        <v>-3900</v>
      </c>
    </row>
    <row r="80" spans="1:7" s="55" customFormat="1" ht="20.25" customHeight="1">
      <c r="A80" s="56"/>
      <c r="B80" s="193"/>
      <c r="C80" s="193"/>
      <c r="D80" s="193"/>
      <c r="E80" s="193"/>
      <c r="F80" s="37" t="s">
        <v>78</v>
      </c>
      <c r="G80" s="206">
        <v>-800</v>
      </c>
    </row>
    <row r="81" spans="1:7" s="55" customFormat="1" ht="36.6" customHeight="1">
      <c r="A81" s="56"/>
      <c r="B81" s="193"/>
      <c r="C81" s="193"/>
      <c r="D81" s="193"/>
      <c r="E81" s="193"/>
      <c r="F81" s="37" t="s">
        <v>106</v>
      </c>
      <c r="G81" s="206">
        <f>SUM(G82:G83)</f>
        <v>-6096.8</v>
      </c>
    </row>
    <row r="82" spans="1:7" s="55" customFormat="1" ht="21" customHeight="1">
      <c r="A82" s="56"/>
      <c r="B82" s="193"/>
      <c r="C82" s="193"/>
      <c r="D82" s="193"/>
      <c r="E82" s="193"/>
      <c r="F82" s="37" t="s">
        <v>107</v>
      </c>
      <c r="G82" s="206">
        <v>-3000</v>
      </c>
    </row>
    <row r="83" spans="1:7" s="55" customFormat="1" ht="36.6" customHeight="1">
      <c r="A83" s="56"/>
      <c r="B83" s="193"/>
      <c r="C83" s="193"/>
      <c r="D83" s="193"/>
      <c r="E83" s="193"/>
      <c r="F83" s="37" t="s">
        <v>110</v>
      </c>
      <c r="G83" s="206">
        <f>-7100+4003.2</f>
        <v>-3096.8</v>
      </c>
    </row>
    <row r="84" spans="1:7" s="55" customFormat="1" ht="36.6" customHeight="1">
      <c r="A84" s="56"/>
      <c r="B84" s="193"/>
      <c r="C84" s="193"/>
      <c r="D84" s="193"/>
      <c r="E84" s="193"/>
      <c r="F84" s="37" t="s">
        <v>47</v>
      </c>
      <c r="G84" s="206">
        <f>SUM(G85)</f>
        <v>-2200</v>
      </c>
    </row>
    <row r="85" spans="1:7" s="55" customFormat="1" ht="24" customHeight="1">
      <c r="A85" s="56"/>
      <c r="B85" s="193"/>
      <c r="C85" s="193"/>
      <c r="D85" s="193"/>
      <c r="E85" s="193"/>
      <c r="F85" s="37" t="s">
        <v>108</v>
      </c>
      <c r="G85" s="206">
        <v>-2200</v>
      </c>
    </row>
    <row r="86" spans="1:7" s="79" customFormat="1" ht="21.75" customHeight="1">
      <c r="A86" s="56"/>
      <c r="B86" s="61" t="s">
        <v>255</v>
      </c>
      <c r="C86" s="59"/>
      <c r="D86" s="59"/>
      <c r="E86" s="59"/>
      <c r="F86" s="61" t="s">
        <v>256</v>
      </c>
      <c r="G86" s="241">
        <f>SUM(G88)</f>
        <v>-468000</v>
      </c>
    </row>
    <row r="87" spans="1:7" s="79" customFormat="1" ht="21.75" customHeight="1">
      <c r="A87" s="56"/>
      <c r="B87" s="59"/>
      <c r="C87" s="59"/>
      <c r="D87" s="59"/>
      <c r="E87" s="59"/>
      <c r="F87" s="59" t="s">
        <v>14</v>
      </c>
      <c r="G87" s="241"/>
    </row>
    <row r="88" spans="1:7" s="79" customFormat="1" ht="27.75" customHeight="1">
      <c r="A88" s="56"/>
      <c r="B88" s="59"/>
      <c r="C88" s="61" t="s">
        <v>24</v>
      </c>
      <c r="D88" s="67"/>
      <c r="E88" s="59"/>
      <c r="F88" s="61" t="s">
        <v>256</v>
      </c>
      <c r="G88" s="241">
        <f>SUM(G90)</f>
        <v>-468000</v>
      </c>
    </row>
    <row r="89" spans="1:7" s="79" customFormat="1" ht="21.75" customHeight="1">
      <c r="A89" s="56"/>
      <c r="B89" s="56"/>
      <c r="C89" s="56"/>
      <c r="D89" s="59"/>
      <c r="E89" s="59"/>
      <c r="F89" s="59" t="s">
        <v>14</v>
      </c>
      <c r="G89" s="242"/>
    </row>
    <row r="90" spans="1:7" s="81" customFormat="1" ht="51.75">
      <c r="A90" s="245"/>
      <c r="B90" s="246"/>
      <c r="C90" s="59"/>
      <c r="D90" s="59" t="s">
        <v>247</v>
      </c>
      <c r="E90" s="59">
        <v>32001</v>
      </c>
      <c r="F90" s="59" t="s">
        <v>252</v>
      </c>
      <c r="G90" s="243">
        <f>-418000-50000</f>
        <v>-468000</v>
      </c>
    </row>
    <row r="91" spans="1:7" s="81" customFormat="1">
      <c r="A91" s="245"/>
      <c r="B91" s="245"/>
      <c r="C91" s="59"/>
      <c r="D91" s="59"/>
      <c r="E91" s="59"/>
      <c r="F91" s="59" t="s">
        <v>26</v>
      </c>
      <c r="G91" s="59"/>
    </row>
    <row r="92" spans="1:7" s="81" customFormat="1" ht="34.5">
      <c r="A92" s="245"/>
      <c r="B92" s="245"/>
      <c r="C92" s="60"/>
      <c r="D92" s="244"/>
      <c r="E92" s="244"/>
      <c r="F92" s="60" t="s">
        <v>27</v>
      </c>
      <c r="G92" s="243">
        <f>SUM(G94)</f>
        <v>-468000</v>
      </c>
    </row>
    <row r="93" spans="1:7" s="81" customFormat="1" ht="51.75">
      <c r="A93" s="245"/>
      <c r="B93" s="245"/>
      <c r="C93" s="59"/>
      <c r="D93" s="59"/>
      <c r="E93" s="59"/>
      <c r="F93" s="59" t="s">
        <v>28</v>
      </c>
      <c r="G93" s="59"/>
    </row>
    <row r="94" spans="1:7" s="81" customFormat="1">
      <c r="A94" s="245"/>
      <c r="B94" s="245"/>
      <c r="C94" s="59"/>
      <c r="D94" s="243"/>
      <c r="E94" s="243"/>
      <c r="F94" s="59" t="s">
        <v>23</v>
      </c>
      <c r="G94" s="243">
        <f>-418000-50000</f>
        <v>-468000</v>
      </c>
    </row>
    <row r="95" spans="1:7" s="81" customFormat="1" ht="34.5">
      <c r="A95" s="245"/>
      <c r="B95" s="245"/>
      <c r="C95" s="59"/>
      <c r="D95" s="243"/>
      <c r="E95" s="243"/>
      <c r="F95" s="59" t="s">
        <v>257</v>
      </c>
      <c r="G95" s="243">
        <f>-418000-50000</f>
        <v>-468000</v>
      </c>
    </row>
    <row r="96" spans="1:7" s="81" customFormat="1">
      <c r="A96" s="245"/>
      <c r="B96" s="245"/>
      <c r="C96" s="59"/>
      <c r="D96" s="243"/>
      <c r="E96" s="243"/>
      <c r="F96" s="59" t="s">
        <v>258</v>
      </c>
      <c r="G96" s="243">
        <f>-418000-50000</f>
        <v>-468000</v>
      </c>
    </row>
    <row r="97" spans="1:7" s="81" customFormat="1" ht="34.5">
      <c r="A97" s="245"/>
      <c r="B97" s="245"/>
      <c r="C97" s="59"/>
      <c r="D97" s="243"/>
      <c r="E97" s="243"/>
      <c r="F97" s="59" t="s">
        <v>259</v>
      </c>
      <c r="G97" s="243">
        <f>-418000-50000</f>
        <v>-468000</v>
      </c>
    </row>
    <row r="98" spans="1:7" s="81" customFormat="1">
      <c r="A98" s="245"/>
      <c r="B98" s="245"/>
      <c r="C98" s="59"/>
      <c r="D98" s="243"/>
      <c r="E98" s="243"/>
      <c r="F98" s="59" t="s">
        <v>260</v>
      </c>
      <c r="G98" s="243">
        <f>-418000-50000</f>
        <v>-468000</v>
      </c>
    </row>
    <row r="99" spans="1:7" ht="27" customHeight="1">
      <c r="A99" s="61" t="s">
        <v>25</v>
      </c>
      <c r="B99" s="37"/>
      <c r="C99" s="37"/>
      <c r="D99" s="37"/>
      <c r="E99" s="37"/>
      <c r="F99" s="36" t="s">
        <v>81</v>
      </c>
      <c r="G99" s="208">
        <f>SUM(G100)</f>
        <v>-440651.5</v>
      </c>
    </row>
    <row r="100" spans="1:7" ht="36.75" customHeight="1">
      <c r="A100" s="59"/>
      <c r="B100" s="36" t="s">
        <v>56</v>
      </c>
      <c r="C100" s="37"/>
      <c r="D100" s="37"/>
      <c r="E100" s="37"/>
      <c r="F100" s="36" t="s">
        <v>82</v>
      </c>
      <c r="G100" s="208">
        <f>SUM(G102)</f>
        <v>-440651.5</v>
      </c>
    </row>
    <row r="101" spans="1:7">
      <c r="A101" s="59"/>
      <c r="B101" s="37"/>
      <c r="C101" s="37"/>
      <c r="D101" s="37"/>
      <c r="E101" s="37"/>
      <c r="F101" s="37" t="s">
        <v>14</v>
      </c>
      <c r="G101" s="209"/>
    </row>
    <row r="102" spans="1:7" ht="37.5" customHeight="1">
      <c r="A102" s="59"/>
      <c r="B102" s="37"/>
      <c r="C102" s="36" t="s">
        <v>24</v>
      </c>
      <c r="D102" s="37"/>
      <c r="E102" s="37"/>
      <c r="F102" s="36" t="s">
        <v>82</v>
      </c>
      <c r="G102" s="211">
        <v>-440651.5</v>
      </c>
    </row>
    <row r="103" spans="1:7">
      <c r="A103" s="59"/>
      <c r="B103" s="37"/>
      <c r="C103" s="37"/>
      <c r="D103" s="37"/>
      <c r="E103" s="37"/>
      <c r="F103" s="37" t="s">
        <v>14</v>
      </c>
      <c r="G103" s="209"/>
    </row>
    <row r="104" spans="1:7" ht="51.75">
      <c r="A104" s="61"/>
      <c r="B104" s="37"/>
      <c r="C104" s="37"/>
      <c r="D104" s="36" t="s">
        <v>71</v>
      </c>
      <c r="E104" s="36"/>
      <c r="F104" s="36" t="s">
        <v>72</v>
      </c>
      <c r="G104" s="211">
        <v>-440651.5</v>
      </c>
    </row>
    <row r="105" spans="1:7" ht="22.9" customHeight="1">
      <c r="A105" s="59"/>
      <c r="B105" s="37"/>
      <c r="C105" s="37"/>
      <c r="D105" s="37"/>
      <c r="E105" s="37"/>
      <c r="F105" s="37" t="s">
        <v>14</v>
      </c>
      <c r="G105" s="209"/>
    </row>
    <row r="106" spans="1:7" ht="123" customHeight="1">
      <c r="A106" s="59"/>
      <c r="B106" s="36"/>
      <c r="C106" s="37"/>
      <c r="D106" s="37"/>
      <c r="E106" s="37" t="s">
        <v>50</v>
      </c>
      <c r="F106" s="37" t="s">
        <v>75</v>
      </c>
      <c r="G106" s="30">
        <v>-440651.5</v>
      </c>
    </row>
    <row r="107" spans="1:7">
      <c r="A107" s="59"/>
      <c r="B107" s="37"/>
      <c r="C107" s="37"/>
      <c r="D107" s="37"/>
      <c r="E107" s="37"/>
      <c r="F107" s="37" t="s">
        <v>26</v>
      </c>
      <c r="G107" s="210"/>
    </row>
    <row r="108" spans="1:7" ht="34.5">
      <c r="A108" s="59"/>
      <c r="B108" s="59"/>
      <c r="C108" s="61"/>
      <c r="D108" s="59"/>
      <c r="E108" s="59"/>
      <c r="F108" s="60" t="s">
        <v>27</v>
      </c>
      <c r="G108" s="30">
        <v>-440651.5</v>
      </c>
    </row>
    <row r="109" spans="1:7" ht="54" customHeight="1">
      <c r="A109" s="59"/>
      <c r="B109" s="59"/>
      <c r="C109" s="59"/>
      <c r="D109" s="59"/>
      <c r="E109" s="59"/>
      <c r="F109" s="59" t="s">
        <v>28</v>
      </c>
      <c r="G109" s="29"/>
    </row>
    <row r="110" spans="1:7" ht="20.65" customHeight="1">
      <c r="A110" s="59"/>
      <c r="B110" s="59"/>
      <c r="C110" s="59"/>
      <c r="D110" s="59"/>
      <c r="E110" s="59"/>
      <c r="F110" s="59" t="s">
        <v>23</v>
      </c>
      <c r="G110" s="30">
        <v>-440651.5</v>
      </c>
    </row>
    <row r="111" spans="1:7" ht="20.65" customHeight="1">
      <c r="A111" s="59"/>
      <c r="B111" s="59"/>
      <c r="C111" s="59"/>
      <c r="D111" s="59"/>
      <c r="E111" s="59"/>
      <c r="F111" s="59" t="s">
        <v>29</v>
      </c>
      <c r="G111" s="30">
        <v>-440651.5</v>
      </c>
    </row>
    <row r="112" spans="1:7" ht="20.65" customHeight="1">
      <c r="A112" s="59"/>
      <c r="B112" s="59"/>
      <c r="C112" s="59"/>
      <c r="D112" s="59"/>
      <c r="E112" s="59"/>
      <c r="F112" s="59" t="s">
        <v>79</v>
      </c>
      <c r="G112" s="30">
        <v>-440651.5</v>
      </c>
    </row>
    <row r="113" spans="1:7" ht="20.65" customHeight="1">
      <c r="A113" s="59"/>
      <c r="B113" s="59"/>
      <c r="C113" s="59"/>
      <c r="D113" s="59"/>
      <c r="E113" s="59"/>
      <c r="F113" s="59" t="s">
        <v>80</v>
      </c>
      <c r="G113" s="30">
        <v>-440651.5</v>
      </c>
    </row>
    <row r="114" spans="1:7" ht="34.5">
      <c r="A114" s="61" t="s">
        <v>238</v>
      </c>
      <c r="B114" s="59"/>
      <c r="C114" s="59"/>
      <c r="D114" s="59"/>
      <c r="E114" s="229"/>
      <c r="F114" s="36" t="s">
        <v>239</v>
      </c>
      <c r="G114" s="230">
        <f>SUM(G116)</f>
        <v>1204548.3</v>
      </c>
    </row>
    <row r="115" spans="1:7">
      <c r="A115" s="59"/>
      <c r="B115" s="59"/>
      <c r="C115" s="59"/>
      <c r="D115" s="59"/>
      <c r="E115" s="229"/>
      <c r="F115" s="37" t="s">
        <v>14</v>
      </c>
      <c r="G115" s="231"/>
    </row>
    <row r="116" spans="1:7" ht="34.5">
      <c r="A116" s="59"/>
      <c r="B116" s="61" t="s">
        <v>24</v>
      </c>
      <c r="C116" s="59"/>
      <c r="D116" s="59"/>
      <c r="E116" s="229"/>
      <c r="F116" s="37" t="s">
        <v>233</v>
      </c>
      <c r="G116" s="226">
        <f>SUM(G118)</f>
        <v>1204548.3</v>
      </c>
    </row>
    <row r="117" spans="1:7" ht="23.25" customHeight="1">
      <c r="A117" s="59"/>
      <c r="B117" s="59"/>
      <c r="C117" s="59"/>
      <c r="D117" s="59"/>
      <c r="E117" s="229"/>
      <c r="F117" s="37" t="s">
        <v>14</v>
      </c>
      <c r="G117" s="232"/>
    </row>
    <row r="118" spans="1:7" ht="23.25" customHeight="1">
      <c r="A118" s="59"/>
      <c r="B118" s="59"/>
      <c r="C118" s="61" t="s">
        <v>24</v>
      </c>
      <c r="D118" s="59"/>
      <c r="E118" s="229"/>
      <c r="F118" s="37" t="s">
        <v>233</v>
      </c>
      <c r="G118" s="226">
        <f>SUM(G120)</f>
        <v>1204548.3</v>
      </c>
    </row>
    <row r="119" spans="1:7" ht="23.25" customHeight="1">
      <c r="A119" s="59"/>
      <c r="B119" s="59"/>
      <c r="C119" s="59"/>
      <c r="D119" s="59"/>
      <c r="E119" s="229"/>
      <c r="F119" s="37" t="s">
        <v>14</v>
      </c>
      <c r="G119" s="232"/>
    </row>
    <row r="120" spans="1:7" ht="23.25" customHeight="1">
      <c r="A120" s="59"/>
      <c r="B120" s="59"/>
      <c r="C120" s="59"/>
      <c r="D120" s="59" t="s">
        <v>232</v>
      </c>
      <c r="E120" s="229" t="s">
        <v>50</v>
      </c>
      <c r="F120" s="59" t="s">
        <v>233</v>
      </c>
      <c r="G120" s="233">
        <v>1204548.3</v>
      </c>
    </row>
    <row r="121" spans="1:7" ht="23.25" customHeight="1">
      <c r="A121" s="59"/>
      <c r="B121" s="59"/>
      <c r="C121" s="59"/>
      <c r="D121" s="59"/>
      <c r="E121" s="229"/>
      <c r="F121" s="59" t="s">
        <v>26</v>
      </c>
      <c r="G121" s="233">
        <v>1204548.3</v>
      </c>
    </row>
    <row r="122" spans="1:7" ht="23.25" customHeight="1">
      <c r="A122" s="59"/>
      <c r="B122" s="59"/>
      <c r="C122" s="59"/>
      <c r="D122" s="59"/>
      <c r="E122" s="229"/>
      <c r="F122" s="60" t="s">
        <v>231</v>
      </c>
      <c r="G122" s="233">
        <v>1204548.3</v>
      </c>
    </row>
    <row r="123" spans="1:7" ht="56.25" customHeight="1">
      <c r="A123" s="59"/>
      <c r="B123" s="59"/>
      <c r="C123" s="59"/>
      <c r="D123" s="59"/>
      <c r="E123" s="229"/>
      <c r="F123" s="59" t="s">
        <v>28</v>
      </c>
      <c r="G123" s="233">
        <v>1204548.3</v>
      </c>
    </row>
    <row r="124" spans="1:7" ht="23.25" customHeight="1">
      <c r="A124" s="59"/>
      <c r="B124" s="59"/>
      <c r="C124" s="234"/>
      <c r="D124" s="59"/>
      <c r="E124" s="229"/>
      <c r="F124" s="59" t="s">
        <v>23</v>
      </c>
      <c r="G124" s="233">
        <v>1204548.3</v>
      </c>
    </row>
    <row r="125" spans="1:7" ht="23.25" customHeight="1">
      <c r="A125" s="59"/>
      <c r="B125" s="59"/>
      <c r="C125" s="234"/>
      <c r="D125" s="59"/>
      <c r="E125" s="229"/>
      <c r="F125" s="59" t="s">
        <v>29</v>
      </c>
      <c r="G125" s="233">
        <v>1204548.3</v>
      </c>
    </row>
    <row r="126" spans="1:7" ht="23.25" customHeight="1">
      <c r="A126" s="59"/>
      <c r="B126" s="59"/>
      <c r="C126" s="234"/>
      <c r="D126" s="59"/>
      <c r="E126" s="229"/>
      <c r="F126" s="59" t="s">
        <v>79</v>
      </c>
      <c r="G126" s="233">
        <v>1204548.3</v>
      </c>
    </row>
    <row r="127" spans="1:7" ht="23.25" customHeight="1">
      <c r="A127" s="29"/>
      <c r="B127" s="29"/>
      <c r="C127" s="29"/>
      <c r="D127" s="29"/>
      <c r="E127" s="235"/>
      <c r="F127" s="59" t="s">
        <v>240</v>
      </c>
      <c r="G127" s="233">
        <v>1204548.3</v>
      </c>
    </row>
  </sheetData>
  <mergeCells count="5">
    <mergeCell ref="B3:G3"/>
    <mergeCell ref="A5:C6"/>
    <mergeCell ref="D5:E6"/>
    <mergeCell ref="F5:F7"/>
    <mergeCell ref="G6:G7"/>
  </mergeCells>
  <pageMargins left="0.25" right="0.25" top="0.75" bottom="0.75" header="0.51180555555555496" footer="0.51180555555555496"/>
  <pageSetup paperSize="9" scale="90" firstPageNumber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6"/>
  <sheetViews>
    <sheetView view="pageBreakPreview" topLeftCell="A4" zoomScale="130" zoomScaleNormal="100" zoomScaleSheetLayoutView="130" workbookViewId="0">
      <selection activeCell="H12" sqref="H12"/>
    </sheetView>
  </sheetViews>
  <sheetFormatPr defaultRowHeight="12.75"/>
  <cols>
    <col min="1" max="1" width="9.140625" style="79"/>
    <col min="2" max="2" width="15.42578125" style="79" customWidth="1"/>
    <col min="3" max="3" width="9.140625" style="79"/>
    <col min="4" max="4" width="15.28515625" style="79" customWidth="1"/>
    <col min="5" max="5" width="9.140625" style="79"/>
    <col min="6" max="6" width="31.42578125" style="79" customWidth="1"/>
    <col min="7" max="7" width="27.140625" style="79" customWidth="1"/>
    <col min="8" max="16384" width="9.140625" style="79"/>
  </cols>
  <sheetData>
    <row r="1" spans="1:1024" ht="16.5">
      <c r="F1" s="284"/>
      <c r="G1" s="285" t="s">
        <v>331</v>
      </c>
    </row>
    <row r="2" spans="1:1024" ht="66">
      <c r="A2" s="66"/>
      <c r="B2" s="66"/>
      <c r="C2" s="66"/>
      <c r="D2" s="67"/>
      <c r="E2" s="68"/>
      <c r="F2" s="66"/>
      <c r="G2" s="286" t="s">
        <v>45</v>
      </c>
    </row>
    <row r="3" spans="1:1024" ht="57" customHeight="1">
      <c r="A3" s="352" t="s">
        <v>295</v>
      </c>
      <c r="B3" s="352"/>
      <c r="C3" s="352"/>
      <c r="D3" s="352"/>
      <c r="E3" s="352"/>
      <c r="F3" s="352"/>
      <c r="G3" s="352"/>
    </row>
    <row r="4" spans="1:1024" ht="14.25">
      <c r="B4" s="287"/>
      <c r="C4" s="287"/>
      <c r="D4" s="287"/>
      <c r="E4" s="287"/>
      <c r="F4" s="287"/>
      <c r="G4" s="288" t="s">
        <v>0</v>
      </c>
    </row>
    <row r="5" spans="1:1024" ht="16.5">
      <c r="A5" s="353" t="s">
        <v>60</v>
      </c>
      <c r="B5" s="353"/>
      <c r="C5" s="353" t="s">
        <v>296</v>
      </c>
      <c r="D5" s="353"/>
      <c r="E5" s="353"/>
      <c r="F5" s="353" t="s">
        <v>297</v>
      </c>
      <c r="G5" s="289" t="s">
        <v>66</v>
      </c>
    </row>
    <row r="6" spans="1:1024" ht="14.25" customHeight="1">
      <c r="A6" s="353"/>
      <c r="B6" s="353"/>
      <c r="C6" s="353"/>
      <c r="D6" s="353"/>
      <c r="E6" s="353"/>
      <c r="F6" s="353"/>
      <c r="G6" s="354" t="s">
        <v>83</v>
      </c>
    </row>
    <row r="7" spans="1:1024" ht="66" customHeight="1">
      <c r="A7" s="290" t="s">
        <v>3</v>
      </c>
      <c r="B7" s="290" t="s">
        <v>4</v>
      </c>
      <c r="C7" s="353"/>
      <c r="D7" s="353"/>
      <c r="E7" s="353"/>
      <c r="F7" s="353"/>
      <c r="G7" s="354"/>
    </row>
    <row r="8" spans="1:1024" ht="16.5">
      <c r="A8" s="291">
        <v>1</v>
      </c>
      <c r="B8" s="291">
        <v>2</v>
      </c>
      <c r="C8" s="351">
        <v>3</v>
      </c>
      <c r="D8" s="351"/>
      <c r="E8" s="351"/>
      <c r="F8" s="291">
        <v>4</v>
      </c>
      <c r="G8" s="292">
        <v>5</v>
      </c>
    </row>
    <row r="9" spans="1:1024" ht="16.5">
      <c r="A9" s="361" t="s">
        <v>61</v>
      </c>
      <c r="B9" s="362"/>
      <c r="C9" s="362"/>
      <c r="D9" s="362"/>
      <c r="E9" s="362"/>
      <c r="F9" s="362"/>
      <c r="G9" s="363"/>
    </row>
    <row r="10" spans="1:1024" s="296" customFormat="1" ht="67.5" customHeight="1">
      <c r="A10" s="293">
        <v>1043</v>
      </c>
      <c r="B10" s="364" t="s">
        <v>298</v>
      </c>
      <c r="C10" s="364"/>
      <c r="D10" s="364"/>
      <c r="E10" s="364"/>
      <c r="F10" s="294"/>
      <c r="G10" s="295">
        <f>SUM(G11+G13+G15)</f>
        <v>-267900</v>
      </c>
      <c r="AMJ10" s="79"/>
    </row>
    <row r="11" spans="1:1024" ht="66">
      <c r="A11" s="297"/>
      <c r="B11" s="298">
        <v>11004</v>
      </c>
      <c r="C11" s="355" t="s">
        <v>299</v>
      </c>
      <c r="D11" s="356"/>
      <c r="E11" s="357"/>
      <c r="F11" s="299" t="s">
        <v>61</v>
      </c>
      <c r="G11" s="295">
        <f>SUM(G12)</f>
        <v>-18200</v>
      </c>
    </row>
    <row r="12" spans="1:1024" ht="33">
      <c r="A12" s="300"/>
      <c r="B12" s="301"/>
      <c r="C12" s="358"/>
      <c r="D12" s="359"/>
      <c r="E12" s="360"/>
      <c r="F12" s="302" t="s">
        <v>300</v>
      </c>
      <c r="G12" s="303">
        <v>-18200</v>
      </c>
    </row>
    <row r="13" spans="1:1024" ht="66">
      <c r="A13" s="297"/>
      <c r="B13" s="298">
        <v>11009</v>
      </c>
      <c r="C13" s="355" t="s">
        <v>301</v>
      </c>
      <c r="D13" s="356"/>
      <c r="E13" s="357"/>
      <c r="F13" s="299" t="s">
        <v>61</v>
      </c>
      <c r="G13" s="304">
        <f>SUM(G14)</f>
        <v>-22700</v>
      </c>
    </row>
    <row r="14" spans="1:1024" ht="33">
      <c r="A14" s="300"/>
      <c r="B14" s="301"/>
      <c r="C14" s="358"/>
      <c r="D14" s="359"/>
      <c r="E14" s="360"/>
      <c r="F14" s="302" t="s">
        <v>300</v>
      </c>
      <c r="G14" s="305">
        <v>-22700</v>
      </c>
    </row>
    <row r="15" spans="1:1024" ht="66">
      <c r="B15" s="298">
        <v>11018</v>
      </c>
      <c r="C15" s="355" t="s">
        <v>302</v>
      </c>
      <c r="D15" s="356"/>
      <c r="E15" s="357"/>
      <c r="F15" s="299" t="s">
        <v>61</v>
      </c>
      <c r="G15" s="304">
        <f>SUM(G16)</f>
        <v>-227000</v>
      </c>
    </row>
    <row r="16" spans="1:1024" ht="49.5">
      <c r="B16" s="301"/>
      <c r="C16" s="358"/>
      <c r="D16" s="359"/>
      <c r="E16" s="360"/>
      <c r="F16" s="302" t="s">
        <v>303</v>
      </c>
      <c r="G16" s="305">
        <v>-227000</v>
      </c>
    </row>
  </sheetData>
  <mergeCells count="14">
    <mergeCell ref="C15:E15"/>
    <mergeCell ref="C16:E16"/>
    <mergeCell ref="A9:G9"/>
    <mergeCell ref="B10:E10"/>
    <mergeCell ref="C11:E11"/>
    <mergeCell ref="C12:E12"/>
    <mergeCell ref="C13:E13"/>
    <mergeCell ref="C14:E14"/>
    <mergeCell ref="C8:E8"/>
    <mergeCell ref="A3:G3"/>
    <mergeCell ref="A5:B6"/>
    <mergeCell ref="C5:E7"/>
    <mergeCell ref="F5:F7"/>
    <mergeCell ref="G6:G7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5"/>
  <sheetViews>
    <sheetView view="pageBreakPreview" topLeftCell="A7" zoomScale="130" zoomScaleNormal="100" zoomScaleSheetLayoutView="130" workbookViewId="0">
      <selection activeCell="H14" sqref="H14"/>
    </sheetView>
  </sheetViews>
  <sheetFormatPr defaultColWidth="9.140625" defaultRowHeight="17.25"/>
  <cols>
    <col min="1" max="1" width="12.7109375" style="45" customWidth="1"/>
    <col min="2" max="2" width="14" style="45" customWidth="1"/>
    <col min="3" max="3" width="59.28515625" style="45" customWidth="1"/>
    <col min="4" max="4" width="21" style="45" customWidth="1"/>
    <col min="5" max="5" width="18.7109375" style="45" customWidth="1"/>
    <col min="6" max="6" width="21" style="45" customWidth="1"/>
    <col min="7" max="7" width="19.85546875" style="45" customWidth="1"/>
    <col min="8" max="8" width="19.28515625" style="45" customWidth="1"/>
    <col min="9" max="9" width="11.42578125" style="45" bestFit="1" customWidth="1"/>
    <col min="10" max="16384" width="9.140625" style="45"/>
  </cols>
  <sheetData>
    <row r="1" spans="1:44">
      <c r="D1" s="247"/>
      <c r="E1" s="247"/>
      <c r="F1" s="369" t="s">
        <v>332</v>
      </c>
      <c r="G1" s="369"/>
      <c r="H1" s="369"/>
      <c r="I1" s="248"/>
    </row>
    <row r="2" spans="1:44" s="249" customFormat="1" ht="16.5">
      <c r="D2" s="370" t="s">
        <v>261</v>
      </c>
      <c r="E2" s="370"/>
      <c r="F2" s="370"/>
      <c r="G2" s="370"/>
      <c r="H2" s="370"/>
      <c r="Z2" s="250"/>
      <c r="AA2" s="250"/>
      <c r="AB2" s="250"/>
      <c r="AC2" s="250"/>
      <c r="AD2" s="250"/>
      <c r="AE2" s="250"/>
      <c r="AF2" s="250"/>
      <c r="AG2" s="250"/>
      <c r="AH2" s="250"/>
      <c r="AI2" s="250"/>
      <c r="AJ2" s="250"/>
      <c r="AK2" s="250"/>
      <c r="AL2" s="250"/>
      <c r="AM2" s="250"/>
      <c r="AN2" s="250"/>
      <c r="AO2" s="250"/>
      <c r="AP2" s="250"/>
      <c r="AQ2" s="250"/>
      <c r="AR2" s="250"/>
    </row>
    <row r="3" spans="1:44" s="249" customFormat="1" ht="16.5">
      <c r="D3" s="370" t="s">
        <v>262</v>
      </c>
      <c r="E3" s="370"/>
      <c r="F3" s="370"/>
      <c r="G3" s="370"/>
      <c r="H3" s="370"/>
      <c r="Z3" s="250"/>
      <c r="AA3" s="250"/>
      <c r="AB3" s="250"/>
      <c r="AC3" s="250"/>
      <c r="AD3" s="250"/>
      <c r="AE3" s="250"/>
      <c r="AF3" s="250"/>
      <c r="AG3" s="250"/>
      <c r="AH3" s="250"/>
      <c r="AI3" s="250"/>
      <c r="AJ3" s="250"/>
      <c r="AK3" s="250"/>
      <c r="AL3" s="250"/>
      <c r="AM3" s="250"/>
      <c r="AN3" s="250"/>
      <c r="AO3" s="250"/>
      <c r="AP3" s="250"/>
      <c r="AQ3" s="250"/>
      <c r="AR3" s="250"/>
    </row>
    <row r="4" spans="1:44">
      <c r="D4" s="371"/>
      <c r="E4" s="371"/>
      <c r="F4" s="371"/>
      <c r="G4" s="248"/>
      <c r="H4" s="248"/>
      <c r="I4" s="248"/>
    </row>
    <row r="5" spans="1:44">
      <c r="D5" s="371"/>
      <c r="E5" s="371"/>
      <c r="F5" s="371"/>
      <c r="G5" s="248"/>
      <c r="H5" s="248"/>
      <c r="I5" s="248"/>
    </row>
    <row r="6" spans="1:44" ht="53.25" customHeight="1">
      <c r="A6" s="368" t="s">
        <v>263</v>
      </c>
      <c r="B6" s="368"/>
      <c r="C6" s="368"/>
      <c r="D6" s="368"/>
      <c r="E6" s="368"/>
      <c r="F6" s="368"/>
      <c r="G6" s="368"/>
      <c r="H6" s="368"/>
      <c r="I6" s="251"/>
    </row>
    <row r="7" spans="1:44">
      <c r="B7" s="251"/>
      <c r="C7" s="251"/>
      <c r="D7" s="251"/>
      <c r="E7" s="251"/>
      <c r="F7" s="251"/>
      <c r="G7" s="365" t="s">
        <v>264</v>
      </c>
      <c r="H7" s="365"/>
      <c r="I7" s="251"/>
    </row>
    <row r="8" spans="1:44" ht="60" customHeight="1">
      <c r="A8" s="366" t="s">
        <v>265</v>
      </c>
      <c r="B8" s="366"/>
      <c r="C8" s="367" t="s">
        <v>266</v>
      </c>
      <c r="D8" s="367" t="s">
        <v>267</v>
      </c>
      <c r="E8" s="367" t="s">
        <v>268</v>
      </c>
      <c r="F8" s="367"/>
      <c r="G8" s="367"/>
      <c r="H8" s="367"/>
      <c r="I8" s="251"/>
    </row>
    <row r="9" spans="1:44" s="252" customFormat="1">
      <c r="A9" s="366"/>
      <c r="B9" s="366"/>
      <c r="C9" s="367"/>
      <c r="D9" s="367"/>
      <c r="E9" s="367" t="s">
        <v>269</v>
      </c>
      <c r="F9" s="367"/>
      <c r="G9" s="367"/>
      <c r="H9" s="367"/>
    </row>
    <row r="10" spans="1:44" s="252" customFormat="1" ht="103.5">
      <c r="A10" s="253" t="s">
        <v>3</v>
      </c>
      <c r="B10" s="253" t="s">
        <v>4</v>
      </c>
      <c r="C10" s="367"/>
      <c r="D10" s="367"/>
      <c r="E10" s="283" t="s">
        <v>270</v>
      </c>
      <c r="F10" s="283" t="s">
        <v>271</v>
      </c>
      <c r="G10" s="283" t="s">
        <v>272</v>
      </c>
      <c r="H10" s="283" t="s">
        <v>273</v>
      </c>
    </row>
    <row r="11" spans="1:44" s="259" customFormat="1">
      <c r="A11" s="255"/>
      <c r="B11" s="255"/>
      <c r="C11" s="256" t="s">
        <v>274</v>
      </c>
      <c r="D11" s="257">
        <f>+D14</f>
        <v>-468000</v>
      </c>
      <c r="E11" s="257">
        <f t="shared" ref="E11:H11" si="0">+E14</f>
        <v>0</v>
      </c>
      <c r="F11" s="257">
        <f t="shared" si="0"/>
        <v>0</v>
      </c>
      <c r="G11" s="257">
        <f t="shared" si="0"/>
        <v>0</v>
      </c>
      <c r="H11" s="271">
        <f t="shared" si="0"/>
        <v>-468000</v>
      </c>
      <c r="I11" s="258"/>
    </row>
    <row r="12" spans="1:44" s="252" customFormat="1">
      <c r="A12" s="253"/>
      <c r="B12" s="253"/>
      <c r="C12" s="260" t="s">
        <v>275</v>
      </c>
      <c r="D12" s="261"/>
      <c r="E12" s="261"/>
      <c r="F12" s="262"/>
      <c r="G12" s="262"/>
      <c r="H12" s="262"/>
    </row>
    <row r="13" spans="1:44" s="252" customFormat="1">
      <c r="A13" s="253"/>
      <c r="B13" s="253"/>
      <c r="C13" s="260"/>
      <c r="D13" s="261"/>
      <c r="E13" s="261"/>
      <c r="F13" s="262"/>
      <c r="G13" s="262"/>
      <c r="H13" s="262"/>
    </row>
    <row r="14" spans="1:44" ht="34.5">
      <c r="A14" s="263"/>
      <c r="B14" s="263"/>
      <c r="C14" s="264" t="s">
        <v>100</v>
      </c>
      <c r="D14" s="265">
        <f>SUM(E14:H14)</f>
        <v>-468000</v>
      </c>
      <c r="E14" s="265"/>
      <c r="F14" s="265"/>
      <c r="G14" s="265"/>
      <c r="H14" s="266">
        <f>-418000-50000</f>
        <v>-468000</v>
      </c>
      <c r="I14" s="267"/>
    </row>
    <row r="15" spans="1:44" ht="34.5">
      <c r="A15" s="263">
        <v>1164</v>
      </c>
      <c r="B15" s="263">
        <v>32001</v>
      </c>
      <c r="C15" s="268" t="s">
        <v>252</v>
      </c>
      <c r="D15" s="265">
        <f>SUM(E15:H15)</f>
        <v>-468000</v>
      </c>
      <c r="E15" s="265"/>
      <c r="F15" s="265"/>
      <c r="G15" s="265"/>
      <c r="H15" s="266">
        <f>-418000-50000</f>
        <v>-468000</v>
      </c>
    </row>
  </sheetData>
  <mergeCells count="12">
    <mergeCell ref="A6:H6"/>
    <mergeCell ref="F1:H1"/>
    <mergeCell ref="D2:H2"/>
    <mergeCell ref="D3:H3"/>
    <mergeCell ref="D4:F4"/>
    <mergeCell ref="D5:F5"/>
    <mergeCell ref="G7:H7"/>
    <mergeCell ref="A8:B9"/>
    <mergeCell ref="C8:C10"/>
    <mergeCell ref="D8:D10"/>
    <mergeCell ref="E8:H8"/>
    <mergeCell ref="E9:H9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view="pageBreakPreview" zoomScale="115" zoomScaleNormal="100" zoomScaleSheetLayoutView="115" workbookViewId="0">
      <selection activeCell="E16" sqref="E16"/>
    </sheetView>
  </sheetViews>
  <sheetFormatPr defaultRowHeight="17.25"/>
  <cols>
    <col min="1" max="1" width="12.7109375" style="45" customWidth="1"/>
    <col min="2" max="2" width="14" style="45" customWidth="1"/>
    <col min="3" max="3" width="59.28515625" style="45" customWidth="1"/>
    <col min="4" max="4" width="28.28515625" style="45" customWidth="1"/>
    <col min="5" max="5" width="21.140625" style="45" customWidth="1"/>
    <col min="6" max="6" width="15.42578125" style="45" customWidth="1"/>
    <col min="7" max="16384" width="9.140625" style="45"/>
  </cols>
  <sheetData>
    <row r="1" spans="1:5">
      <c r="A1" s="269"/>
      <c r="B1" s="372"/>
      <c r="C1" s="372"/>
      <c r="D1" s="270" t="s">
        <v>330</v>
      </c>
    </row>
    <row r="2" spans="1:5">
      <c r="A2" s="252"/>
      <c r="B2" s="252"/>
      <c r="C2" s="375" t="s">
        <v>261</v>
      </c>
      <c r="D2" s="375"/>
    </row>
    <row r="3" spans="1:5">
      <c r="A3" s="252"/>
      <c r="B3" s="252"/>
      <c r="C3" s="375" t="s">
        <v>92</v>
      </c>
      <c r="D3" s="375"/>
    </row>
    <row r="4" spans="1:5">
      <c r="D4" s="248"/>
    </row>
    <row r="5" spans="1:5">
      <c r="D5" s="248"/>
    </row>
    <row r="6" spans="1:5" ht="41.25" customHeight="1">
      <c r="A6" s="368" t="s">
        <v>276</v>
      </c>
      <c r="B6" s="368"/>
      <c r="C6" s="368"/>
      <c r="D6" s="368"/>
    </row>
    <row r="7" spans="1:5">
      <c r="B7" s="251"/>
      <c r="C7" s="251"/>
      <c r="D7" s="252" t="s">
        <v>277</v>
      </c>
    </row>
    <row r="8" spans="1:5">
      <c r="A8" s="366" t="s">
        <v>265</v>
      </c>
      <c r="B8" s="366"/>
      <c r="C8" s="367" t="s">
        <v>278</v>
      </c>
      <c r="D8" s="373" t="s">
        <v>268</v>
      </c>
    </row>
    <row r="9" spans="1:5" s="252" customFormat="1" ht="84.75" customHeight="1">
      <c r="A9" s="366"/>
      <c r="B9" s="366"/>
      <c r="C9" s="367"/>
      <c r="D9" s="374"/>
    </row>
    <row r="10" spans="1:5" s="252" customFormat="1">
      <c r="A10" s="253" t="s">
        <v>3</v>
      </c>
      <c r="B10" s="253" t="s">
        <v>4</v>
      </c>
      <c r="C10" s="367"/>
      <c r="D10" s="254" t="s">
        <v>279</v>
      </c>
    </row>
    <row r="11" spans="1:5">
      <c r="A11" s="263"/>
      <c r="B11" s="263"/>
      <c r="C11" s="263" t="s">
        <v>274</v>
      </c>
      <c r="D11" s="271">
        <f>+D13</f>
        <v>-468000</v>
      </c>
      <c r="E11" s="267"/>
    </row>
    <row r="12" spans="1:5" s="252" customFormat="1">
      <c r="A12" s="253"/>
      <c r="B12" s="253"/>
      <c r="C12" s="260" t="s">
        <v>275</v>
      </c>
      <c r="D12" s="262"/>
    </row>
    <row r="13" spans="1:5" ht="34.5">
      <c r="A13" s="263"/>
      <c r="B13" s="263"/>
      <c r="C13" s="264" t="s">
        <v>100</v>
      </c>
      <c r="D13" s="272">
        <f>+D14</f>
        <v>-468000</v>
      </c>
    </row>
    <row r="14" spans="1:5" ht="34.5">
      <c r="A14" s="263">
        <v>1164</v>
      </c>
      <c r="B14" s="263">
        <v>32001</v>
      </c>
      <c r="C14" s="268" t="s">
        <v>252</v>
      </c>
      <c r="D14" s="272">
        <f>+D16</f>
        <v>-468000</v>
      </c>
    </row>
    <row r="15" spans="1:5">
      <c r="A15" s="273"/>
      <c r="B15" s="273"/>
      <c r="C15" s="274" t="s">
        <v>280</v>
      </c>
      <c r="D15" s="272"/>
    </row>
    <row r="16" spans="1:5" ht="34.5">
      <c r="A16" s="273"/>
      <c r="B16" s="273"/>
      <c r="C16" s="60" t="s">
        <v>27</v>
      </c>
      <c r="D16" s="272">
        <v>-468000</v>
      </c>
    </row>
  </sheetData>
  <mergeCells count="7">
    <mergeCell ref="B1:C1"/>
    <mergeCell ref="A6:D6"/>
    <mergeCell ref="A8:B9"/>
    <mergeCell ref="C8:C10"/>
    <mergeCell ref="D8:D9"/>
    <mergeCell ref="C2:D2"/>
    <mergeCell ref="C3:D3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F108"/>
  <sheetViews>
    <sheetView view="pageBreakPreview" topLeftCell="A100" zoomScale="120" zoomScaleNormal="100" zoomScalePageLayoutView="120" workbookViewId="0">
      <selection activeCell="C108" sqref="C108"/>
    </sheetView>
  </sheetViews>
  <sheetFormatPr defaultColWidth="9.140625" defaultRowHeight="16.5"/>
  <cols>
    <col min="1" max="1" width="28.5703125" style="42" customWidth="1"/>
    <col min="2" max="2" width="61.5703125" style="42" customWidth="1"/>
    <col min="3" max="3" width="33" style="43" customWidth="1"/>
    <col min="4" max="1001" width="9.140625" style="13"/>
    <col min="1002" max="1004" width="11.5703125" style="14" customWidth="1"/>
    <col min="1005" max="1006" width="11.5703125" style="12" customWidth="1"/>
    <col min="1007" max="16384" width="9.140625" style="12"/>
  </cols>
  <sheetData>
    <row r="1" spans="1:1004" s="17" customFormat="1" ht="23.25" customHeight="1">
      <c r="A1" s="32"/>
      <c r="B1" s="32"/>
      <c r="C1" s="40" t="s">
        <v>224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  <c r="IW1" s="15"/>
      <c r="IX1" s="15"/>
      <c r="IY1" s="15"/>
      <c r="IZ1" s="15"/>
      <c r="JA1" s="15"/>
      <c r="JB1" s="15"/>
      <c r="JC1" s="15"/>
      <c r="JD1" s="15"/>
      <c r="JE1" s="15"/>
      <c r="JF1" s="15"/>
      <c r="JG1" s="15"/>
      <c r="JH1" s="15"/>
      <c r="JI1" s="15"/>
      <c r="JJ1" s="15"/>
      <c r="JK1" s="15"/>
      <c r="JL1" s="15"/>
      <c r="JM1" s="15"/>
      <c r="JN1" s="15"/>
      <c r="JO1" s="15"/>
      <c r="JP1" s="15"/>
      <c r="JQ1" s="15"/>
      <c r="JR1" s="15"/>
      <c r="JS1" s="15"/>
      <c r="JT1" s="15"/>
      <c r="JU1" s="15"/>
      <c r="JV1" s="15"/>
      <c r="JW1" s="15"/>
      <c r="JX1" s="15"/>
      <c r="JY1" s="15"/>
      <c r="JZ1" s="15"/>
      <c r="KA1" s="15"/>
      <c r="KB1" s="15"/>
      <c r="KC1" s="15"/>
      <c r="KD1" s="15"/>
      <c r="KE1" s="15"/>
      <c r="KF1" s="15"/>
      <c r="KG1" s="15"/>
      <c r="KH1" s="15"/>
      <c r="KI1" s="15"/>
      <c r="KJ1" s="15"/>
      <c r="KK1" s="15"/>
      <c r="KL1" s="15"/>
      <c r="KM1" s="15"/>
      <c r="KN1" s="15"/>
      <c r="KO1" s="15"/>
      <c r="KP1" s="15"/>
      <c r="KQ1" s="15"/>
      <c r="KR1" s="15"/>
      <c r="KS1" s="15"/>
      <c r="KT1" s="15"/>
      <c r="KU1" s="15"/>
      <c r="KV1" s="15"/>
      <c r="KW1" s="15"/>
      <c r="KX1" s="15"/>
      <c r="KY1" s="15"/>
      <c r="KZ1" s="15"/>
      <c r="LA1" s="15"/>
      <c r="LB1" s="15"/>
      <c r="LC1" s="15"/>
      <c r="LD1" s="15"/>
      <c r="LE1" s="15"/>
      <c r="LF1" s="15"/>
      <c r="LG1" s="15"/>
      <c r="LH1" s="15"/>
      <c r="LI1" s="15"/>
      <c r="LJ1" s="15"/>
      <c r="LK1" s="15"/>
      <c r="LL1" s="15"/>
      <c r="LM1" s="15"/>
      <c r="LN1" s="15"/>
      <c r="LO1" s="15"/>
      <c r="LP1" s="15"/>
      <c r="LQ1" s="15"/>
      <c r="LR1" s="15"/>
      <c r="LS1" s="15"/>
      <c r="LT1" s="15"/>
      <c r="LU1" s="15"/>
      <c r="LV1" s="15"/>
      <c r="LW1" s="15"/>
      <c r="LX1" s="15"/>
      <c r="LY1" s="15"/>
      <c r="LZ1" s="15"/>
      <c r="MA1" s="15"/>
      <c r="MB1" s="15"/>
      <c r="MC1" s="15"/>
      <c r="MD1" s="15"/>
      <c r="ME1" s="15"/>
      <c r="MF1" s="15"/>
      <c r="MG1" s="15"/>
      <c r="MH1" s="15"/>
      <c r="MI1" s="15"/>
      <c r="MJ1" s="15"/>
      <c r="MK1" s="15"/>
      <c r="ML1" s="15"/>
      <c r="MM1" s="15"/>
      <c r="MN1" s="15"/>
      <c r="MO1" s="15"/>
      <c r="MP1" s="15"/>
      <c r="MQ1" s="15"/>
      <c r="MR1" s="15"/>
      <c r="MS1" s="15"/>
      <c r="MT1" s="15"/>
      <c r="MU1" s="15"/>
      <c r="MV1" s="15"/>
      <c r="MW1" s="15"/>
      <c r="MX1" s="15"/>
      <c r="MY1" s="15"/>
      <c r="MZ1" s="15"/>
      <c r="NA1" s="15"/>
      <c r="NB1" s="15"/>
      <c r="NC1" s="15"/>
      <c r="ND1" s="15"/>
      <c r="NE1" s="15"/>
      <c r="NF1" s="15"/>
      <c r="NG1" s="15"/>
      <c r="NH1" s="15"/>
      <c r="NI1" s="15"/>
      <c r="NJ1" s="15"/>
      <c r="NK1" s="15"/>
      <c r="NL1" s="15"/>
      <c r="NM1" s="15"/>
      <c r="NN1" s="15"/>
      <c r="NO1" s="15"/>
      <c r="NP1" s="15"/>
      <c r="NQ1" s="15"/>
      <c r="NR1" s="15"/>
      <c r="NS1" s="15"/>
      <c r="NT1" s="15"/>
      <c r="NU1" s="15"/>
      <c r="NV1" s="15"/>
      <c r="NW1" s="15"/>
      <c r="NX1" s="15"/>
      <c r="NY1" s="15"/>
      <c r="NZ1" s="15"/>
      <c r="OA1" s="15"/>
      <c r="OB1" s="15"/>
      <c r="OC1" s="15"/>
      <c r="OD1" s="15"/>
      <c r="OE1" s="15"/>
      <c r="OF1" s="15"/>
      <c r="OG1" s="15"/>
      <c r="OH1" s="15"/>
      <c r="OI1" s="15"/>
      <c r="OJ1" s="15"/>
      <c r="OK1" s="15"/>
      <c r="OL1" s="15"/>
      <c r="OM1" s="15"/>
      <c r="ON1" s="15"/>
      <c r="OO1" s="15"/>
      <c r="OP1" s="15"/>
      <c r="OQ1" s="15"/>
      <c r="OR1" s="15"/>
      <c r="OS1" s="15"/>
      <c r="OT1" s="15"/>
      <c r="OU1" s="15"/>
      <c r="OV1" s="15"/>
      <c r="OW1" s="15"/>
      <c r="OX1" s="15"/>
      <c r="OY1" s="15"/>
      <c r="OZ1" s="15"/>
      <c r="PA1" s="15"/>
      <c r="PB1" s="15"/>
      <c r="PC1" s="15"/>
      <c r="PD1" s="15"/>
      <c r="PE1" s="15"/>
      <c r="PF1" s="15"/>
      <c r="PG1" s="15"/>
      <c r="PH1" s="15"/>
      <c r="PI1" s="15"/>
      <c r="PJ1" s="15"/>
      <c r="PK1" s="15"/>
      <c r="PL1" s="15"/>
      <c r="PM1" s="15"/>
      <c r="PN1" s="15"/>
      <c r="PO1" s="15"/>
      <c r="PP1" s="15"/>
      <c r="PQ1" s="15"/>
      <c r="PR1" s="15"/>
      <c r="PS1" s="15"/>
      <c r="PT1" s="15"/>
      <c r="PU1" s="15"/>
      <c r="PV1" s="15"/>
      <c r="PW1" s="15"/>
      <c r="PX1" s="15"/>
      <c r="PY1" s="15"/>
      <c r="PZ1" s="15"/>
      <c r="QA1" s="15"/>
      <c r="QB1" s="15"/>
      <c r="QC1" s="15"/>
      <c r="QD1" s="15"/>
      <c r="QE1" s="15"/>
      <c r="QF1" s="15"/>
      <c r="QG1" s="15"/>
      <c r="QH1" s="15"/>
      <c r="QI1" s="15"/>
      <c r="QJ1" s="15"/>
      <c r="QK1" s="15"/>
      <c r="QL1" s="15"/>
      <c r="QM1" s="15"/>
      <c r="QN1" s="15"/>
      <c r="QO1" s="15"/>
      <c r="QP1" s="15"/>
      <c r="QQ1" s="15"/>
      <c r="QR1" s="15"/>
      <c r="QS1" s="15"/>
      <c r="QT1" s="15"/>
      <c r="QU1" s="15"/>
      <c r="QV1" s="15"/>
      <c r="QW1" s="15"/>
      <c r="QX1" s="15"/>
      <c r="QY1" s="15"/>
      <c r="QZ1" s="15"/>
      <c r="RA1" s="15"/>
      <c r="RB1" s="15"/>
      <c r="RC1" s="15"/>
      <c r="RD1" s="15"/>
      <c r="RE1" s="15"/>
      <c r="RF1" s="15"/>
      <c r="RG1" s="15"/>
      <c r="RH1" s="15"/>
      <c r="RI1" s="15"/>
      <c r="RJ1" s="15"/>
      <c r="RK1" s="15"/>
      <c r="RL1" s="15"/>
      <c r="RM1" s="15"/>
      <c r="RN1" s="15"/>
      <c r="RO1" s="15"/>
      <c r="RP1" s="15"/>
      <c r="RQ1" s="15"/>
      <c r="RR1" s="15"/>
      <c r="RS1" s="15"/>
      <c r="RT1" s="15"/>
      <c r="RU1" s="15"/>
      <c r="RV1" s="15"/>
      <c r="RW1" s="15"/>
      <c r="RX1" s="15"/>
      <c r="RY1" s="15"/>
      <c r="RZ1" s="15"/>
      <c r="SA1" s="15"/>
      <c r="SB1" s="15"/>
      <c r="SC1" s="15"/>
      <c r="SD1" s="15"/>
      <c r="SE1" s="15"/>
      <c r="SF1" s="15"/>
      <c r="SG1" s="15"/>
      <c r="SH1" s="15"/>
      <c r="SI1" s="15"/>
      <c r="SJ1" s="15"/>
      <c r="SK1" s="15"/>
      <c r="SL1" s="15"/>
      <c r="SM1" s="15"/>
      <c r="SN1" s="15"/>
      <c r="SO1" s="15"/>
      <c r="SP1" s="15"/>
      <c r="SQ1" s="15"/>
      <c r="SR1" s="15"/>
      <c r="SS1" s="15"/>
      <c r="ST1" s="15"/>
      <c r="SU1" s="15"/>
      <c r="SV1" s="15"/>
      <c r="SW1" s="15"/>
      <c r="SX1" s="15"/>
      <c r="SY1" s="15"/>
      <c r="SZ1" s="15"/>
      <c r="TA1" s="15"/>
      <c r="TB1" s="15"/>
      <c r="TC1" s="15"/>
      <c r="TD1" s="15"/>
      <c r="TE1" s="15"/>
      <c r="TF1" s="15"/>
      <c r="TG1" s="15"/>
      <c r="TH1" s="15"/>
      <c r="TI1" s="15"/>
      <c r="TJ1" s="15"/>
      <c r="TK1" s="15"/>
      <c r="TL1" s="15"/>
      <c r="TM1" s="15"/>
      <c r="TN1" s="15"/>
      <c r="TO1" s="15"/>
      <c r="TP1" s="15"/>
      <c r="TQ1" s="15"/>
      <c r="TR1" s="15"/>
      <c r="TS1" s="15"/>
      <c r="TT1" s="15"/>
      <c r="TU1" s="15"/>
      <c r="TV1" s="15"/>
      <c r="TW1" s="15"/>
      <c r="TX1" s="15"/>
      <c r="TY1" s="15"/>
      <c r="TZ1" s="15"/>
      <c r="UA1" s="15"/>
      <c r="UB1" s="15"/>
      <c r="UC1" s="15"/>
      <c r="UD1" s="15"/>
      <c r="UE1" s="15"/>
      <c r="UF1" s="15"/>
      <c r="UG1" s="15"/>
      <c r="UH1" s="15"/>
      <c r="UI1" s="15"/>
      <c r="UJ1" s="15"/>
      <c r="UK1" s="15"/>
      <c r="UL1" s="15"/>
      <c r="UM1" s="15"/>
      <c r="UN1" s="15"/>
      <c r="UO1" s="15"/>
      <c r="UP1" s="15"/>
      <c r="UQ1" s="15"/>
      <c r="UR1" s="15"/>
      <c r="US1" s="15"/>
      <c r="UT1" s="15"/>
      <c r="UU1" s="15"/>
      <c r="UV1" s="15"/>
      <c r="UW1" s="15"/>
      <c r="UX1" s="15"/>
      <c r="UY1" s="15"/>
      <c r="UZ1" s="15"/>
      <c r="VA1" s="15"/>
      <c r="VB1" s="15"/>
      <c r="VC1" s="15"/>
      <c r="VD1" s="15"/>
      <c r="VE1" s="15"/>
      <c r="VF1" s="15"/>
      <c r="VG1" s="15"/>
      <c r="VH1" s="15"/>
      <c r="VI1" s="15"/>
      <c r="VJ1" s="15"/>
      <c r="VK1" s="15"/>
      <c r="VL1" s="15"/>
      <c r="VM1" s="15"/>
      <c r="VN1" s="15"/>
      <c r="VO1" s="15"/>
      <c r="VP1" s="15"/>
      <c r="VQ1" s="15"/>
      <c r="VR1" s="15"/>
      <c r="VS1" s="15"/>
      <c r="VT1" s="15"/>
      <c r="VU1" s="15"/>
      <c r="VV1" s="15"/>
      <c r="VW1" s="15"/>
      <c r="VX1" s="15"/>
      <c r="VY1" s="15"/>
      <c r="VZ1" s="15"/>
      <c r="WA1" s="15"/>
      <c r="WB1" s="15"/>
      <c r="WC1" s="15"/>
      <c r="WD1" s="15"/>
      <c r="WE1" s="15"/>
      <c r="WF1" s="15"/>
      <c r="WG1" s="15"/>
      <c r="WH1" s="15"/>
      <c r="WI1" s="15"/>
      <c r="WJ1" s="15"/>
      <c r="WK1" s="15"/>
      <c r="WL1" s="15"/>
      <c r="WM1" s="15"/>
      <c r="WN1" s="15"/>
      <c r="WO1" s="15"/>
      <c r="WP1" s="15"/>
      <c r="WQ1" s="15"/>
      <c r="WR1" s="15"/>
      <c r="WS1" s="15"/>
      <c r="WT1" s="15"/>
      <c r="WU1" s="15"/>
      <c r="WV1" s="15"/>
      <c r="WW1" s="15"/>
      <c r="WX1" s="15"/>
      <c r="WY1" s="15"/>
      <c r="WZ1" s="15"/>
      <c r="XA1" s="15"/>
      <c r="XB1" s="15"/>
      <c r="XC1" s="15"/>
      <c r="XD1" s="15"/>
      <c r="XE1" s="15"/>
      <c r="XF1" s="15"/>
      <c r="XG1" s="15"/>
      <c r="XH1" s="15"/>
      <c r="XI1" s="15"/>
      <c r="XJ1" s="15"/>
      <c r="XK1" s="15"/>
      <c r="XL1" s="15"/>
      <c r="XM1" s="15"/>
      <c r="XN1" s="15"/>
      <c r="XO1" s="15"/>
      <c r="XP1" s="15"/>
      <c r="XQ1" s="15"/>
      <c r="XR1" s="15"/>
      <c r="XS1" s="15"/>
      <c r="XT1" s="15"/>
      <c r="XU1" s="15"/>
      <c r="XV1" s="15"/>
      <c r="XW1" s="15"/>
      <c r="XX1" s="15"/>
      <c r="XY1" s="15"/>
      <c r="XZ1" s="15"/>
      <c r="YA1" s="15"/>
      <c r="YB1" s="15"/>
      <c r="YC1" s="15"/>
      <c r="YD1" s="15"/>
      <c r="YE1" s="15"/>
      <c r="YF1" s="15"/>
      <c r="YG1" s="15"/>
      <c r="YH1" s="15"/>
      <c r="YI1" s="15"/>
      <c r="YJ1" s="15"/>
      <c r="YK1" s="15"/>
      <c r="YL1" s="15"/>
      <c r="YM1" s="15"/>
      <c r="YN1" s="15"/>
      <c r="YO1" s="15"/>
      <c r="YP1" s="15"/>
      <c r="YQ1" s="15"/>
      <c r="YR1" s="15"/>
      <c r="YS1" s="15"/>
      <c r="YT1" s="15"/>
      <c r="YU1" s="15"/>
      <c r="YV1" s="15"/>
      <c r="YW1" s="15"/>
      <c r="YX1" s="15"/>
      <c r="YY1" s="15"/>
      <c r="YZ1" s="15"/>
      <c r="ZA1" s="15"/>
      <c r="ZB1" s="15"/>
      <c r="ZC1" s="15"/>
      <c r="ZD1" s="15"/>
      <c r="ZE1" s="15"/>
      <c r="ZF1" s="15"/>
      <c r="ZG1" s="15"/>
      <c r="ZH1" s="15"/>
      <c r="ZI1" s="15"/>
      <c r="ZJ1" s="15"/>
      <c r="ZK1" s="15"/>
      <c r="ZL1" s="15"/>
      <c r="ZM1" s="15"/>
      <c r="ZN1" s="15"/>
      <c r="ZO1" s="15"/>
      <c r="ZP1" s="15"/>
      <c r="ZQ1" s="15"/>
      <c r="ZR1" s="15"/>
      <c r="ZS1" s="15"/>
      <c r="ZT1" s="15"/>
      <c r="ZU1" s="15"/>
      <c r="ZV1" s="15"/>
      <c r="ZW1" s="15"/>
      <c r="ZX1" s="15"/>
      <c r="ZY1" s="15"/>
      <c r="ZZ1" s="15"/>
      <c r="AAA1" s="15"/>
      <c r="AAB1" s="15"/>
      <c r="AAC1" s="15"/>
      <c r="AAD1" s="15"/>
      <c r="AAE1" s="15"/>
      <c r="AAF1" s="15"/>
      <c r="AAG1" s="15"/>
      <c r="AAH1" s="15"/>
      <c r="AAI1" s="15"/>
      <c r="AAJ1" s="15"/>
      <c r="AAK1" s="15"/>
      <c r="AAL1" s="15"/>
      <c r="AAM1" s="15"/>
      <c r="AAN1" s="15"/>
      <c r="AAO1" s="15"/>
      <c r="AAP1" s="15"/>
      <c r="AAQ1" s="15"/>
      <c r="AAR1" s="15"/>
      <c r="AAS1" s="15"/>
      <c r="AAT1" s="15"/>
      <c r="AAU1" s="15"/>
      <c r="AAV1" s="15"/>
      <c r="AAW1" s="15"/>
      <c r="AAX1" s="15"/>
      <c r="AAY1" s="15"/>
      <c r="AAZ1" s="15"/>
      <c r="ABA1" s="15"/>
      <c r="ABB1" s="15"/>
      <c r="ABC1" s="15"/>
      <c r="ABD1" s="15"/>
      <c r="ABE1" s="15"/>
      <c r="ABF1" s="15"/>
      <c r="ABG1" s="15"/>
      <c r="ABH1" s="15"/>
      <c r="ABI1" s="15"/>
      <c r="ABJ1" s="15"/>
      <c r="ABK1" s="15"/>
      <c r="ABL1" s="15"/>
      <c r="ABM1" s="15"/>
      <c r="ABN1" s="15"/>
      <c r="ABO1" s="15"/>
      <c r="ABP1" s="15"/>
      <c r="ABQ1" s="15"/>
      <c r="ABR1" s="15"/>
      <c r="ABS1" s="15"/>
      <c r="ABT1" s="15"/>
      <c r="ABU1" s="15"/>
      <c r="ABV1" s="15"/>
      <c r="ABW1" s="15"/>
      <c r="ABX1" s="15"/>
      <c r="ABY1" s="15"/>
      <c r="ABZ1" s="15"/>
      <c r="ACA1" s="15"/>
      <c r="ACB1" s="15"/>
      <c r="ACC1" s="15"/>
      <c r="ACD1" s="15"/>
      <c r="ACE1" s="15"/>
      <c r="ACF1" s="15"/>
      <c r="ACG1" s="15"/>
      <c r="ACH1" s="15"/>
      <c r="ACI1" s="15"/>
      <c r="ACJ1" s="15"/>
      <c r="ACK1" s="15"/>
      <c r="ACL1" s="15"/>
      <c r="ACM1" s="15"/>
      <c r="ACN1" s="15"/>
      <c r="ACO1" s="15"/>
      <c r="ACP1" s="15"/>
      <c r="ACQ1" s="15"/>
      <c r="ACR1" s="15"/>
      <c r="ACS1" s="15"/>
      <c r="ACT1" s="15"/>
      <c r="ACU1" s="15"/>
      <c r="ACV1" s="15"/>
      <c r="ACW1" s="15"/>
      <c r="ACX1" s="15"/>
      <c r="ACY1" s="15"/>
      <c r="ACZ1" s="15"/>
      <c r="ADA1" s="15"/>
      <c r="ADB1" s="15"/>
      <c r="ADC1" s="15"/>
      <c r="ADD1" s="15"/>
      <c r="ADE1" s="15"/>
      <c r="ADF1" s="15"/>
      <c r="ADG1" s="15"/>
      <c r="ADH1" s="15"/>
      <c r="ADI1" s="15"/>
      <c r="ADJ1" s="15"/>
      <c r="ADK1" s="15"/>
      <c r="ADL1" s="15"/>
      <c r="ADM1" s="15"/>
      <c r="ADN1" s="15"/>
      <c r="ADO1" s="15"/>
      <c r="ADP1" s="15"/>
      <c r="ADQ1" s="15"/>
      <c r="ADR1" s="15"/>
      <c r="ADS1" s="15"/>
      <c r="ADT1" s="15"/>
      <c r="ADU1" s="15"/>
      <c r="ADV1" s="15"/>
      <c r="ADW1" s="15"/>
      <c r="ADX1" s="15"/>
      <c r="ADY1" s="15"/>
      <c r="ADZ1" s="15"/>
      <c r="AEA1" s="15"/>
      <c r="AEB1" s="15"/>
      <c r="AEC1" s="15"/>
      <c r="AED1" s="15"/>
      <c r="AEE1" s="15"/>
      <c r="AEF1" s="15"/>
      <c r="AEG1" s="15"/>
      <c r="AEH1" s="15"/>
      <c r="AEI1" s="15"/>
      <c r="AEJ1" s="15"/>
      <c r="AEK1" s="15"/>
      <c r="AEL1" s="15"/>
      <c r="AEM1" s="15"/>
      <c r="AEN1" s="15"/>
      <c r="AEO1" s="15"/>
      <c r="AEP1" s="15"/>
      <c r="AEQ1" s="15"/>
      <c r="AER1" s="15"/>
      <c r="AES1" s="15"/>
      <c r="AET1" s="15"/>
      <c r="AEU1" s="15"/>
      <c r="AEV1" s="15"/>
      <c r="AEW1" s="15"/>
      <c r="AEX1" s="15"/>
      <c r="AEY1" s="15"/>
      <c r="AEZ1" s="15"/>
      <c r="AFA1" s="15"/>
      <c r="AFB1" s="15"/>
      <c r="AFC1" s="15"/>
      <c r="AFD1" s="15"/>
      <c r="AFE1" s="15"/>
      <c r="AFF1" s="15"/>
      <c r="AFG1" s="15"/>
      <c r="AFH1" s="15"/>
      <c r="AFI1" s="15"/>
      <c r="AFJ1" s="15"/>
      <c r="AFK1" s="15"/>
      <c r="AFL1" s="15"/>
      <c r="AFM1" s="15"/>
      <c r="AFN1" s="15"/>
      <c r="AFO1" s="15"/>
      <c r="AFP1" s="15"/>
      <c r="AFQ1" s="15"/>
      <c r="AFR1" s="15"/>
      <c r="AFS1" s="15"/>
      <c r="AFT1" s="15"/>
      <c r="AFU1" s="15"/>
      <c r="AFV1" s="15"/>
      <c r="AFW1" s="15"/>
      <c r="AFX1" s="15"/>
      <c r="AFY1" s="15"/>
      <c r="AFZ1" s="15"/>
      <c r="AGA1" s="15"/>
      <c r="AGB1" s="15"/>
      <c r="AGC1" s="15"/>
      <c r="AGD1" s="15"/>
      <c r="AGE1" s="15"/>
      <c r="AGF1" s="15"/>
      <c r="AGG1" s="15"/>
      <c r="AGH1" s="15"/>
      <c r="AGI1" s="15"/>
      <c r="AGJ1" s="15"/>
      <c r="AGK1" s="15"/>
      <c r="AGL1" s="15"/>
      <c r="AGM1" s="15"/>
      <c r="AGN1" s="15"/>
      <c r="AGO1" s="15"/>
      <c r="AGP1" s="15"/>
      <c r="AGQ1" s="15"/>
      <c r="AGR1" s="15"/>
      <c r="AGS1" s="15"/>
      <c r="AGT1" s="15"/>
      <c r="AGU1" s="15"/>
      <c r="AGV1" s="15"/>
      <c r="AGW1" s="15"/>
      <c r="AGX1" s="15"/>
      <c r="AGY1" s="15"/>
      <c r="AGZ1" s="15"/>
      <c r="AHA1" s="15"/>
      <c r="AHB1" s="15"/>
      <c r="AHC1" s="15"/>
      <c r="AHD1" s="15"/>
      <c r="AHE1" s="15"/>
      <c r="AHF1" s="15"/>
      <c r="AHG1" s="15"/>
      <c r="AHH1" s="15"/>
      <c r="AHI1" s="15"/>
      <c r="AHJ1" s="15"/>
      <c r="AHK1" s="15"/>
      <c r="AHL1" s="15"/>
      <c r="AHM1" s="15"/>
      <c r="AHN1" s="15"/>
      <c r="AHO1" s="15"/>
      <c r="AHP1" s="15"/>
      <c r="AHQ1" s="15"/>
      <c r="AHR1" s="15"/>
      <c r="AHS1" s="15"/>
      <c r="AHT1" s="15"/>
      <c r="AHU1" s="15"/>
      <c r="AHV1" s="15"/>
      <c r="AHW1" s="15"/>
      <c r="AHX1" s="15"/>
      <c r="AHY1" s="15"/>
      <c r="AHZ1" s="15"/>
      <c r="AIA1" s="15"/>
      <c r="AIB1" s="15"/>
      <c r="AIC1" s="15"/>
      <c r="AID1" s="15"/>
      <c r="AIE1" s="15"/>
      <c r="AIF1" s="15"/>
      <c r="AIG1" s="15"/>
      <c r="AIH1" s="15"/>
      <c r="AII1" s="15"/>
      <c r="AIJ1" s="15"/>
      <c r="AIK1" s="15"/>
      <c r="AIL1" s="15"/>
      <c r="AIM1" s="15"/>
      <c r="AIN1" s="15"/>
      <c r="AIO1" s="15"/>
      <c r="AIP1" s="15"/>
      <c r="AIQ1" s="15"/>
      <c r="AIR1" s="15"/>
      <c r="AIS1" s="15"/>
      <c r="AIT1" s="15"/>
      <c r="AIU1" s="15"/>
      <c r="AIV1" s="15"/>
      <c r="AIW1" s="15"/>
      <c r="AIX1" s="15"/>
      <c r="AIY1" s="15"/>
      <c r="AIZ1" s="15"/>
      <c r="AJA1" s="15"/>
      <c r="AJB1" s="15"/>
      <c r="AJC1" s="15"/>
      <c r="AJD1" s="15"/>
      <c r="AJE1" s="15"/>
      <c r="AJF1" s="15"/>
      <c r="AJG1" s="15"/>
      <c r="AJH1" s="15"/>
      <c r="AJI1" s="15"/>
      <c r="AJJ1" s="15"/>
      <c r="AJK1" s="15"/>
      <c r="AJL1" s="15"/>
      <c r="AJM1" s="15"/>
      <c r="AJN1" s="15"/>
      <c r="AJO1" s="15"/>
      <c r="AJP1" s="15"/>
      <c r="AJQ1" s="15"/>
      <c r="AJR1" s="15"/>
      <c r="AJS1" s="15"/>
      <c r="AJT1" s="15"/>
      <c r="AJU1" s="15"/>
      <c r="AJV1" s="15"/>
      <c r="AJW1" s="15"/>
      <c r="AJX1" s="15"/>
      <c r="AJY1" s="15"/>
      <c r="AJZ1" s="15"/>
      <c r="AKA1" s="15"/>
      <c r="AKB1" s="15"/>
      <c r="AKC1" s="15"/>
      <c r="AKD1" s="15"/>
      <c r="AKE1" s="15"/>
      <c r="AKF1" s="15"/>
      <c r="AKG1" s="15"/>
      <c r="AKH1" s="15"/>
      <c r="AKI1" s="15"/>
      <c r="AKJ1" s="15"/>
      <c r="AKK1" s="15"/>
      <c r="AKL1" s="15"/>
      <c r="AKM1" s="15"/>
      <c r="AKN1" s="15"/>
      <c r="AKO1" s="15"/>
      <c r="AKP1" s="15"/>
      <c r="AKQ1" s="15"/>
      <c r="AKR1" s="15"/>
      <c r="AKS1" s="15"/>
      <c r="AKT1" s="15"/>
      <c r="AKU1" s="15"/>
      <c r="AKV1" s="15"/>
      <c r="AKW1" s="15"/>
      <c r="AKX1" s="15"/>
      <c r="AKY1" s="15"/>
      <c r="AKZ1" s="15"/>
      <c r="ALA1" s="15"/>
      <c r="ALB1" s="15"/>
      <c r="ALC1" s="15"/>
      <c r="ALD1" s="15"/>
      <c r="ALE1" s="15"/>
      <c r="ALF1" s="15"/>
      <c r="ALG1" s="15"/>
      <c r="ALH1" s="15"/>
      <c r="ALI1" s="15"/>
      <c r="ALJ1" s="15"/>
      <c r="ALK1" s="15"/>
      <c r="ALL1" s="15"/>
      <c r="ALM1" s="15"/>
      <c r="ALN1" s="16"/>
      <c r="ALO1" s="16"/>
      <c r="ALP1" s="16"/>
    </row>
    <row r="2" spans="1:1004" s="17" customFormat="1" ht="47.85" customHeight="1">
      <c r="A2" s="32"/>
      <c r="B2" s="376" t="s">
        <v>52</v>
      </c>
      <c r="C2" s="376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5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5"/>
      <c r="GA2" s="15"/>
      <c r="GB2" s="15"/>
      <c r="GC2" s="15"/>
      <c r="GD2" s="15"/>
      <c r="GE2" s="15"/>
      <c r="GF2" s="15"/>
      <c r="GG2" s="15"/>
      <c r="GH2" s="15"/>
      <c r="GI2" s="15"/>
      <c r="GJ2" s="15"/>
      <c r="GK2" s="15"/>
      <c r="GL2" s="15"/>
      <c r="GM2" s="15"/>
      <c r="GN2" s="15"/>
      <c r="GO2" s="15"/>
      <c r="GP2" s="15"/>
      <c r="GQ2" s="15"/>
      <c r="GR2" s="15"/>
      <c r="GS2" s="15"/>
      <c r="GT2" s="15"/>
      <c r="GU2" s="15"/>
      <c r="GV2" s="15"/>
      <c r="GW2" s="15"/>
      <c r="GX2" s="15"/>
      <c r="GY2" s="15"/>
      <c r="GZ2" s="15"/>
      <c r="HA2" s="15"/>
      <c r="HB2" s="15"/>
      <c r="HC2" s="15"/>
      <c r="HD2" s="15"/>
      <c r="HE2" s="15"/>
      <c r="HF2" s="15"/>
      <c r="HG2" s="15"/>
      <c r="HH2" s="15"/>
      <c r="HI2" s="15"/>
      <c r="HJ2" s="15"/>
      <c r="HK2" s="15"/>
      <c r="HL2" s="15"/>
      <c r="HM2" s="15"/>
      <c r="HN2" s="15"/>
      <c r="HO2" s="15"/>
      <c r="HP2" s="15"/>
      <c r="HQ2" s="15"/>
      <c r="HR2" s="15"/>
      <c r="HS2" s="15"/>
      <c r="HT2" s="15"/>
      <c r="HU2" s="15"/>
      <c r="HV2" s="15"/>
      <c r="HW2" s="15"/>
      <c r="HX2" s="15"/>
      <c r="HY2" s="15"/>
      <c r="HZ2" s="15"/>
      <c r="IA2" s="15"/>
      <c r="IB2" s="15"/>
      <c r="IC2" s="15"/>
      <c r="ID2" s="15"/>
      <c r="IE2" s="15"/>
      <c r="IF2" s="15"/>
      <c r="IG2" s="15"/>
      <c r="IH2" s="15"/>
      <c r="II2" s="15"/>
      <c r="IJ2" s="15"/>
      <c r="IK2" s="15"/>
      <c r="IL2" s="15"/>
      <c r="IM2" s="15"/>
      <c r="IN2" s="15"/>
      <c r="IO2" s="15"/>
      <c r="IP2" s="15"/>
      <c r="IQ2" s="15"/>
      <c r="IR2" s="15"/>
      <c r="IS2" s="15"/>
      <c r="IT2" s="15"/>
      <c r="IU2" s="15"/>
      <c r="IV2" s="15"/>
      <c r="IW2" s="15"/>
      <c r="IX2" s="15"/>
      <c r="IY2" s="15"/>
      <c r="IZ2" s="15"/>
      <c r="JA2" s="15"/>
      <c r="JB2" s="15"/>
      <c r="JC2" s="15"/>
      <c r="JD2" s="15"/>
      <c r="JE2" s="15"/>
      <c r="JF2" s="15"/>
      <c r="JG2" s="15"/>
      <c r="JH2" s="15"/>
      <c r="JI2" s="15"/>
      <c r="JJ2" s="15"/>
      <c r="JK2" s="15"/>
      <c r="JL2" s="15"/>
      <c r="JM2" s="15"/>
      <c r="JN2" s="15"/>
      <c r="JO2" s="15"/>
      <c r="JP2" s="15"/>
      <c r="JQ2" s="15"/>
      <c r="JR2" s="15"/>
      <c r="JS2" s="15"/>
      <c r="JT2" s="15"/>
      <c r="JU2" s="15"/>
      <c r="JV2" s="15"/>
      <c r="JW2" s="15"/>
      <c r="JX2" s="15"/>
      <c r="JY2" s="15"/>
      <c r="JZ2" s="15"/>
      <c r="KA2" s="15"/>
      <c r="KB2" s="15"/>
      <c r="KC2" s="15"/>
      <c r="KD2" s="15"/>
      <c r="KE2" s="15"/>
      <c r="KF2" s="15"/>
      <c r="KG2" s="15"/>
      <c r="KH2" s="15"/>
      <c r="KI2" s="15"/>
      <c r="KJ2" s="15"/>
      <c r="KK2" s="15"/>
      <c r="KL2" s="15"/>
      <c r="KM2" s="15"/>
      <c r="KN2" s="15"/>
      <c r="KO2" s="15"/>
      <c r="KP2" s="15"/>
      <c r="KQ2" s="15"/>
      <c r="KR2" s="15"/>
      <c r="KS2" s="15"/>
      <c r="KT2" s="15"/>
      <c r="KU2" s="15"/>
      <c r="KV2" s="15"/>
      <c r="KW2" s="15"/>
      <c r="KX2" s="15"/>
      <c r="KY2" s="15"/>
      <c r="KZ2" s="15"/>
      <c r="LA2" s="15"/>
      <c r="LB2" s="15"/>
      <c r="LC2" s="15"/>
      <c r="LD2" s="15"/>
      <c r="LE2" s="15"/>
      <c r="LF2" s="15"/>
      <c r="LG2" s="15"/>
      <c r="LH2" s="15"/>
      <c r="LI2" s="15"/>
      <c r="LJ2" s="15"/>
      <c r="LK2" s="15"/>
      <c r="LL2" s="15"/>
      <c r="LM2" s="15"/>
      <c r="LN2" s="15"/>
      <c r="LO2" s="15"/>
      <c r="LP2" s="15"/>
      <c r="LQ2" s="15"/>
      <c r="LR2" s="15"/>
      <c r="LS2" s="15"/>
      <c r="LT2" s="15"/>
      <c r="LU2" s="15"/>
      <c r="LV2" s="15"/>
      <c r="LW2" s="15"/>
      <c r="LX2" s="15"/>
      <c r="LY2" s="15"/>
      <c r="LZ2" s="15"/>
      <c r="MA2" s="15"/>
      <c r="MB2" s="15"/>
      <c r="MC2" s="15"/>
      <c r="MD2" s="15"/>
      <c r="ME2" s="15"/>
      <c r="MF2" s="15"/>
      <c r="MG2" s="15"/>
      <c r="MH2" s="15"/>
      <c r="MI2" s="15"/>
      <c r="MJ2" s="15"/>
      <c r="MK2" s="15"/>
      <c r="ML2" s="15"/>
      <c r="MM2" s="15"/>
      <c r="MN2" s="15"/>
      <c r="MO2" s="15"/>
      <c r="MP2" s="15"/>
      <c r="MQ2" s="15"/>
      <c r="MR2" s="15"/>
      <c r="MS2" s="15"/>
      <c r="MT2" s="15"/>
      <c r="MU2" s="15"/>
      <c r="MV2" s="15"/>
      <c r="MW2" s="15"/>
      <c r="MX2" s="15"/>
      <c r="MY2" s="15"/>
      <c r="MZ2" s="15"/>
      <c r="NA2" s="15"/>
      <c r="NB2" s="15"/>
      <c r="NC2" s="15"/>
      <c r="ND2" s="15"/>
      <c r="NE2" s="15"/>
      <c r="NF2" s="15"/>
      <c r="NG2" s="15"/>
      <c r="NH2" s="15"/>
      <c r="NI2" s="15"/>
      <c r="NJ2" s="15"/>
      <c r="NK2" s="15"/>
      <c r="NL2" s="15"/>
      <c r="NM2" s="15"/>
      <c r="NN2" s="15"/>
      <c r="NO2" s="15"/>
      <c r="NP2" s="15"/>
      <c r="NQ2" s="15"/>
      <c r="NR2" s="15"/>
      <c r="NS2" s="15"/>
      <c r="NT2" s="15"/>
      <c r="NU2" s="15"/>
      <c r="NV2" s="15"/>
      <c r="NW2" s="15"/>
      <c r="NX2" s="15"/>
      <c r="NY2" s="15"/>
      <c r="NZ2" s="15"/>
      <c r="OA2" s="15"/>
      <c r="OB2" s="15"/>
      <c r="OC2" s="15"/>
      <c r="OD2" s="15"/>
      <c r="OE2" s="15"/>
      <c r="OF2" s="15"/>
      <c r="OG2" s="15"/>
      <c r="OH2" s="15"/>
      <c r="OI2" s="15"/>
      <c r="OJ2" s="15"/>
      <c r="OK2" s="15"/>
      <c r="OL2" s="15"/>
      <c r="OM2" s="15"/>
      <c r="ON2" s="15"/>
      <c r="OO2" s="15"/>
      <c r="OP2" s="15"/>
      <c r="OQ2" s="15"/>
      <c r="OR2" s="15"/>
      <c r="OS2" s="15"/>
      <c r="OT2" s="15"/>
      <c r="OU2" s="15"/>
      <c r="OV2" s="15"/>
      <c r="OW2" s="15"/>
      <c r="OX2" s="15"/>
      <c r="OY2" s="15"/>
      <c r="OZ2" s="15"/>
      <c r="PA2" s="15"/>
      <c r="PB2" s="15"/>
      <c r="PC2" s="15"/>
      <c r="PD2" s="15"/>
      <c r="PE2" s="15"/>
      <c r="PF2" s="15"/>
      <c r="PG2" s="15"/>
      <c r="PH2" s="15"/>
      <c r="PI2" s="15"/>
      <c r="PJ2" s="15"/>
      <c r="PK2" s="15"/>
      <c r="PL2" s="15"/>
      <c r="PM2" s="15"/>
      <c r="PN2" s="15"/>
      <c r="PO2" s="15"/>
      <c r="PP2" s="15"/>
      <c r="PQ2" s="15"/>
      <c r="PR2" s="15"/>
      <c r="PS2" s="15"/>
      <c r="PT2" s="15"/>
      <c r="PU2" s="15"/>
      <c r="PV2" s="15"/>
      <c r="PW2" s="15"/>
      <c r="PX2" s="15"/>
      <c r="PY2" s="15"/>
      <c r="PZ2" s="15"/>
      <c r="QA2" s="15"/>
      <c r="QB2" s="15"/>
      <c r="QC2" s="15"/>
      <c r="QD2" s="15"/>
      <c r="QE2" s="15"/>
      <c r="QF2" s="15"/>
      <c r="QG2" s="15"/>
      <c r="QH2" s="15"/>
      <c r="QI2" s="15"/>
      <c r="QJ2" s="15"/>
      <c r="QK2" s="15"/>
      <c r="QL2" s="15"/>
      <c r="QM2" s="15"/>
      <c r="QN2" s="15"/>
      <c r="QO2" s="15"/>
      <c r="QP2" s="15"/>
      <c r="QQ2" s="15"/>
      <c r="QR2" s="15"/>
      <c r="QS2" s="15"/>
      <c r="QT2" s="15"/>
      <c r="QU2" s="15"/>
      <c r="QV2" s="15"/>
      <c r="QW2" s="15"/>
      <c r="QX2" s="15"/>
      <c r="QY2" s="15"/>
      <c r="QZ2" s="15"/>
      <c r="RA2" s="15"/>
      <c r="RB2" s="15"/>
      <c r="RC2" s="15"/>
      <c r="RD2" s="15"/>
      <c r="RE2" s="15"/>
      <c r="RF2" s="15"/>
      <c r="RG2" s="15"/>
      <c r="RH2" s="15"/>
      <c r="RI2" s="15"/>
      <c r="RJ2" s="15"/>
      <c r="RK2" s="15"/>
      <c r="RL2" s="15"/>
      <c r="RM2" s="15"/>
      <c r="RN2" s="15"/>
      <c r="RO2" s="15"/>
      <c r="RP2" s="15"/>
      <c r="RQ2" s="15"/>
      <c r="RR2" s="15"/>
      <c r="RS2" s="15"/>
      <c r="RT2" s="15"/>
      <c r="RU2" s="15"/>
      <c r="RV2" s="15"/>
      <c r="RW2" s="15"/>
      <c r="RX2" s="15"/>
      <c r="RY2" s="15"/>
      <c r="RZ2" s="15"/>
      <c r="SA2" s="15"/>
      <c r="SB2" s="15"/>
      <c r="SC2" s="15"/>
      <c r="SD2" s="15"/>
      <c r="SE2" s="15"/>
      <c r="SF2" s="15"/>
      <c r="SG2" s="15"/>
      <c r="SH2" s="15"/>
      <c r="SI2" s="15"/>
      <c r="SJ2" s="15"/>
      <c r="SK2" s="15"/>
      <c r="SL2" s="15"/>
      <c r="SM2" s="15"/>
      <c r="SN2" s="15"/>
      <c r="SO2" s="15"/>
      <c r="SP2" s="15"/>
      <c r="SQ2" s="15"/>
      <c r="SR2" s="15"/>
      <c r="SS2" s="15"/>
      <c r="ST2" s="15"/>
      <c r="SU2" s="15"/>
      <c r="SV2" s="15"/>
      <c r="SW2" s="15"/>
      <c r="SX2" s="15"/>
      <c r="SY2" s="15"/>
      <c r="SZ2" s="15"/>
      <c r="TA2" s="15"/>
      <c r="TB2" s="15"/>
      <c r="TC2" s="15"/>
      <c r="TD2" s="15"/>
      <c r="TE2" s="15"/>
      <c r="TF2" s="15"/>
      <c r="TG2" s="15"/>
      <c r="TH2" s="15"/>
      <c r="TI2" s="15"/>
      <c r="TJ2" s="15"/>
      <c r="TK2" s="15"/>
      <c r="TL2" s="15"/>
      <c r="TM2" s="15"/>
      <c r="TN2" s="15"/>
      <c r="TO2" s="15"/>
      <c r="TP2" s="15"/>
      <c r="TQ2" s="15"/>
      <c r="TR2" s="15"/>
      <c r="TS2" s="15"/>
      <c r="TT2" s="15"/>
      <c r="TU2" s="15"/>
      <c r="TV2" s="15"/>
      <c r="TW2" s="15"/>
      <c r="TX2" s="15"/>
      <c r="TY2" s="15"/>
      <c r="TZ2" s="15"/>
      <c r="UA2" s="15"/>
      <c r="UB2" s="15"/>
      <c r="UC2" s="15"/>
      <c r="UD2" s="15"/>
      <c r="UE2" s="15"/>
      <c r="UF2" s="15"/>
      <c r="UG2" s="15"/>
      <c r="UH2" s="15"/>
      <c r="UI2" s="15"/>
      <c r="UJ2" s="15"/>
      <c r="UK2" s="15"/>
      <c r="UL2" s="15"/>
      <c r="UM2" s="15"/>
      <c r="UN2" s="15"/>
      <c r="UO2" s="15"/>
      <c r="UP2" s="15"/>
      <c r="UQ2" s="15"/>
      <c r="UR2" s="15"/>
      <c r="US2" s="15"/>
      <c r="UT2" s="15"/>
      <c r="UU2" s="15"/>
      <c r="UV2" s="15"/>
      <c r="UW2" s="15"/>
      <c r="UX2" s="15"/>
      <c r="UY2" s="15"/>
      <c r="UZ2" s="15"/>
      <c r="VA2" s="15"/>
      <c r="VB2" s="15"/>
      <c r="VC2" s="15"/>
      <c r="VD2" s="15"/>
      <c r="VE2" s="15"/>
      <c r="VF2" s="15"/>
      <c r="VG2" s="15"/>
      <c r="VH2" s="15"/>
      <c r="VI2" s="15"/>
      <c r="VJ2" s="15"/>
      <c r="VK2" s="15"/>
      <c r="VL2" s="15"/>
      <c r="VM2" s="15"/>
      <c r="VN2" s="15"/>
      <c r="VO2" s="15"/>
      <c r="VP2" s="15"/>
      <c r="VQ2" s="15"/>
      <c r="VR2" s="15"/>
      <c r="VS2" s="15"/>
      <c r="VT2" s="15"/>
      <c r="VU2" s="15"/>
      <c r="VV2" s="15"/>
      <c r="VW2" s="15"/>
      <c r="VX2" s="15"/>
      <c r="VY2" s="15"/>
      <c r="VZ2" s="15"/>
      <c r="WA2" s="15"/>
      <c r="WB2" s="15"/>
      <c r="WC2" s="15"/>
      <c r="WD2" s="15"/>
      <c r="WE2" s="15"/>
      <c r="WF2" s="15"/>
      <c r="WG2" s="15"/>
      <c r="WH2" s="15"/>
      <c r="WI2" s="15"/>
      <c r="WJ2" s="15"/>
      <c r="WK2" s="15"/>
      <c r="WL2" s="15"/>
      <c r="WM2" s="15"/>
      <c r="WN2" s="15"/>
      <c r="WO2" s="15"/>
      <c r="WP2" s="15"/>
      <c r="WQ2" s="15"/>
      <c r="WR2" s="15"/>
      <c r="WS2" s="15"/>
      <c r="WT2" s="15"/>
      <c r="WU2" s="15"/>
      <c r="WV2" s="15"/>
      <c r="WW2" s="15"/>
      <c r="WX2" s="15"/>
      <c r="WY2" s="15"/>
      <c r="WZ2" s="15"/>
      <c r="XA2" s="15"/>
      <c r="XB2" s="15"/>
      <c r="XC2" s="15"/>
      <c r="XD2" s="15"/>
      <c r="XE2" s="15"/>
      <c r="XF2" s="15"/>
      <c r="XG2" s="15"/>
      <c r="XH2" s="15"/>
      <c r="XI2" s="15"/>
      <c r="XJ2" s="15"/>
      <c r="XK2" s="15"/>
      <c r="XL2" s="15"/>
      <c r="XM2" s="15"/>
      <c r="XN2" s="15"/>
      <c r="XO2" s="15"/>
      <c r="XP2" s="15"/>
      <c r="XQ2" s="15"/>
      <c r="XR2" s="15"/>
      <c r="XS2" s="15"/>
      <c r="XT2" s="15"/>
      <c r="XU2" s="15"/>
      <c r="XV2" s="15"/>
      <c r="XW2" s="15"/>
      <c r="XX2" s="15"/>
      <c r="XY2" s="15"/>
      <c r="XZ2" s="15"/>
      <c r="YA2" s="15"/>
      <c r="YB2" s="15"/>
      <c r="YC2" s="15"/>
      <c r="YD2" s="15"/>
      <c r="YE2" s="15"/>
      <c r="YF2" s="15"/>
      <c r="YG2" s="15"/>
      <c r="YH2" s="15"/>
      <c r="YI2" s="15"/>
      <c r="YJ2" s="15"/>
      <c r="YK2" s="15"/>
      <c r="YL2" s="15"/>
      <c r="YM2" s="15"/>
      <c r="YN2" s="15"/>
      <c r="YO2" s="15"/>
      <c r="YP2" s="15"/>
      <c r="YQ2" s="15"/>
      <c r="YR2" s="15"/>
      <c r="YS2" s="15"/>
      <c r="YT2" s="15"/>
      <c r="YU2" s="15"/>
      <c r="YV2" s="15"/>
      <c r="YW2" s="15"/>
      <c r="YX2" s="15"/>
      <c r="YY2" s="15"/>
      <c r="YZ2" s="15"/>
      <c r="ZA2" s="15"/>
      <c r="ZB2" s="15"/>
      <c r="ZC2" s="15"/>
      <c r="ZD2" s="15"/>
      <c r="ZE2" s="15"/>
      <c r="ZF2" s="15"/>
      <c r="ZG2" s="15"/>
      <c r="ZH2" s="15"/>
      <c r="ZI2" s="15"/>
      <c r="ZJ2" s="15"/>
      <c r="ZK2" s="15"/>
      <c r="ZL2" s="15"/>
      <c r="ZM2" s="15"/>
      <c r="ZN2" s="15"/>
      <c r="ZO2" s="15"/>
      <c r="ZP2" s="15"/>
      <c r="ZQ2" s="15"/>
      <c r="ZR2" s="15"/>
      <c r="ZS2" s="15"/>
      <c r="ZT2" s="15"/>
      <c r="ZU2" s="15"/>
      <c r="ZV2" s="15"/>
      <c r="ZW2" s="15"/>
      <c r="ZX2" s="15"/>
      <c r="ZY2" s="15"/>
      <c r="ZZ2" s="15"/>
      <c r="AAA2" s="15"/>
      <c r="AAB2" s="15"/>
      <c r="AAC2" s="15"/>
      <c r="AAD2" s="15"/>
      <c r="AAE2" s="15"/>
      <c r="AAF2" s="15"/>
      <c r="AAG2" s="15"/>
      <c r="AAH2" s="15"/>
      <c r="AAI2" s="15"/>
      <c r="AAJ2" s="15"/>
      <c r="AAK2" s="15"/>
      <c r="AAL2" s="15"/>
      <c r="AAM2" s="15"/>
      <c r="AAN2" s="15"/>
      <c r="AAO2" s="15"/>
      <c r="AAP2" s="15"/>
      <c r="AAQ2" s="15"/>
      <c r="AAR2" s="15"/>
      <c r="AAS2" s="15"/>
      <c r="AAT2" s="15"/>
      <c r="AAU2" s="15"/>
      <c r="AAV2" s="15"/>
      <c r="AAW2" s="15"/>
      <c r="AAX2" s="15"/>
      <c r="AAY2" s="15"/>
      <c r="AAZ2" s="15"/>
      <c r="ABA2" s="15"/>
      <c r="ABB2" s="15"/>
      <c r="ABC2" s="15"/>
      <c r="ABD2" s="15"/>
      <c r="ABE2" s="15"/>
      <c r="ABF2" s="15"/>
      <c r="ABG2" s="15"/>
      <c r="ABH2" s="15"/>
      <c r="ABI2" s="15"/>
      <c r="ABJ2" s="15"/>
      <c r="ABK2" s="15"/>
      <c r="ABL2" s="15"/>
      <c r="ABM2" s="15"/>
      <c r="ABN2" s="15"/>
      <c r="ABO2" s="15"/>
      <c r="ABP2" s="15"/>
      <c r="ABQ2" s="15"/>
      <c r="ABR2" s="15"/>
      <c r="ABS2" s="15"/>
      <c r="ABT2" s="15"/>
      <c r="ABU2" s="15"/>
      <c r="ABV2" s="15"/>
      <c r="ABW2" s="15"/>
      <c r="ABX2" s="15"/>
      <c r="ABY2" s="15"/>
      <c r="ABZ2" s="15"/>
      <c r="ACA2" s="15"/>
      <c r="ACB2" s="15"/>
      <c r="ACC2" s="15"/>
      <c r="ACD2" s="15"/>
      <c r="ACE2" s="15"/>
      <c r="ACF2" s="15"/>
      <c r="ACG2" s="15"/>
      <c r="ACH2" s="15"/>
      <c r="ACI2" s="15"/>
      <c r="ACJ2" s="15"/>
      <c r="ACK2" s="15"/>
      <c r="ACL2" s="15"/>
      <c r="ACM2" s="15"/>
      <c r="ACN2" s="15"/>
      <c r="ACO2" s="15"/>
      <c r="ACP2" s="15"/>
      <c r="ACQ2" s="15"/>
      <c r="ACR2" s="15"/>
      <c r="ACS2" s="15"/>
      <c r="ACT2" s="15"/>
      <c r="ACU2" s="15"/>
      <c r="ACV2" s="15"/>
      <c r="ACW2" s="15"/>
      <c r="ACX2" s="15"/>
      <c r="ACY2" s="15"/>
      <c r="ACZ2" s="15"/>
      <c r="ADA2" s="15"/>
      <c r="ADB2" s="15"/>
      <c r="ADC2" s="15"/>
      <c r="ADD2" s="15"/>
      <c r="ADE2" s="15"/>
      <c r="ADF2" s="15"/>
      <c r="ADG2" s="15"/>
      <c r="ADH2" s="15"/>
      <c r="ADI2" s="15"/>
      <c r="ADJ2" s="15"/>
      <c r="ADK2" s="15"/>
      <c r="ADL2" s="15"/>
      <c r="ADM2" s="15"/>
      <c r="ADN2" s="15"/>
      <c r="ADO2" s="15"/>
      <c r="ADP2" s="15"/>
      <c r="ADQ2" s="15"/>
      <c r="ADR2" s="15"/>
      <c r="ADS2" s="15"/>
      <c r="ADT2" s="15"/>
      <c r="ADU2" s="15"/>
      <c r="ADV2" s="15"/>
      <c r="ADW2" s="15"/>
      <c r="ADX2" s="15"/>
      <c r="ADY2" s="15"/>
      <c r="ADZ2" s="15"/>
      <c r="AEA2" s="15"/>
      <c r="AEB2" s="15"/>
      <c r="AEC2" s="15"/>
      <c r="AED2" s="15"/>
      <c r="AEE2" s="15"/>
      <c r="AEF2" s="15"/>
      <c r="AEG2" s="15"/>
      <c r="AEH2" s="15"/>
      <c r="AEI2" s="15"/>
      <c r="AEJ2" s="15"/>
      <c r="AEK2" s="15"/>
      <c r="AEL2" s="15"/>
      <c r="AEM2" s="15"/>
      <c r="AEN2" s="15"/>
      <c r="AEO2" s="15"/>
      <c r="AEP2" s="15"/>
      <c r="AEQ2" s="15"/>
      <c r="AER2" s="15"/>
      <c r="AES2" s="15"/>
      <c r="AET2" s="15"/>
      <c r="AEU2" s="15"/>
      <c r="AEV2" s="15"/>
      <c r="AEW2" s="15"/>
      <c r="AEX2" s="15"/>
      <c r="AEY2" s="15"/>
      <c r="AEZ2" s="15"/>
      <c r="AFA2" s="15"/>
      <c r="AFB2" s="15"/>
      <c r="AFC2" s="15"/>
      <c r="AFD2" s="15"/>
      <c r="AFE2" s="15"/>
      <c r="AFF2" s="15"/>
      <c r="AFG2" s="15"/>
      <c r="AFH2" s="15"/>
      <c r="AFI2" s="15"/>
      <c r="AFJ2" s="15"/>
      <c r="AFK2" s="15"/>
      <c r="AFL2" s="15"/>
      <c r="AFM2" s="15"/>
      <c r="AFN2" s="15"/>
      <c r="AFO2" s="15"/>
      <c r="AFP2" s="15"/>
      <c r="AFQ2" s="15"/>
      <c r="AFR2" s="15"/>
      <c r="AFS2" s="15"/>
      <c r="AFT2" s="15"/>
      <c r="AFU2" s="15"/>
      <c r="AFV2" s="15"/>
      <c r="AFW2" s="15"/>
      <c r="AFX2" s="15"/>
      <c r="AFY2" s="15"/>
      <c r="AFZ2" s="15"/>
      <c r="AGA2" s="15"/>
      <c r="AGB2" s="15"/>
      <c r="AGC2" s="15"/>
      <c r="AGD2" s="15"/>
      <c r="AGE2" s="15"/>
      <c r="AGF2" s="15"/>
      <c r="AGG2" s="15"/>
      <c r="AGH2" s="15"/>
      <c r="AGI2" s="15"/>
      <c r="AGJ2" s="15"/>
      <c r="AGK2" s="15"/>
      <c r="AGL2" s="15"/>
      <c r="AGM2" s="15"/>
      <c r="AGN2" s="15"/>
      <c r="AGO2" s="15"/>
      <c r="AGP2" s="15"/>
      <c r="AGQ2" s="15"/>
      <c r="AGR2" s="15"/>
      <c r="AGS2" s="15"/>
      <c r="AGT2" s="15"/>
      <c r="AGU2" s="15"/>
      <c r="AGV2" s="15"/>
      <c r="AGW2" s="15"/>
      <c r="AGX2" s="15"/>
      <c r="AGY2" s="15"/>
      <c r="AGZ2" s="15"/>
      <c r="AHA2" s="15"/>
      <c r="AHB2" s="15"/>
      <c r="AHC2" s="15"/>
      <c r="AHD2" s="15"/>
      <c r="AHE2" s="15"/>
      <c r="AHF2" s="15"/>
      <c r="AHG2" s="15"/>
      <c r="AHH2" s="15"/>
      <c r="AHI2" s="15"/>
      <c r="AHJ2" s="15"/>
      <c r="AHK2" s="15"/>
      <c r="AHL2" s="15"/>
      <c r="AHM2" s="15"/>
      <c r="AHN2" s="15"/>
      <c r="AHO2" s="15"/>
      <c r="AHP2" s="15"/>
      <c r="AHQ2" s="15"/>
      <c r="AHR2" s="15"/>
      <c r="AHS2" s="15"/>
      <c r="AHT2" s="15"/>
      <c r="AHU2" s="15"/>
      <c r="AHV2" s="15"/>
      <c r="AHW2" s="15"/>
      <c r="AHX2" s="15"/>
      <c r="AHY2" s="15"/>
      <c r="AHZ2" s="15"/>
      <c r="AIA2" s="15"/>
      <c r="AIB2" s="15"/>
      <c r="AIC2" s="15"/>
      <c r="AID2" s="15"/>
      <c r="AIE2" s="15"/>
      <c r="AIF2" s="15"/>
      <c r="AIG2" s="15"/>
      <c r="AIH2" s="15"/>
      <c r="AII2" s="15"/>
      <c r="AIJ2" s="15"/>
      <c r="AIK2" s="15"/>
      <c r="AIL2" s="15"/>
      <c r="AIM2" s="15"/>
      <c r="AIN2" s="15"/>
      <c r="AIO2" s="15"/>
      <c r="AIP2" s="15"/>
      <c r="AIQ2" s="15"/>
      <c r="AIR2" s="15"/>
      <c r="AIS2" s="15"/>
      <c r="AIT2" s="15"/>
      <c r="AIU2" s="15"/>
      <c r="AIV2" s="15"/>
      <c r="AIW2" s="15"/>
      <c r="AIX2" s="15"/>
      <c r="AIY2" s="15"/>
      <c r="AIZ2" s="15"/>
      <c r="AJA2" s="15"/>
      <c r="AJB2" s="15"/>
      <c r="AJC2" s="15"/>
      <c r="AJD2" s="15"/>
      <c r="AJE2" s="15"/>
      <c r="AJF2" s="15"/>
      <c r="AJG2" s="15"/>
      <c r="AJH2" s="15"/>
      <c r="AJI2" s="15"/>
      <c r="AJJ2" s="15"/>
      <c r="AJK2" s="15"/>
      <c r="AJL2" s="15"/>
      <c r="AJM2" s="15"/>
      <c r="AJN2" s="15"/>
      <c r="AJO2" s="15"/>
      <c r="AJP2" s="15"/>
      <c r="AJQ2" s="15"/>
      <c r="AJR2" s="15"/>
      <c r="AJS2" s="15"/>
      <c r="AJT2" s="15"/>
      <c r="AJU2" s="15"/>
      <c r="AJV2" s="15"/>
      <c r="AJW2" s="15"/>
      <c r="AJX2" s="15"/>
      <c r="AJY2" s="15"/>
      <c r="AJZ2" s="15"/>
      <c r="AKA2" s="15"/>
      <c r="AKB2" s="15"/>
      <c r="AKC2" s="15"/>
      <c r="AKD2" s="15"/>
      <c r="AKE2" s="15"/>
      <c r="AKF2" s="15"/>
      <c r="AKG2" s="15"/>
      <c r="AKH2" s="15"/>
      <c r="AKI2" s="15"/>
      <c r="AKJ2" s="15"/>
      <c r="AKK2" s="15"/>
      <c r="AKL2" s="15"/>
      <c r="AKM2" s="15"/>
      <c r="AKN2" s="15"/>
      <c r="AKO2" s="15"/>
      <c r="AKP2" s="15"/>
      <c r="AKQ2" s="15"/>
      <c r="AKR2" s="15"/>
      <c r="AKS2" s="15"/>
      <c r="AKT2" s="15"/>
      <c r="AKU2" s="15"/>
      <c r="AKV2" s="15"/>
      <c r="AKW2" s="15"/>
      <c r="AKX2" s="15"/>
      <c r="AKY2" s="15"/>
      <c r="AKZ2" s="15"/>
      <c r="ALA2" s="15"/>
      <c r="ALB2" s="15"/>
      <c r="ALC2" s="15"/>
      <c r="ALD2" s="15"/>
      <c r="ALE2" s="15"/>
      <c r="ALF2" s="15"/>
      <c r="ALG2" s="15"/>
      <c r="ALH2" s="15"/>
      <c r="ALI2" s="15"/>
      <c r="ALJ2" s="15"/>
      <c r="ALK2" s="15"/>
      <c r="ALL2" s="15"/>
      <c r="ALM2" s="15"/>
      <c r="ALN2" s="16"/>
      <c r="ALO2" s="16"/>
      <c r="ALP2" s="16"/>
    </row>
    <row r="3" spans="1:1004" s="17" customFormat="1" ht="43.5" customHeight="1">
      <c r="A3" s="377" t="s">
        <v>245</v>
      </c>
      <c r="B3" s="377"/>
      <c r="C3" s="377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5"/>
      <c r="IU3" s="15"/>
      <c r="IV3" s="15"/>
      <c r="IW3" s="15"/>
      <c r="IX3" s="15"/>
      <c r="IY3" s="15"/>
      <c r="IZ3" s="15"/>
      <c r="JA3" s="15"/>
      <c r="JB3" s="15"/>
      <c r="JC3" s="15"/>
      <c r="JD3" s="15"/>
      <c r="JE3" s="15"/>
      <c r="JF3" s="15"/>
      <c r="JG3" s="15"/>
      <c r="JH3" s="15"/>
      <c r="JI3" s="15"/>
      <c r="JJ3" s="15"/>
      <c r="JK3" s="15"/>
      <c r="JL3" s="15"/>
      <c r="JM3" s="15"/>
      <c r="JN3" s="15"/>
      <c r="JO3" s="15"/>
      <c r="JP3" s="15"/>
      <c r="JQ3" s="15"/>
      <c r="JR3" s="15"/>
      <c r="JS3" s="15"/>
      <c r="JT3" s="15"/>
      <c r="JU3" s="15"/>
      <c r="JV3" s="15"/>
      <c r="JW3" s="15"/>
      <c r="JX3" s="15"/>
      <c r="JY3" s="15"/>
      <c r="JZ3" s="15"/>
      <c r="KA3" s="15"/>
      <c r="KB3" s="15"/>
      <c r="KC3" s="15"/>
      <c r="KD3" s="15"/>
      <c r="KE3" s="15"/>
      <c r="KF3" s="15"/>
      <c r="KG3" s="15"/>
      <c r="KH3" s="15"/>
      <c r="KI3" s="15"/>
      <c r="KJ3" s="15"/>
      <c r="KK3" s="15"/>
      <c r="KL3" s="15"/>
      <c r="KM3" s="15"/>
      <c r="KN3" s="15"/>
      <c r="KO3" s="15"/>
      <c r="KP3" s="15"/>
      <c r="KQ3" s="15"/>
      <c r="KR3" s="15"/>
      <c r="KS3" s="15"/>
      <c r="KT3" s="15"/>
      <c r="KU3" s="15"/>
      <c r="KV3" s="15"/>
      <c r="KW3" s="15"/>
      <c r="KX3" s="15"/>
      <c r="KY3" s="15"/>
      <c r="KZ3" s="15"/>
      <c r="LA3" s="15"/>
      <c r="LB3" s="15"/>
      <c r="LC3" s="15"/>
      <c r="LD3" s="15"/>
      <c r="LE3" s="15"/>
      <c r="LF3" s="15"/>
      <c r="LG3" s="15"/>
      <c r="LH3" s="15"/>
      <c r="LI3" s="15"/>
      <c r="LJ3" s="15"/>
      <c r="LK3" s="15"/>
      <c r="LL3" s="15"/>
      <c r="LM3" s="15"/>
      <c r="LN3" s="15"/>
      <c r="LO3" s="15"/>
      <c r="LP3" s="15"/>
      <c r="LQ3" s="15"/>
      <c r="LR3" s="15"/>
      <c r="LS3" s="15"/>
      <c r="LT3" s="15"/>
      <c r="LU3" s="15"/>
      <c r="LV3" s="15"/>
      <c r="LW3" s="15"/>
      <c r="LX3" s="15"/>
      <c r="LY3" s="15"/>
      <c r="LZ3" s="15"/>
      <c r="MA3" s="15"/>
      <c r="MB3" s="15"/>
      <c r="MC3" s="15"/>
      <c r="MD3" s="15"/>
      <c r="ME3" s="15"/>
      <c r="MF3" s="15"/>
      <c r="MG3" s="15"/>
      <c r="MH3" s="15"/>
      <c r="MI3" s="15"/>
      <c r="MJ3" s="15"/>
      <c r="MK3" s="15"/>
      <c r="ML3" s="15"/>
      <c r="MM3" s="15"/>
      <c r="MN3" s="15"/>
      <c r="MO3" s="15"/>
      <c r="MP3" s="15"/>
      <c r="MQ3" s="15"/>
      <c r="MR3" s="15"/>
      <c r="MS3" s="15"/>
      <c r="MT3" s="15"/>
      <c r="MU3" s="15"/>
      <c r="MV3" s="15"/>
      <c r="MW3" s="15"/>
      <c r="MX3" s="15"/>
      <c r="MY3" s="15"/>
      <c r="MZ3" s="15"/>
      <c r="NA3" s="15"/>
      <c r="NB3" s="15"/>
      <c r="NC3" s="15"/>
      <c r="ND3" s="15"/>
      <c r="NE3" s="15"/>
      <c r="NF3" s="15"/>
      <c r="NG3" s="15"/>
      <c r="NH3" s="15"/>
      <c r="NI3" s="15"/>
      <c r="NJ3" s="15"/>
      <c r="NK3" s="15"/>
      <c r="NL3" s="15"/>
      <c r="NM3" s="15"/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  <c r="OJ3" s="15"/>
      <c r="OK3" s="15"/>
      <c r="OL3" s="15"/>
      <c r="OM3" s="15"/>
      <c r="ON3" s="15"/>
      <c r="OO3" s="15"/>
      <c r="OP3" s="15"/>
      <c r="OQ3" s="15"/>
      <c r="OR3" s="15"/>
      <c r="OS3" s="15"/>
      <c r="OT3" s="15"/>
      <c r="OU3" s="15"/>
      <c r="OV3" s="15"/>
      <c r="OW3" s="15"/>
      <c r="OX3" s="15"/>
      <c r="OY3" s="15"/>
      <c r="OZ3" s="15"/>
      <c r="PA3" s="15"/>
      <c r="PB3" s="15"/>
      <c r="PC3" s="15"/>
      <c r="PD3" s="15"/>
      <c r="PE3" s="15"/>
      <c r="PF3" s="15"/>
      <c r="PG3" s="15"/>
      <c r="PH3" s="15"/>
      <c r="PI3" s="15"/>
      <c r="PJ3" s="15"/>
      <c r="PK3" s="15"/>
      <c r="PL3" s="15"/>
      <c r="PM3" s="15"/>
      <c r="PN3" s="15"/>
      <c r="PO3" s="15"/>
      <c r="PP3" s="15"/>
      <c r="PQ3" s="15"/>
      <c r="PR3" s="15"/>
      <c r="PS3" s="15"/>
      <c r="PT3" s="15"/>
      <c r="PU3" s="15"/>
      <c r="PV3" s="15"/>
      <c r="PW3" s="15"/>
      <c r="PX3" s="15"/>
      <c r="PY3" s="15"/>
      <c r="PZ3" s="15"/>
      <c r="QA3" s="15"/>
      <c r="QB3" s="15"/>
      <c r="QC3" s="15"/>
      <c r="QD3" s="15"/>
      <c r="QE3" s="15"/>
      <c r="QF3" s="15"/>
      <c r="QG3" s="15"/>
      <c r="QH3" s="15"/>
      <c r="QI3" s="15"/>
      <c r="QJ3" s="15"/>
      <c r="QK3" s="15"/>
      <c r="QL3" s="15"/>
      <c r="QM3" s="15"/>
      <c r="QN3" s="15"/>
      <c r="QO3" s="15"/>
      <c r="QP3" s="15"/>
      <c r="QQ3" s="15"/>
      <c r="QR3" s="15"/>
      <c r="QS3" s="15"/>
      <c r="QT3" s="15"/>
      <c r="QU3" s="15"/>
      <c r="QV3" s="15"/>
      <c r="QW3" s="15"/>
      <c r="QX3" s="15"/>
      <c r="QY3" s="15"/>
      <c r="QZ3" s="15"/>
      <c r="RA3" s="15"/>
      <c r="RB3" s="15"/>
      <c r="RC3" s="15"/>
      <c r="RD3" s="15"/>
      <c r="RE3" s="15"/>
      <c r="RF3" s="15"/>
      <c r="RG3" s="15"/>
      <c r="RH3" s="15"/>
      <c r="RI3" s="15"/>
      <c r="RJ3" s="15"/>
      <c r="RK3" s="15"/>
      <c r="RL3" s="15"/>
      <c r="RM3" s="15"/>
      <c r="RN3" s="15"/>
      <c r="RO3" s="15"/>
      <c r="RP3" s="15"/>
      <c r="RQ3" s="15"/>
      <c r="RR3" s="15"/>
      <c r="RS3" s="15"/>
      <c r="RT3" s="15"/>
      <c r="RU3" s="15"/>
      <c r="RV3" s="15"/>
      <c r="RW3" s="15"/>
      <c r="RX3" s="15"/>
      <c r="RY3" s="15"/>
      <c r="RZ3" s="15"/>
      <c r="SA3" s="15"/>
      <c r="SB3" s="15"/>
      <c r="SC3" s="15"/>
      <c r="SD3" s="15"/>
      <c r="SE3" s="15"/>
      <c r="SF3" s="15"/>
      <c r="SG3" s="15"/>
      <c r="SH3" s="15"/>
      <c r="SI3" s="15"/>
      <c r="SJ3" s="15"/>
      <c r="SK3" s="15"/>
      <c r="SL3" s="15"/>
      <c r="SM3" s="15"/>
      <c r="SN3" s="15"/>
      <c r="SO3" s="15"/>
      <c r="SP3" s="15"/>
      <c r="SQ3" s="15"/>
      <c r="SR3" s="15"/>
      <c r="SS3" s="15"/>
      <c r="ST3" s="15"/>
      <c r="SU3" s="15"/>
      <c r="SV3" s="15"/>
      <c r="SW3" s="15"/>
      <c r="SX3" s="15"/>
      <c r="SY3" s="15"/>
      <c r="SZ3" s="15"/>
      <c r="TA3" s="15"/>
      <c r="TB3" s="15"/>
      <c r="TC3" s="15"/>
      <c r="TD3" s="15"/>
      <c r="TE3" s="15"/>
      <c r="TF3" s="15"/>
      <c r="TG3" s="15"/>
      <c r="TH3" s="15"/>
      <c r="TI3" s="15"/>
      <c r="TJ3" s="15"/>
      <c r="TK3" s="15"/>
      <c r="TL3" s="15"/>
      <c r="TM3" s="15"/>
      <c r="TN3" s="15"/>
      <c r="TO3" s="15"/>
      <c r="TP3" s="15"/>
      <c r="TQ3" s="15"/>
      <c r="TR3" s="15"/>
      <c r="TS3" s="15"/>
      <c r="TT3" s="15"/>
      <c r="TU3" s="15"/>
      <c r="TV3" s="15"/>
      <c r="TW3" s="15"/>
      <c r="TX3" s="15"/>
      <c r="TY3" s="15"/>
      <c r="TZ3" s="15"/>
      <c r="UA3" s="15"/>
      <c r="UB3" s="15"/>
      <c r="UC3" s="15"/>
      <c r="UD3" s="15"/>
      <c r="UE3" s="15"/>
      <c r="UF3" s="15"/>
      <c r="UG3" s="15"/>
      <c r="UH3" s="15"/>
      <c r="UI3" s="15"/>
      <c r="UJ3" s="15"/>
      <c r="UK3" s="15"/>
      <c r="UL3" s="15"/>
      <c r="UM3" s="15"/>
      <c r="UN3" s="15"/>
      <c r="UO3" s="15"/>
      <c r="UP3" s="15"/>
      <c r="UQ3" s="15"/>
      <c r="UR3" s="15"/>
      <c r="US3" s="15"/>
      <c r="UT3" s="15"/>
      <c r="UU3" s="15"/>
      <c r="UV3" s="15"/>
      <c r="UW3" s="15"/>
      <c r="UX3" s="15"/>
      <c r="UY3" s="15"/>
      <c r="UZ3" s="15"/>
      <c r="VA3" s="15"/>
      <c r="VB3" s="15"/>
      <c r="VC3" s="15"/>
      <c r="VD3" s="15"/>
      <c r="VE3" s="15"/>
      <c r="VF3" s="15"/>
      <c r="VG3" s="15"/>
      <c r="VH3" s="15"/>
      <c r="VI3" s="15"/>
      <c r="VJ3" s="15"/>
      <c r="VK3" s="15"/>
      <c r="VL3" s="15"/>
      <c r="VM3" s="15"/>
      <c r="VN3" s="15"/>
      <c r="VO3" s="15"/>
      <c r="VP3" s="15"/>
      <c r="VQ3" s="15"/>
      <c r="VR3" s="15"/>
      <c r="VS3" s="15"/>
      <c r="VT3" s="15"/>
      <c r="VU3" s="15"/>
      <c r="VV3" s="15"/>
      <c r="VW3" s="15"/>
      <c r="VX3" s="15"/>
      <c r="VY3" s="15"/>
      <c r="VZ3" s="15"/>
      <c r="WA3" s="15"/>
      <c r="WB3" s="15"/>
      <c r="WC3" s="15"/>
      <c r="WD3" s="15"/>
      <c r="WE3" s="15"/>
      <c r="WF3" s="15"/>
      <c r="WG3" s="15"/>
      <c r="WH3" s="15"/>
      <c r="WI3" s="15"/>
      <c r="WJ3" s="15"/>
      <c r="WK3" s="15"/>
      <c r="WL3" s="15"/>
      <c r="WM3" s="15"/>
      <c r="WN3" s="15"/>
      <c r="WO3" s="15"/>
      <c r="WP3" s="15"/>
      <c r="WQ3" s="15"/>
      <c r="WR3" s="15"/>
      <c r="WS3" s="15"/>
      <c r="WT3" s="15"/>
      <c r="WU3" s="15"/>
      <c r="WV3" s="15"/>
      <c r="WW3" s="15"/>
      <c r="WX3" s="15"/>
      <c r="WY3" s="15"/>
      <c r="WZ3" s="15"/>
      <c r="XA3" s="15"/>
      <c r="XB3" s="15"/>
      <c r="XC3" s="15"/>
      <c r="XD3" s="15"/>
      <c r="XE3" s="15"/>
      <c r="XF3" s="15"/>
      <c r="XG3" s="15"/>
      <c r="XH3" s="15"/>
      <c r="XI3" s="15"/>
      <c r="XJ3" s="15"/>
      <c r="XK3" s="15"/>
      <c r="XL3" s="15"/>
      <c r="XM3" s="15"/>
      <c r="XN3" s="15"/>
      <c r="XO3" s="15"/>
      <c r="XP3" s="15"/>
      <c r="XQ3" s="15"/>
      <c r="XR3" s="15"/>
      <c r="XS3" s="15"/>
      <c r="XT3" s="15"/>
      <c r="XU3" s="15"/>
      <c r="XV3" s="15"/>
      <c r="XW3" s="15"/>
      <c r="XX3" s="15"/>
      <c r="XY3" s="15"/>
      <c r="XZ3" s="15"/>
      <c r="YA3" s="15"/>
      <c r="YB3" s="15"/>
      <c r="YC3" s="15"/>
      <c r="YD3" s="15"/>
      <c r="YE3" s="15"/>
      <c r="YF3" s="15"/>
      <c r="YG3" s="15"/>
      <c r="YH3" s="15"/>
      <c r="YI3" s="15"/>
      <c r="YJ3" s="15"/>
      <c r="YK3" s="15"/>
      <c r="YL3" s="15"/>
      <c r="YM3" s="15"/>
      <c r="YN3" s="15"/>
      <c r="YO3" s="15"/>
      <c r="YP3" s="15"/>
      <c r="YQ3" s="15"/>
      <c r="YR3" s="15"/>
      <c r="YS3" s="15"/>
      <c r="YT3" s="15"/>
      <c r="YU3" s="15"/>
      <c r="YV3" s="15"/>
      <c r="YW3" s="15"/>
      <c r="YX3" s="15"/>
      <c r="YY3" s="15"/>
      <c r="YZ3" s="15"/>
      <c r="ZA3" s="15"/>
      <c r="ZB3" s="15"/>
      <c r="ZC3" s="15"/>
      <c r="ZD3" s="15"/>
      <c r="ZE3" s="15"/>
      <c r="ZF3" s="15"/>
      <c r="ZG3" s="15"/>
      <c r="ZH3" s="15"/>
      <c r="ZI3" s="15"/>
      <c r="ZJ3" s="15"/>
      <c r="ZK3" s="15"/>
      <c r="ZL3" s="15"/>
      <c r="ZM3" s="15"/>
      <c r="ZN3" s="15"/>
      <c r="ZO3" s="15"/>
      <c r="ZP3" s="15"/>
      <c r="ZQ3" s="15"/>
      <c r="ZR3" s="15"/>
      <c r="ZS3" s="15"/>
      <c r="ZT3" s="15"/>
      <c r="ZU3" s="15"/>
      <c r="ZV3" s="15"/>
      <c r="ZW3" s="15"/>
      <c r="ZX3" s="15"/>
      <c r="ZY3" s="15"/>
      <c r="ZZ3" s="15"/>
      <c r="AAA3" s="15"/>
      <c r="AAB3" s="15"/>
      <c r="AAC3" s="15"/>
      <c r="AAD3" s="15"/>
      <c r="AAE3" s="15"/>
      <c r="AAF3" s="15"/>
      <c r="AAG3" s="15"/>
      <c r="AAH3" s="15"/>
      <c r="AAI3" s="15"/>
      <c r="AAJ3" s="15"/>
      <c r="AAK3" s="15"/>
      <c r="AAL3" s="15"/>
      <c r="AAM3" s="15"/>
      <c r="AAN3" s="15"/>
      <c r="AAO3" s="15"/>
      <c r="AAP3" s="15"/>
      <c r="AAQ3" s="15"/>
      <c r="AAR3" s="15"/>
      <c r="AAS3" s="15"/>
      <c r="AAT3" s="15"/>
      <c r="AAU3" s="15"/>
      <c r="AAV3" s="15"/>
      <c r="AAW3" s="15"/>
      <c r="AAX3" s="15"/>
      <c r="AAY3" s="15"/>
      <c r="AAZ3" s="15"/>
      <c r="ABA3" s="15"/>
      <c r="ABB3" s="15"/>
      <c r="ABC3" s="15"/>
      <c r="ABD3" s="15"/>
      <c r="ABE3" s="15"/>
      <c r="ABF3" s="15"/>
      <c r="ABG3" s="15"/>
      <c r="ABH3" s="15"/>
      <c r="ABI3" s="15"/>
      <c r="ABJ3" s="15"/>
      <c r="ABK3" s="15"/>
      <c r="ABL3" s="15"/>
      <c r="ABM3" s="15"/>
      <c r="ABN3" s="15"/>
      <c r="ABO3" s="15"/>
      <c r="ABP3" s="15"/>
      <c r="ABQ3" s="15"/>
      <c r="ABR3" s="15"/>
      <c r="ABS3" s="15"/>
      <c r="ABT3" s="15"/>
      <c r="ABU3" s="15"/>
      <c r="ABV3" s="15"/>
      <c r="ABW3" s="15"/>
      <c r="ABX3" s="15"/>
      <c r="ABY3" s="15"/>
      <c r="ABZ3" s="15"/>
      <c r="ACA3" s="15"/>
      <c r="ACB3" s="15"/>
      <c r="ACC3" s="15"/>
      <c r="ACD3" s="15"/>
      <c r="ACE3" s="15"/>
      <c r="ACF3" s="15"/>
      <c r="ACG3" s="15"/>
      <c r="ACH3" s="15"/>
      <c r="ACI3" s="15"/>
      <c r="ACJ3" s="15"/>
      <c r="ACK3" s="15"/>
      <c r="ACL3" s="15"/>
      <c r="ACM3" s="15"/>
      <c r="ACN3" s="15"/>
      <c r="ACO3" s="15"/>
      <c r="ACP3" s="15"/>
      <c r="ACQ3" s="15"/>
      <c r="ACR3" s="15"/>
      <c r="ACS3" s="15"/>
      <c r="ACT3" s="15"/>
      <c r="ACU3" s="15"/>
      <c r="ACV3" s="15"/>
      <c r="ACW3" s="15"/>
      <c r="ACX3" s="15"/>
      <c r="ACY3" s="15"/>
      <c r="ACZ3" s="15"/>
      <c r="ADA3" s="15"/>
      <c r="ADB3" s="15"/>
      <c r="ADC3" s="15"/>
      <c r="ADD3" s="15"/>
      <c r="ADE3" s="15"/>
      <c r="ADF3" s="15"/>
      <c r="ADG3" s="15"/>
      <c r="ADH3" s="15"/>
      <c r="ADI3" s="15"/>
      <c r="ADJ3" s="15"/>
      <c r="ADK3" s="15"/>
      <c r="ADL3" s="15"/>
      <c r="ADM3" s="15"/>
      <c r="ADN3" s="15"/>
      <c r="ADO3" s="15"/>
      <c r="ADP3" s="15"/>
      <c r="ADQ3" s="15"/>
      <c r="ADR3" s="15"/>
      <c r="ADS3" s="15"/>
      <c r="ADT3" s="15"/>
      <c r="ADU3" s="15"/>
      <c r="ADV3" s="15"/>
      <c r="ADW3" s="15"/>
      <c r="ADX3" s="15"/>
      <c r="ADY3" s="15"/>
      <c r="ADZ3" s="15"/>
      <c r="AEA3" s="15"/>
      <c r="AEB3" s="15"/>
      <c r="AEC3" s="15"/>
      <c r="AED3" s="15"/>
      <c r="AEE3" s="15"/>
      <c r="AEF3" s="15"/>
      <c r="AEG3" s="15"/>
      <c r="AEH3" s="15"/>
      <c r="AEI3" s="15"/>
      <c r="AEJ3" s="15"/>
      <c r="AEK3" s="15"/>
      <c r="AEL3" s="15"/>
      <c r="AEM3" s="15"/>
      <c r="AEN3" s="15"/>
      <c r="AEO3" s="15"/>
      <c r="AEP3" s="15"/>
      <c r="AEQ3" s="15"/>
      <c r="AER3" s="15"/>
      <c r="AES3" s="15"/>
      <c r="AET3" s="15"/>
      <c r="AEU3" s="15"/>
      <c r="AEV3" s="15"/>
      <c r="AEW3" s="15"/>
      <c r="AEX3" s="15"/>
      <c r="AEY3" s="15"/>
      <c r="AEZ3" s="15"/>
      <c r="AFA3" s="15"/>
      <c r="AFB3" s="15"/>
      <c r="AFC3" s="15"/>
      <c r="AFD3" s="15"/>
      <c r="AFE3" s="15"/>
      <c r="AFF3" s="15"/>
      <c r="AFG3" s="15"/>
      <c r="AFH3" s="15"/>
      <c r="AFI3" s="15"/>
      <c r="AFJ3" s="15"/>
      <c r="AFK3" s="15"/>
      <c r="AFL3" s="15"/>
      <c r="AFM3" s="15"/>
      <c r="AFN3" s="15"/>
      <c r="AFO3" s="15"/>
      <c r="AFP3" s="15"/>
      <c r="AFQ3" s="15"/>
      <c r="AFR3" s="15"/>
      <c r="AFS3" s="15"/>
      <c r="AFT3" s="15"/>
      <c r="AFU3" s="15"/>
      <c r="AFV3" s="15"/>
      <c r="AFW3" s="15"/>
      <c r="AFX3" s="15"/>
      <c r="AFY3" s="15"/>
      <c r="AFZ3" s="15"/>
      <c r="AGA3" s="15"/>
      <c r="AGB3" s="15"/>
      <c r="AGC3" s="15"/>
      <c r="AGD3" s="15"/>
      <c r="AGE3" s="15"/>
      <c r="AGF3" s="15"/>
      <c r="AGG3" s="15"/>
      <c r="AGH3" s="15"/>
      <c r="AGI3" s="15"/>
      <c r="AGJ3" s="15"/>
      <c r="AGK3" s="15"/>
      <c r="AGL3" s="15"/>
      <c r="AGM3" s="15"/>
      <c r="AGN3" s="15"/>
      <c r="AGO3" s="15"/>
      <c r="AGP3" s="15"/>
      <c r="AGQ3" s="15"/>
      <c r="AGR3" s="15"/>
      <c r="AGS3" s="15"/>
      <c r="AGT3" s="15"/>
      <c r="AGU3" s="15"/>
      <c r="AGV3" s="15"/>
      <c r="AGW3" s="15"/>
      <c r="AGX3" s="15"/>
      <c r="AGY3" s="15"/>
      <c r="AGZ3" s="15"/>
      <c r="AHA3" s="15"/>
      <c r="AHB3" s="15"/>
      <c r="AHC3" s="15"/>
      <c r="AHD3" s="15"/>
      <c r="AHE3" s="15"/>
      <c r="AHF3" s="15"/>
      <c r="AHG3" s="15"/>
      <c r="AHH3" s="15"/>
      <c r="AHI3" s="15"/>
      <c r="AHJ3" s="15"/>
      <c r="AHK3" s="15"/>
      <c r="AHL3" s="15"/>
      <c r="AHM3" s="15"/>
      <c r="AHN3" s="15"/>
      <c r="AHO3" s="15"/>
      <c r="AHP3" s="15"/>
      <c r="AHQ3" s="15"/>
      <c r="AHR3" s="15"/>
      <c r="AHS3" s="15"/>
      <c r="AHT3" s="15"/>
      <c r="AHU3" s="15"/>
      <c r="AHV3" s="15"/>
      <c r="AHW3" s="15"/>
      <c r="AHX3" s="15"/>
      <c r="AHY3" s="15"/>
      <c r="AHZ3" s="15"/>
      <c r="AIA3" s="15"/>
      <c r="AIB3" s="15"/>
      <c r="AIC3" s="15"/>
      <c r="AID3" s="15"/>
      <c r="AIE3" s="15"/>
      <c r="AIF3" s="15"/>
      <c r="AIG3" s="15"/>
      <c r="AIH3" s="15"/>
      <c r="AII3" s="15"/>
      <c r="AIJ3" s="15"/>
      <c r="AIK3" s="15"/>
      <c r="AIL3" s="15"/>
      <c r="AIM3" s="15"/>
      <c r="AIN3" s="15"/>
      <c r="AIO3" s="15"/>
      <c r="AIP3" s="15"/>
      <c r="AIQ3" s="15"/>
      <c r="AIR3" s="15"/>
      <c r="AIS3" s="15"/>
      <c r="AIT3" s="15"/>
      <c r="AIU3" s="15"/>
      <c r="AIV3" s="15"/>
      <c r="AIW3" s="15"/>
      <c r="AIX3" s="15"/>
      <c r="AIY3" s="15"/>
      <c r="AIZ3" s="15"/>
      <c r="AJA3" s="15"/>
      <c r="AJB3" s="15"/>
      <c r="AJC3" s="15"/>
      <c r="AJD3" s="15"/>
      <c r="AJE3" s="15"/>
      <c r="AJF3" s="15"/>
      <c r="AJG3" s="15"/>
      <c r="AJH3" s="15"/>
      <c r="AJI3" s="15"/>
      <c r="AJJ3" s="15"/>
      <c r="AJK3" s="15"/>
      <c r="AJL3" s="15"/>
      <c r="AJM3" s="15"/>
      <c r="AJN3" s="15"/>
      <c r="AJO3" s="15"/>
      <c r="AJP3" s="15"/>
      <c r="AJQ3" s="15"/>
      <c r="AJR3" s="15"/>
      <c r="AJS3" s="15"/>
      <c r="AJT3" s="15"/>
      <c r="AJU3" s="15"/>
      <c r="AJV3" s="15"/>
      <c r="AJW3" s="15"/>
      <c r="AJX3" s="15"/>
      <c r="AJY3" s="15"/>
      <c r="AJZ3" s="15"/>
      <c r="AKA3" s="15"/>
      <c r="AKB3" s="15"/>
      <c r="AKC3" s="15"/>
      <c r="AKD3" s="15"/>
      <c r="AKE3" s="15"/>
      <c r="AKF3" s="15"/>
      <c r="AKG3" s="15"/>
      <c r="AKH3" s="15"/>
      <c r="AKI3" s="15"/>
      <c r="AKJ3" s="15"/>
      <c r="AKK3" s="15"/>
      <c r="AKL3" s="15"/>
      <c r="AKM3" s="15"/>
      <c r="AKN3" s="15"/>
      <c r="AKO3" s="15"/>
      <c r="AKP3" s="15"/>
      <c r="AKQ3" s="15"/>
      <c r="AKR3" s="15"/>
      <c r="AKS3" s="15"/>
      <c r="AKT3" s="15"/>
      <c r="AKU3" s="15"/>
      <c r="AKV3" s="15"/>
      <c r="AKW3" s="15"/>
      <c r="AKX3" s="15"/>
      <c r="AKY3" s="15"/>
      <c r="AKZ3" s="15"/>
      <c r="ALA3" s="15"/>
      <c r="ALB3" s="15"/>
      <c r="ALC3" s="15"/>
      <c r="ALD3" s="15"/>
      <c r="ALE3" s="15"/>
      <c r="ALF3" s="15"/>
      <c r="ALG3" s="15"/>
      <c r="ALH3" s="15"/>
      <c r="ALI3" s="15"/>
      <c r="ALJ3" s="15"/>
      <c r="ALK3" s="15"/>
      <c r="ALL3" s="15"/>
      <c r="ALM3" s="15"/>
      <c r="ALN3" s="16"/>
      <c r="ALO3" s="16"/>
      <c r="ALP3" s="16"/>
    </row>
    <row r="4" spans="1:1004" s="17" customFormat="1" ht="20.25" customHeight="1">
      <c r="A4" s="378" t="s">
        <v>30</v>
      </c>
      <c r="B4" s="378"/>
      <c r="C4" s="378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  <c r="IU4" s="15"/>
      <c r="IV4" s="15"/>
      <c r="IW4" s="15"/>
      <c r="IX4" s="15"/>
      <c r="IY4" s="15"/>
      <c r="IZ4" s="15"/>
      <c r="JA4" s="15"/>
      <c r="JB4" s="15"/>
      <c r="JC4" s="15"/>
      <c r="JD4" s="15"/>
      <c r="JE4" s="15"/>
      <c r="JF4" s="15"/>
      <c r="JG4" s="15"/>
      <c r="JH4" s="15"/>
      <c r="JI4" s="15"/>
      <c r="JJ4" s="15"/>
      <c r="JK4" s="15"/>
      <c r="JL4" s="15"/>
      <c r="JM4" s="15"/>
      <c r="JN4" s="15"/>
      <c r="JO4" s="15"/>
      <c r="JP4" s="15"/>
      <c r="JQ4" s="15"/>
      <c r="JR4" s="15"/>
      <c r="JS4" s="15"/>
      <c r="JT4" s="15"/>
      <c r="JU4" s="15"/>
      <c r="JV4" s="15"/>
      <c r="JW4" s="15"/>
      <c r="JX4" s="15"/>
      <c r="JY4" s="15"/>
      <c r="JZ4" s="15"/>
      <c r="KA4" s="15"/>
      <c r="KB4" s="15"/>
      <c r="KC4" s="15"/>
      <c r="KD4" s="15"/>
      <c r="KE4" s="15"/>
      <c r="KF4" s="15"/>
      <c r="KG4" s="15"/>
      <c r="KH4" s="15"/>
      <c r="KI4" s="15"/>
      <c r="KJ4" s="15"/>
      <c r="KK4" s="15"/>
      <c r="KL4" s="15"/>
      <c r="KM4" s="15"/>
      <c r="KN4" s="15"/>
      <c r="KO4" s="15"/>
      <c r="KP4" s="15"/>
      <c r="KQ4" s="15"/>
      <c r="KR4" s="15"/>
      <c r="KS4" s="15"/>
      <c r="KT4" s="15"/>
      <c r="KU4" s="15"/>
      <c r="KV4" s="15"/>
      <c r="KW4" s="15"/>
      <c r="KX4" s="15"/>
      <c r="KY4" s="15"/>
      <c r="KZ4" s="15"/>
      <c r="LA4" s="15"/>
      <c r="LB4" s="15"/>
      <c r="LC4" s="15"/>
      <c r="LD4" s="15"/>
      <c r="LE4" s="15"/>
      <c r="LF4" s="15"/>
      <c r="LG4" s="15"/>
      <c r="LH4" s="15"/>
      <c r="LI4" s="15"/>
      <c r="LJ4" s="15"/>
      <c r="LK4" s="15"/>
      <c r="LL4" s="15"/>
      <c r="LM4" s="15"/>
      <c r="LN4" s="15"/>
      <c r="LO4" s="15"/>
      <c r="LP4" s="15"/>
      <c r="LQ4" s="15"/>
      <c r="LR4" s="15"/>
      <c r="LS4" s="15"/>
      <c r="LT4" s="15"/>
      <c r="LU4" s="15"/>
      <c r="LV4" s="15"/>
      <c r="LW4" s="15"/>
      <c r="LX4" s="15"/>
      <c r="LY4" s="15"/>
      <c r="LZ4" s="15"/>
      <c r="MA4" s="15"/>
      <c r="MB4" s="15"/>
      <c r="MC4" s="15"/>
      <c r="MD4" s="15"/>
      <c r="ME4" s="15"/>
      <c r="MF4" s="15"/>
      <c r="MG4" s="15"/>
      <c r="MH4" s="15"/>
      <c r="MI4" s="15"/>
      <c r="MJ4" s="15"/>
      <c r="MK4" s="15"/>
      <c r="ML4" s="15"/>
      <c r="MM4" s="15"/>
      <c r="MN4" s="15"/>
      <c r="MO4" s="15"/>
      <c r="MP4" s="15"/>
      <c r="MQ4" s="15"/>
      <c r="MR4" s="15"/>
      <c r="MS4" s="15"/>
      <c r="MT4" s="15"/>
      <c r="MU4" s="15"/>
      <c r="MV4" s="15"/>
      <c r="MW4" s="15"/>
      <c r="MX4" s="15"/>
      <c r="MY4" s="15"/>
      <c r="MZ4" s="15"/>
      <c r="NA4" s="15"/>
      <c r="NB4" s="15"/>
      <c r="NC4" s="15"/>
      <c r="ND4" s="15"/>
      <c r="NE4" s="15"/>
      <c r="NF4" s="15"/>
      <c r="NG4" s="15"/>
      <c r="NH4" s="15"/>
      <c r="NI4" s="15"/>
      <c r="NJ4" s="15"/>
      <c r="NK4" s="15"/>
      <c r="NL4" s="15"/>
      <c r="NM4" s="15"/>
      <c r="NN4" s="15"/>
      <c r="NO4" s="15"/>
      <c r="NP4" s="15"/>
      <c r="NQ4" s="15"/>
      <c r="NR4" s="15"/>
      <c r="NS4" s="15"/>
      <c r="NT4" s="15"/>
      <c r="NU4" s="15"/>
      <c r="NV4" s="15"/>
      <c r="NW4" s="15"/>
      <c r="NX4" s="15"/>
      <c r="NY4" s="15"/>
      <c r="NZ4" s="15"/>
      <c r="OA4" s="15"/>
      <c r="OB4" s="15"/>
      <c r="OC4" s="15"/>
      <c r="OD4" s="15"/>
      <c r="OE4" s="15"/>
      <c r="OF4" s="15"/>
      <c r="OG4" s="15"/>
      <c r="OH4" s="15"/>
      <c r="OI4" s="15"/>
      <c r="OJ4" s="15"/>
      <c r="OK4" s="15"/>
      <c r="OL4" s="15"/>
      <c r="OM4" s="15"/>
      <c r="ON4" s="15"/>
      <c r="OO4" s="15"/>
      <c r="OP4" s="15"/>
      <c r="OQ4" s="15"/>
      <c r="OR4" s="15"/>
      <c r="OS4" s="15"/>
      <c r="OT4" s="15"/>
      <c r="OU4" s="15"/>
      <c r="OV4" s="15"/>
      <c r="OW4" s="15"/>
      <c r="OX4" s="15"/>
      <c r="OY4" s="15"/>
      <c r="OZ4" s="15"/>
      <c r="PA4" s="15"/>
      <c r="PB4" s="15"/>
      <c r="PC4" s="15"/>
      <c r="PD4" s="15"/>
      <c r="PE4" s="15"/>
      <c r="PF4" s="15"/>
      <c r="PG4" s="15"/>
      <c r="PH4" s="15"/>
      <c r="PI4" s="15"/>
      <c r="PJ4" s="15"/>
      <c r="PK4" s="15"/>
      <c r="PL4" s="15"/>
      <c r="PM4" s="15"/>
      <c r="PN4" s="15"/>
      <c r="PO4" s="15"/>
      <c r="PP4" s="15"/>
      <c r="PQ4" s="15"/>
      <c r="PR4" s="15"/>
      <c r="PS4" s="15"/>
      <c r="PT4" s="15"/>
      <c r="PU4" s="15"/>
      <c r="PV4" s="15"/>
      <c r="PW4" s="15"/>
      <c r="PX4" s="15"/>
      <c r="PY4" s="15"/>
      <c r="PZ4" s="15"/>
      <c r="QA4" s="15"/>
      <c r="QB4" s="15"/>
      <c r="QC4" s="15"/>
      <c r="QD4" s="15"/>
      <c r="QE4" s="15"/>
      <c r="QF4" s="15"/>
      <c r="QG4" s="15"/>
      <c r="QH4" s="15"/>
      <c r="QI4" s="15"/>
      <c r="QJ4" s="15"/>
      <c r="QK4" s="15"/>
      <c r="QL4" s="15"/>
      <c r="QM4" s="15"/>
      <c r="QN4" s="15"/>
      <c r="QO4" s="15"/>
      <c r="QP4" s="15"/>
      <c r="QQ4" s="15"/>
      <c r="QR4" s="15"/>
      <c r="QS4" s="15"/>
      <c r="QT4" s="15"/>
      <c r="QU4" s="15"/>
      <c r="QV4" s="15"/>
      <c r="QW4" s="15"/>
      <c r="QX4" s="15"/>
      <c r="QY4" s="15"/>
      <c r="QZ4" s="15"/>
      <c r="RA4" s="15"/>
      <c r="RB4" s="15"/>
      <c r="RC4" s="15"/>
      <c r="RD4" s="15"/>
      <c r="RE4" s="15"/>
      <c r="RF4" s="15"/>
      <c r="RG4" s="15"/>
      <c r="RH4" s="15"/>
      <c r="RI4" s="15"/>
      <c r="RJ4" s="15"/>
      <c r="RK4" s="15"/>
      <c r="RL4" s="15"/>
      <c r="RM4" s="15"/>
      <c r="RN4" s="15"/>
      <c r="RO4" s="15"/>
      <c r="RP4" s="15"/>
      <c r="RQ4" s="15"/>
      <c r="RR4" s="15"/>
      <c r="RS4" s="15"/>
      <c r="RT4" s="15"/>
      <c r="RU4" s="15"/>
      <c r="RV4" s="15"/>
      <c r="RW4" s="15"/>
      <c r="RX4" s="15"/>
      <c r="RY4" s="15"/>
      <c r="RZ4" s="15"/>
      <c r="SA4" s="15"/>
      <c r="SB4" s="15"/>
      <c r="SC4" s="15"/>
      <c r="SD4" s="15"/>
      <c r="SE4" s="15"/>
      <c r="SF4" s="15"/>
      <c r="SG4" s="15"/>
      <c r="SH4" s="15"/>
      <c r="SI4" s="15"/>
      <c r="SJ4" s="15"/>
      <c r="SK4" s="15"/>
      <c r="SL4" s="15"/>
      <c r="SM4" s="15"/>
      <c r="SN4" s="15"/>
      <c r="SO4" s="15"/>
      <c r="SP4" s="15"/>
      <c r="SQ4" s="15"/>
      <c r="SR4" s="15"/>
      <c r="SS4" s="15"/>
      <c r="ST4" s="15"/>
      <c r="SU4" s="15"/>
      <c r="SV4" s="15"/>
      <c r="SW4" s="15"/>
      <c r="SX4" s="15"/>
      <c r="SY4" s="15"/>
      <c r="SZ4" s="15"/>
      <c r="TA4" s="15"/>
      <c r="TB4" s="15"/>
      <c r="TC4" s="15"/>
      <c r="TD4" s="15"/>
      <c r="TE4" s="15"/>
      <c r="TF4" s="15"/>
      <c r="TG4" s="15"/>
      <c r="TH4" s="15"/>
      <c r="TI4" s="15"/>
      <c r="TJ4" s="15"/>
      <c r="TK4" s="15"/>
      <c r="TL4" s="15"/>
      <c r="TM4" s="15"/>
      <c r="TN4" s="15"/>
      <c r="TO4" s="15"/>
      <c r="TP4" s="15"/>
      <c r="TQ4" s="15"/>
      <c r="TR4" s="15"/>
      <c r="TS4" s="15"/>
      <c r="TT4" s="15"/>
      <c r="TU4" s="15"/>
      <c r="TV4" s="15"/>
      <c r="TW4" s="15"/>
      <c r="TX4" s="15"/>
      <c r="TY4" s="15"/>
      <c r="TZ4" s="15"/>
      <c r="UA4" s="15"/>
      <c r="UB4" s="15"/>
      <c r="UC4" s="15"/>
      <c r="UD4" s="15"/>
      <c r="UE4" s="15"/>
      <c r="UF4" s="15"/>
      <c r="UG4" s="15"/>
      <c r="UH4" s="15"/>
      <c r="UI4" s="15"/>
      <c r="UJ4" s="15"/>
      <c r="UK4" s="15"/>
      <c r="UL4" s="15"/>
      <c r="UM4" s="15"/>
      <c r="UN4" s="15"/>
      <c r="UO4" s="15"/>
      <c r="UP4" s="15"/>
      <c r="UQ4" s="15"/>
      <c r="UR4" s="15"/>
      <c r="US4" s="15"/>
      <c r="UT4" s="15"/>
      <c r="UU4" s="15"/>
      <c r="UV4" s="15"/>
      <c r="UW4" s="15"/>
      <c r="UX4" s="15"/>
      <c r="UY4" s="15"/>
      <c r="UZ4" s="15"/>
      <c r="VA4" s="15"/>
      <c r="VB4" s="15"/>
      <c r="VC4" s="15"/>
      <c r="VD4" s="15"/>
      <c r="VE4" s="15"/>
      <c r="VF4" s="15"/>
      <c r="VG4" s="15"/>
      <c r="VH4" s="15"/>
      <c r="VI4" s="15"/>
      <c r="VJ4" s="15"/>
      <c r="VK4" s="15"/>
      <c r="VL4" s="15"/>
      <c r="VM4" s="15"/>
      <c r="VN4" s="15"/>
      <c r="VO4" s="15"/>
      <c r="VP4" s="15"/>
      <c r="VQ4" s="15"/>
      <c r="VR4" s="15"/>
      <c r="VS4" s="15"/>
      <c r="VT4" s="15"/>
      <c r="VU4" s="15"/>
      <c r="VV4" s="15"/>
      <c r="VW4" s="15"/>
      <c r="VX4" s="15"/>
      <c r="VY4" s="15"/>
      <c r="VZ4" s="15"/>
      <c r="WA4" s="15"/>
      <c r="WB4" s="15"/>
      <c r="WC4" s="15"/>
      <c r="WD4" s="15"/>
      <c r="WE4" s="15"/>
      <c r="WF4" s="15"/>
      <c r="WG4" s="15"/>
      <c r="WH4" s="15"/>
      <c r="WI4" s="15"/>
      <c r="WJ4" s="15"/>
      <c r="WK4" s="15"/>
      <c r="WL4" s="15"/>
      <c r="WM4" s="15"/>
      <c r="WN4" s="15"/>
      <c r="WO4" s="15"/>
      <c r="WP4" s="15"/>
      <c r="WQ4" s="15"/>
      <c r="WR4" s="15"/>
      <c r="WS4" s="15"/>
      <c r="WT4" s="15"/>
      <c r="WU4" s="15"/>
      <c r="WV4" s="15"/>
      <c r="WW4" s="15"/>
      <c r="WX4" s="15"/>
      <c r="WY4" s="15"/>
      <c r="WZ4" s="15"/>
      <c r="XA4" s="15"/>
      <c r="XB4" s="15"/>
      <c r="XC4" s="15"/>
      <c r="XD4" s="15"/>
      <c r="XE4" s="15"/>
      <c r="XF4" s="15"/>
      <c r="XG4" s="15"/>
      <c r="XH4" s="15"/>
      <c r="XI4" s="15"/>
      <c r="XJ4" s="15"/>
      <c r="XK4" s="15"/>
      <c r="XL4" s="15"/>
      <c r="XM4" s="15"/>
      <c r="XN4" s="15"/>
      <c r="XO4" s="15"/>
      <c r="XP4" s="15"/>
      <c r="XQ4" s="15"/>
      <c r="XR4" s="15"/>
      <c r="XS4" s="15"/>
      <c r="XT4" s="15"/>
      <c r="XU4" s="15"/>
      <c r="XV4" s="15"/>
      <c r="XW4" s="15"/>
      <c r="XX4" s="15"/>
      <c r="XY4" s="15"/>
      <c r="XZ4" s="15"/>
      <c r="YA4" s="15"/>
      <c r="YB4" s="15"/>
      <c r="YC4" s="15"/>
      <c r="YD4" s="15"/>
      <c r="YE4" s="15"/>
      <c r="YF4" s="15"/>
      <c r="YG4" s="15"/>
      <c r="YH4" s="15"/>
      <c r="YI4" s="15"/>
      <c r="YJ4" s="15"/>
      <c r="YK4" s="15"/>
      <c r="YL4" s="15"/>
      <c r="YM4" s="15"/>
      <c r="YN4" s="15"/>
      <c r="YO4" s="15"/>
      <c r="YP4" s="15"/>
      <c r="YQ4" s="15"/>
      <c r="YR4" s="15"/>
      <c r="YS4" s="15"/>
      <c r="YT4" s="15"/>
      <c r="YU4" s="15"/>
      <c r="YV4" s="15"/>
      <c r="YW4" s="15"/>
      <c r="YX4" s="15"/>
      <c r="YY4" s="15"/>
      <c r="YZ4" s="15"/>
      <c r="ZA4" s="15"/>
      <c r="ZB4" s="15"/>
      <c r="ZC4" s="15"/>
      <c r="ZD4" s="15"/>
      <c r="ZE4" s="15"/>
      <c r="ZF4" s="15"/>
      <c r="ZG4" s="15"/>
      <c r="ZH4" s="15"/>
      <c r="ZI4" s="15"/>
      <c r="ZJ4" s="15"/>
      <c r="ZK4" s="15"/>
      <c r="ZL4" s="15"/>
      <c r="ZM4" s="15"/>
      <c r="ZN4" s="15"/>
      <c r="ZO4" s="15"/>
      <c r="ZP4" s="15"/>
      <c r="ZQ4" s="15"/>
      <c r="ZR4" s="15"/>
      <c r="ZS4" s="15"/>
      <c r="ZT4" s="15"/>
      <c r="ZU4" s="15"/>
      <c r="ZV4" s="15"/>
      <c r="ZW4" s="15"/>
      <c r="ZX4" s="15"/>
      <c r="ZY4" s="15"/>
      <c r="ZZ4" s="15"/>
      <c r="AAA4" s="15"/>
      <c r="AAB4" s="15"/>
      <c r="AAC4" s="15"/>
      <c r="AAD4" s="15"/>
      <c r="AAE4" s="15"/>
      <c r="AAF4" s="15"/>
      <c r="AAG4" s="15"/>
      <c r="AAH4" s="15"/>
      <c r="AAI4" s="15"/>
      <c r="AAJ4" s="15"/>
      <c r="AAK4" s="15"/>
      <c r="AAL4" s="15"/>
      <c r="AAM4" s="15"/>
      <c r="AAN4" s="15"/>
      <c r="AAO4" s="15"/>
      <c r="AAP4" s="15"/>
      <c r="AAQ4" s="15"/>
      <c r="AAR4" s="15"/>
      <c r="AAS4" s="15"/>
      <c r="AAT4" s="15"/>
      <c r="AAU4" s="15"/>
      <c r="AAV4" s="15"/>
      <c r="AAW4" s="15"/>
      <c r="AAX4" s="15"/>
      <c r="AAY4" s="15"/>
      <c r="AAZ4" s="15"/>
      <c r="ABA4" s="15"/>
      <c r="ABB4" s="15"/>
      <c r="ABC4" s="15"/>
      <c r="ABD4" s="15"/>
      <c r="ABE4" s="15"/>
      <c r="ABF4" s="15"/>
      <c r="ABG4" s="15"/>
      <c r="ABH4" s="15"/>
      <c r="ABI4" s="15"/>
      <c r="ABJ4" s="15"/>
      <c r="ABK4" s="15"/>
      <c r="ABL4" s="15"/>
      <c r="ABM4" s="15"/>
      <c r="ABN4" s="15"/>
      <c r="ABO4" s="15"/>
      <c r="ABP4" s="15"/>
      <c r="ABQ4" s="15"/>
      <c r="ABR4" s="15"/>
      <c r="ABS4" s="15"/>
      <c r="ABT4" s="15"/>
      <c r="ABU4" s="15"/>
      <c r="ABV4" s="15"/>
      <c r="ABW4" s="15"/>
      <c r="ABX4" s="15"/>
      <c r="ABY4" s="15"/>
      <c r="ABZ4" s="15"/>
      <c r="ACA4" s="15"/>
      <c r="ACB4" s="15"/>
      <c r="ACC4" s="15"/>
      <c r="ACD4" s="15"/>
      <c r="ACE4" s="15"/>
      <c r="ACF4" s="15"/>
      <c r="ACG4" s="15"/>
      <c r="ACH4" s="15"/>
      <c r="ACI4" s="15"/>
      <c r="ACJ4" s="15"/>
      <c r="ACK4" s="15"/>
      <c r="ACL4" s="15"/>
      <c r="ACM4" s="15"/>
      <c r="ACN4" s="15"/>
      <c r="ACO4" s="15"/>
      <c r="ACP4" s="15"/>
      <c r="ACQ4" s="15"/>
      <c r="ACR4" s="15"/>
      <c r="ACS4" s="15"/>
      <c r="ACT4" s="15"/>
      <c r="ACU4" s="15"/>
      <c r="ACV4" s="15"/>
      <c r="ACW4" s="15"/>
      <c r="ACX4" s="15"/>
      <c r="ACY4" s="15"/>
      <c r="ACZ4" s="15"/>
      <c r="ADA4" s="15"/>
      <c r="ADB4" s="15"/>
      <c r="ADC4" s="15"/>
      <c r="ADD4" s="15"/>
      <c r="ADE4" s="15"/>
      <c r="ADF4" s="15"/>
      <c r="ADG4" s="15"/>
      <c r="ADH4" s="15"/>
      <c r="ADI4" s="15"/>
      <c r="ADJ4" s="15"/>
      <c r="ADK4" s="15"/>
      <c r="ADL4" s="15"/>
      <c r="ADM4" s="15"/>
      <c r="ADN4" s="15"/>
      <c r="ADO4" s="15"/>
      <c r="ADP4" s="15"/>
      <c r="ADQ4" s="15"/>
      <c r="ADR4" s="15"/>
      <c r="ADS4" s="15"/>
      <c r="ADT4" s="15"/>
      <c r="ADU4" s="15"/>
      <c r="ADV4" s="15"/>
      <c r="ADW4" s="15"/>
      <c r="ADX4" s="15"/>
      <c r="ADY4" s="15"/>
      <c r="ADZ4" s="15"/>
      <c r="AEA4" s="15"/>
      <c r="AEB4" s="15"/>
      <c r="AEC4" s="15"/>
      <c r="AED4" s="15"/>
      <c r="AEE4" s="15"/>
      <c r="AEF4" s="15"/>
      <c r="AEG4" s="15"/>
      <c r="AEH4" s="15"/>
      <c r="AEI4" s="15"/>
      <c r="AEJ4" s="15"/>
      <c r="AEK4" s="15"/>
      <c r="AEL4" s="15"/>
      <c r="AEM4" s="15"/>
      <c r="AEN4" s="15"/>
      <c r="AEO4" s="15"/>
      <c r="AEP4" s="15"/>
      <c r="AEQ4" s="15"/>
      <c r="AER4" s="15"/>
      <c r="AES4" s="15"/>
      <c r="AET4" s="15"/>
      <c r="AEU4" s="15"/>
      <c r="AEV4" s="15"/>
      <c r="AEW4" s="15"/>
      <c r="AEX4" s="15"/>
      <c r="AEY4" s="15"/>
      <c r="AEZ4" s="15"/>
      <c r="AFA4" s="15"/>
      <c r="AFB4" s="15"/>
      <c r="AFC4" s="15"/>
      <c r="AFD4" s="15"/>
      <c r="AFE4" s="15"/>
      <c r="AFF4" s="15"/>
      <c r="AFG4" s="15"/>
      <c r="AFH4" s="15"/>
      <c r="AFI4" s="15"/>
      <c r="AFJ4" s="15"/>
      <c r="AFK4" s="15"/>
      <c r="AFL4" s="15"/>
      <c r="AFM4" s="15"/>
      <c r="AFN4" s="15"/>
      <c r="AFO4" s="15"/>
      <c r="AFP4" s="15"/>
      <c r="AFQ4" s="15"/>
      <c r="AFR4" s="15"/>
      <c r="AFS4" s="15"/>
      <c r="AFT4" s="15"/>
      <c r="AFU4" s="15"/>
      <c r="AFV4" s="15"/>
      <c r="AFW4" s="15"/>
      <c r="AFX4" s="15"/>
      <c r="AFY4" s="15"/>
      <c r="AFZ4" s="15"/>
      <c r="AGA4" s="15"/>
      <c r="AGB4" s="15"/>
      <c r="AGC4" s="15"/>
      <c r="AGD4" s="15"/>
      <c r="AGE4" s="15"/>
      <c r="AGF4" s="15"/>
      <c r="AGG4" s="15"/>
      <c r="AGH4" s="15"/>
      <c r="AGI4" s="15"/>
      <c r="AGJ4" s="15"/>
      <c r="AGK4" s="15"/>
      <c r="AGL4" s="15"/>
      <c r="AGM4" s="15"/>
      <c r="AGN4" s="15"/>
      <c r="AGO4" s="15"/>
      <c r="AGP4" s="15"/>
      <c r="AGQ4" s="15"/>
      <c r="AGR4" s="15"/>
      <c r="AGS4" s="15"/>
      <c r="AGT4" s="15"/>
      <c r="AGU4" s="15"/>
      <c r="AGV4" s="15"/>
      <c r="AGW4" s="15"/>
      <c r="AGX4" s="15"/>
      <c r="AGY4" s="15"/>
      <c r="AGZ4" s="15"/>
      <c r="AHA4" s="15"/>
      <c r="AHB4" s="15"/>
      <c r="AHC4" s="15"/>
      <c r="AHD4" s="15"/>
      <c r="AHE4" s="15"/>
      <c r="AHF4" s="15"/>
      <c r="AHG4" s="15"/>
      <c r="AHH4" s="15"/>
      <c r="AHI4" s="15"/>
      <c r="AHJ4" s="15"/>
      <c r="AHK4" s="15"/>
      <c r="AHL4" s="15"/>
      <c r="AHM4" s="15"/>
      <c r="AHN4" s="15"/>
      <c r="AHO4" s="15"/>
      <c r="AHP4" s="15"/>
      <c r="AHQ4" s="15"/>
      <c r="AHR4" s="15"/>
      <c r="AHS4" s="15"/>
      <c r="AHT4" s="15"/>
      <c r="AHU4" s="15"/>
      <c r="AHV4" s="15"/>
      <c r="AHW4" s="15"/>
      <c r="AHX4" s="15"/>
      <c r="AHY4" s="15"/>
      <c r="AHZ4" s="15"/>
      <c r="AIA4" s="15"/>
      <c r="AIB4" s="15"/>
      <c r="AIC4" s="15"/>
      <c r="AID4" s="15"/>
      <c r="AIE4" s="15"/>
      <c r="AIF4" s="15"/>
      <c r="AIG4" s="15"/>
      <c r="AIH4" s="15"/>
      <c r="AII4" s="15"/>
      <c r="AIJ4" s="15"/>
      <c r="AIK4" s="15"/>
      <c r="AIL4" s="15"/>
      <c r="AIM4" s="15"/>
      <c r="AIN4" s="15"/>
      <c r="AIO4" s="15"/>
      <c r="AIP4" s="15"/>
      <c r="AIQ4" s="15"/>
      <c r="AIR4" s="15"/>
      <c r="AIS4" s="15"/>
      <c r="AIT4" s="15"/>
      <c r="AIU4" s="15"/>
      <c r="AIV4" s="15"/>
      <c r="AIW4" s="15"/>
      <c r="AIX4" s="15"/>
      <c r="AIY4" s="15"/>
      <c r="AIZ4" s="15"/>
      <c r="AJA4" s="15"/>
      <c r="AJB4" s="15"/>
      <c r="AJC4" s="15"/>
      <c r="AJD4" s="15"/>
      <c r="AJE4" s="15"/>
      <c r="AJF4" s="15"/>
      <c r="AJG4" s="15"/>
      <c r="AJH4" s="15"/>
      <c r="AJI4" s="15"/>
      <c r="AJJ4" s="15"/>
      <c r="AJK4" s="15"/>
      <c r="AJL4" s="15"/>
      <c r="AJM4" s="15"/>
      <c r="AJN4" s="15"/>
      <c r="AJO4" s="15"/>
      <c r="AJP4" s="15"/>
      <c r="AJQ4" s="15"/>
      <c r="AJR4" s="15"/>
      <c r="AJS4" s="15"/>
      <c r="AJT4" s="15"/>
      <c r="AJU4" s="15"/>
      <c r="AJV4" s="15"/>
      <c r="AJW4" s="15"/>
      <c r="AJX4" s="15"/>
      <c r="AJY4" s="15"/>
      <c r="AJZ4" s="15"/>
      <c r="AKA4" s="15"/>
      <c r="AKB4" s="15"/>
      <c r="AKC4" s="15"/>
      <c r="AKD4" s="15"/>
      <c r="AKE4" s="15"/>
      <c r="AKF4" s="15"/>
      <c r="AKG4" s="15"/>
      <c r="AKH4" s="15"/>
      <c r="AKI4" s="15"/>
      <c r="AKJ4" s="15"/>
      <c r="AKK4" s="15"/>
      <c r="AKL4" s="15"/>
      <c r="AKM4" s="15"/>
      <c r="AKN4" s="15"/>
      <c r="AKO4" s="15"/>
      <c r="AKP4" s="15"/>
      <c r="AKQ4" s="15"/>
      <c r="AKR4" s="15"/>
      <c r="AKS4" s="15"/>
      <c r="AKT4" s="15"/>
      <c r="AKU4" s="15"/>
      <c r="AKV4" s="15"/>
      <c r="AKW4" s="15"/>
      <c r="AKX4" s="15"/>
      <c r="AKY4" s="15"/>
      <c r="AKZ4" s="15"/>
      <c r="ALA4" s="15"/>
      <c r="ALB4" s="15"/>
      <c r="ALC4" s="15"/>
      <c r="ALD4" s="15"/>
      <c r="ALE4" s="15"/>
      <c r="ALF4" s="15"/>
      <c r="ALG4" s="15"/>
      <c r="ALH4" s="15"/>
      <c r="ALI4" s="15"/>
      <c r="ALJ4" s="15"/>
      <c r="ALK4" s="15"/>
      <c r="ALL4" s="15"/>
      <c r="ALM4" s="15"/>
      <c r="ALN4" s="16"/>
      <c r="ALO4" s="16"/>
      <c r="ALP4" s="16"/>
    </row>
    <row r="5" spans="1:1004" s="27" customFormat="1">
      <c r="A5" s="379" t="s">
        <v>31</v>
      </c>
      <c r="B5" s="379"/>
      <c r="C5" s="379"/>
    </row>
    <row r="6" spans="1:1004" s="27" customFormat="1">
      <c r="A6" s="32"/>
      <c r="B6" s="32"/>
      <c r="C6" s="49"/>
    </row>
    <row r="7" spans="1:1004" s="80" customFormat="1">
      <c r="A7" s="82"/>
      <c r="B7" s="82"/>
      <c r="C7" s="82"/>
    </row>
    <row r="8" spans="1:1004" s="310" customFormat="1">
      <c r="A8" s="311" t="s">
        <v>32</v>
      </c>
      <c r="B8" s="379" t="s">
        <v>33</v>
      </c>
      <c r="C8" s="379"/>
    </row>
    <row r="9" spans="1:1004" s="310" customFormat="1" ht="40.5" customHeight="1">
      <c r="A9" s="312" t="s">
        <v>319</v>
      </c>
      <c r="B9" s="382" t="s">
        <v>320</v>
      </c>
      <c r="C9" s="382"/>
    </row>
    <row r="10" spans="1:1004" s="310" customFormat="1">
      <c r="C10" s="307"/>
    </row>
    <row r="11" spans="1:1004" s="310" customFormat="1">
      <c r="A11" s="379" t="s">
        <v>51</v>
      </c>
      <c r="B11" s="379"/>
      <c r="C11" s="379"/>
    </row>
    <row r="12" spans="1:1004" s="310" customFormat="1"/>
    <row r="13" spans="1:1004" s="310" customFormat="1">
      <c r="A13" s="310" t="s">
        <v>34</v>
      </c>
      <c r="B13" s="312" t="s">
        <v>319</v>
      </c>
      <c r="C13" s="309"/>
    </row>
    <row r="14" spans="1:1004" s="310" customFormat="1">
      <c r="A14" s="310" t="s">
        <v>35</v>
      </c>
      <c r="B14" s="312" t="s">
        <v>321</v>
      </c>
      <c r="C14" s="380" t="s">
        <v>83</v>
      </c>
    </row>
    <row r="15" spans="1:1004" s="310" customFormat="1" ht="74.25" customHeight="1">
      <c r="A15" s="310" t="s">
        <v>36</v>
      </c>
      <c r="B15" s="312" t="s">
        <v>322</v>
      </c>
      <c r="C15" s="380"/>
    </row>
    <row r="16" spans="1:1004" s="310" customFormat="1" ht="99">
      <c r="A16" s="310" t="s">
        <v>37</v>
      </c>
      <c r="B16" s="312" t="s">
        <v>323</v>
      </c>
    </row>
    <row r="17" spans="1:3" s="310" customFormat="1">
      <c r="A17" s="310" t="s">
        <v>38</v>
      </c>
      <c r="B17" s="312" t="s">
        <v>39</v>
      </c>
    </row>
    <row r="18" spans="1:3" s="310" customFormat="1" ht="49.5">
      <c r="A18" s="310" t="s">
        <v>40</v>
      </c>
      <c r="B18" s="312" t="s">
        <v>30</v>
      </c>
    </row>
    <row r="19" spans="1:3" s="310" customFormat="1">
      <c r="A19" s="381" t="s">
        <v>41</v>
      </c>
      <c r="B19" s="381"/>
    </row>
    <row r="20" spans="1:3" s="310" customFormat="1" ht="17.25">
      <c r="A20" s="383" t="s">
        <v>42</v>
      </c>
      <c r="B20" s="383"/>
      <c r="C20" s="87">
        <v>-18200</v>
      </c>
    </row>
    <row r="21" spans="1:3" s="310" customFormat="1"/>
    <row r="22" spans="1:3" s="310" customFormat="1"/>
    <row r="23" spans="1:3" s="310" customFormat="1">
      <c r="A23" s="310" t="s">
        <v>34</v>
      </c>
      <c r="B23" s="312" t="s">
        <v>319</v>
      </c>
      <c r="C23" s="309"/>
    </row>
    <row r="24" spans="1:3" s="310" customFormat="1" ht="16.5" customHeight="1">
      <c r="A24" s="310" t="s">
        <v>35</v>
      </c>
      <c r="B24" s="312" t="s">
        <v>324</v>
      </c>
      <c r="C24" s="380" t="s">
        <v>83</v>
      </c>
    </row>
    <row r="25" spans="1:3" s="310" customFormat="1" ht="83.25" customHeight="1">
      <c r="A25" s="310" t="s">
        <v>36</v>
      </c>
      <c r="B25" s="312" t="s">
        <v>325</v>
      </c>
      <c r="C25" s="380"/>
    </row>
    <row r="26" spans="1:3" s="310" customFormat="1" ht="99">
      <c r="A26" s="310" t="s">
        <v>37</v>
      </c>
      <c r="B26" s="312" t="s">
        <v>326</v>
      </c>
    </row>
    <row r="27" spans="1:3" s="310" customFormat="1">
      <c r="A27" s="310" t="s">
        <v>38</v>
      </c>
      <c r="B27" s="312" t="s">
        <v>39</v>
      </c>
    </row>
    <row r="28" spans="1:3" s="310" customFormat="1" ht="49.5">
      <c r="A28" s="310" t="s">
        <v>40</v>
      </c>
      <c r="B28" s="312" t="s">
        <v>30</v>
      </c>
    </row>
    <row r="29" spans="1:3" s="310" customFormat="1">
      <c r="A29" s="381" t="s">
        <v>41</v>
      </c>
      <c r="B29" s="381"/>
    </row>
    <row r="30" spans="1:3" s="310" customFormat="1" ht="17.25">
      <c r="A30" s="383" t="s">
        <v>42</v>
      </c>
      <c r="B30" s="383"/>
      <c r="C30" s="87">
        <v>-22700</v>
      </c>
    </row>
    <row r="31" spans="1:3" s="80" customFormat="1">
      <c r="A31" s="82"/>
      <c r="B31" s="82"/>
      <c r="C31" s="82"/>
    </row>
    <row r="32" spans="1:3" s="310" customFormat="1" ht="16.5" customHeight="1">
      <c r="A32" s="310" t="s">
        <v>34</v>
      </c>
      <c r="B32" s="312" t="s">
        <v>319</v>
      </c>
      <c r="C32" s="380" t="s">
        <v>83</v>
      </c>
    </row>
    <row r="33" spans="1:3" s="310" customFormat="1" ht="86.25" customHeight="1">
      <c r="A33" s="310" t="s">
        <v>35</v>
      </c>
      <c r="B33" s="312">
        <v>11018</v>
      </c>
      <c r="C33" s="380"/>
    </row>
    <row r="34" spans="1:3" s="310" customFormat="1" ht="66">
      <c r="A34" s="312" t="s">
        <v>36</v>
      </c>
      <c r="B34" s="312" t="s">
        <v>302</v>
      </c>
    </row>
    <row r="35" spans="1:3" s="310" customFormat="1" ht="66">
      <c r="A35" s="312" t="s">
        <v>37</v>
      </c>
      <c r="B35" s="312" t="s">
        <v>335</v>
      </c>
    </row>
    <row r="36" spans="1:3" s="310" customFormat="1">
      <c r="A36" s="312" t="s">
        <v>38</v>
      </c>
      <c r="B36" s="312" t="s">
        <v>334</v>
      </c>
    </row>
    <row r="37" spans="1:3" s="310" customFormat="1" ht="49.5">
      <c r="A37" s="312" t="s">
        <v>336</v>
      </c>
      <c r="B37" s="312" t="s">
        <v>337</v>
      </c>
    </row>
    <row r="38" spans="1:3" s="310" customFormat="1">
      <c r="A38" s="381" t="s">
        <v>41</v>
      </c>
      <c r="B38" s="381"/>
    </row>
    <row r="39" spans="1:3" s="310" customFormat="1" ht="17.25">
      <c r="A39" s="383" t="s">
        <v>42</v>
      </c>
      <c r="B39" s="383"/>
      <c r="C39" s="87">
        <v>-227000</v>
      </c>
    </row>
    <row r="40" spans="1:3" s="310" customFormat="1" ht="17.25">
      <c r="C40" s="87"/>
    </row>
    <row r="41" spans="1:3" s="310" customFormat="1" ht="17.25">
      <c r="C41" s="87"/>
    </row>
    <row r="42" spans="1:3" s="80" customFormat="1">
      <c r="A42" s="83" t="s">
        <v>32</v>
      </c>
      <c r="B42" s="379" t="s">
        <v>33</v>
      </c>
      <c r="C42" s="379"/>
    </row>
    <row r="43" spans="1:3" s="80" customFormat="1" ht="48" customHeight="1">
      <c r="A43" s="84" t="s">
        <v>63</v>
      </c>
      <c r="B43" s="382" t="s">
        <v>64</v>
      </c>
      <c r="C43" s="382"/>
    </row>
    <row r="44" spans="1:3" s="80" customFormat="1">
      <c r="A44" s="82"/>
      <c r="B44" s="82"/>
      <c r="C44" s="82"/>
    </row>
    <row r="45" spans="1:3" s="80" customFormat="1">
      <c r="A45" s="379" t="s">
        <v>51</v>
      </c>
      <c r="B45" s="379"/>
      <c r="C45" s="379"/>
    </row>
    <row r="46" spans="1:3" s="80" customFormat="1">
      <c r="A46" s="82"/>
      <c r="B46" s="82"/>
      <c r="C46" s="82"/>
    </row>
    <row r="47" spans="1:3" s="80" customFormat="1">
      <c r="A47" s="82" t="s">
        <v>34</v>
      </c>
      <c r="B47" s="84" t="s">
        <v>63</v>
      </c>
      <c r="C47" s="85"/>
    </row>
    <row r="48" spans="1:3" s="80" customFormat="1">
      <c r="A48" s="82" t="s">
        <v>35</v>
      </c>
      <c r="B48" s="84" t="s">
        <v>62</v>
      </c>
      <c r="C48" s="380" t="s">
        <v>83</v>
      </c>
    </row>
    <row r="49" spans="1:3" s="80" customFormat="1" ht="99">
      <c r="A49" s="82" t="s">
        <v>36</v>
      </c>
      <c r="B49" s="84" t="s">
        <v>112</v>
      </c>
      <c r="C49" s="380"/>
    </row>
    <row r="50" spans="1:3" s="80" customFormat="1" ht="99">
      <c r="A50" s="82" t="s">
        <v>37</v>
      </c>
      <c r="B50" s="84" t="s">
        <v>113</v>
      </c>
      <c r="C50" s="82"/>
    </row>
    <row r="51" spans="1:3" s="80" customFormat="1">
      <c r="A51" s="82" t="s">
        <v>38</v>
      </c>
      <c r="B51" s="84" t="s">
        <v>39</v>
      </c>
      <c r="C51" s="82"/>
    </row>
    <row r="52" spans="1:3" s="80" customFormat="1" ht="49.5">
      <c r="A52" s="82" t="s">
        <v>40</v>
      </c>
      <c r="B52" s="84" t="s">
        <v>30</v>
      </c>
      <c r="C52" s="82"/>
    </row>
    <row r="53" spans="1:3" s="80" customFormat="1">
      <c r="A53" s="381" t="s">
        <v>41</v>
      </c>
      <c r="B53" s="381"/>
      <c r="C53" s="82"/>
    </row>
    <row r="54" spans="1:3" s="80" customFormat="1" ht="17.25">
      <c r="A54" s="383" t="s">
        <v>42</v>
      </c>
      <c r="B54" s="383"/>
      <c r="C54" s="87">
        <v>-15000</v>
      </c>
    </row>
    <row r="55" spans="1:3" s="80" customFormat="1">
      <c r="A55" s="82"/>
      <c r="B55" s="82"/>
      <c r="C55" s="82"/>
    </row>
    <row r="56" spans="1:3" s="80" customFormat="1">
      <c r="A56" s="82" t="s">
        <v>34</v>
      </c>
      <c r="B56" s="84" t="s">
        <v>63</v>
      </c>
      <c r="C56" s="85"/>
    </row>
    <row r="57" spans="1:3" s="80" customFormat="1">
      <c r="A57" s="82" t="s">
        <v>35</v>
      </c>
      <c r="B57" s="84" t="s">
        <v>85</v>
      </c>
      <c r="C57" s="380" t="s">
        <v>83</v>
      </c>
    </row>
    <row r="58" spans="1:3" s="80" customFormat="1" ht="66">
      <c r="A58" s="82" t="s">
        <v>36</v>
      </c>
      <c r="B58" s="84" t="s">
        <v>86</v>
      </c>
      <c r="C58" s="380"/>
    </row>
    <row r="59" spans="1:3" s="80" customFormat="1" ht="33">
      <c r="A59" s="82" t="s">
        <v>37</v>
      </c>
      <c r="B59" s="84" t="s">
        <v>87</v>
      </c>
      <c r="C59" s="82"/>
    </row>
    <row r="60" spans="1:3" s="80" customFormat="1">
      <c r="A60" s="82" t="s">
        <v>38</v>
      </c>
      <c r="B60" s="84" t="s">
        <v>39</v>
      </c>
      <c r="C60" s="82"/>
    </row>
    <row r="61" spans="1:3" s="80" customFormat="1" ht="49.5">
      <c r="A61" s="82" t="s">
        <v>65</v>
      </c>
      <c r="B61" s="84" t="s">
        <v>30</v>
      </c>
      <c r="C61" s="82"/>
    </row>
    <row r="62" spans="1:3" s="80" customFormat="1">
      <c r="A62" s="381" t="s">
        <v>41</v>
      </c>
      <c r="B62" s="381"/>
      <c r="C62" s="82"/>
    </row>
    <row r="63" spans="1:3" s="80" customFormat="1" ht="17.25">
      <c r="A63" s="383" t="s">
        <v>42</v>
      </c>
      <c r="B63" s="383"/>
      <c r="C63" s="87">
        <v>-12996.8</v>
      </c>
    </row>
    <row r="64" spans="1:3" s="80" customFormat="1">
      <c r="A64" s="82"/>
      <c r="B64" s="82"/>
      <c r="C64" s="82"/>
    </row>
    <row r="65" spans="1:3" s="80" customFormat="1">
      <c r="A65" s="82"/>
      <c r="B65" s="82"/>
      <c r="C65" s="82"/>
    </row>
    <row r="66" spans="1:3" s="88" customFormat="1"/>
    <row r="67" spans="1:3" s="80" customFormat="1">
      <c r="A67" s="83" t="s">
        <v>32</v>
      </c>
      <c r="B67" s="379" t="s">
        <v>33</v>
      </c>
      <c r="C67" s="379"/>
    </row>
    <row r="68" spans="1:3" s="80" customFormat="1">
      <c r="A68" s="84" t="s">
        <v>88</v>
      </c>
      <c r="B68" s="382" t="s">
        <v>89</v>
      </c>
      <c r="C68" s="382"/>
    </row>
    <row r="69" spans="1:3" s="80" customFormat="1">
      <c r="A69" s="82"/>
      <c r="B69" s="82"/>
      <c r="C69" s="82"/>
    </row>
    <row r="70" spans="1:3" s="80" customFormat="1">
      <c r="A70" s="379" t="s">
        <v>51</v>
      </c>
      <c r="B70" s="379"/>
      <c r="C70" s="379"/>
    </row>
    <row r="71" spans="1:3" s="80" customFormat="1">
      <c r="A71" s="82"/>
      <c r="B71" s="82"/>
      <c r="C71" s="82"/>
    </row>
    <row r="72" spans="1:3" s="80" customFormat="1">
      <c r="A72" s="82" t="s">
        <v>34</v>
      </c>
      <c r="B72" s="84" t="s">
        <v>88</v>
      </c>
      <c r="C72" s="85"/>
    </row>
    <row r="73" spans="1:3" s="80" customFormat="1">
      <c r="A73" s="82" t="s">
        <v>35</v>
      </c>
      <c r="B73" s="84" t="s">
        <v>62</v>
      </c>
      <c r="C73" s="380" t="s">
        <v>83</v>
      </c>
    </row>
    <row r="74" spans="1:3" s="80" customFormat="1" ht="66">
      <c r="A74" s="82" t="s">
        <v>36</v>
      </c>
      <c r="B74" s="84" t="s">
        <v>90</v>
      </c>
      <c r="C74" s="380"/>
    </row>
    <row r="75" spans="1:3" s="80" customFormat="1" ht="49.5">
      <c r="A75" s="82" t="s">
        <v>37</v>
      </c>
      <c r="B75" s="84" t="s">
        <v>91</v>
      </c>
      <c r="C75" s="82"/>
    </row>
    <row r="76" spans="1:3" s="80" customFormat="1">
      <c r="A76" s="82" t="s">
        <v>38</v>
      </c>
      <c r="B76" s="84" t="s">
        <v>39</v>
      </c>
      <c r="C76" s="82"/>
    </row>
    <row r="77" spans="1:3" s="80" customFormat="1" ht="49.5">
      <c r="A77" s="82" t="s">
        <v>84</v>
      </c>
      <c r="B77" s="84" t="s">
        <v>30</v>
      </c>
      <c r="C77" s="82"/>
    </row>
    <row r="78" spans="1:3" s="80" customFormat="1">
      <c r="A78" s="381" t="s">
        <v>41</v>
      </c>
      <c r="B78" s="381"/>
      <c r="C78" s="82"/>
    </row>
    <row r="79" spans="1:3" s="80" customFormat="1" ht="17.25">
      <c r="A79" s="383" t="s">
        <v>42</v>
      </c>
      <c r="B79" s="383"/>
      <c r="C79" s="87">
        <v>-440651.5</v>
      </c>
    </row>
    <row r="80" spans="1:3" s="80" customFormat="1">
      <c r="A80" s="82"/>
      <c r="B80" s="82"/>
      <c r="C80" s="82"/>
    </row>
    <row r="81" spans="1:1020" s="80" customFormat="1">
      <c r="A81" s="214"/>
      <c r="B81" s="214"/>
      <c r="C81" s="214"/>
    </row>
    <row r="82" spans="1:1020" s="238" customFormat="1">
      <c r="A82" s="236" t="s">
        <v>32</v>
      </c>
      <c r="B82" s="379" t="s">
        <v>33</v>
      </c>
      <c r="C82" s="379"/>
    </row>
    <row r="83" spans="1:1020" s="238" customFormat="1">
      <c r="A83" s="237" t="s">
        <v>287</v>
      </c>
      <c r="B83" s="382" t="s">
        <v>293</v>
      </c>
      <c r="C83" s="382"/>
    </row>
    <row r="84" spans="1:1020" s="238" customFormat="1">
      <c r="A84" s="237"/>
      <c r="B84" s="237"/>
      <c r="C84" s="237"/>
    </row>
    <row r="85" spans="1:1020" s="81" customFormat="1">
      <c r="A85" s="238" t="s">
        <v>34</v>
      </c>
      <c r="B85" s="237" t="s">
        <v>287</v>
      </c>
      <c r="C85" s="380" t="s">
        <v>83</v>
      </c>
    </row>
    <row r="86" spans="1:1020" s="81" customFormat="1" ht="53.25" customHeight="1">
      <c r="A86" s="238" t="s">
        <v>35</v>
      </c>
      <c r="B86" s="237" t="s">
        <v>288</v>
      </c>
      <c r="C86" s="380"/>
    </row>
    <row r="87" spans="1:1020" s="81" customFormat="1" ht="33">
      <c r="A87" s="238" t="s">
        <v>36</v>
      </c>
      <c r="B87" s="237" t="s">
        <v>289</v>
      </c>
      <c r="C87" s="238"/>
    </row>
    <row r="88" spans="1:1020" s="81" customFormat="1">
      <c r="A88" s="238" t="s">
        <v>37</v>
      </c>
      <c r="B88" s="237" t="s">
        <v>290</v>
      </c>
      <c r="C88" s="238"/>
    </row>
    <row r="89" spans="1:1020" s="81" customFormat="1" ht="49.5">
      <c r="A89" s="238" t="s">
        <v>38</v>
      </c>
      <c r="B89" s="237" t="s">
        <v>291</v>
      </c>
      <c r="C89" s="238"/>
    </row>
    <row r="90" spans="1:1020" s="81" customFormat="1" ht="49.5">
      <c r="A90" s="238" t="s">
        <v>40</v>
      </c>
      <c r="B90" s="237" t="s">
        <v>292</v>
      </c>
      <c r="C90" s="238"/>
    </row>
    <row r="91" spans="1:1020" s="81" customFormat="1">
      <c r="A91" s="381" t="s">
        <v>41</v>
      </c>
      <c r="B91" s="381"/>
      <c r="C91" s="238"/>
    </row>
    <row r="92" spans="1:1020" s="81" customFormat="1">
      <c r="A92" s="383" t="s">
        <v>42</v>
      </c>
      <c r="B92" s="383"/>
      <c r="C92" s="280">
        <v>-468000</v>
      </c>
    </row>
    <row r="93" spans="1:1020" s="81" customFormat="1">
      <c r="A93" s="238"/>
      <c r="B93" s="238"/>
      <c r="C93" s="41"/>
    </row>
    <row r="94" spans="1:1020" s="38" customFormat="1" ht="22.5" customHeight="1">
      <c r="A94" s="238"/>
      <c r="B94" s="238"/>
      <c r="C94" s="39"/>
      <c r="ALV94" s="14"/>
      <c r="ALW94" s="14"/>
      <c r="ALX94" s="14"/>
      <c r="ALY94" s="14"/>
      <c r="ALZ94" s="14"/>
    </row>
    <row r="95" spans="1:1020" s="38" customFormat="1" ht="16.5" customHeight="1">
      <c r="A95" s="238"/>
      <c r="B95" s="238"/>
      <c r="C95" s="39"/>
      <c r="ALY95" s="14"/>
      <c r="ALZ95" s="14"/>
      <c r="AMA95" s="14"/>
      <c r="AMB95" s="14"/>
      <c r="AMC95" s="14"/>
    </row>
    <row r="96" spans="1:1020" s="38" customFormat="1">
      <c r="A96" s="236" t="s">
        <v>32</v>
      </c>
      <c r="B96" s="384" t="s">
        <v>33</v>
      </c>
      <c r="C96" s="384"/>
      <c r="AMB96" s="14"/>
      <c r="AMC96" s="14"/>
      <c r="AMD96" s="14"/>
      <c r="AME96" s="14"/>
      <c r="AMF96" s="14"/>
    </row>
    <row r="97" spans="1:1020" s="38" customFormat="1">
      <c r="A97" s="237" t="s">
        <v>241</v>
      </c>
      <c r="B97" s="387" t="s">
        <v>242</v>
      </c>
      <c r="C97" s="387"/>
      <c r="AMB97" s="14"/>
      <c r="AMC97" s="14"/>
      <c r="AMD97" s="14"/>
      <c r="AME97" s="14"/>
      <c r="AMF97" s="14"/>
    </row>
    <row r="98" spans="1:1020" s="38" customFormat="1">
      <c r="A98" s="238"/>
      <c r="B98" s="238"/>
      <c r="C98" s="238"/>
      <c r="AMB98" s="14"/>
      <c r="AMC98" s="14"/>
      <c r="AMD98" s="14"/>
      <c r="AME98" s="14"/>
      <c r="AMF98" s="14"/>
    </row>
    <row r="99" spans="1:1020" s="38" customFormat="1">
      <c r="A99" s="384" t="s">
        <v>51</v>
      </c>
      <c r="B99" s="384"/>
      <c r="C99" s="384"/>
      <c r="AMB99" s="14"/>
      <c r="AMC99" s="14"/>
      <c r="AMD99" s="14"/>
      <c r="AME99" s="14"/>
      <c r="AMF99" s="14"/>
    </row>
    <row r="100" spans="1:1020" s="38" customFormat="1">
      <c r="A100" s="238"/>
      <c r="B100" s="238"/>
      <c r="C100" s="238"/>
      <c r="AMB100" s="14"/>
      <c r="AMC100" s="14"/>
      <c r="AMD100" s="14"/>
      <c r="AME100" s="14"/>
      <c r="AMF100" s="14"/>
    </row>
    <row r="101" spans="1:1020" s="38" customFormat="1" ht="66" customHeight="1">
      <c r="A101" s="221" t="s">
        <v>34</v>
      </c>
      <c r="B101" s="222" t="s">
        <v>241</v>
      </c>
      <c r="C101" s="215" t="s">
        <v>94</v>
      </c>
      <c r="AMB101" s="14"/>
      <c r="AMC101" s="14"/>
      <c r="AMD101" s="14"/>
      <c r="AME101" s="14"/>
      <c r="AMF101" s="14"/>
    </row>
    <row r="102" spans="1:1020" s="38" customFormat="1">
      <c r="A102" s="221" t="s">
        <v>35</v>
      </c>
      <c r="B102" s="222" t="s">
        <v>62</v>
      </c>
      <c r="C102" s="220" t="s">
        <v>93</v>
      </c>
      <c r="AMB102" s="14"/>
      <c r="AMC102" s="14"/>
      <c r="AMD102" s="14"/>
      <c r="AME102" s="14"/>
      <c r="AMF102" s="14"/>
    </row>
    <row r="103" spans="1:1020" s="38" customFormat="1">
      <c r="A103" s="221" t="s">
        <v>36</v>
      </c>
      <c r="B103" s="222" t="s">
        <v>242</v>
      </c>
      <c r="C103" s="222"/>
      <c r="AMB103" s="14"/>
      <c r="AMC103" s="14"/>
      <c r="AMD103" s="14"/>
      <c r="AME103" s="14"/>
      <c r="AMF103" s="14"/>
    </row>
    <row r="104" spans="1:1020" s="38" customFormat="1" ht="66">
      <c r="A104" s="221" t="s">
        <v>37</v>
      </c>
      <c r="B104" s="222" t="s">
        <v>243</v>
      </c>
      <c r="C104" s="222"/>
      <c r="AMB104" s="14"/>
      <c r="AMC104" s="14"/>
      <c r="AMD104" s="14"/>
      <c r="AME104" s="14"/>
      <c r="AMF104" s="14"/>
    </row>
    <row r="105" spans="1:1020" s="38" customFormat="1">
      <c r="A105" s="221" t="s">
        <v>38</v>
      </c>
      <c r="B105" s="222" t="s">
        <v>39</v>
      </c>
      <c r="C105" s="222"/>
      <c r="AMB105" s="14"/>
      <c r="AMC105" s="14"/>
      <c r="AMD105" s="14"/>
      <c r="AME105" s="14"/>
      <c r="AMF105" s="14"/>
    </row>
    <row r="106" spans="1:1020" s="38" customFormat="1">
      <c r="A106" s="221" t="s">
        <v>244</v>
      </c>
      <c r="B106" s="222" t="s">
        <v>41</v>
      </c>
      <c r="C106" s="222"/>
      <c r="AMB106" s="14"/>
      <c r="AMC106" s="14"/>
      <c r="AMD106" s="14"/>
      <c r="AME106" s="14"/>
      <c r="AMF106" s="14"/>
    </row>
    <row r="107" spans="1:1020" s="38" customFormat="1">
      <c r="A107" s="386" t="s">
        <v>41</v>
      </c>
      <c r="B107" s="386"/>
      <c r="C107" s="86"/>
      <c r="AMB107" s="14"/>
      <c r="AMC107" s="14"/>
      <c r="AMD107" s="14"/>
      <c r="AME107" s="14"/>
      <c r="AMF107" s="14"/>
    </row>
    <row r="108" spans="1:1020" s="38" customFormat="1">
      <c r="A108" s="385" t="s">
        <v>42</v>
      </c>
      <c r="B108" s="385"/>
      <c r="C108" s="280">
        <v>1204548.3</v>
      </c>
      <c r="AMB108" s="14"/>
      <c r="AMC108" s="14"/>
      <c r="AMD108" s="14"/>
      <c r="AME108" s="14"/>
      <c r="AMF108" s="14"/>
    </row>
  </sheetData>
  <mergeCells count="41">
    <mergeCell ref="A30:B30"/>
    <mergeCell ref="C32:C33"/>
    <mergeCell ref="C24:C25"/>
    <mergeCell ref="A29:B29"/>
    <mergeCell ref="C14:C15"/>
    <mergeCell ref="A19:B19"/>
    <mergeCell ref="A108:B108"/>
    <mergeCell ref="A107:B107"/>
    <mergeCell ref="A62:B62"/>
    <mergeCell ref="B96:C96"/>
    <mergeCell ref="C73:C74"/>
    <mergeCell ref="A79:B79"/>
    <mergeCell ref="A63:B63"/>
    <mergeCell ref="B67:C67"/>
    <mergeCell ref="B68:C68"/>
    <mergeCell ref="A70:C70"/>
    <mergeCell ref="A78:B78"/>
    <mergeCell ref="B97:C97"/>
    <mergeCell ref="A39:B39"/>
    <mergeCell ref="A38:B38"/>
    <mergeCell ref="A99:C99"/>
    <mergeCell ref="C85:C86"/>
    <mergeCell ref="A91:B91"/>
    <mergeCell ref="A92:B92"/>
    <mergeCell ref="B82:C82"/>
    <mergeCell ref="B83:C83"/>
    <mergeCell ref="B2:C2"/>
    <mergeCell ref="A3:C3"/>
    <mergeCell ref="A4:C4"/>
    <mergeCell ref="A5:C5"/>
    <mergeCell ref="C57:C58"/>
    <mergeCell ref="A53:B53"/>
    <mergeCell ref="B42:C42"/>
    <mergeCell ref="B43:C43"/>
    <mergeCell ref="A45:C45"/>
    <mergeCell ref="C48:C49"/>
    <mergeCell ref="A54:B54"/>
    <mergeCell ref="B8:C8"/>
    <mergeCell ref="B9:C9"/>
    <mergeCell ref="A20:B20"/>
    <mergeCell ref="A11:C11"/>
  </mergeCells>
  <pageMargins left="0.7" right="0.7" top="0.75" bottom="0.75" header="0.51180555555555496" footer="0.51180555555555496"/>
  <pageSetup paperSize="9" scale="87" firstPageNumber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F107"/>
  <sheetViews>
    <sheetView view="pageBreakPreview" zoomScale="130" zoomScaleNormal="100" zoomScaleSheetLayoutView="130" zoomScalePageLayoutView="120" workbookViewId="0">
      <selection activeCell="L126" sqref="L126"/>
    </sheetView>
  </sheetViews>
  <sheetFormatPr defaultColWidth="9.140625" defaultRowHeight="13.5"/>
  <cols>
    <col min="1" max="1" width="28.5703125" style="19" customWidth="1"/>
    <col min="2" max="2" width="68.7109375" style="19" customWidth="1"/>
    <col min="3" max="3" width="27.42578125" style="19" customWidth="1"/>
    <col min="4" max="1013" width="9.140625" style="19"/>
    <col min="1014" max="16384" width="9.140625" style="20"/>
  </cols>
  <sheetData>
    <row r="1" spans="1:1007" ht="23.25" customHeight="1">
      <c r="B1" s="50"/>
      <c r="C1" s="21" t="s">
        <v>230</v>
      </c>
    </row>
    <row r="2" spans="1:1007" ht="57.75" customHeight="1">
      <c r="C2" s="24" t="s">
        <v>45</v>
      </c>
    </row>
    <row r="3" spans="1:1007" ht="43.5" customHeight="1">
      <c r="A3" s="388" t="s">
        <v>246</v>
      </c>
      <c r="B3" s="388"/>
      <c r="C3" s="388"/>
      <c r="G3" s="51"/>
    </row>
    <row r="4" spans="1:1007" s="17" customFormat="1" ht="20.25" customHeight="1">
      <c r="A4" s="378" t="s">
        <v>30</v>
      </c>
      <c r="B4" s="378"/>
      <c r="C4" s="378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  <c r="IU4" s="15"/>
      <c r="IV4" s="15"/>
      <c r="IW4" s="15"/>
      <c r="IX4" s="15"/>
      <c r="IY4" s="15"/>
      <c r="IZ4" s="15"/>
      <c r="JA4" s="15"/>
      <c r="JB4" s="15"/>
      <c r="JC4" s="15"/>
      <c r="JD4" s="15"/>
      <c r="JE4" s="15"/>
      <c r="JF4" s="15"/>
      <c r="JG4" s="15"/>
      <c r="JH4" s="15"/>
      <c r="JI4" s="15"/>
      <c r="JJ4" s="15"/>
      <c r="JK4" s="15"/>
      <c r="JL4" s="15"/>
      <c r="JM4" s="15"/>
      <c r="JN4" s="15"/>
      <c r="JO4" s="15"/>
      <c r="JP4" s="15"/>
      <c r="JQ4" s="15"/>
      <c r="JR4" s="15"/>
      <c r="JS4" s="15"/>
      <c r="JT4" s="15"/>
      <c r="JU4" s="15"/>
      <c r="JV4" s="15"/>
      <c r="JW4" s="15"/>
      <c r="JX4" s="15"/>
      <c r="JY4" s="15"/>
      <c r="JZ4" s="15"/>
      <c r="KA4" s="15"/>
      <c r="KB4" s="15"/>
      <c r="KC4" s="15"/>
      <c r="KD4" s="15"/>
      <c r="KE4" s="15"/>
      <c r="KF4" s="15"/>
      <c r="KG4" s="15"/>
      <c r="KH4" s="15"/>
      <c r="KI4" s="15"/>
      <c r="KJ4" s="15"/>
      <c r="KK4" s="15"/>
      <c r="KL4" s="15"/>
      <c r="KM4" s="15"/>
      <c r="KN4" s="15"/>
      <c r="KO4" s="15"/>
      <c r="KP4" s="15"/>
      <c r="KQ4" s="15"/>
      <c r="KR4" s="15"/>
      <c r="KS4" s="15"/>
      <c r="KT4" s="15"/>
      <c r="KU4" s="15"/>
      <c r="KV4" s="15"/>
      <c r="KW4" s="15"/>
      <c r="KX4" s="15"/>
      <c r="KY4" s="15"/>
      <c r="KZ4" s="15"/>
      <c r="LA4" s="15"/>
      <c r="LB4" s="15"/>
      <c r="LC4" s="15"/>
      <c r="LD4" s="15"/>
      <c r="LE4" s="15"/>
      <c r="LF4" s="15"/>
      <c r="LG4" s="15"/>
      <c r="LH4" s="15"/>
      <c r="LI4" s="15"/>
      <c r="LJ4" s="15"/>
      <c r="LK4" s="15"/>
      <c r="LL4" s="15"/>
      <c r="LM4" s="15"/>
      <c r="LN4" s="15"/>
      <c r="LO4" s="15"/>
      <c r="LP4" s="15"/>
      <c r="LQ4" s="15"/>
      <c r="LR4" s="15"/>
      <c r="LS4" s="15"/>
      <c r="LT4" s="15"/>
      <c r="LU4" s="15"/>
      <c r="LV4" s="15"/>
      <c r="LW4" s="15"/>
      <c r="LX4" s="15"/>
      <c r="LY4" s="15"/>
      <c r="LZ4" s="15"/>
      <c r="MA4" s="15"/>
      <c r="MB4" s="15"/>
      <c r="MC4" s="15"/>
      <c r="MD4" s="15"/>
      <c r="ME4" s="15"/>
      <c r="MF4" s="15"/>
      <c r="MG4" s="15"/>
      <c r="MH4" s="15"/>
      <c r="MI4" s="15"/>
      <c r="MJ4" s="15"/>
      <c r="MK4" s="15"/>
      <c r="ML4" s="15"/>
      <c r="MM4" s="15"/>
      <c r="MN4" s="15"/>
      <c r="MO4" s="15"/>
      <c r="MP4" s="15"/>
      <c r="MQ4" s="15"/>
      <c r="MR4" s="15"/>
      <c r="MS4" s="15"/>
      <c r="MT4" s="15"/>
      <c r="MU4" s="15"/>
      <c r="MV4" s="15"/>
      <c r="MW4" s="15"/>
      <c r="MX4" s="15"/>
      <c r="MY4" s="15"/>
      <c r="MZ4" s="15"/>
      <c r="NA4" s="15"/>
      <c r="NB4" s="15"/>
      <c r="NC4" s="15"/>
      <c r="ND4" s="15"/>
      <c r="NE4" s="15"/>
      <c r="NF4" s="15"/>
      <c r="NG4" s="15"/>
      <c r="NH4" s="15"/>
      <c r="NI4" s="15"/>
      <c r="NJ4" s="15"/>
      <c r="NK4" s="15"/>
      <c r="NL4" s="15"/>
      <c r="NM4" s="15"/>
      <c r="NN4" s="15"/>
      <c r="NO4" s="15"/>
      <c r="NP4" s="15"/>
      <c r="NQ4" s="15"/>
      <c r="NR4" s="15"/>
      <c r="NS4" s="15"/>
      <c r="NT4" s="15"/>
      <c r="NU4" s="15"/>
      <c r="NV4" s="15"/>
      <c r="NW4" s="15"/>
      <c r="NX4" s="15"/>
      <c r="NY4" s="15"/>
      <c r="NZ4" s="15"/>
      <c r="OA4" s="15"/>
      <c r="OB4" s="15"/>
      <c r="OC4" s="15"/>
      <c r="OD4" s="15"/>
      <c r="OE4" s="15"/>
      <c r="OF4" s="15"/>
      <c r="OG4" s="15"/>
      <c r="OH4" s="15"/>
      <c r="OI4" s="15"/>
      <c r="OJ4" s="15"/>
      <c r="OK4" s="15"/>
      <c r="OL4" s="15"/>
      <c r="OM4" s="15"/>
      <c r="ON4" s="15"/>
      <c r="OO4" s="15"/>
      <c r="OP4" s="15"/>
      <c r="OQ4" s="15"/>
      <c r="OR4" s="15"/>
      <c r="OS4" s="15"/>
      <c r="OT4" s="15"/>
      <c r="OU4" s="15"/>
      <c r="OV4" s="15"/>
      <c r="OW4" s="15"/>
      <c r="OX4" s="15"/>
      <c r="OY4" s="15"/>
      <c r="OZ4" s="15"/>
      <c r="PA4" s="15"/>
      <c r="PB4" s="15"/>
      <c r="PC4" s="15"/>
      <c r="PD4" s="15"/>
      <c r="PE4" s="15"/>
      <c r="PF4" s="15"/>
      <c r="PG4" s="15"/>
      <c r="PH4" s="15"/>
      <c r="PI4" s="15"/>
      <c r="PJ4" s="15"/>
      <c r="PK4" s="15"/>
      <c r="PL4" s="15"/>
      <c r="PM4" s="15"/>
      <c r="PN4" s="15"/>
      <c r="PO4" s="15"/>
      <c r="PP4" s="15"/>
      <c r="PQ4" s="15"/>
      <c r="PR4" s="15"/>
      <c r="PS4" s="15"/>
      <c r="PT4" s="15"/>
      <c r="PU4" s="15"/>
      <c r="PV4" s="15"/>
      <c r="PW4" s="15"/>
      <c r="PX4" s="15"/>
      <c r="PY4" s="15"/>
      <c r="PZ4" s="15"/>
      <c r="QA4" s="15"/>
      <c r="QB4" s="15"/>
      <c r="QC4" s="15"/>
      <c r="QD4" s="15"/>
      <c r="QE4" s="15"/>
      <c r="QF4" s="15"/>
      <c r="QG4" s="15"/>
      <c r="QH4" s="15"/>
      <c r="QI4" s="15"/>
      <c r="QJ4" s="15"/>
      <c r="QK4" s="15"/>
      <c r="QL4" s="15"/>
      <c r="QM4" s="15"/>
      <c r="QN4" s="15"/>
      <c r="QO4" s="15"/>
      <c r="QP4" s="15"/>
      <c r="QQ4" s="15"/>
      <c r="QR4" s="15"/>
      <c r="QS4" s="15"/>
      <c r="QT4" s="15"/>
      <c r="QU4" s="15"/>
      <c r="QV4" s="15"/>
      <c r="QW4" s="15"/>
      <c r="QX4" s="15"/>
      <c r="QY4" s="15"/>
      <c r="QZ4" s="15"/>
      <c r="RA4" s="15"/>
      <c r="RB4" s="15"/>
      <c r="RC4" s="15"/>
      <c r="RD4" s="15"/>
      <c r="RE4" s="15"/>
      <c r="RF4" s="15"/>
      <c r="RG4" s="15"/>
      <c r="RH4" s="15"/>
      <c r="RI4" s="15"/>
      <c r="RJ4" s="15"/>
      <c r="RK4" s="15"/>
      <c r="RL4" s="15"/>
      <c r="RM4" s="15"/>
      <c r="RN4" s="15"/>
      <c r="RO4" s="15"/>
      <c r="RP4" s="15"/>
      <c r="RQ4" s="15"/>
      <c r="RR4" s="15"/>
      <c r="RS4" s="15"/>
      <c r="RT4" s="15"/>
      <c r="RU4" s="15"/>
      <c r="RV4" s="15"/>
      <c r="RW4" s="15"/>
      <c r="RX4" s="15"/>
      <c r="RY4" s="15"/>
      <c r="RZ4" s="15"/>
      <c r="SA4" s="15"/>
      <c r="SB4" s="15"/>
      <c r="SC4" s="15"/>
      <c r="SD4" s="15"/>
      <c r="SE4" s="15"/>
      <c r="SF4" s="15"/>
      <c r="SG4" s="15"/>
      <c r="SH4" s="15"/>
      <c r="SI4" s="15"/>
      <c r="SJ4" s="15"/>
      <c r="SK4" s="15"/>
      <c r="SL4" s="15"/>
      <c r="SM4" s="15"/>
      <c r="SN4" s="15"/>
      <c r="SO4" s="15"/>
      <c r="SP4" s="15"/>
      <c r="SQ4" s="15"/>
      <c r="SR4" s="15"/>
      <c r="SS4" s="15"/>
      <c r="ST4" s="15"/>
      <c r="SU4" s="15"/>
      <c r="SV4" s="15"/>
      <c r="SW4" s="15"/>
      <c r="SX4" s="15"/>
      <c r="SY4" s="15"/>
      <c r="SZ4" s="15"/>
      <c r="TA4" s="15"/>
      <c r="TB4" s="15"/>
      <c r="TC4" s="15"/>
      <c r="TD4" s="15"/>
      <c r="TE4" s="15"/>
      <c r="TF4" s="15"/>
      <c r="TG4" s="15"/>
      <c r="TH4" s="15"/>
      <c r="TI4" s="15"/>
      <c r="TJ4" s="15"/>
      <c r="TK4" s="15"/>
      <c r="TL4" s="15"/>
      <c r="TM4" s="15"/>
      <c r="TN4" s="15"/>
      <c r="TO4" s="15"/>
      <c r="TP4" s="15"/>
      <c r="TQ4" s="15"/>
      <c r="TR4" s="15"/>
      <c r="TS4" s="15"/>
      <c r="TT4" s="15"/>
      <c r="TU4" s="15"/>
      <c r="TV4" s="15"/>
      <c r="TW4" s="15"/>
      <c r="TX4" s="15"/>
      <c r="TY4" s="15"/>
      <c r="TZ4" s="15"/>
      <c r="UA4" s="15"/>
      <c r="UB4" s="15"/>
      <c r="UC4" s="15"/>
      <c r="UD4" s="15"/>
      <c r="UE4" s="15"/>
      <c r="UF4" s="15"/>
      <c r="UG4" s="15"/>
      <c r="UH4" s="15"/>
      <c r="UI4" s="15"/>
      <c r="UJ4" s="15"/>
      <c r="UK4" s="15"/>
      <c r="UL4" s="15"/>
      <c r="UM4" s="15"/>
      <c r="UN4" s="15"/>
      <c r="UO4" s="15"/>
      <c r="UP4" s="15"/>
      <c r="UQ4" s="15"/>
      <c r="UR4" s="15"/>
      <c r="US4" s="15"/>
      <c r="UT4" s="15"/>
      <c r="UU4" s="15"/>
      <c r="UV4" s="15"/>
      <c r="UW4" s="15"/>
      <c r="UX4" s="15"/>
      <c r="UY4" s="15"/>
      <c r="UZ4" s="15"/>
      <c r="VA4" s="15"/>
      <c r="VB4" s="15"/>
      <c r="VC4" s="15"/>
      <c r="VD4" s="15"/>
      <c r="VE4" s="15"/>
      <c r="VF4" s="15"/>
      <c r="VG4" s="15"/>
      <c r="VH4" s="15"/>
      <c r="VI4" s="15"/>
      <c r="VJ4" s="15"/>
      <c r="VK4" s="15"/>
      <c r="VL4" s="15"/>
      <c r="VM4" s="15"/>
      <c r="VN4" s="15"/>
      <c r="VO4" s="15"/>
      <c r="VP4" s="15"/>
      <c r="VQ4" s="15"/>
      <c r="VR4" s="15"/>
      <c r="VS4" s="15"/>
      <c r="VT4" s="15"/>
      <c r="VU4" s="15"/>
      <c r="VV4" s="15"/>
      <c r="VW4" s="15"/>
      <c r="VX4" s="15"/>
      <c r="VY4" s="15"/>
      <c r="VZ4" s="15"/>
      <c r="WA4" s="15"/>
      <c r="WB4" s="15"/>
      <c r="WC4" s="15"/>
      <c r="WD4" s="15"/>
      <c r="WE4" s="15"/>
      <c r="WF4" s="15"/>
      <c r="WG4" s="15"/>
      <c r="WH4" s="15"/>
      <c r="WI4" s="15"/>
      <c r="WJ4" s="15"/>
      <c r="WK4" s="15"/>
      <c r="WL4" s="15"/>
      <c r="WM4" s="15"/>
      <c r="WN4" s="15"/>
      <c r="WO4" s="15"/>
      <c r="WP4" s="15"/>
      <c r="WQ4" s="15"/>
      <c r="WR4" s="15"/>
      <c r="WS4" s="15"/>
      <c r="WT4" s="15"/>
      <c r="WU4" s="15"/>
      <c r="WV4" s="15"/>
      <c r="WW4" s="15"/>
      <c r="WX4" s="15"/>
      <c r="WY4" s="15"/>
      <c r="WZ4" s="15"/>
      <c r="XA4" s="15"/>
      <c r="XB4" s="15"/>
      <c r="XC4" s="15"/>
      <c r="XD4" s="15"/>
      <c r="XE4" s="15"/>
      <c r="XF4" s="15"/>
      <c r="XG4" s="15"/>
      <c r="XH4" s="15"/>
      <c r="XI4" s="15"/>
      <c r="XJ4" s="15"/>
      <c r="XK4" s="15"/>
      <c r="XL4" s="15"/>
      <c r="XM4" s="15"/>
      <c r="XN4" s="15"/>
      <c r="XO4" s="15"/>
      <c r="XP4" s="15"/>
      <c r="XQ4" s="15"/>
      <c r="XR4" s="15"/>
      <c r="XS4" s="15"/>
      <c r="XT4" s="15"/>
      <c r="XU4" s="15"/>
      <c r="XV4" s="15"/>
      <c r="XW4" s="15"/>
      <c r="XX4" s="15"/>
      <c r="XY4" s="15"/>
      <c r="XZ4" s="15"/>
      <c r="YA4" s="15"/>
      <c r="YB4" s="15"/>
      <c r="YC4" s="15"/>
      <c r="YD4" s="15"/>
      <c r="YE4" s="15"/>
      <c r="YF4" s="15"/>
      <c r="YG4" s="15"/>
      <c r="YH4" s="15"/>
      <c r="YI4" s="15"/>
      <c r="YJ4" s="15"/>
      <c r="YK4" s="15"/>
      <c r="YL4" s="15"/>
      <c r="YM4" s="15"/>
      <c r="YN4" s="15"/>
      <c r="YO4" s="15"/>
      <c r="YP4" s="15"/>
      <c r="YQ4" s="15"/>
      <c r="YR4" s="15"/>
      <c r="YS4" s="15"/>
      <c r="YT4" s="15"/>
      <c r="YU4" s="15"/>
      <c r="YV4" s="15"/>
      <c r="YW4" s="15"/>
      <c r="YX4" s="15"/>
      <c r="YY4" s="15"/>
      <c r="YZ4" s="15"/>
      <c r="ZA4" s="15"/>
      <c r="ZB4" s="15"/>
      <c r="ZC4" s="15"/>
      <c r="ZD4" s="15"/>
      <c r="ZE4" s="15"/>
      <c r="ZF4" s="15"/>
      <c r="ZG4" s="15"/>
      <c r="ZH4" s="15"/>
      <c r="ZI4" s="15"/>
      <c r="ZJ4" s="15"/>
      <c r="ZK4" s="15"/>
      <c r="ZL4" s="15"/>
      <c r="ZM4" s="15"/>
      <c r="ZN4" s="15"/>
      <c r="ZO4" s="15"/>
      <c r="ZP4" s="15"/>
      <c r="ZQ4" s="15"/>
      <c r="ZR4" s="15"/>
      <c r="ZS4" s="15"/>
      <c r="ZT4" s="15"/>
      <c r="ZU4" s="15"/>
      <c r="ZV4" s="15"/>
      <c r="ZW4" s="15"/>
      <c r="ZX4" s="15"/>
      <c r="ZY4" s="15"/>
      <c r="ZZ4" s="15"/>
      <c r="AAA4" s="15"/>
      <c r="AAB4" s="15"/>
      <c r="AAC4" s="15"/>
      <c r="AAD4" s="15"/>
      <c r="AAE4" s="15"/>
      <c r="AAF4" s="15"/>
      <c r="AAG4" s="15"/>
      <c r="AAH4" s="15"/>
      <c r="AAI4" s="15"/>
      <c r="AAJ4" s="15"/>
      <c r="AAK4" s="15"/>
      <c r="AAL4" s="15"/>
      <c r="AAM4" s="15"/>
      <c r="AAN4" s="15"/>
      <c r="AAO4" s="15"/>
      <c r="AAP4" s="15"/>
      <c r="AAQ4" s="15"/>
      <c r="AAR4" s="15"/>
      <c r="AAS4" s="15"/>
      <c r="AAT4" s="15"/>
      <c r="AAU4" s="15"/>
      <c r="AAV4" s="15"/>
      <c r="AAW4" s="15"/>
      <c r="AAX4" s="15"/>
      <c r="AAY4" s="15"/>
      <c r="AAZ4" s="15"/>
      <c r="ABA4" s="15"/>
      <c r="ABB4" s="15"/>
      <c r="ABC4" s="15"/>
      <c r="ABD4" s="15"/>
      <c r="ABE4" s="15"/>
      <c r="ABF4" s="15"/>
      <c r="ABG4" s="15"/>
      <c r="ABH4" s="15"/>
      <c r="ABI4" s="15"/>
      <c r="ABJ4" s="15"/>
      <c r="ABK4" s="15"/>
      <c r="ABL4" s="15"/>
      <c r="ABM4" s="15"/>
      <c r="ABN4" s="15"/>
      <c r="ABO4" s="15"/>
      <c r="ABP4" s="15"/>
      <c r="ABQ4" s="15"/>
      <c r="ABR4" s="15"/>
      <c r="ABS4" s="15"/>
      <c r="ABT4" s="15"/>
      <c r="ABU4" s="15"/>
      <c r="ABV4" s="15"/>
      <c r="ABW4" s="15"/>
      <c r="ABX4" s="15"/>
      <c r="ABY4" s="15"/>
      <c r="ABZ4" s="15"/>
      <c r="ACA4" s="15"/>
      <c r="ACB4" s="15"/>
      <c r="ACC4" s="15"/>
      <c r="ACD4" s="15"/>
      <c r="ACE4" s="15"/>
      <c r="ACF4" s="15"/>
      <c r="ACG4" s="15"/>
      <c r="ACH4" s="15"/>
      <c r="ACI4" s="15"/>
      <c r="ACJ4" s="15"/>
      <c r="ACK4" s="15"/>
      <c r="ACL4" s="15"/>
      <c r="ACM4" s="15"/>
      <c r="ACN4" s="15"/>
      <c r="ACO4" s="15"/>
      <c r="ACP4" s="15"/>
      <c r="ACQ4" s="15"/>
      <c r="ACR4" s="15"/>
      <c r="ACS4" s="15"/>
      <c r="ACT4" s="15"/>
      <c r="ACU4" s="15"/>
      <c r="ACV4" s="15"/>
      <c r="ACW4" s="15"/>
      <c r="ACX4" s="15"/>
      <c r="ACY4" s="15"/>
      <c r="ACZ4" s="15"/>
      <c r="ADA4" s="15"/>
      <c r="ADB4" s="15"/>
      <c r="ADC4" s="15"/>
      <c r="ADD4" s="15"/>
      <c r="ADE4" s="15"/>
      <c r="ADF4" s="15"/>
      <c r="ADG4" s="15"/>
      <c r="ADH4" s="15"/>
      <c r="ADI4" s="15"/>
      <c r="ADJ4" s="15"/>
      <c r="ADK4" s="15"/>
      <c r="ADL4" s="15"/>
      <c r="ADM4" s="15"/>
      <c r="ADN4" s="15"/>
      <c r="ADO4" s="15"/>
      <c r="ADP4" s="15"/>
      <c r="ADQ4" s="15"/>
      <c r="ADR4" s="15"/>
      <c r="ADS4" s="15"/>
      <c r="ADT4" s="15"/>
      <c r="ADU4" s="15"/>
      <c r="ADV4" s="15"/>
      <c r="ADW4" s="15"/>
      <c r="ADX4" s="15"/>
      <c r="ADY4" s="15"/>
      <c r="ADZ4" s="15"/>
      <c r="AEA4" s="15"/>
      <c r="AEB4" s="15"/>
      <c r="AEC4" s="15"/>
      <c r="AED4" s="15"/>
      <c r="AEE4" s="15"/>
      <c r="AEF4" s="15"/>
      <c r="AEG4" s="15"/>
      <c r="AEH4" s="15"/>
      <c r="AEI4" s="15"/>
      <c r="AEJ4" s="15"/>
      <c r="AEK4" s="15"/>
      <c r="AEL4" s="15"/>
      <c r="AEM4" s="15"/>
      <c r="AEN4" s="15"/>
      <c r="AEO4" s="15"/>
      <c r="AEP4" s="15"/>
      <c r="AEQ4" s="15"/>
      <c r="AER4" s="15"/>
      <c r="AES4" s="15"/>
      <c r="AET4" s="15"/>
      <c r="AEU4" s="15"/>
      <c r="AEV4" s="15"/>
      <c r="AEW4" s="15"/>
      <c r="AEX4" s="15"/>
      <c r="AEY4" s="15"/>
      <c r="AEZ4" s="15"/>
      <c r="AFA4" s="15"/>
      <c r="AFB4" s="15"/>
      <c r="AFC4" s="15"/>
      <c r="AFD4" s="15"/>
      <c r="AFE4" s="15"/>
      <c r="AFF4" s="15"/>
      <c r="AFG4" s="15"/>
      <c r="AFH4" s="15"/>
      <c r="AFI4" s="15"/>
      <c r="AFJ4" s="15"/>
      <c r="AFK4" s="15"/>
      <c r="AFL4" s="15"/>
      <c r="AFM4" s="15"/>
      <c r="AFN4" s="15"/>
      <c r="AFO4" s="15"/>
      <c r="AFP4" s="15"/>
      <c r="AFQ4" s="15"/>
      <c r="AFR4" s="15"/>
      <c r="AFS4" s="15"/>
      <c r="AFT4" s="15"/>
      <c r="AFU4" s="15"/>
      <c r="AFV4" s="15"/>
      <c r="AFW4" s="15"/>
      <c r="AFX4" s="15"/>
      <c r="AFY4" s="15"/>
      <c r="AFZ4" s="15"/>
      <c r="AGA4" s="15"/>
      <c r="AGB4" s="15"/>
      <c r="AGC4" s="15"/>
      <c r="AGD4" s="15"/>
      <c r="AGE4" s="15"/>
      <c r="AGF4" s="15"/>
      <c r="AGG4" s="15"/>
      <c r="AGH4" s="15"/>
      <c r="AGI4" s="15"/>
      <c r="AGJ4" s="15"/>
      <c r="AGK4" s="15"/>
      <c r="AGL4" s="15"/>
      <c r="AGM4" s="15"/>
      <c r="AGN4" s="15"/>
      <c r="AGO4" s="15"/>
      <c r="AGP4" s="15"/>
      <c r="AGQ4" s="15"/>
      <c r="AGR4" s="15"/>
      <c r="AGS4" s="15"/>
      <c r="AGT4" s="15"/>
      <c r="AGU4" s="15"/>
      <c r="AGV4" s="15"/>
      <c r="AGW4" s="15"/>
      <c r="AGX4" s="15"/>
      <c r="AGY4" s="15"/>
      <c r="AGZ4" s="15"/>
      <c r="AHA4" s="15"/>
      <c r="AHB4" s="15"/>
      <c r="AHC4" s="15"/>
      <c r="AHD4" s="15"/>
      <c r="AHE4" s="15"/>
      <c r="AHF4" s="15"/>
      <c r="AHG4" s="15"/>
      <c r="AHH4" s="15"/>
      <c r="AHI4" s="15"/>
      <c r="AHJ4" s="15"/>
      <c r="AHK4" s="15"/>
      <c r="AHL4" s="15"/>
      <c r="AHM4" s="15"/>
      <c r="AHN4" s="15"/>
      <c r="AHO4" s="15"/>
      <c r="AHP4" s="15"/>
      <c r="AHQ4" s="15"/>
      <c r="AHR4" s="15"/>
      <c r="AHS4" s="15"/>
      <c r="AHT4" s="15"/>
      <c r="AHU4" s="15"/>
      <c r="AHV4" s="15"/>
      <c r="AHW4" s="15"/>
      <c r="AHX4" s="15"/>
      <c r="AHY4" s="15"/>
      <c r="AHZ4" s="15"/>
      <c r="AIA4" s="15"/>
      <c r="AIB4" s="15"/>
      <c r="AIC4" s="15"/>
      <c r="AID4" s="15"/>
      <c r="AIE4" s="15"/>
      <c r="AIF4" s="15"/>
      <c r="AIG4" s="15"/>
      <c r="AIH4" s="15"/>
      <c r="AII4" s="15"/>
      <c r="AIJ4" s="15"/>
      <c r="AIK4" s="15"/>
      <c r="AIL4" s="15"/>
      <c r="AIM4" s="15"/>
      <c r="AIN4" s="15"/>
      <c r="AIO4" s="15"/>
      <c r="AIP4" s="15"/>
      <c r="AIQ4" s="15"/>
      <c r="AIR4" s="15"/>
      <c r="AIS4" s="15"/>
      <c r="AIT4" s="15"/>
      <c r="AIU4" s="15"/>
      <c r="AIV4" s="15"/>
      <c r="AIW4" s="15"/>
      <c r="AIX4" s="15"/>
      <c r="AIY4" s="15"/>
      <c r="AIZ4" s="15"/>
      <c r="AJA4" s="15"/>
      <c r="AJB4" s="15"/>
      <c r="AJC4" s="15"/>
      <c r="AJD4" s="15"/>
      <c r="AJE4" s="15"/>
      <c r="AJF4" s="15"/>
      <c r="AJG4" s="15"/>
      <c r="AJH4" s="15"/>
      <c r="AJI4" s="15"/>
      <c r="AJJ4" s="15"/>
      <c r="AJK4" s="15"/>
      <c r="AJL4" s="15"/>
      <c r="AJM4" s="15"/>
      <c r="AJN4" s="15"/>
      <c r="AJO4" s="15"/>
      <c r="AJP4" s="15"/>
      <c r="AJQ4" s="15"/>
      <c r="AJR4" s="15"/>
      <c r="AJS4" s="15"/>
      <c r="AJT4" s="15"/>
      <c r="AJU4" s="15"/>
      <c r="AJV4" s="15"/>
      <c r="AJW4" s="15"/>
      <c r="AJX4" s="15"/>
      <c r="AJY4" s="15"/>
      <c r="AJZ4" s="15"/>
      <c r="AKA4" s="15"/>
      <c r="AKB4" s="15"/>
      <c r="AKC4" s="15"/>
      <c r="AKD4" s="15"/>
      <c r="AKE4" s="15"/>
      <c r="AKF4" s="15"/>
      <c r="AKG4" s="15"/>
      <c r="AKH4" s="15"/>
      <c r="AKI4" s="15"/>
      <c r="AKJ4" s="15"/>
      <c r="AKK4" s="15"/>
      <c r="AKL4" s="15"/>
      <c r="AKM4" s="15"/>
      <c r="AKN4" s="15"/>
      <c r="AKO4" s="15"/>
      <c r="AKP4" s="15"/>
      <c r="AKQ4" s="15"/>
      <c r="AKR4" s="15"/>
      <c r="AKS4" s="15"/>
      <c r="AKT4" s="15"/>
      <c r="AKU4" s="15"/>
      <c r="AKV4" s="15"/>
      <c r="AKW4" s="15"/>
      <c r="AKX4" s="15"/>
      <c r="AKY4" s="15"/>
      <c r="AKZ4" s="15"/>
      <c r="ALA4" s="15"/>
      <c r="ALB4" s="15"/>
      <c r="ALC4" s="15"/>
      <c r="ALD4" s="15"/>
      <c r="ALE4" s="15"/>
      <c r="ALF4" s="15"/>
      <c r="ALG4" s="15"/>
      <c r="ALH4" s="15"/>
      <c r="ALI4" s="15"/>
      <c r="ALJ4" s="15"/>
      <c r="ALK4" s="15"/>
      <c r="ALL4" s="15"/>
      <c r="ALM4" s="15"/>
      <c r="ALN4" s="15"/>
      <c r="ALO4" s="15"/>
      <c r="ALP4" s="15"/>
      <c r="ALQ4" s="16"/>
      <c r="ALR4" s="16"/>
      <c r="ALS4" s="16"/>
    </row>
    <row r="5" spans="1:1007" s="310" customFormat="1" ht="16.5">
      <c r="A5" s="379" t="s">
        <v>31</v>
      </c>
      <c r="B5" s="379"/>
      <c r="C5" s="379"/>
    </row>
    <row r="6" spans="1:1007" s="310" customFormat="1" ht="16.5">
      <c r="C6" s="49"/>
    </row>
    <row r="7" spans="1:1007" s="310" customFormat="1" ht="16.5">
      <c r="A7" s="311" t="s">
        <v>32</v>
      </c>
      <c r="B7" s="379" t="s">
        <v>33</v>
      </c>
      <c r="C7" s="379"/>
    </row>
    <row r="8" spans="1:1007" s="310" customFormat="1" ht="40.5" customHeight="1">
      <c r="A8" s="312" t="s">
        <v>319</v>
      </c>
      <c r="B8" s="382" t="s">
        <v>320</v>
      </c>
      <c r="C8" s="382"/>
    </row>
    <row r="9" spans="1:1007" s="310" customFormat="1" ht="16.5">
      <c r="C9" s="307"/>
    </row>
    <row r="10" spans="1:1007" s="310" customFormat="1" ht="16.5">
      <c r="C10" s="307"/>
    </row>
    <row r="11" spans="1:1007" s="310" customFormat="1" ht="16.5">
      <c r="A11" s="379" t="s">
        <v>51</v>
      </c>
      <c r="B11" s="379"/>
      <c r="C11" s="379"/>
    </row>
    <row r="12" spans="1:1007" s="310" customFormat="1" ht="16.5"/>
    <row r="13" spans="1:1007" s="310" customFormat="1" ht="16.5">
      <c r="A13" s="310" t="s">
        <v>34</v>
      </c>
      <c r="B13" s="312" t="s">
        <v>319</v>
      </c>
      <c r="C13" s="309"/>
    </row>
    <row r="14" spans="1:1007" s="310" customFormat="1" ht="16.5">
      <c r="A14" s="310" t="s">
        <v>35</v>
      </c>
      <c r="B14" s="312" t="s">
        <v>321</v>
      </c>
      <c r="C14" s="380" t="s">
        <v>83</v>
      </c>
    </row>
    <row r="15" spans="1:1007" s="310" customFormat="1" ht="74.25" customHeight="1">
      <c r="A15" s="310" t="s">
        <v>36</v>
      </c>
      <c r="B15" s="312" t="s">
        <v>322</v>
      </c>
      <c r="C15" s="380"/>
    </row>
    <row r="16" spans="1:1007" s="310" customFormat="1" ht="82.5">
      <c r="A16" s="310" t="s">
        <v>37</v>
      </c>
      <c r="B16" s="312" t="s">
        <v>323</v>
      </c>
    </row>
    <row r="17" spans="1:3" s="310" customFormat="1" ht="16.5">
      <c r="A17" s="310" t="s">
        <v>38</v>
      </c>
      <c r="B17" s="312" t="s">
        <v>39</v>
      </c>
    </row>
    <row r="18" spans="1:3" s="310" customFormat="1" ht="49.5">
      <c r="A18" s="310" t="s">
        <v>40</v>
      </c>
      <c r="B18" s="312" t="s">
        <v>30</v>
      </c>
    </row>
    <row r="19" spans="1:3" s="310" customFormat="1" ht="16.5">
      <c r="A19" s="381" t="s">
        <v>41</v>
      </c>
      <c r="B19" s="381"/>
    </row>
    <row r="20" spans="1:3" s="310" customFormat="1" ht="17.25">
      <c r="A20" s="383" t="s">
        <v>42</v>
      </c>
      <c r="B20" s="383"/>
      <c r="C20" s="87">
        <v>-18200</v>
      </c>
    </row>
    <row r="21" spans="1:3" s="310" customFormat="1" ht="16.5"/>
    <row r="22" spans="1:3" s="310" customFormat="1" ht="16.5"/>
    <row r="23" spans="1:3" s="310" customFormat="1" ht="16.5">
      <c r="A23" s="310" t="s">
        <v>34</v>
      </c>
      <c r="B23" s="312" t="s">
        <v>319</v>
      </c>
      <c r="C23" s="309"/>
    </row>
    <row r="24" spans="1:3" s="310" customFormat="1" ht="16.5" customHeight="1">
      <c r="A24" s="310" t="s">
        <v>35</v>
      </c>
      <c r="B24" s="312" t="s">
        <v>324</v>
      </c>
      <c r="C24" s="380" t="s">
        <v>83</v>
      </c>
    </row>
    <row r="25" spans="1:3" s="310" customFormat="1" ht="83.25" customHeight="1">
      <c r="A25" s="310" t="s">
        <v>36</v>
      </c>
      <c r="B25" s="312" t="s">
        <v>325</v>
      </c>
      <c r="C25" s="380"/>
    </row>
    <row r="26" spans="1:3" s="310" customFormat="1" ht="82.5">
      <c r="A26" s="310" t="s">
        <v>37</v>
      </c>
      <c r="B26" s="312" t="s">
        <v>326</v>
      </c>
    </row>
    <row r="27" spans="1:3" s="310" customFormat="1" ht="16.5">
      <c r="A27" s="310" t="s">
        <v>38</v>
      </c>
      <c r="B27" s="312" t="s">
        <v>39</v>
      </c>
    </row>
    <row r="28" spans="1:3" s="310" customFormat="1" ht="49.5">
      <c r="A28" s="310" t="s">
        <v>40</v>
      </c>
      <c r="B28" s="312" t="s">
        <v>30</v>
      </c>
    </row>
    <row r="29" spans="1:3" s="310" customFormat="1" ht="16.5">
      <c r="A29" s="381" t="s">
        <v>41</v>
      </c>
      <c r="B29" s="381"/>
    </row>
    <row r="30" spans="1:3" s="310" customFormat="1" ht="17.25">
      <c r="A30" s="383" t="s">
        <v>42</v>
      </c>
      <c r="B30" s="383"/>
      <c r="C30" s="87">
        <v>-22700</v>
      </c>
    </row>
    <row r="31" spans="1:3" s="310" customFormat="1" ht="16.5"/>
    <row r="32" spans="1:3" s="310" customFormat="1" ht="16.5" customHeight="1">
      <c r="A32" s="310" t="s">
        <v>34</v>
      </c>
      <c r="B32" s="312" t="s">
        <v>319</v>
      </c>
      <c r="C32" s="380" t="s">
        <v>83</v>
      </c>
    </row>
    <row r="33" spans="1:3" s="310" customFormat="1" ht="86.25" customHeight="1">
      <c r="A33" s="310" t="s">
        <v>35</v>
      </c>
      <c r="B33" s="312">
        <v>11018</v>
      </c>
      <c r="C33" s="380"/>
    </row>
    <row r="34" spans="1:3" s="310" customFormat="1" ht="49.5">
      <c r="A34" s="312" t="s">
        <v>36</v>
      </c>
      <c r="B34" s="312" t="s">
        <v>302</v>
      </c>
    </row>
    <row r="35" spans="1:3" s="310" customFormat="1" ht="49.5">
      <c r="A35" s="312" t="s">
        <v>37</v>
      </c>
      <c r="B35" s="312" t="s">
        <v>335</v>
      </c>
    </row>
    <row r="36" spans="1:3" s="310" customFormat="1" ht="16.5">
      <c r="A36" s="312" t="s">
        <v>38</v>
      </c>
      <c r="B36" s="312" t="s">
        <v>334</v>
      </c>
    </row>
    <row r="37" spans="1:3" s="310" customFormat="1" ht="33">
      <c r="A37" s="312" t="s">
        <v>336</v>
      </c>
      <c r="B37" s="312" t="s">
        <v>337</v>
      </c>
    </row>
    <row r="38" spans="1:3" s="310" customFormat="1" ht="16.5">
      <c r="A38" s="381" t="s">
        <v>41</v>
      </c>
      <c r="B38" s="381"/>
    </row>
    <row r="39" spans="1:3" s="310" customFormat="1" ht="17.25">
      <c r="A39" s="383" t="s">
        <v>42</v>
      </c>
      <c r="B39" s="383"/>
      <c r="C39" s="87">
        <v>-227000</v>
      </c>
    </row>
    <row r="40" spans="1:3" s="310" customFormat="1" ht="17.25">
      <c r="C40" s="87"/>
    </row>
    <row r="41" spans="1:3" s="310" customFormat="1" ht="17.25">
      <c r="C41" s="87"/>
    </row>
    <row r="42" spans="1:3" s="310" customFormat="1" ht="16.5">
      <c r="A42" s="311" t="s">
        <v>32</v>
      </c>
      <c r="B42" s="379" t="s">
        <v>33</v>
      </c>
      <c r="C42" s="379"/>
    </row>
    <row r="43" spans="1:3" s="310" customFormat="1" ht="48" customHeight="1">
      <c r="A43" s="312" t="s">
        <v>63</v>
      </c>
      <c r="B43" s="382" t="s">
        <v>64</v>
      </c>
      <c r="C43" s="382"/>
    </row>
    <row r="44" spans="1:3" s="310" customFormat="1" ht="16.5"/>
    <row r="45" spans="1:3" s="310" customFormat="1" ht="16.5">
      <c r="A45" s="379" t="s">
        <v>51</v>
      </c>
      <c r="B45" s="379"/>
      <c r="C45" s="379"/>
    </row>
    <row r="46" spans="1:3" s="310" customFormat="1" ht="16.5"/>
    <row r="47" spans="1:3" s="310" customFormat="1" ht="16.5">
      <c r="A47" s="310" t="s">
        <v>34</v>
      </c>
      <c r="B47" s="312" t="s">
        <v>63</v>
      </c>
      <c r="C47" s="309"/>
    </row>
    <row r="48" spans="1:3" s="310" customFormat="1" ht="16.5">
      <c r="A48" s="310" t="s">
        <v>35</v>
      </c>
      <c r="B48" s="312" t="s">
        <v>62</v>
      </c>
      <c r="C48" s="380" t="s">
        <v>83</v>
      </c>
    </row>
    <row r="49" spans="1:3" s="310" customFormat="1" ht="82.5">
      <c r="A49" s="310" t="s">
        <v>36</v>
      </c>
      <c r="B49" s="312" t="s">
        <v>112</v>
      </c>
      <c r="C49" s="380"/>
    </row>
    <row r="50" spans="1:3" s="310" customFormat="1" ht="82.5">
      <c r="A50" s="310" t="s">
        <v>37</v>
      </c>
      <c r="B50" s="312" t="s">
        <v>113</v>
      </c>
    </row>
    <row r="51" spans="1:3" s="310" customFormat="1" ht="16.5">
      <c r="A51" s="310" t="s">
        <v>38</v>
      </c>
      <c r="B51" s="312" t="s">
        <v>39</v>
      </c>
    </row>
    <row r="52" spans="1:3" s="310" customFormat="1" ht="49.5">
      <c r="A52" s="310" t="s">
        <v>40</v>
      </c>
      <c r="B52" s="312" t="s">
        <v>30</v>
      </c>
    </row>
    <row r="53" spans="1:3" s="310" customFormat="1" ht="16.5">
      <c r="A53" s="381" t="s">
        <v>41</v>
      </c>
      <c r="B53" s="381"/>
    </row>
    <row r="54" spans="1:3" s="310" customFormat="1" ht="17.25">
      <c r="A54" s="383" t="s">
        <v>42</v>
      </c>
      <c r="B54" s="383"/>
      <c r="C54" s="87">
        <v>-15000</v>
      </c>
    </row>
    <row r="55" spans="1:3" s="310" customFormat="1" ht="16.5"/>
    <row r="56" spans="1:3" s="310" customFormat="1" ht="16.5">
      <c r="A56" s="310" t="s">
        <v>34</v>
      </c>
      <c r="B56" s="312" t="s">
        <v>63</v>
      </c>
      <c r="C56" s="309"/>
    </row>
    <row r="57" spans="1:3" s="310" customFormat="1" ht="16.5">
      <c r="A57" s="310" t="s">
        <v>35</v>
      </c>
      <c r="B57" s="312" t="s">
        <v>85</v>
      </c>
      <c r="C57" s="380" t="s">
        <v>83</v>
      </c>
    </row>
    <row r="58" spans="1:3" s="310" customFormat="1" ht="49.5">
      <c r="A58" s="310" t="s">
        <v>36</v>
      </c>
      <c r="B58" s="312" t="s">
        <v>86</v>
      </c>
      <c r="C58" s="380"/>
    </row>
    <row r="59" spans="1:3" s="310" customFormat="1" ht="33">
      <c r="A59" s="310" t="s">
        <v>37</v>
      </c>
      <c r="B59" s="312" t="s">
        <v>87</v>
      </c>
    </row>
    <row r="60" spans="1:3" s="310" customFormat="1" ht="16.5">
      <c r="A60" s="310" t="s">
        <v>38</v>
      </c>
      <c r="B60" s="312" t="s">
        <v>39</v>
      </c>
    </row>
    <row r="61" spans="1:3" s="310" customFormat="1" ht="49.5">
      <c r="A61" s="310" t="s">
        <v>65</v>
      </c>
      <c r="B61" s="312" t="s">
        <v>30</v>
      </c>
    </row>
    <row r="62" spans="1:3" s="310" customFormat="1" ht="16.5">
      <c r="A62" s="381" t="s">
        <v>41</v>
      </c>
      <c r="B62" s="381"/>
    </row>
    <row r="63" spans="1:3" s="310" customFormat="1" ht="17.25">
      <c r="A63" s="383" t="s">
        <v>42</v>
      </c>
      <c r="B63" s="383"/>
      <c r="C63" s="87">
        <v>-12996.8</v>
      </c>
    </row>
    <row r="64" spans="1:3" s="310" customFormat="1" ht="16.5"/>
    <row r="65" spans="1:3" s="310" customFormat="1" ht="16.5"/>
    <row r="66" spans="1:3" s="310" customFormat="1" ht="16.5"/>
    <row r="67" spans="1:3" s="310" customFormat="1" ht="16.5">
      <c r="A67" s="311" t="s">
        <v>32</v>
      </c>
      <c r="B67" s="379" t="s">
        <v>33</v>
      </c>
      <c r="C67" s="379"/>
    </row>
    <row r="68" spans="1:3" s="310" customFormat="1" ht="16.5">
      <c r="A68" s="312" t="s">
        <v>88</v>
      </c>
      <c r="B68" s="382" t="s">
        <v>89</v>
      </c>
      <c r="C68" s="382"/>
    </row>
    <row r="69" spans="1:3" s="310" customFormat="1" ht="16.5"/>
    <row r="70" spans="1:3" s="310" customFormat="1" ht="16.5">
      <c r="A70" s="379" t="s">
        <v>51</v>
      </c>
      <c r="B70" s="379"/>
      <c r="C70" s="379"/>
    </row>
    <row r="71" spans="1:3" s="310" customFormat="1" ht="16.5"/>
    <row r="72" spans="1:3" s="310" customFormat="1" ht="16.5">
      <c r="A72" s="310" t="s">
        <v>34</v>
      </c>
      <c r="B72" s="312" t="s">
        <v>88</v>
      </c>
      <c r="C72" s="309"/>
    </row>
    <row r="73" spans="1:3" s="310" customFormat="1" ht="16.5">
      <c r="A73" s="310" t="s">
        <v>35</v>
      </c>
      <c r="B73" s="312" t="s">
        <v>62</v>
      </c>
      <c r="C73" s="380" t="s">
        <v>83</v>
      </c>
    </row>
    <row r="74" spans="1:3" s="310" customFormat="1" ht="66">
      <c r="A74" s="310" t="s">
        <v>36</v>
      </c>
      <c r="B74" s="312" t="s">
        <v>90</v>
      </c>
      <c r="C74" s="380"/>
    </row>
    <row r="75" spans="1:3" s="310" customFormat="1" ht="49.5">
      <c r="A75" s="310" t="s">
        <v>37</v>
      </c>
      <c r="B75" s="312" t="s">
        <v>91</v>
      </c>
    </row>
    <row r="76" spans="1:3" s="310" customFormat="1" ht="16.5">
      <c r="A76" s="310" t="s">
        <v>38</v>
      </c>
      <c r="B76" s="312" t="s">
        <v>39</v>
      </c>
    </row>
    <row r="77" spans="1:3" s="310" customFormat="1" ht="49.5">
      <c r="A77" s="310" t="s">
        <v>84</v>
      </c>
      <c r="B77" s="312" t="s">
        <v>30</v>
      </c>
    </row>
    <row r="78" spans="1:3" s="310" customFormat="1" ht="16.5">
      <c r="A78" s="381" t="s">
        <v>41</v>
      </c>
      <c r="B78" s="381"/>
    </row>
    <row r="79" spans="1:3" s="310" customFormat="1" ht="17.25">
      <c r="A79" s="383" t="s">
        <v>42</v>
      </c>
      <c r="B79" s="383"/>
      <c r="C79" s="87">
        <v>-440651.5</v>
      </c>
    </row>
    <row r="80" spans="1:3" s="310" customFormat="1" ht="16.5"/>
    <row r="81" spans="1:1020" s="310" customFormat="1" ht="16.5"/>
    <row r="82" spans="1:1020" s="310" customFormat="1" ht="16.5">
      <c r="A82" s="311" t="s">
        <v>32</v>
      </c>
      <c r="B82" s="379" t="s">
        <v>33</v>
      </c>
      <c r="C82" s="379"/>
    </row>
    <row r="83" spans="1:1020" s="310" customFormat="1" ht="16.5">
      <c r="A83" s="312" t="s">
        <v>287</v>
      </c>
      <c r="B83" s="382" t="s">
        <v>293</v>
      </c>
      <c r="C83" s="382"/>
    </row>
    <row r="84" spans="1:1020" s="310" customFormat="1" ht="16.5">
      <c r="A84" s="312"/>
      <c r="B84" s="312"/>
      <c r="C84" s="312"/>
    </row>
    <row r="85" spans="1:1020" s="81" customFormat="1" ht="16.5">
      <c r="A85" s="310" t="s">
        <v>34</v>
      </c>
      <c r="B85" s="312" t="s">
        <v>287</v>
      </c>
      <c r="C85" s="380" t="s">
        <v>83</v>
      </c>
    </row>
    <row r="86" spans="1:1020" s="81" customFormat="1" ht="53.25" customHeight="1">
      <c r="A86" s="310" t="s">
        <v>35</v>
      </c>
      <c r="B86" s="312" t="s">
        <v>288</v>
      </c>
      <c r="C86" s="380"/>
    </row>
    <row r="87" spans="1:1020" s="81" customFormat="1" ht="33">
      <c r="A87" s="310" t="s">
        <v>36</v>
      </c>
      <c r="B87" s="312" t="s">
        <v>289</v>
      </c>
      <c r="C87" s="310"/>
    </row>
    <row r="88" spans="1:1020" s="81" customFormat="1" ht="16.5">
      <c r="A88" s="310" t="s">
        <v>37</v>
      </c>
      <c r="B88" s="312" t="s">
        <v>290</v>
      </c>
      <c r="C88" s="310"/>
    </row>
    <row r="89" spans="1:1020" s="81" customFormat="1" ht="33">
      <c r="A89" s="310" t="s">
        <v>38</v>
      </c>
      <c r="B89" s="312" t="s">
        <v>291</v>
      </c>
      <c r="C89" s="310"/>
    </row>
    <row r="90" spans="1:1020" s="81" customFormat="1" ht="49.5">
      <c r="A90" s="310" t="s">
        <v>40</v>
      </c>
      <c r="B90" s="312" t="s">
        <v>292</v>
      </c>
      <c r="C90" s="310"/>
    </row>
    <row r="91" spans="1:1020" s="81" customFormat="1" ht="16.5">
      <c r="A91" s="381" t="s">
        <v>41</v>
      </c>
      <c r="B91" s="381"/>
      <c r="C91" s="310"/>
    </row>
    <row r="92" spans="1:1020" s="81" customFormat="1" ht="16.5">
      <c r="A92" s="383" t="s">
        <v>42</v>
      </c>
      <c r="B92" s="383"/>
      <c r="C92" s="280">
        <v>-468000</v>
      </c>
    </row>
    <row r="93" spans="1:1020" s="81" customFormat="1" ht="16.5">
      <c r="A93" s="310"/>
      <c r="B93" s="310"/>
      <c r="C93" s="41"/>
    </row>
    <row r="94" spans="1:1020" s="38" customFormat="1" ht="22.5" customHeight="1">
      <c r="A94" s="310"/>
      <c r="B94" s="310"/>
      <c r="C94" s="39"/>
      <c r="ALV94" s="14"/>
      <c r="ALW94" s="14"/>
      <c r="ALX94" s="14"/>
      <c r="ALY94" s="14"/>
      <c r="ALZ94" s="14"/>
    </row>
    <row r="95" spans="1:1020" s="38" customFormat="1" ht="16.5">
      <c r="A95" s="311" t="s">
        <v>32</v>
      </c>
      <c r="B95" s="384" t="s">
        <v>33</v>
      </c>
      <c r="C95" s="384"/>
      <c r="AMB95" s="14"/>
      <c r="AMC95" s="14"/>
      <c r="AMD95" s="14"/>
      <c r="AME95" s="14"/>
      <c r="AMF95" s="14"/>
    </row>
    <row r="96" spans="1:1020" s="38" customFormat="1" ht="16.5">
      <c r="A96" s="312" t="s">
        <v>241</v>
      </c>
      <c r="B96" s="387" t="s">
        <v>242</v>
      </c>
      <c r="C96" s="387"/>
      <c r="AMB96" s="14"/>
      <c r="AMC96" s="14"/>
      <c r="AMD96" s="14"/>
      <c r="AME96" s="14"/>
      <c r="AMF96" s="14"/>
    </row>
    <row r="97" spans="1:1020" s="38" customFormat="1" ht="16.5">
      <c r="A97" s="310"/>
      <c r="B97" s="310"/>
      <c r="C97" s="310"/>
      <c r="AMB97" s="14"/>
      <c r="AMC97" s="14"/>
      <c r="AMD97" s="14"/>
      <c r="AME97" s="14"/>
      <c r="AMF97" s="14"/>
    </row>
    <row r="98" spans="1:1020" s="38" customFormat="1" ht="16.5">
      <c r="A98" s="384" t="s">
        <v>51</v>
      </c>
      <c r="B98" s="384"/>
      <c r="C98" s="384"/>
      <c r="AMB98" s="14"/>
      <c r="AMC98" s="14"/>
      <c r="AMD98" s="14"/>
      <c r="AME98" s="14"/>
      <c r="AMF98" s="14"/>
    </row>
    <row r="99" spans="1:1020" s="38" customFormat="1" ht="16.5">
      <c r="A99" s="310"/>
      <c r="B99" s="310"/>
      <c r="C99" s="310"/>
      <c r="AMB99" s="14"/>
      <c r="AMC99" s="14"/>
      <c r="AMD99" s="14"/>
      <c r="AME99" s="14"/>
      <c r="AMF99" s="14"/>
    </row>
    <row r="100" spans="1:1020" s="38" customFormat="1" ht="66" customHeight="1">
      <c r="A100" s="310" t="s">
        <v>34</v>
      </c>
      <c r="B100" s="312" t="s">
        <v>241</v>
      </c>
      <c r="C100" s="308" t="s">
        <v>94</v>
      </c>
      <c r="AMB100" s="14"/>
      <c r="AMC100" s="14"/>
      <c r="AMD100" s="14"/>
      <c r="AME100" s="14"/>
      <c r="AMF100" s="14"/>
    </row>
    <row r="101" spans="1:1020" s="38" customFormat="1" ht="16.5">
      <c r="A101" s="310" t="s">
        <v>35</v>
      </c>
      <c r="B101" s="312" t="s">
        <v>62</v>
      </c>
      <c r="C101" s="309" t="s">
        <v>93</v>
      </c>
      <c r="AMB101" s="14"/>
      <c r="AMC101" s="14"/>
      <c r="AMD101" s="14"/>
      <c r="AME101" s="14"/>
      <c r="AMF101" s="14"/>
    </row>
    <row r="102" spans="1:1020" s="38" customFormat="1" ht="16.5">
      <c r="A102" s="310" t="s">
        <v>36</v>
      </c>
      <c r="B102" s="312" t="s">
        <v>242</v>
      </c>
      <c r="C102" s="312"/>
      <c r="AMB102" s="14"/>
      <c r="AMC102" s="14"/>
      <c r="AMD102" s="14"/>
      <c r="AME102" s="14"/>
      <c r="AMF102" s="14"/>
    </row>
    <row r="103" spans="1:1020" s="38" customFormat="1" ht="66">
      <c r="A103" s="310" t="s">
        <v>37</v>
      </c>
      <c r="B103" s="312" t="s">
        <v>243</v>
      </c>
      <c r="C103" s="312"/>
      <c r="AMB103" s="14"/>
      <c r="AMC103" s="14"/>
      <c r="AMD103" s="14"/>
      <c r="AME103" s="14"/>
      <c r="AMF103" s="14"/>
    </row>
    <row r="104" spans="1:1020" s="38" customFormat="1" ht="16.5">
      <c r="A104" s="310" t="s">
        <v>38</v>
      </c>
      <c r="B104" s="312" t="s">
        <v>39</v>
      </c>
      <c r="C104" s="312"/>
      <c r="AMB104" s="14"/>
      <c r="AMC104" s="14"/>
      <c r="AMD104" s="14"/>
      <c r="AME104" s="14"/>
      <c r="AMF104" s="14"/>
    </row>
    <row r="105" spans="1:1020" s="38" customFormat="1" ht="16.5">
      <c r="A105" s="310" t="s">
        <v>244</v>
      </c>
      <c r="B105" s="312" t="s">
        <v>41</v>
      </c>
      <c r="C105" s="312"/>
      <c r="AMB105" s="14"/>
      <c r="AMC105" s="14"/>
      <c r="AMD105" s="14"/>
      <c r="AME105" s="14"/>
      <c r="AMF105" s="14"/>
    </row>
    <row r="106" spans="1:1020" s="38" customFormat="1" ht="16.5">
      <c r="A106" s="386" t="s">
        <v>41</v>
      </c>
      <c r="B106" s="386"/>
      <c r="C106" s="86"/>
      <c r="AMB106" s="14"/>
      <c r="AMC106" s="14"/>
      <c r="AMD106" s="14"/>
      <c r="AME106" s="14"/>
      <c r="AMF106" s="14"/>
    </row>
    <row r="107" spans="1:1020" s="38" customFormat="1" ht="16.5">
      <c r="A107" s="385" t="s">
        <v>42</v>
      </c>
      <c r="B107" s="385"/>
      <c r="C107" s="280">
        <v>1204548.3</v>
      </c>
      <c r="AMB107" s="14"/>
      <c r="AMC107" s="14"/>
      <c r="AMD107" s="14"/>
      <c r="AME107" s="14"/>
      <c r="AMF107" s="14"/>
    </row>
  </sheetData>
  <mergeCells count="40">
    <mergeCell ref="A98:C98"/>
    <mergeCell ref="A106:B106"/>
    <mergeCell ref="A107:B107"/>
    <mergeCell ref="C85:C86"/>
    <mergeCell ref="A91:B91"/>
    <mergeCell ref="A92:B92"/>
    <mergeCell ref="B95:C95"/>
    <mergeCell ref="B96:C96"/>
    <mergeCell ref="C73:C74"/>
    <mergeCell ref="A78:B78"/>
    <mergeCell ref="A79:B79"/>
    <mergeCell ref="B82:C82"/>
    <mergeCell ref="B83:C83"/>
    <mergeCell ref="C32:C33"/>
    <mergeCell ref="A38:B38"/>
    <mergeCell ref="A39:B39"/>
    <mergeCell ref="B42:C42"/>
    <mergeCell ref="A70:C70"/>
    <mergeCell ref="B43:C43"/>
    <mergeCell ref="A45:C45"/>
    <mergeCell ref="C48:C49"/>
    <mergeCell ref="A53:B53"/>
    <mergeCell ref="A54:B54"/>
    <mergeCell ref="C57:C58"/>
    <mergeCell ref="A62:B62"/>
    <mergeCell ref="A63:B63"/>
    <mergeCell ref="B67:C67"/>
    <mergeCell ref="B68:C68"/>
    <mergeCell ref="C24:C25"/>
    <mergeCell ref="A29:B29"/>
    <mergeCell ref="A30:B30"/>
    <mergeCell ref="B7:C7"/>
    <mergeCell ref="B8:C8"/>
    <mergeCell ref="A11:C11"/>
    <mergeCell ref="C14:C15"/>
    <mergeCell ref="A3:C3"/>
    <mergeCell ref="A5:C5"/>
    <mergeCell ref="A4:C4"/>
    <mergeCell ref="A19:B19"/>
    <mergeCell ref="A20:B20"/>
  </mergeCells>
  <pageMargins left="0.7" right="0.7" top="0.75" bottom="0.75" header="0.51180555555555496" footer="0.51180555555555496"/>
  <pageSetup paperSize="9" firstPageNumber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view="pageBreakPreview" zoomScaleNormal="100" zoomScaleSheetLayoutView="100" workbookViewId="0">
      <selection activeCell="G22" sqref="G22"/>
    </sheetView>
  </sheetViews>
  <sheetFormatPr defaultRowHeight="17.25"/>
  <cols>
    <col min="1" max="1" width="31.140625" style="150" customWidth="1"/>
    <col min="2" max="2" width="69.85546875" style="150" customWidth="1"/>
    <col min="3" max="3" width="30.5703125" style="150" customWidth="1"/>
    <col min="4" max="16384" width="9.140625" style="150"/>
  </cols>
  <sheetData>
    <row r="1" spans="1:3" s="128" customFormat="1">
      <c r="C1" s="145" t="s">
        <v>329</v>
      </c>
    </row>
    <row r="2" spans="1:3" s="128" customFormat="1">
      <c r="C2" s="145" t="s">
        <v>96</v>
      </c>
    </row>
    <row r="3" spans="1:3" s="128" customFormat="1">
      <c r="C3" s="145" t="s">
        <v>92</v>
      </c>
    </row>
    <row r="4" spans="1:3" s="128" customFormat="1" ht="65.25" customHeight="1">
      <c r="A4" s="321" t="s">
        <v>200</v>
      </c>
      <c r="B4" s="321"/>
      <c r="C4" s="321"/>
    </row>
    <row r="5" spans="1:3" s="177" customFormat="1"/>
    <row r="6" spans="1:3" s="179" customFormat="1">
      <c r="A6" s="178" t="s">
        <v>201</v>
      </c>
      <c r="B6" s="178" t="s">
        <v>202</v>
      </c>
    </row>
    <row r="7" spans="1:3" s="179" customFormat="1" ht="28.5">
      <c r="A7" s="180">
        <v>1043</v>
      </c>
      <c r="B7" s="180" t="s">
        <v>203</v>
      </c>
    </row>
    <row r="8" spans="1:3" s="179" customFormat="1">
      <c r="A8" s="181" t="s">
        <v>204</v>
      </c>
      <c r="B8" s="182"/>
    </row>
    <row r="9" spans="1:3" s="179" customFormat="1">
      <c r="A9" s="181"/>
      <c r="B9" s="182"/>
    </row>
    <row r="10" spans="1:3" s="179" customFormat="1">
      <c r="A10" s="183" t="s">
        <v>205</v>
      </c>
      <c r="B10" s="184">
        <v>1043</v>
      </c>
      <c r="C10" s="317" t="s">
        <v>66</v>
      </c>
    </row>
    <row r="11" spans="1:3" s="179" customFormat="1" ht="17.25" customHeight="1">
      <c r="A11" s="183" t="s">
        <v>206</v>
      </c>
      <c r="B11" s="184">
        <v>42001</v>
      </c>
      <c r="C11" s="389" t="s">
        <v>83</v>
      </c>
    </row>
    <row r="12" spans="1:3" s="179" customFormat="1" ht="40.5">
      <c r="A12" s="183" t="s">
        <v>207</v>
      </c>
      <c r="B12" s="184" t="s">
        <v>208</v>
      </c>
      <c r="C12" s="390"/>
    </row>
    <row r="13" spans="1:3" s="179" customFormat="1" ht="27">
      <c r="A13" s="183" t="s">
        <v>209</v>
      </c>
      <c r="B13" s="184" t="s">
        <v>210</v>
      </c>
      <c r="C13" s="390"/>
    </row>
    <row r="14" spans="1:3" s="179" customFormat="1">
      <c r="A14" s="183" t="s">
        <v>211</v>
      </c>
      <c r="B14" s="184" t="s">
        <v>186</v>
      </c>
      <c r="C14" s="390"/>
    </row>
    <row r="15" spans="1:3" s="179" customFormat="1" ht="27">
      <c r="A15" s="184" t="s">
        <v>212</v>
      </c>
      <c r="B15" s="185" t="s">
        <v>213</v>
      </c>
      <c r="C15" s="390"/>
    </row>
    <row r="16" spans="1:3" s="179" customFormat="1">
      <c r="A16" s="186"/>
      <c r="B16" s="187" t="s">
        <v>214</v>
      </c>
      <c r="C16" s="391"/>
    </row>
    <row r="17" spans="1:3" s="179" customFormat="1">
      <c r="A17" s="184" t="s">
        <v>215</v>
      </c>
      <c r="B17" s="184" t="s">
        <v>216</v>
      </c>
      <c r="C17" s="121">
        <v>-1</v>
      </c>
    </row>
    <row r="18" spans="1:3" s="179" customFormat="1" ht="27">
      <c r="A18" s="184" t="s">
        <v>215</v>
      </c>
      <c r="B18" s="184" t="s">
        <v>217</v>
      </c>
      <c r="C18" s="121">
        <v>-9000</v>
      </c>
    </row>
    <row r="19" spans="1:3" s="179" customFormat="1">
      <c r="A19" s="188" t="s">
        <v>218</v>
      </c>
      <c r="B19" s="189"/>
      <c r="C19" s="121">
        <v>-3926405.5</v>
      </c>
    </row>
    <row r="20" spans="1:3" s="144" customFormat="1"/>
    <row r="21" spans="1:3" s="144" customFormat="1">
      <c r="A21" s="190"/>
      <c r="B21" s="190"/>
      <c r="C21" s="191"/>
    </row>
  </sheetData>
  <mergeCells count="2">
    <mergeCell ref="C11:C16"/>
    <mergeCell ref="A4:C4"/>
  </mergeCells>
  <dataValidations count="1">
    <dataValidation type="custom" allowBlank="1" showInputMessage="1" showErrorMessage="1" errorTitle="Հոոոոոոոոոպ!!!" error="Մի փոխեք այս դաշտը" sqref="A17:A18">
      <formula1>"ø³Ý³Ï³Ï³Ý"</formula1>
    </dataValidation>
  </dataValidations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32"/>
  <sheetViews>
    <sheetView view="pageBreakPreview" topLeftCell="A19" zoomScaleNormal="100" zoomScaleSheetLayoutView="100" workbookViewId="0">
      <selection activeCell="C42" sqref="C42"/>
    </sheetView>
  </sheetViews>
  <sheetFormatPr defaultColWidth="9.140625" defaultRowHeight="17.25"/>
  <cols>
    <col min="1" max="1" width="15.28515625" style="114" customWidth="1"/>
    <col min="2" max="2" width="45.7109375" style="93" customWidth="1"/>
    <col min="3" max="3" width="11.140625" style="115" customWidth="1"/>
    <col min="4" max="4" width="11.85546875" style="115" customWidth="1"/>
    <col min="5" max="5" width="17.5703125" style="116" customWidth="1"/>
    <col min="6" max="6" width="15.28515625" style="116" customWidth="1"/>
    <col min="7" max="7" width="17.5703125" style="116" customWidth="1"/>
    <col min="8" max="8" width="15.28515625" style="93" customWidth="1"/>
    <col min="9" max="9" width="14.7109375" style="93" bestFit="1" customWidth="1"/>
    <col min="10" max="1024" width="9.140625" style="93"/>
    <col min="1025" max="16384" width="9.140625" style="94"/>
  </cols>
  <sheetData>
    <row r="1" spans="1:7" s="92" customFormat="1">
      <c r="A1" s="91"/>
      <c r="B1" s="402" t="s">
        <v>328</v>
      </c>
      <c r="C1" s="402"/>
      <c r="D1" s="402"/>
      <c r="E1" s="402"/>
      <c r="F1" s="402"/>
      <c r="G1" s="402"/>
    </row>
    <row r="2" spans="1:7" s="92" customFormat="1">
      <c r="A2" s="402" t="s">
        <v>115</v>
      </c>
      <c r="B2" s="402"/>
      <c r="C2" s="402"/>
      <c r="D2" s="402"/>
      <c r="E2" s="402"/>
      <c r="F2" s="402"/>
      <c r="G2" s="402"/>
    </row>
    <row r="3" spans="1:7" s="92" customFormat="1">
      <c r="A3" s="402" t="s">
        <v>92</v>
      </c>
      <c r="B3" s="402"/>
      <c r="C3" s="402"/>
      <c r="D3" s="402"/>
      <c r="E3" s="402"/>
      <c r="F3" s="402"/>
      <c r="G3" s="402"/>
    </row>
    <row r="4" spans="1:7" ht="38.25" customHeight="1">
      <c r="A4" s="403" t="s">
        <v>219</v>
      </c>
      <c r="B4" s="403"/>
      <c r="C4" s="403"/>
      <c r="D4" s="403"/>
      <c r="E4" s="403"/>
      <c r="F4" s="403"/>
      <c r="G4" s="403"/>
    </row>
    <row r="5" spans="1:7" ht="81.75" customHeight="1">
      <c r="A5" s="404" t="s">
        <v>116</v>
      </c>
      <c r="B5" s="404" t="s">
        <v>117</v>
      </c>
      <c r="C5" s="404" t="s">
        <v>118</v>
      </c>
      <c r="D5" s="404" t="s">
        <v>119</v>
      </c>
      <c r="E5" s="405" t="s">
        <v>120</v>
      </c>
      <c r="F5" s="405" t="s">
        <v>83</v>
      </c>
      <c r="G5" s="405"/>
    </row>
    <row r="6" spans="1:7" ht="51.75">
      <c r="A6" s="404"/>
      <c r="B6" s="404"/>
      <c r="C6" s="404"/>
      <c r="D6" s="404"/>
      <c r="E6" s="405"/>
      <c r="F6" s="217" t="s">
        <v>121</v>
      </c>
      <c r="G6" s="95" t="s">
        <v>122</v>
      </c>
    </row>
    <row r="7" spans="1:7" s="97" customFormat="1" ht="16.5">
      <c r="A7" s="393" t="s">
        <v>61</v>
      </c>
      <c r="B7" s="394"/>
      <c r="C7" s="394"/>
      <c r="D7" s="394"/>
      <c r="E7" s="394"/>
      <c r="F7" s="395"/>
      <c r="G7" s="96">
        <f>SUM(G10+G23+G29)</f>
        <v>-488400</v>
      </c>
    </row>
    <row r="8" spans="1:7" s="103" customFormat="1" ht="16.5">
      <c r="A8" s="101" t="s">
        <v>123</v>
      </c>
      <c r="B8" s="98" t="s">
        <v>124</v>
      </c>
      <c r="C8" s="102" t="s">
        <v>125</v>
      </c>
      <c r="D8" s="396"/>
      <c r="E8" s="397"/>
      <c r="F8" s="398"/>
      <c r="G8" s="99"/>
    </row>
    <row r="9" spans="1:7" s="103" customFormat="1" ht="69" customHeight="1">
      <c r="A9" s="100" t="s">
        <v>129</v>
      </c>
      <c r="B9" s="399" t="s">
        <v>130</v>
      </c>
      <c r="C9" s="400"/>
      <c r="D9" s="400"/>
      <c r="E9" s="400"/>
      <c r="F9" s="401"/>
      <c r="G9" s="104"/>
    </row>
    <row r="10" spans="1:7" s="103" customFormat="1" ht="16.5">
      <c r="A10" s="393" t="s">
        <v>126</v>
      </c>
      <c r="B10" s="394"/>
      <c r="C10" s="394"/>
      <c r="D10" s="394"/>
      <c r="E10" s="394"/>
      <c r="F10" s="395"/>
      <c r="G10" s="104">
        <f>SUM(G11:G22)</f>
        <v>-13500</v>
      </c>
    </row>
    <row r="11" spans="1:7" s="103" customFormat="1" ht="16.5">
      <c r="A11" s="106" t="s">
        <v>131</v>
      </c>
      <c r="B11" s="107" t="s">
        <v>132</v>
      </c>
      <c r="C11" s="105" t="s">
        <v>127</v>
      </c>
      <c r="D11" s="105" t="s">
        <v>225</v>
      </c>
      <c r="E11" s="108">
        <v>5500</v>
      </c>
      <c r="F11" s="108">
        <v>-50</v>
      </c>
      <c r="G11" s="108">
        <v>-275</v>
      </c>
    </row>
    <row r="12" spans="1:7" s="103" customFormat="1" ht="16.5">
      <c r="A12" s="107" t="s">
        <v>133</v>
      </c>
      <c r="B12" s="109" t="s">
        <v>132</v>
      </c>
      <c r="C12" s="105" t="s">
        <v>127</v>
      </c>
      <c r="D12" s="105" t="s">
        <v>225</v>
      </c>
      <c r="E12" s="108">
        <v>4500</v>
      </c>
      <c r="F12" s="108">
        <v>-50</v>
      </c>
      <c r="G12" s="108">
        <v>-225</v>
      </c>
    </row>
    <row r="13" spans="1:7" s="103" customFormat="1" ht="16.5">
      <c r="A13" s="107" t="s">
        <v>134</v>
      </c>
      <c r="B13" s="109" t="s">
        <v>135</v>
      </c>
      <c r="C13" s="105" t="s">
        <v>127</v>
      </c>
      <c r="D13" s="105" t="s">
        <v>225</v>
      </c>
      <c r="E13" s="108">
        <v>1200</v>
      </c>
      <c r="F13" s="108">
        <v>-100</v>
      </c>
      <c r="G13" s="108">
        <v>-120</v>
      </c>
    </row>
    <row r="14" spans="1:7" s="103" customFormat="1" ht="16.5">
      <c r="A14" s="107" t="s">
        <v>136</v>
      </c>
      <c r="B14" s="106" t="s">
        <v>137</v>
      </c>
      <c r="C14" s="105" t="s">
        <v>127</v>
      </c>
      <c r="D14" s="105" t="s">
        <v>226</v>
      </c>
      <c r="E14" s="108">
        <v>600</v>
      </c>
      <c r="F14" s="108">
        <v>-2300</v>
      </c>
      <c r="G14" s="108">
        <v>-1380</v>
      </c>
    </row>
    <row r="15" spans="1:7" s="103" customFormat="1" ht="16.5">
      <c r="A15" s="393" t="s">
        <v>138</v>
      </c>
      <c r="B15" s="394"/>
      <c r="C15" s="394"/>
      <c r="D15" s="394"/>
      <c r="E15" s="394"/>
      <c r="F15" s="395"/>
      <c r="G15" s="104"/>
    </row>
    <row r="16" spans="1:7" s="103" customFormat="1" ht="16.5">
      <c r="A16" s="107" t="s">
        <v>139</v>
      </c>
      <c r="B16" s="107" t="s">
        <v>140</v>
      </c>
      <c r="C16" s="105" t="s">
        <v>128</v>
      </c>
      <c r="D16" s="105" t="s">
        <v>229</v>
      </c>
      <c r="E16" s="110"/>
      <c r="F16" s="105"/>
      <c r="G16" s="111">
        <v>-1000</v>
      </c>
    </row>
    <row r="17" spans="1:1024" s="103" customFormat="1" ht="16.5">
      <c r="A17" s="107" t="s">
        <v>141</v>
      </c>
      <c r="B17" s="107" t="s">
        <v>142</v>
      </c>
      <c r="C17" s="105" t="s">
        <v>128</v>
      </c>
      <c r="D17" s="105" t="s">
        <v>229</v>
      </c>
      <c r="E17" s="110"/>
      <c r="F17" s="105"/>
      <c r="G17" s="111">
        <v>-3500</v>
      </c>
    </row>
    <row r="18" spans="1:1024" s="103" customFormat="1" ht="49.5">
      <c r="A18" s="107" t="s">
        <v>143</v>
      </c>
      <c r="B18" s="112" t="s">
        <v>144</v>
      </c>
      <c r="C18" s="105" t="s">
        <v>127</v>
      </c>
      <c r="D18" s="105" t="s">
        <v>229</v>
      </c>
      <c r="E18" s="111">
        <v>2021850</v>
      </c>
      <c r="F18" s="111">
        <v>-1</v>
      </c>
      <c r="G18" s="111">
        <v>-2021.85</v>
      </c>
    </row>
    <row r="19" spans="1:1024" s="103" customFormat="1" ht="33.75" customHeight="1">
      <c r="A19" s="107" t="s">
        <v>227</v>
      </c>
      <c r="B19" s="112" t="s">
        <v>228</v>
      </c>
      <c r="C19" s="105" t="s">
        <v>127</v>
      </c>
      <c r="D19" s="105" t="s">
        <v>229</v>
      </c>
      <c r="E19" s="110"/>
      <c r="F19" s="105"/>
      <c r="G19" s="111">
        <v>-1978.15</v>
      </c>
    </row>
    <row r="20" spans="1:1024" s="103" customFormat="1" ht="33">
      <c r="A20" s="107" t="s">
        <v>145</v>
      </c>
      <c r="B20" s="112" t="s">
        <v>146</v>
      </c>
      <c r="C20" s="105" t="s">
        <v>127</v>
      </c>
      <c r="D20" s="105" t="s">
        <v>229</v>
      </c>
      <c r="E20" s="110"/>
      <c r="F20" s="105"/>
      <c r="G20" s="111">
        <v>-2000</v>
      </c>
    </row>
    <row r="21" spans="1:1024" s="103" customFormat="1" ht="33">
      <c r="A21" s="107" t="s">
        <v>147</v>
      </c>
      <c r="B21" s="112" t="s">
        <v>148</v>
      </c>
      <c r="C21" s="105" t="s">
        <v>128</v>
      </c>
      <c r="D21" s="105" t="s">
        <v>229</v>
      </c>
      <c r="E21" s="110"/>
      <c r="F21" s="105"/>
      <c r="G21" s="111">
        <v>-610</v>
      </c>
    </row>
    <row r="22" spans="1:1024" s="103" customFormat="1" ht="49.5">
      <c r="A22" s="107" t="s">
        <v>149</v>
      </c>
      <c r="B22" s="112" t="s">
        <v>150</v>
      </c>
      <c r="C22" s="105" t="s">
        <v>128</v>
      </c>
      <c r="D22" s="105" t="s">
        <v>229</v>
      </c>
      <c r="E22" s="110"/>
      <c r="F22" s="105"/>
      <c r="G22" s="111">
        <v>-390</v>
      </c>
    </row>
    <row r="23" spans="1:1024" s="103" customFormat="1" ht="48.75" customHeight="1">
      <c r="A23" s="100" t="s">
        <v>151</v>
      </c>
      <c r="B23" s="399" t="s">
        <v>69</v>
      </c>
      <c r="C23" s="400"/>
      <c r="D23" s="400"/>
      <c r="E23" s="400"/>
      <c r="F23" s="401"/>
      <c r="G23" s="104">
        <f>SUM(G25:G28)</f>
        <v>-6900</v>
      </c>
    </row>
    <row r="24" spans="1:1024" s="103" customFormat="1" ht="16.5">
      <c r="A24" s="393" t="s">
        <v>152</v>
      </c>
      <c r="B24" s="394"/>
      <c r="C24" s="394"/>
      <c r="D24" s="394"/>
      <c r="E24" s="394"/>
      <c r="F24" s="395"/>
      <c r="G24" s="104"/>
    </row>
    <row r="25" spans="1:1024" s="103" customFormat="1" ht="16.5">
      <c r="A25" s="107" t="s">
        <v>141</v>
      </c>
      <c r="B25" s="107" t="s">
        <v>142</v>
      </c>
      <c r="C25" s="105" t="s">
        <v>128</v>
      </c>
      <c r="D25" s="105" t="s">
        <v>229</v>
      </c>
      <c r="E25" s="113"/>
      <c r="F25" s="105"/>
      <c r="G25" s="111">
        <v>-3900</v>
      </c>
    </row>
    <row r="26" spans="1:1024" s="103" customFormat="1" ht="16.5">
      <c r="A26" s="107" t="s">
        <v>153</v>
      </c>
      <c r="B26" s="107" t="s">
        <v>154</v>
      </c>
      <c r="C26" s="105" t="s">
        <v>127</v>
      </c>
      <c r="D26" s="105" t="s">
        <v>229</v>
      </c>
      <c r="E26" s="113"/>
      <c r="F26" s="111"/>
      <c r="G26" s="111">
        <v>-800</v>
      </c>
    </row>
    <row r="27" spans="1:1024" s="103" customFormat="1" ht="33">
      <c r="A27" s="107" t="s">
        <v>155</v>
      </c>
      <c r="B27" s="112" t="s">
        <v>146</v>
      </c>
      <c r="C27" s="105" t="s">
        <v>127</v>
      </c>
      <c r="D27" s="105" t="s">
        <v>229</v>
      </c>
      <c r="E27" s="111"/>
      <c r="F27" s="111"/>
      <c r="G27" s="111">
        <v>-2197</v>
      </c>
    </row>
    <row r="28" spans="1:1024" s="103" customFormat="1" ht="16.5">
      <c r="A28" s="107" t="s">
        <v>156</v>
      </c>
      <c r="B28" s="107" t="s">
        <v>157</v>
      </c>
      <c r="C28" s="105" t="s">
        <v>128</v>
      </c>
      <c r="D28" s="105" t="s">
        <v>225</v>
      </c>
      <c r="E28" s="111">
        <v>250</v>
      </c>
      <c r="F28" s="111">
        <v>-12</v>
      </c>
      <c r="G28" s="111">
        <v>-3</v>
      </c>
    </row>
    <row r="29" spans="1:1024" s="81" customFormat="1" ht="22.5" customHeight="1">
      <c r="A29" s="275" t="s">
        <v>281</v>
      </c>
      <c r="B29" s="392" t="s">
        <v>282</v>
      </c>
      <c r="C29" s="392"/>
      <c r="D29" s="392"/>
      <c r="E29" s="392"/>
      <c r="F29" s="392"/>
      <c r="G29" s="96">
        <f>SUM(G31:G32)</f>
        <v>-468000</v>
      </c>
    </row>
    <row r="30" spans="1:1024" s="79" customFormat="1" ht="29.25" customHeight="1">
      <c r="A30" s="277" t="s">
        <v>283</v>
      </c>
      <c r="B30" s="277" t="s">
        <v>284</v>
      </c>
      <c r="C30" s="277"/>
      <c r="D30" s="277"/>
      <c r="E30" s="277" t="s">
        <v>283</v>
      </c>
      <c r="F30" s="277" t="s">
        <v>283</v>
      </c>
      <c r="G30" s="277" t="s">
        <v>283</v>
      </c>
      <c r="H30" s="278"/>
      <c r="I30" s="278"/>
      <c r="J30" s="278"/>
      <c r="K30" s="278"/>
      <c r="L30" s="278"/>
      <c r="M30" s="278"/>
      <c r="N30" s="278"/>
      <c r="O30" s="278"/>
      <c r="P30" s="278"/>
      <c r="Q30" s="278"/>
      <c r="R30" s="278"/>
      <c r="S30" s="278"/>
      <c r="T30" s="278"/>
      <c r="U30" s="278"/>
      <c r="V30" s="278"/>
      <c r="W30" s="278"/>
      <c r="X30" s="278"/>
      <c r="Y30" s="278"/>
      <c r="Z30" s="278"/>
      <c r="AA30" s="278"/>
      <c r="AB30" s="278"/>
      <c r="AC30" s="278"/>
      <c r="AD30" s="278"/>
      <c r="AE30" s="278"/>
      <c r="AF30" s="278"/>
      <c r="AG30" s="278"/>
      <c r="AH30" s="278"/>
      <c r="AI30" s="278"/>
      <c r="AJ30" s="278"/>
      <c r="AK30" s="278"/>
      <c r="AL30" s="278"/>
      <c r="AM30" s="278"/>
      <c r="AN30" s="278"/>
      <c r="AO30" s="278"/>
      <c r="AP30" s="278"/>
      <c r="AQ30" s="278"/>
      <c r="AR30" s="278"/>
      <c r="AS30" s="278"/>
      <c r="AT30" s="278"/>
      <c r="AU30" s="278"/>
      <c r="AV30" s="278"/>
      <c r="AW30" s="278"/>
      <c r="AX30" s="278"/>
      <c r="AY30" s="278"/>
      <c r="AZ30" s="278"/>
      <c r="BA30" s="278"/>
      <c r="BB30" s="278"/>
      <c r="BC30" s="278"/>
      <c r="BD30" s="278"/>
      <c r="BE30" s="278"/>
      <c r="BF30" s="278"/>
      <c r="BG30" s="278"/>
      <c r="BH30" s="278"/>
      <c r="BI30" s="278"/>
      <c r="BJ30" s="278"/>
      <c r="BK30" s="278"/>
      <c r="BL30" s="278"/>
      <c r="BM30" s="278"/>
      <c r="BN30" s="278"/>
      <c r="BO30" s="278"/>
      <c r="BP30" s="278"/>
      <c r="BQ30" s="278"/>
      <c r="BR30" s="278"/>
      <c r="BS30" s="278"/>
      <c r="BT30" s="278"/>
      <c r="BU30" s="278"/>
      <c r="BV30" s="278"/>
      <c r="BW30" s="278"/>
      <c r="BX30" s="278"/>
      <c r="BY30" s="278"/>
      <c r="BZ30" s="278"/>
      <c r="CA30" s="278"/>
      <c r="CB30" s="278"/>
      <c r="CC30" s="278"/>
      <c r="CD30" s="278"/>
      <c r="CE30" s="278"/>
      <c r="CF30" s="278"/>
      <c r="CG30" s="278"/>
      <c r="CH30" s="278"/>
      <c r="CI30" s="278"/>
      <c r="CJ30" s="278"/>
      <c r="CK30" s="278"/>
      <c r="CL30" s="278"/>
      <c r="CM30" s="278"/>
      <c r="CN30" s="278"/>
      <c r="CO30" s="278"/>
      <c r="CP30" s="278"/>
      <c r="CQ30" s="278"/>
      <c r="CR30" s="278"/>
      <c r="CS30" s="278"/>
      <c r="CT30" s="278"/>
      <c r="CU30" s="278"/>
      <c r="CV30" s="278"/>
      <c r="CW30" s="278"/>
      <c r="CX30" s="278"/>
      <c r="CY30" s="278"/>
      <c r="CZ30" s="278"/>
      <c r="DA30" s="278"/>
      <c r="DB30" s="278"/>
      <c r="DC30" s="278"/>
      <c r="DD30" s="278"/>
      <c r="DE30" s="278"/>
      <c r="DF30" s="278"/>
      <c r="DG30" s="278"/>
      <c r="DH30" s="278"/>
      <c r="DI30" s="278"/>
      <c r="DJ30" s="278"/>
      <c r="DK30" s="278"/>
      <c r="DL30" s="278"/>
      <c r="DM30" s="278"/>
      <c r="DN30" s="278"/>
      <c r="DO30" s="278"/>
      <c r="DP30" s="278"/>
      <c r="DQ30" s="278"/>
      <c r="DR30" s="278"/>
      <c r="DS30" s="278"/>
      <c r="DT30" s="278"/>
      <c r="DU30" s="278"/>
      <c r="DV30" s="278"/>
      <c r="DW30" s="278"/>
      <c r="DX30" s="278"/>
      <c r="DY30" s="278"/>
      <c r="DZ30" s="278"/>
      <c r="EA30" s="278"/>
      <c r="EB30" s="278"/>
      <c r="EC30" s="278"/>
      <c r="ED30" s="278"/>
      <c r="EE30" s="278"/>
      <c r="EF30" s="278"/>
      <c r="EG30" s="278"/>
      <c r="EH30" s="278"/>
      <c r="EI30" s="278"/>
      <c r="EJ30" s="278"/>
      <c r="EK30" s="278"/>
      <c r="EL30" s="278"/>
      <c r="EM30" s="278"/>
      <c r="EN30" s="278"/>
      <c r="EO30" s="278"/>
      <c r="EP30" s="278"/>
      <c r="EQ30" s="278"/>
      <c r="ER30" s="278"/>
      <c r="ES30" s="278"/>
      <c r="ET30" s="278"/>
      <c r="EU30" s="278"/>
      <c r="EV30" s="278"/>
      <c r="EW30" s="278"/>
      <c r="EX30" s="278"/>
      <c r="EY30" s="278"/>
      <c r="EZ30" s="278"/>
      <c r="FA30" s="278"/>
      <c r="FB30" s="278"/>
      <c r="FC30" s="278"/>
      <c r="FD30" s="278"/>
      <c r="FE30" s="278"/>
      <c r="FF30" s="278"/>
      <c r="FG30" s="278"/>
      <c r="FH30" s="278"/>
      <c r="FI30" s="278"/>
      <c r="FJ30" s="278"/>
      <c r="FK30" s="278"/>
      <c r="FL30" s="278"/>
      <c r="FM30" s="278"/>
      <c r="FN30" s="278"/>
      <c r="FO30" s="278"/>
      <c r="FP30" s="278"/>
      <c r="FQ30" s="278"/>
      <c r="FR30" s="278"/>
      <c r="FS30" s="278"/>
      <c r="FT30" s="278"/>
      <c r="FU30" s="278"/>
      <c r="FV30" s="278"/>
      <c r="FW30" s="278"/>
      <c r="FX30" s="278"/>
      <c r="FY30" s="278"/>
      <c r="FZ30" s="278"/>
      <c r="GA30" s="278"/>
      <c r="GB30" s="278"/>
      <c r="GC30" s="278"/>
      <c r="GD30" s="278"/>
      <c r="GE30" s="278"/>
      <c r="GF30" s="278"/>
      <c r="GG30" s="278"/>
      <c r="GH30" s="278"/>
      <c r="GI30" s="278"/>
      <c r="GJ30" s="278"/>
      <c r="GK30" s="278"/>
      <c r="GL30" s="278"/>
      <c r="GM30" s="278"/>
      <c r="GN30" s="278"/>
      <c r="GO30" s="278"/>
      <c r="GP30" s="278"/>
      <c r="GQ30" s="278"/>
      <c r="GR30" s="278"/>
      <c r="GS30" s="278"/>
      <c r="GT30" s="278"/>
      <c r="GU30" s="278"/>
      <c r="GV30" s="278"/>
      <c r="GW30" s="278"/>
      <c r="GX30" s="278"/>
      <c r="GY30" s="278"/>
      <c r="GZ30" s="278"/>
      <c r="HA30" s="278"/>
      <c r="HB30" s="278"/>
      <c r="HC30" s="278"/>
      <c r="HD30" s="278"/>
      <c r="HE30" s="278"/>
      <c r="HF30" s="278"/>
      <c r="HG30" s="278"/>
      <c r="HH30" s="278"/>
      <c r="HI30" s="278"/>
      <c r="HJ30" s="278"/>
      <c r="HK30" s="278"/>
      <c r="HL30" s="278"/>
      <c r="HM30" s="278"/>
      <c r="HN30" s="278"/>
      <c r="HO30" s="278"/>
      <c r="HP30" s="278"/>
      <c r="HQ30" s="278"/>
      <c r="HR30" s="278"/>
      <c r="HS30" s="278"/>
      <c r="HT30" s="278"/>
      <c r="HU30" s="278"/>
      <c r="HV30" s="278"/>
      <c r="HW30" s="278"/>
      <c r="HX30" s="278"/>
      <c r="HY30" s="278"/>
      <c r="HZ30" s="278"/>
      <c r="IA30" s="278"/>
      <c r="IB30" s="278"/>
      <c r="IC30" s="278"/>
      <c r="ID30" s="278"/>
      <c r="IE30" s="278"/>
      <c r="IF30" s="278"/>
      <c r="IG30" s="278"/>
      <c r="IH30" s="278"/>
      <c r="II30" s="278"/>
      <c r="IJ30" s="278"/>
      <c r="IK30" s="278"/>
      <c r="IL30" s="278"/>
      <c r="IM30" s="278"/>
      <c r="IN30" s="278"/>
      <c r="IO30" s="278"/>
      <c r="IP30" s="278"/>
      <c r="IQ30" s="278"/>
      <c r="IR30" s="278"/>
      <c r="IS30" s="278"/>
      <c r="IT30" s="278"/>
      <c r="IU30" s="278"/>
      <c r="IV30" s="278"/>
      <c r="IW30" s="278"/>
      <c r="IX30" s="278"/>
      <c r="IY30" s="278"/>
      <c r="IZ30" s="278"/>
      <c r="JA30" s="278"/>
      <c r="JB30" s="278"/>
      <c r="JC30" s="278"/>
      <c r="JD30" s="278"/>
      <c r="JE30" s="278"/>
      <c r="JF30" s="278"/>
      <c r="JG30" s="278"/>
      <c r="JH30" s="278"/>
      <c r="JI30" s="278"/>
      <c r="JJ30" s="278"/>
      <c r="JK30" s="278"/>
      <c r="JL30" s="278"/>
      <c r="JM30" s="278"/>
      <c r="JN30" s="278"/>
      <c r="JO30" s="278"/>
      <c r="JP30" s="278"/>
      <c r="JQ30" s="278"/>
      <c r="JR30" s="278"/>
      <c r="JS30" s="278"/>
      <c r="JT30" s="278"/>
      <c r="JU30" s="278"/>
      <c r="JV30" s="278"/>
      <c r="JW30" s="278"/>
      <c r="JX30" s="278"/>
      <c r="JY30" s="278"/>
      <c r="JZ30" s="278"/>
      <c r="KA30" s="278"/>
      <c r="KB30" s="278"/>
      <c r="KC30" s="278"/>
      <c r="KD30" s="278"/>
      <c r="KE30" s="278"/>
      <c r="KF30" s="278"/>
      <c r="KG30" s="278"/>
      <c r="KH30" s="278"/>
      <c r="KI30" s="278"/>
      <c r="KJ30" s="278"/>
      <c r="KK30" s="278"/>
      <c r="KL30" s="278"/>
      <c r="KM30" s="278"/>
      <c r="KN30" s="278"/>
      <c r="KO30" s="278"/>
      <c r="KP30" s="278"/>
      <c r="KQ30" s="278"/>
      <c r="KR30" s="278"/>
      <c r="KS30" s="278"/>
      <c r="KT30" s="278"/>
      <c r="KU30" s="278"/>
      <c r="KV30" s="278"/>
      <c r="KW30" s="278"/>
      <c r="KX30" s="278"/>
      <c r="KY30" s="278"/>
      <c r="KZ30" s="278"/>
      <c r="LA30" s="278"/>
      <c r="LB30" s="278"/>
      <c r="LC30" s="278"/>
      <c r="LD30" s="278"/>
      <c r="LE30" s="278"/>
      <c r="LF30" s="278"/>
      <c r="LG30" s="278"/>
      <c r="LH30" s="278"/>
      <c r="LI30" s="278"/>
      <c r="LJ30" s="278"/>
      <c r="LK30" s="278"/>
      <c r="LL30" s="278"/>
      <c r="LM30" s="278"/>
      <c r="LN30" s="278"/>
      <c r="LO30" s="278"/>
      <c r="LP30" s="278"/>
      <c r="LQ30" s="278"/>
      <c r="LR30" s="278"/>
      <c r="LS30" s="278"/>
      <c r="LT30" s="278"/>
      <c r="LU30" s="278"/>
      <c r="LV30" s="278"/>
      <c r="LW30" s="278"/>
      <c r="LX30" s="278"/>
      <c r="LY30" s="278"/>
      <c r="LZ30" s="278"/>
      <c r="MA30" s="278"/>
      <c r="MB30" s="278"/>
      <c r="MC30" s="278"/>
      <c r="MD30" s="278"/>
      <c r="ME30" s="278"/>
      <c r="MF30" s="278"/>
      <c r="MG30" s="278"/>
      <c r="MH30" s="278"/>
      <c r="MI30" s="278"/>
      <c r="MJ30" s="278"/>
      <c r="MK30" s="278"/>
      <c r="ML30" s="278"/>
      <c r="MM30" s="278"/>
      <c r="MN30" s="278"/>
      <c r="MO30" s="278"/>
      <c r="MP30" s="278"/>
      <c r="MQ30" s="278"/>
      <c r="MR30" s="278"/>
      <c r="MS30" s="278"/>
      <c r="MT30" s="278"/>
      <c r="MU30" s="278"/>
      <c r="MV30" s="278"/>
      <c r="MW30" s="278"/>
      <c r="MX30" s="278"/>
      <c r="MY30" s="278"/>
      <c r="MZ30" s="278"/>
      <c r="NA30" s="278"/>
      <c r="NB30" s="278"/>
      <c r="NC30" s="278"/>
      <c r="ND30" s="278"/>
      <c r="NE30" s="278"/>
      <c r="NF30" s="278"/>
      <c r="NG30" s="278"/>
      <c r="NH30" s="278"/>
      <c r="NI30" s="278"/>
      <c r="NJ30" s="278"/>
      <c r="NK30" s="278"/>
      <c r="NL30" s="278"/>
      <c r="NM30" s="278"/>
      <c r="NN30" s="278"/>
      <c r="NO30" s="278"/>
      <c r="NP30" s="278"/>
      <c r="NQ30" s="278"/>
      <c r="NR30" s="278"/>
      <c r="NS30" s="278"/>
      <c r="NT30" s="278"/>
      <c r="NU30" s="278"/>
      <c r="NV30" s="278"/>
      <c r="NW30" s="278"/>
      <c r="NX30" s="278"/>
      <c r="NY30" s="278"/>
      <c r="NZ30" s="278"/>
      <c r="OA30" s="278"/>
      <c r="OB30" s="278"/>
      <c r="OC30" s="278"/>
      <c r="OD30" s="278"/>
      <c r="OE30" s="278"/>
      <c r="OF30" s="278"/>
      <c r="OG30" s="278"/>
      <c r="OH30" s="278"/>
      <c r="OI30" s="278"/>
      <c r="OJ30" s="278"/>
      <c r="OK30" s="278"/>
      <c r="OL30" s="278"/>
      <c r="OM30" s="278"/>
      <c r="ON30" s="278"/>
      <c r="OO30" s="278"/>
      <c r="OP30" s="278"/>
      <c r="OQ30" s="278"/>
      <c r="OR30" s="278"/>
      <c r="OS30" s="278"/>
      <c r="OT30" s="278"/>
      <c r="OU30" s="278"/>
      <c r="OV30" s="278"/>
      <c r="OW30" s="278"/>
      <c r="OX30" s="278"/>
      <c r="OY30" s="278"/>
      <c r="OZ30" s="278"/>
      <c r="PA30" s="278"/>
      <c r="PB30" s="278"/>
      <c r="PC30" s="278"/>
      <c r="PD30" s="278"/>
      <c r="PE30" s="278"/>
      <c r="PF30" s="278"/>
      <c r="PG30" s="278"/>
      <c r="PH30" s="278"/>
      <c r="PI30" s="278"/>
      <c r="PJ30" s="278"/>
      <c r="PK30" s="278"/>
      <c r="PL30" s="278"/>
      <c r="PM30" s="278"/>
      <c r="PN30" s="278"/>
      <c r="PO30" s="278"/>
      <c r="PP30" s="278"/>
      <c r="PQ30" s="278"/>
      <c r="PR30" s="278"/>
      <c r="PS30" s="278"/>
      <c r="PT30" s="278"/>
      <c r="PU30" s="278"/>
      <c r="PV30" s="278"/>
      <c r="PW30" s="278"/>
      <c r="PX30" s="278"/>
      <c r="PY30" s="278"/>
      <c r="PZ30" s="278"/>
      <c r="QA30" s="278"/>
      <c r="QB30" s="278"/>
      <c r="QC30" s="278"/>
      <c r="QD30" s="278"/>
      <c r="QE30" s="278"/>
      <c r="QF30" s="278"/>
      <c r="QG30" s="278"/>
      <c r="QH30" s="278"/>
      <c r="QI30" s="278"/>
      <c r="QJ30" s="278"/>
      <c r="QK30" s="278"/>
      <c r="QL30" s="278"/>
      <c r="QM30" s="278"/>
      <c r="QN30" s="278"/>
      <c r="QO30" s="278"/>
      <c r="QP30" s="278"/>
      <c r="QQ30" s="278"/>
      <c r="QR30" s="278"/>
      <c r="QS30" s="278"/>
      <c r="QT30" s="278"/>
      <c r="QU30" s="278"/>
      <c r="QV30" s="278"/>
      <c r="QW30" s="278"/>
      <c r="QX30" s="278"/>
      <c r="QY30" s="278"/>
      <c r="QZ30" s="278"/>
      <c r="RA30" s="278"/>
      <c r="RB30" s="278"/>
      <c r="RC30" s="278"/>
      <c r="RD30" s="278"/>
      <c r="RE30" s="278"/>
      <c r="RF30" s="278"/>
      <c r="RG30" s="278"/>
      <c r="RH30" s="278"/>
      <c r="RI30" s="278"/>
      <c r="RJ30" s="278"/>
      <c r="RK30" s="278"/>
      <c r="RL30" s="278"/>
      <c r="RM30" s="278"/>
      <c r="RN30" s="278"/>
      <c r="RO30" s="278"/>
      <c r="RP30" s="278"/>
      <c r="RQ30" s="278"/>
      <c r="RR30" s="278"/>
      <c r="RS30" s="278"/>
      <c r="RT30" s="278"/>
      <c r="RU30" s="278"/>
      <c r="RV30" s="278"/>
      <c r="RW30" s="278"/>
      <c r="RX30" s="278"/>
      <c r="RY30" s="278"/>
      <c r="RZ30" s="278"/>
      <c r="SA30" s="278"/>
      <c r="SB30" s="278"/>
      <c r="SC30" s="278"/>
      <c r="SD30" s="278"/>
      <c r="SE30" s="278"/>
      <c r="SF30" s="278"/>
      <c r="SG30" s="278"/>
      <c r="SH30" s="278"/>
      <c r="SI30" s="278"/>
      <c r="SJ30" s="278"/>
      <c r="SK30" s="278"/>
      <c r="SL30" s="278"/>
      <c r="SM30" s="278"/>
      <c r="SN30" s="278"/>
      <c r="SO30" s="278"/>
      <c r="SP30" s="278"/>
      <c r="SQ30" s="278"/>
      <c r="SR30" s="278"/>
      <c r="SS30" s="278"/>
      <c r="ST30" s="278"/>
      <c r="SU30" s="278"/>
      <c r="SV30" s="278"/>
      <c r="SW30" s="278"/>
      <c r="SX30" s="278"/>
      <c r="SY30" s="278"/>
      <c r="SZ30" s="278"/>
      <c r="TA30" s="278"/>
      <c r="TB30" s="278"/>
      <c r="TC30" s="278"/>
      <c r="TD30" s="278"/>
      <c r="TE30" s="278"/>
      <c r="TF30" s="278"/>
      <c r="TG30" s="278"/>
      <c r="TH30" s="278"/>
      <c r="TI30" s="278"/>
      <c r="TJ30" s="278"/>
      <c r="TK30" s="278"/>
      <c r="TL30" s="278"/>
      <c r="TM30" s="278"/>
      <c r="TN30" s="278"/>
      <c r="TO30" s="278"/>
      <c r="TP30" s="278"/>
      <c r="TQ30" s="278"/>
      <c r="TR30" s="278"/>
      <c r="TS30" s="278"/>
      <c r="TT30" s="278"/>
      <c r="TU30" s="278"/>
      <c r="TV30" s="278"/>
      <c r="TW30" s="278"/>
      <c r="TX30" s="278"/>
      <c r="TY30" s="278"/>
      <c r="TZ30" s="278"/>
      <c r="UA30" s="278"/>
      <c r="UB30" s="278"/>
      <c r="UC30" s="278"/>
      <c r="UD30" s="278"/>
      <c r="UE30" s="278"/>
      <c r="UF30" s="278"/>
      <c r="UG30" s="278"/>
      <c r="UH30" s="278"/>
      <c r="UI30" s="278"/>
      <c r="UJ30" s="278"/>
      <c r="UK30" s="278"/>
      <c r="UL30" s="278"/>
      <c r="UM30" s="278"/>
      <c r="UN30" s="278"/>
      <c r="UO30" s="278"/>
      <c r="UP30" s="278"/>
      <c r="UQ30" s="278"/>
      <c r="UR30" s="278"/>
      <c r="US30" s="278"/>
      <c r="UT30" s="278"/>
      <c r="UU30" s="278"/>
      <c r="UV30" s="278"/>
      <c r="UW30" s="278"/>
      <c r="UX30" s="278"/>
      <c r="UY30" s="278"/>
      <c r="UZ30" s="278"/>
      <c r="VA30" s="278"/>
      <c r="VB30" s="278"/>
      <c r="VC30" s="278"/>
      <c r="VD30" s="278"/>
      <c r="VE30" s="278"/>
      <c r="VF30" s="278"/>
      <c r="VG30" s="278"/>
      <c r="VH30" s="278"/>
      <c r="VI30" s="278"/>
      <c r="VJ30" s="278"/>
      <c r="VK30" s="278"/>
      <c r="VL30" s="278"/>
      <c r="VM30" s="278"/>
      <c r="VN30" s="278"/>
      <c r="VO30" s="278"/>
      <c r="VP30" s="278"/>
      <c r="VQ30" s="278"/>
      <c r="VR30" s="278"/>
      <c r="VS30" s="278"/>
      <c r="VT30" s="278"/>
      <c r="VU30" s="278"/>
      <c r="VV30" s="278"/>
      <c r="VW30" s="278"/>
      <c r="VX30" s="278"/>
      <c r="VY30" s="278"/>
      <c r="VZ30" s="278"/>
      <c r="WA30" s="278"/>
      <c r="WB30" s="278"/>
      <c r="WC30" s="278"/>
      <c r="WD30" s="278"/>
      <c r="WE30" s="278"/>
      <c r="WF30" s="278"/>
      <c r="WG30" s="278"/>
      <c r="WH30" s="278"/>
      <c r="WI30" s="278"/>
      <c r="WJ30" s="278"/>
      <c r="WK30" s="278"/>
      <c r="WL30" s="278"/>
      <c r="WM30" s="278"/>
      <c r="WN30" s="278"/>
      <c r="WO30" s="278"/>
      <c r="WP30" s="278"/>
      <c r="WQ30" s="278"/>
      <c r="WR30" s="278"/>
      <c r="WS30" s="278"/>
      <c r="WT30" s="278"/>
      <c r="WU30" s="278"/>
      <c r="WV30" s="278"/>
      <c r="WW30" s="278"/>
      <c r="WX30" s="278"/>
      <c r="WY30" s="278"/>
      <c r="WZ30" s="278"/>
      <c r="XA30" s="278"/>
      <c r="XB30" s="278"/>
      <c r="XC30" s="278"/>
      <c r="XD30" s="278"/>
      <c r="XE30" s="278"/>
      <c r="XF30" s="278"/>
      <c r="XG30" s="278"/>
      <c r="XH30" s="278"/>
      <c r="XI30" s="278"/>
      <c r="XJ30" s="278"/>
      <c r="XK30" s="278"/>
      <c r="XL30" s="278"/>
      <c r="XM30" s="278"/>
      <c r="XN30" s="278"/>
      <c r="XO30" s="278"/>
      <c r="XP30" s="278"/>
      <c r="XQ30" s="278"/>
      <c r="XR30" s="278"/>
      <c r="XS30" s="278"/>
      <c r="XT30" s="278"/>
      <c r="XU30" s="278"/>
      <c r="XV30" s="278"/>
      <c r="XW30" s="278"/>
      <c r="XX30" s="278"/>
      <c r="XY30" s="278"/>
      <c r="XZ30" s="278"/>
      <c r="YA30" s="278"/>
      <c r="YB30" s="278"/>
      <c r="YC30" s="278"/>
      <c r="YD30" s="278"/>
      <c r="YE30" s="278"/>
      <c r="YF30" s="278"/>
      <c r="YG30" s="278"/>
      <c r="YH30" s="278"/>
      <c r="YI30" s="278"/>
      <c r="YJ30" s="278"/>
      <c r="YK30" s="278"/>
      <c r="YL30" s="278"/>
      <c r="YM30" s="278"/>
      <c r="YN30" s="278"/>
      <c r="YO30" s="278"/>
      <c r="YP30" s="278"/>
      <c r="YQ30" s="278"/>
      <c r="YR30" s="278"/>
      <c r="YS30" s="278"/>
      <c r="YT30" s="278"/>
      <c r="YU30" s="278"/>
      <c r="YV30" s="278"/>
      <c r="YW30" s="278"/>
      <c r="YX30" s="278"/>
      <c r="YY30" s="278"/>
      <c r="YZ30" s="278"/>
      <c r="ZA30" s="278"/>
      <c r="ZB30" s="278"/>
      <c r="ZC30" s="278"/>
      <c r="ZD30" s="278"/>
      <c r="ZE30" s="278"/>
      <c r="ZF30" s="278"/>
      <c r="ZG30" s="278"/>
      <c r="ZH30" s="278"/>
      <c r="ZI30" s="278"/>
      <c r="ZJ30" s="278"/>
      <c r="ZK30" s="278"/>
      <c r="ZL30" s="278"/>
      <c r="ZM30" s="278"/>
      <c r="ZN30" s="278"/>
      <c r="ZO30" s="278"/>
      <c r="ZP30" s="278"/>
      <c r="ZQ30" s="278"/>
      <c r="ZR30" s="278"/>
      <c r="ZS30" s="278"/>
      <c r="ZT30" s="278"/>
      <c r="ZU30" s="278"/>
      <c r="ZV30" s="278"/>
      <c r="ZW30" s="278"/>
      <c r="ZX30" s="278"/>
      <c r="ZY30" s="278"/>
      <c r="ZZ30" s="278"/>
      <c r="AAA30" s="278"/>
      <c r="AAB30" s="278"/>
      <c r="AAC30" s="278"/>
      <c r="AAD30" s="278"/>
      <c r="AAE30" s="278"/>
      <c r="AAF30" s="278"/>
      <c r="AAG30" s="278"/>
      <c r="AAH30" s="278"/>
      <c r="AAI30" s="278"/>
      <c r="AAJ30" s="278"/>
      <c r="AAK30" s="278"/>
      <c r="AAL30" s="278"/>
      <c r="AAM30" s="278"/>
      <c r="AAN30" s="278"/>
      <c r="AAO30" s="278"/>
      <c r="AAP30" s="278"/>
      <c r="AAQ30" s="278"/>
      <c r="AAR30" s="278"/>
      <c r="AAS30" s="278"/>
      <c r="AAT30" s="278"/>
      <c r="AAU30" s="278"/>
      <c r="AAV30" s="278"/>
      <c r="AAW30" s="278"/>
      <c r="AAX30" s="278"/>
      <c r="AAY30" s="278"/>
      <c r="AAZ30" s="278"/>
      <c r="ABA30" s="278"/>
      <c r="ABB30" s="278"/>
      <c r="ABC30" s="278"/>
      <c r="ABD30" s="278"/>
      <c r="ABE30" s="278"/>
      <c r="ABF30" s="278"/>
      <c r="ABG30" s="278"/>
      <c r="ABH30" s="278"/>
      <c r="ABI30" s="278"/>
      <c r="ABJ30" s="278"/>
      <c r="ABK30" s="278"/>
      <c r="ABL30" s="278"/>
      <c r="ABM30" s="278"/>
      <c r="ABN30" s="278"/>
      <c r="ABO30" s="278"/>
      <c r="ABP30" s="278"/>
      <c r="ABQ30" s="278"/>
      <c r="ABR30" s="278"/>
      <c r="ABS30" s="278"/>
      <c r="ABT30" s="278"/>
      <c r="ABU30" s="278"/>
      <c r="ABV30" s="278"/>
      <c r="ABW30" s="278"/>
      <c r="ABX30" s="278"/>
      <c r="ABY30" s="278"/>
      <c r="ABZ30" s="278"/>
      <c r="ACA30" s="278"/>
      <c r="ACB30" s="278"/>
      <c r="ACC30" s="278"/>
      <c r="ACD30" s="278"/>
      <c r="ACE30" s="278"/>
      <c r="ACF30" s="278"/>
      <c r="ACG30" s="278"/>
      <c r="ACH30" s="278"/>
      <c r="ACI30" s="278"/>
      <c r="ACJ30" s="278"/>
      <c r="ACK30" s="278"/>
      <c r="ACL30" s="278"/>
      <c r="ACM30" s="278"/>
      <c r="ACN30" s="278"/>
      <c r="ACO30" s="278"/>
      <c r="ACP30" s="278"/>
      <c r="ACQ30" s="278"/>
      <c r="ACR30" s="278"/>
      <c r="ACS30" s="278"/>
      <c r="ACT30" s="278"/>
      <c r="ACU30" s="278"/>
      <c r="ACV30" s="278"/>
      <c r="ACW30" s="278"/>
      <c r="ACX30" s="278"/>
      <c r="ACY30" s="278"/>
      <c r="ACZ30" s="278"/>
      <c r="ADA30" s="278"/>
      <c r="ADB30" s="278"/>
      <c r="ADC30" s="278"/>
      <c r="ADD30" s="278"/>
      <c r="ADE30" s="278"/>
      <c r="ADF30" s="278"/>
      <c r="ADG30" s="278"/>
      <c r="ADH30" s="278"/>
      <c r="ADI30" s="278"/>
      <c r="ADJ30" s="278"/>
      <c r="ADK30" s="278"/>
      <c r="ADL30" s="278"/>
      <c r="ADM30" s="278"/>
      <c r="ADN30" s="278"/>
      <c r="ADO30" s="278"/>
      <c r="ADP30" s="278"/>
      <c r="ADQ30" s="278"/>
      <c r="ADR30" s="278"/>
      <c r="ADS30" s="278"/>
      <c r="ADT30" s="278"/>
      <c r="ADU30" s="278"/>
      <c r="ADV30" s="278"/>
      <c r="ADW30" s="278"/>
      <c r="ADX30" s="278"/>
      <c r="ADY30" s="278"/>
      <c r="ADZ30" s="278"/>
      <c r="AEA30" s="278"/>
      <c r="AEB30" s="278"/>
      <c r="AEC30" s="278"/>
      <c r="AED30" s="278"/>
      <c r="AEE30" s="278"/>
      <c r="AEF30" s="278"/>
      <c r="AEG30" s="278"/>
      <c r="AEH30" s="278"/>
      <c r="AEI30" s="278"/>
      <c r="AEJ30" s="278"/>
      <c r="AEK30" s="278"/>
      <c r="AEL30" s="278"/>
      <c r="AEM30" s="278"/>
      <c r="AEN30" s="278"/>
      <c r="AEO30" s="278"/>
      <c r="AEP30" s="278"/>
      <c r="AEQ30" s="278"/>
      <c r="AER30" s="278"/>
      <c r="AES30" s="278"/>
      <c r="AET30" s="278"/>
      <c r="AEU30" s="278"/>
      <c r="AEV30" s="278"/>
      <c r="AEW30" s="278"/>
      <c r="AEX30" s="278"/>
      <c r="AEY30" s="278"/>
      <c r="AEZ30" s="278"/>
      <c r="AFA30" s="278"/>
      <c r="AFB30" s="278"/>
      <c r="AFC30" s="278"/>
      <c r="AFD30" s="278"/>
      <c r="AFE30" s="278"/>
      <c r="AFF30" s="278"/>
      <c r="AFG30" s="278"/>
      <c r="AFH30" s="278"/>
      <c r="AFI30" s="278"/>
      <c r="AFJ30" s="278"/>
      <c r="AFK30" s="278"/>
      <c r="AFL30" s="278"/>
      <c r="AFM30" s="278"/>
      <c r="AFN30" s="278"/>
      <c r="AFO30" s="278"/>
      <c r="AFP30" s="278"/>
      <c r="AFQ30" s="278"/>
      <c r="AFR30" s="278"/>
      <c r="AFS30" s="278"/>
      <c r="AFT30" s="278"/>
      <c r="AFU30" s="278"/>
      <c r="AFV30" s="278"/>
      <c r="AFW30" s="278"/>
      <c r="AFX30" s="278"/>
      <c r="AFY30" s="278"/>
      <c r="AFZ30" s="278"/>
      <c r="AGA30" s="278"/>
      <c r="AGB30" s="278"/>
      <c r="AGC30" s="278"/>
      <c r="AGD30" s="278"/>
      <c r="AGE30" s="278"/>
      <c r="AGF30" s="278"/>
      <c r="AGG30" s="278"/>
      <c r="AGH30" s="278"/>
      <c r="AGI30" s="278"/>
      <c r="AGJ30" s="278"/>
      <c r="AGK30" s="278"/>
      <c r="AGL30" s="278"/>
      <c r="AGM30" s="278"/>
      <c r="AGN30" s="278"/>
      <c r="AGO30" s="278"/>
      <c r="AGP30" s="278"/>
      <c r="AGQ30" s="278"/>
      <c r="AGR30" s="278"/>
      <c r="AGS30" s="278"/>
      <c r="AGT30" s="278"/>
      <c r="AGU30" s="278"/>
      <c r="AGV30" s="278"/>
      <c r="AGW30" s="278"/>
      <c r="AGX30" s="278"/>
      <c r="AGY30" s="278"/>
      <c r="AGZ30" s="278"/>
      <c r="AHA30" s="278"/>
      <c r="AHB30" s="278"/>
      <c r="AHC30" s="278"/>
      <c r="AHD30" s="278"/>
      <c r="AHE30" s="278"/>
      <c r="AHF30" s="278"/>
      <c r="AHG30" s="278"/>
      <c r="AHH30" s="278"/>
      <c r="AHI30" s="278"/>
      <c r="AHJ30" s="278"/>
      <c r="AHK30" s="278"/>
      <c r="AHL30" s="278"/>
      <c r="AHM30" s="278"/>
      <c r="AHN30" s="278"/>
      <c r="AHO30" s="278"/>
      <c r="AHP30" s="278"/>
      <c r="AHQ30" s="278"/>
      <c r="AHR30" s="278"/>
      <c r="AHS30" s="278"/>
      <c r="AHT30" s="278"/>
      <c r="AHU30" s="278"/>
      <c r="AHV30" s="278"/>
      <c r="AHW30" s="278"/>
      <c r="AHX30" s="278"/>
      <c r="AHY30" s="278"/>
      <c r="AHZ30" s="278"/>
      <c r="AIA30" s="278"/>
      <c r="AIB30" s="278"/>
      <c r="AIC30" s="278"/>
      <c r="AID30" s="278"/>
      <c r="AIE30" s="278"/>
      <c r="AIF30" s="278"/>
      <c r="AIG30" s="278"/>
      <c r="AIH30" s="278"/>
      <c r="AII30" s="278"/>
      <c r="AIJ30" s="278"/>
      <c r="AIK30" s="278"/>
      <c r="AIL30" s="278"/>
      <c r="AIM30" s="278"/>
      <c r="AIN30" s="278"/>
      <c r="AIO30" s="278"/>
      <c r="AIP30" s="278"/>
      <c r="AIQ30" s="278"/>
      <c r="AIR30" s="278"/>
      <c r="AIS30" s="278"/>
      <c r="AIT30" s="278"/>
      <c r="AIU30" s="278"/>
      <c r="AIV30" s="278"/>
      <c r="AIW30" s="278"/>
      <c r="AIX30" s="278"/>
      <c r="AIY30" s="278"/>
      <c r="AIZ30" s="278"/>
      <c r="AJA30" s="278"/>
      <c r="AJB30" s="278"/>
      <c r="AJC30" s="278"/>
      <c r="AJD30" s="278"/>
      <c r="AJE30" s="278"/>
      <c r="AJF30" s="278"/>
      <c r="AJG30" s="278"/>
      <c r="AJH30" s="278"/>
      <c r="AJI30" s="278"/>
      <c r="AJJ30" s="278"/>
      <c r="AJK30" s="278"/>
      <c r="AJL30" s="278"/>
      <c r="AJM30" s="278"/>
      <c r="AJN30" s="278"/>
      <c r="AJO30" s="278"/>
      <c r="AJP30" s="278"/>
      <c r="AJQ30" s="278"/>
      <c r="AJR30" s="278"/>
      <c r="AJS30" s="278"/>
      <c r="AJT30" s="278"/>
      <c r="AJU30" s="278"/>
      <c r="AJV30" s="278"/>
      <c r="AJW30" s="278"/>
      <c r="AJX30" s="278"/>
      <c r="AJY30" s="278"/>
      <c r="AJZ30" s="278"/>
      <c r="AKA30" s="278"/>
      <c r="AKB30" s="278"/>
      <c r="AKC30" s="278"/>
      <c r="AKD30" s="278"/>
      <c r="AKE30" s="278"/>
      <c r="AKF30" s="278"/>
      <c r="AKG30" s="278"/>
      <c r="AKH30" s="278"/>
      <c r="AKI30" s="278"/>
      <c r="AKJ30" s="278"/>
      <c r="AKK30" s="278"/>
      <c r="AKL30" s="278"/>
      <c r="AKM30" s="278"/>
      <c r="AKN30" s="278"/>
      <c r="AKO30" s="278"/>
      <c r="AKP30" s="278"/>
      <c r="AKQ30" s="278"/>
      <c r="AKR30" s="278"/>
      <c r="AKS30" s="278"/>
      <c r="AKT30" s="278"/>
      <c r="AKU30" s="278"/>
      <c r="AKV30" s="278"/>
      <c r="AKW30" s="278"/>
      <c r="AKX30" s="278"/>
      <c r="AKY30" s="278"/>
      <c r="AKZ30" s="278"/>
      <c r="ALA30" s="278"/>
      <c r="ALB30" s="278"/>
      <c r="ALC30" s="278"/>
      <c r="ALD30" s="278"/>
      <c r="ALE30" s="278"/>
      <c r="ALF30" s="278"/>
      <c r="ALG30" s="278"/>
      <c r="ALH30" s="278"/>
      <c r="ALI30" s="278"/>
      <c r="ALJ30" s="278"/>
      <c r="ALK30" s="278"/>
      <c r="ALL30" s="278"/>
      <c r="ALM30" s="278"/>
      <c r="ALN30" s="278"/>
      <c r="ALO30" s="278"/>
      <c r="ALP30" s="278"/>
      <c r="ALQ30" s="278"/>
      <c r="ALR30" s="278"/>
      <c r="ALS30" s="278"/>
      <c r="ALT30" s="278"/>
      <c r="ALU30" s="278"/>
      <c r="ALV30" s="278"/>
      <c r="ALW30" s="278"/>
      <c r="ALX30" s="278"/>
      <c r="ALY30" s="278"/>
      <c r="ALZ30" s="278"/>
      <c r="AMA30" s="278"/>
      <c r="AMB30" s="278"/>
      <c r="AMC30" s="278"/>
      <c r="AMD30" s="278"/>
      <c r="AME30" s="278"/>
      <c r="AMF30" s="278"/>
      <c r="AMG30" s="278"/>
      <c r="AMH30" s="278"/>
    </row>
    <row r="31" spans="1:1024" ht="33">
      <c r="A31" s="277" t="s">
        <v>294</v>
      </c>
      <c r="B31" s="279" t="s">
        <v>285</v>
      </c>
      <c r="C31" s="282" t="s">
        <v>286</v>
      </c>
      <c r="D31" s="282" t="s">
        <v>229</v>
      </c>
      <c r="E31" s="277"/>
      <c r="F31" s="277"/>
      <c r="G31" s="276">
        <v>-50000</v>
      </c>
      <c r="AMI31" s="94"/>
      <c r="AMJ31" s="94"/>
    </row>
    <row r="32" spans="1:1024" ht="33">
      <c r="A32" s="277" t="s">
        <v>338</v>
      </c>
      <c r="B32" s="279" t="s">
        <v>285</v>
      </c>
      <c r="C32" s="282" t="s">
        <v>286</v>
      </c>
      <c r="D32" s="282" t="s">
        <v>229</v>
      </c>
      <c r="E32" s="277"/>
      <c r="F32" s="277"/>
      <c r="G32" s="276">
        <v>-418000</v>
      </c>
    </row>
  </sheetData>
  <mergeCells count="18">
    <mergeCell ref="A7:F7"/>
    <mergeCell ref="B1:G1"/>
    <mergeCell ref="A2:G2"/>
    <mergeCell ref="A3:G3"/>
    <mergeCell ref="A4:G4"/>
    <mergeCell ref="A5:A6"/>
    <mergeCell ref="B5:B6"/>
    <mergeCell ref="C5:C6"/>
    <mergeCell ref="D5:D6"/>
    <mergeCell ref="E5:E6"/>
    <mergeCell ref="F5:G5"/>
    <mergeCell ref="B29:F29"/>
    <mergeCell ref="A24:F24"/>
    <mergeCell ref="D8:F8"/>
    <mergeCell ref="B9:F9"/>
    <mergeCell ref="A10:F10"/>
    <mergeCell ref="A15:F15"/>
    <mergeCell ref="B23:F23"/>
  </mergeCells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3</vt:i4>
      </vt:variant>
    </vt:vector>
  </HeadingPairs>
  <TitlesOfParts>
    <vt:vector size="15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  <vt:lpstr>Հավելված 8</vt:lpstr>
      <vt:lpstr>Հավելված 9</vt:lpstr>
      <vt:lpstr>Հավելված 10</vt:lpstr>
      <vt:lpstr>Հավելված 11</vt:lpstr>
      <vt:lpstr>Հավելված 12</vt:lpstr>
      <vt:lpstr>'Հավելված 10'!Print_Area</vt:lpstr>
      <vt:lpstr>'Հավելված 12'!Print_Area</vt:lpstr>
      <vt:lpstr>'Հավելված 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https/mul-mtc.gov.am/tasks/docs/attachment.php?id=193553&amp;fn=Voroshum+2019-3-NEW.xlsx&amp;out=1&amp;token=</cp:keywords>
  <dc:description/>
  <cp:lastModifiedBy>Lilit Harutyunyan</cp:lastModifiedBy>
  <cp:revision>58</cp:revision>
  <cp:lastPrinted>2022-12-19T15:28:00Z</cp:lastPrinted>
  <dcterms:created xsi:type="dcterms:W3CDTF">2019-03-14T07:25:24Z</dcterms:created>
  <dcterms:modified xsi:type="dcterms:W3CDTF">2022-12-20T11:52:27Z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