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-120" windowWidth="20520" windowHeight="11760" tabRatio="753" activeTab="2"/>
  </bookViews>
  <sheets>
    <sheet name="1" sheetId="44" r:id="rId1"/>
    <sheet name="Հ2" sheetId="32" r:id="rId2"/>
    <sheet name="Հ3" sheetId="42" r:id="rId3"/>
    <sheet name="Հ4" sheetId="41" r:id="rId4"/>
    <sheet name="Հ5" sheetId="45" r:id="rId5"/>
    <sheet name="Հ6" sheetId="43" r:id="rId6"/>
  </sheets>
  <externalReferences>
    <externalReference r:id="rId7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1">#REF!</definedName>
    <definedName name="PANature" localSheetId="2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>#REF!</definedName>
    <definedName name="x" localSheetId="4">#REF!</definedName>
    <definedName name="x">#REF!</definedName>
    <definedName name="_xlnm.Print_Titles" localSheetId="0">'1'!$6:$8</definedName>
    <definedName name="Հավելված" localSheetId="0">#REF!</definedName>
    <definedName name="Հավելված" localSheetId="4">#REF!</definedName>
    <definedName name="Հավելված">#REF!</definedName>
    <definedName name="Մաս" localSheetId="0">#REF!</definedName>
    <definedName name="Մաս" localSheetId="4">#REF!</definedName>
    <definedName name="Մաս">#REF!</definedName>
    <definedName name="շախմատիստ" localSheetId="0">#REF!</definedName>
    <definedName name="շախմատիստ" localSheetId="4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5" i="44" l="1"/>
  <c r="G70" i="45" l="1"/>
  <c r="F70" i="45"/>
  <c r="E70" i="45"/>
  <c r="D70" i="45"/>
  <c r="G58" i="45"/>
  <c r="B58" i="45"/>
  <c r="G57" i="45"/>
  <c r="B57" i="45"/>
  <c r="G56" i="45"/>
  <c r="B56" i="45"/>
  <c r="G38" i="45"/>
  <c r="F38" i="45"/>
  <c r="E38" i="45"/>
  <c r="D38" i="45"/>
  <c r="G26" i="45"/>
  <c r="G60" i="45" s="1"/>
  <c r="F26" i="45"/>
  <c r="F60" i="45" s="1"/>
  <c r="E26" i="45"/>
  <c r="E60" i="45" s="1"/>
  <c r="D26" i="45"/>
  <c r="D60" i="45" s="1"/>
  <c r="G25" i="45"/>
  <c r="C54" i="44" l="1"/>
  <c r="H39" i="32" l="1"/>
  <c r="I39" i="32"/>
  <c r="J39" i="32"/>
  <c r="G39" i="32"/>
  <c r="H41" i="32"/>
  <c r="I41" i="32"/>
  <c r="J41" i="32"/>
  <c r="G41" i="32"/>
  <c r="G54" i="44" l="1"/>
  <c r="D54" i="44" s="1"/>
  <c r="H63" i="43" l="1"/>
  <c r="H56" i="43"/>
  <c r="H78" i="43" l="1"/>
  <c r="H49" i="43"/>
  <c r="H48" i="43"/>
  <c r="H47" i="43"/>
  <c r="H46" i="43"/>
  <c r="H45" i="43"/>
  <c r="H44" i="43"/>
  <c r="H77" i="43"/>
  <c r="H75" i="43"/>
  <c r="H28" i="43"/>
  <c r="H26" i="43"/>
  <c r="H27" i="43"/>
  <c r="H25" i="43"/>
  <c r="H74" i="43"/>
  <c r="H76" i="43"/>
  <c r="H22" i="43"/>
  <c r="H23" i="43"/>
  <c r="H24" i="43"/>
  <c r="H21" i="43"/>
  <c r="H82" i="43"/>
  <c r="H85" i="43"/>
  <c r="H84" i="43"/>
  <c r="H83" i="43"/>
  <c r="H81" i="43"/>
  <c r="H80" i="43" s="1"/>
  <c r="H37" i="43"/>
  <c r="H38" i="43"/>
  <c r="H39" i="43"/>
  <c r="H40" i="43"/>
  <c r="H41" i="43"/>
  <c r="H36" i="43"/>
  <c r="H55" i="43"/>
  <c r="H69" i="43"/>
  <c r="H70" i="43"/>
  <c r="H71" i="43"/>
  <c r="H68" i="43"/>
  <c r="H73" i="43"/>
  <c r="H72" i="43"/>
  <c r="H67" i="43" l="1"/>
  <c r="H62" i="43"/>
  <c r="H61" i="43"/>
  <c r="H60" i="43"/>
  <c r="H59" i="43"/>
  <c r="H66" i="43"/>
  <c r="H64" i="43" l="1"/>
  <c r="H45" i="42" l="1"/>
  <c r="H31" i="42"/>
  <c r="F52" i="44"/>
  <c r="D52" i="44" l="1"/>
  <c r="H57" i="43"/>
  <c r="H58" i="43"/>
  <c r="H65" i="43"/>
  <c r="H31" i="43"/>
  <c r="H32" i="43"/>
  <c r="H33" i="43"/>
  <c r="H19" i="43"/>
  <c r="H20" i="43"/>
  <c r="H29" i="43"/>
  <c r="H15" i="43"/>
  <c r="H16" i="43"/>
  <c r="H17" i="43"/>
  <c r="H18" i="43"/>
  <c r="H13" i="43"/>
  <c r="H54" i="43"/>
  <c r="H53" i="43"/>
  <c r="H52" i="43"/>
  <c r="H51" i="43"/>
  <c r="H50" i="43"/>
  <c r="H43" i="43"/>
  <c r="H42" i="43"/>
  <c r="H35" i="43"/>
  <c r="H34" i="43"/>
  <c r="H14" i="43"/>
  <c r="H38" i="32"/>
  <c r="I38" i="32"/>
  <c r="J38" i="32"/>
  <c r="G38" i="32"/>
  <c r="H57" i="32"/>
  <c r="I57" i="32"/>
  <c r="J57" i="32"/>
  <c r="J56" i="32" s="1"/>
  <c r="G57" i="32"/>
  <c r="G56" i="32" s="1"/>
  <c r="H59" i="32"/>
  <c r="H58" i="32" s="1"/>
  <c r="I59" i="32"/>
  <c r="J59" i="32"/>
  <c r="G59" i="32"/>
  <c r="G58" i="32" s="1"/>
  <c r="H56" i="32"/>
  <c r="I56" i="32"/>
  <c r="J58" i="32"/>
  <c r="I58" i="32"/>
  <c r="F17" i="44"/>
  <c r="D17" i="44" s="1"/>
  <c r="G72" i="44"/>
  <c r="G73" i="44"/>
  <c r="G74" i="44"/>
  <c r="G75" i="44"/>
  <c r="G18" i="44"/>
  <c r="G19" i="44"/>
  <c r="F20" i="44"/>
  <c r="D20" i="44" s="1"/>
  <c r="F21" i="44"/>
  <c r="G22" i="44"/>
  <c r="D22" i="44" s="1"/>
  <c r="G23" i="44"/>
  <c r="G24" i="44"/>
  <c r="G25" i="44"/>
  <c r="F26" i="44"/>
  <c r="D26" i="44" s="1"/>
  <c r="G27" i="44"/>
  <c r="D27" i="44" s="1"/>
  <c r="C16" i="44"/>
  <c r="C17" i="44"/>
  <c r="C18" i="44"/>
  <c r="C19" i="44"/>
  <c r="C20" i="44"/>
  <c r="C21" i="44"/>
  <c r="C22" i="44"/>
  <c r="C23" i="44"/>
  <c r="C24" i="44"/>
  <c r="C25" i="44"/>
  <c r="C26" i="44"/>
  <c r="C27" i="44"/>
  <c r="H11" i="44"/>
  <c r="G29" i="44"/>
  <c r="D29" i="44" s="1"/>
  <c r="G30" i="44"/>
  <c r="F31" i="44"/>
  <c r="F32" i="44"/>
  <c r="D32" i="44" s="1"/>
  <c r="G33" i="44"/>
  <c r="D33" i="44" s="1"/>
  <c r="G34" i="44"/>
  <c r="D34" i="44" s="1"/>
  <c r="G35" i="44"/>
  <c r="D35" i="44" s="1"/>
  <c r="G36" i="44"/>
  <c r="D36" i="44" s="1"/>
  <c r="F37" i="44"/>
  <c r="D37" i="44" s="1"/>
  <c r="F38" i="44"/>
  <c r="D38" i="44" s="1"/>
  <c r="F39" i="44"/>
  <c r="D39" i="44" s="1"/>
  <c r="G40" i="44"/>
  <c r="D40" i="44" s="1"/>
  <c r="F41" i="44"/>
  <c r="D41" i="44" s="1"/>
  <c r="C28" i="44"/>
  <c r="C29" i="44"/>
  <c r="C30" i="44"/>
  <c r="C31" i="44"/>
  <c r="C32" i="44"/>
  <c r="C33" i="44"/>
  <c r="C34" i="44"/>
  <c r="C35" i="44"/>
  <c r="C36" i="44"/>
  <c r="C37" i="44"/>
  <c r="C38" i="44"/>
  <c r="C39" i="44"/>
  <c r="C40" i="44"/>
  <c r="C41" i="44"/>
  <c r="G43" i="44"/>
  <c r="G44" i="44"/>
  <c r="D44" i="44" s="1"/>
  <c r="G45" i="44"/>
  <c r="D45" i="44" s="1"/>
  <c r="G46" i="44"/>
  <c r="F47" i="44"/>
  <c r="D47" i="44" s="1"/>
  <c r="F48" i="44"/>
  <c r="D48" i="44" s="1"/>
  <c r="F49" i="44"/>
  <c r="D49" i="44" s="1"/>
  <c r="F50" i="44"/>
  <c r="G51" i="44"/>
  <c r="G53" i="44"/>
  <c r="D53" i="44" s="1"/>
  <c r="G55" i="44"/>
  <c r="D55" i="44" s="1"/>
  <c r="F56" i="44"/>
  <c r="D56" i="44" s="1"/>
  <c r="F57" i="44"/>
  <c r="D57" i="44" s="1"/>
  <c r="G58" i="44"/>
  <c r="D58" i="44" s="1"/>
  <c r="G59" i="44"/>
  <c r="D59" i="44" s="1"/>
  <c r="F60" i="44"/>
  <c r="F61" i="44"/>
  <c r="D61" i="44" s="1"/>
  <c r="E62" i="44"/>
  <c r="E42" i="44" s="1"/>
  <c r="G63" i="44"/>
  <c r="D63" i="44" s="1"/>
  <c r="F64" i="44"/>
  <c r="F65" i="44"/>
  <c r="F66" i="44"/>
  <c r="D66" i="44" s="1"/>
  <c r="C43" i="44"/>
  <c r="C44" i="44"/>
  <c r="C45" i="44"/>
  <c r="C46" i="44"/>
  <c r="C47" i="44"/>
  <c r="C48" i="44"/>
  <c r="C49" i="44"/>
  <c r="C50" i="44"/>
  <c r="C51" i="44"/>
  <c r="C53" i="44"/>
  <c r="C55" i="44"/>
  <c r="C56" i="44"/>
  <c r="C57" i="44"/>
  <c r="C58" i="44"/>
  <c r="C59" i="44"/>
  <c r="C60" i="44"/>
  <c r="C61" i="44"/>
  <c r="C62" i="44"/>
  <c r="C63" i="44"/>
  <c r="C64" i="44"/>
  <c r="C66" i="44"/>
  <c r="F69" i="44"/>
  <c r="D69" i="44" s="1"/>
  <c r="F70" i="44"/>
  <c r="F71" i="44"/>
  <c r="C75" i="44"/>
  <c r="C70" i="44"/>
  <c r="C71" i="44"/>
  <c r="C72" i="44"/>
  <c r="C73" i="44"/>
  <c r="C74" i="44"/>
  <c r="C69" i="44"/>
  <c r="F73" i="42"/>
  <c r="F72" i="42" s="1"/>
  <c r="F70" i="42" s="1"/>
  <c r="G73" i="42"/>
  <c r="H73" i="42"/>
  <c r="H72" i="42" s="1"/>
  <c r="E73" i="42"/>
  <c r="E72" i="42" s="1"/>
  <c r="E70" i="42" s="1"/>
  <c r="G72" i="42"/>
  <c r="G70" i="42"/>
  <c r="F31" i="42"/>
  <c r="G31" i="42"/>
  <c r="E31" i="42"/>
  <c r="F45" i="42"/>
  <c r="G45" i="42"/>
  <c r="E45" i="42"/>
  <c r="F19" i="42"/>
  <c r="G19" i="42"/>
  <c r="H19" i="42"/>
  <c r="H17" i="42" s="1"/>
  <c r="H16" i="42" s="1"/>
  <c r="H14" i="42" s="1"/>
  <c r="E19" i="42"/>
  <c r="H70" i="44"/>
  <c r="H71" i="44" s="1"/>
  <c r="E70" i="44"/>
  <c r="D65" i="44"/>
  <c r="D64" i="44"/>
  <c r="D60" i="44"/>
  <c r="D51" i="44"/>
  <c r="D50" i="44"/>
  <c r="D46" i="44"/>
  <c r="D43" i="44"/>
  <c r="H42" i="44"/>
  <c r="C42" i="44"/>
  <c r="B42" i="44"/>
  <c r="D31" i="44"/>
  <c r="D30" i="44"/>
  <c r="H28" i="44"/>
  <c r="E28" i="44"/>
  <c r="E21" i="44" s="1"/>
  <c r="B28" i="44"/>
  <c r="D25" i="44"/>
  <c r="D24" i="44"/>
  <c r="D23" i="44"/>
  <c r="H21" i="44"/>
  <c r="H19" i="44"/>
  <c r="E19" i="44"/>
  <c r="B16" i="44"/>
  <c r="H11" i="43" l="1"/>
  <c r="G17" i="42"/>
  <c r="G16" i="42" s="1"/>
  <c r="G14" i="42" s="1"/>
  <c r="G12" i="42" s="1"/>
  <c r="G10" i="42" s="1"/>
  <c r="J55" i="32"/>
  <c r="I55" i="32"/>
  <c r="H70" i="42"/>
  <c r="F67" i="44"/>
  <c r="H55" i="32"/>
  <c r="G16" i="44"/>
  <c r="G68" i="44"/>
  <c r="G28" i="44"/>
  <c r="D18" i="44"/>
  <c r="E17" i="42"/>
  <c r="E16" i="42" s="1"/>
  <c r="E14" i="42" s="1"/>
  <c r="E12" i="42" s="1"/>
  <c r="E10" i="42" s="1"/>
  <c r="H79" i="43"/>
  <c r="H30" i="43"/>
  <c r="H10" i="43" s="1"/>
  <c r="D62" i="44"/>
  <c r="F68" i="44"/>
  <c r="F17" i="42"/>
  <c r="F28" i="44"/>
  <c r="F42" i="44"/>
  <c r="G55" i="32"/>
  <c r="D19" i="44"/>
  <c r="D28" i="44"/>
  <c r="G42" i="44"/>
  <c r="H16" i="44"/>
  <c r="D70" i="44"/>
  <c r="E16" i="44"/>
  <c r="E14" i="44" s="1"/>
  <c r="E11" i="44" s="1"/>
  <c r="D21" i="44"/>
  <c r="H12" i="42"/>
  <c r="H10" i="42" s="1"/>
  <c r="H72" i="44"/>
  <c r="F16" i="44"/>
  <c r="E71" i="44"/>
  <c r="G14" i="44" l="1"/>
  <c r="G11" i="44" s="1"/>
  <c r="G9" i="44" s="1"/>
  <c r="H9" i="43"/>
  <c r="H8" i="43" s="1"/>
  <c r="H73" i="44"/>
  <c r="H74" i="44" s="1"/>
  <c r="H75" i="44" s="1"/>
  <c r="F16" i="42"/>
  <c r="F14" i="42" s="1"/>
  <c r="F12" i="42" s="1"/>
  <c r="F10" i="42" s="1"/>
  <c r="F14" i="44"/>
  <c r="D42" i="44"/>
  <c r="D71" i="44"/>
  <c r="E72" i="44"/>
  <c r="D16" i="44"/>
  <c r="F13" i="44" l="1"/>
  <c r="F11" i="44" s="1"/>
  <c r="F9" i="44" s="1"/>
  <c r="H68" i="44"/>
  <c r="H67" i="44" s="1"/>
  <c r="D14" i="44"/>
  <c r="H9" i="44"/>
  <c r="D72" i="44"/>
  <c r="E73" i="44"/>
  <c r="D13" i="44" l="1"/>
  <c r="D73" i="44"/>
  <c r="E74" i="44"/>
  <c r="E68" i="44" l="1"/>
  <c r="E67" i="44" s="1"/>
  <c r="D74" i="44"/>
  <c r="E75" i="44"/>
  <c r="D75" i="44" l="1"/>
  <c r="D68" i="44" l="1"/>
  <c r="D67" i="44" l="1"/>
  <c r="E9" i="44" l="1"/>
  <c r="H40" i="32" l="1"/>
  <c r="I40" i="32"/>
  <c r="J40" i="32"/>
  <c r="G40" i="32"/>
  <c r="H37" i="32" l="1"/>
  <c r="H36" i="32" s="1"/>
  <c r="I37" i="32"/>
  <c r="I36" i="32" s="1"/>
  <c r="J37" i="32"/>
  <c r="J36" i="32" s="1"/>
  <c r="G37" i="32"/>
  <c r="G36" i="32" s="1"/>
  <c r="J54" i="32" l="1"/>
  <c r="I54" i="32"/>
  <c r="H54" i="32"/>
  <c r="G54" i="32"/>
  <c r="J53" i="32"/>
  <c r="J51" i="32" s="1"/>
  <c r="J50" i="32" s="1"/>
  <c r="I53" i="32"/>
  <c r="I51" i="32" s="1"/>
  <c r="I50" i="32" s="1"/>
  <c r="H53" i="32"/>
  <c r="H51" i="32" s="1"/>
  <c r="H50" i="32" s="1"/>
  <c r="G53" i="32"/>
  <c r="G51" i="32" s="1"/>
  <c r="G50" i="32" s="1"/>
  <c r="H49" i="32" l="1"/>
  <c r="H48" i="32" s="1"/>
  <c r="H47" i="32" s="1"/>
  <c r="H46" i="32" s="1"/>
  <c r="H44" i="32" s="1"/>
  <c r="H42" i="32" s="1"/>
  <c r="I49" i="32"/>
  <c r="I48" i="32" s="1"/>
  <c r="I47" i="32" s="1"/>
  <c r="I46" i="32" s="1"/>
  <c r="I44" i="32" s="1"/>
  <c r="G49" i="32"/>
  <c r="G48" i="32" s="1"/>
  <c r="G47" i="32" s="1"/>
  <c r="G46" i="32" s="1"/>
  <c r="G44" i="32" s="1"/>
  <c r="G42" i="32" s="1"/>
  <c r="J49" i="32"/>
  <c r="J48" i="32" s="1"/>
  <c r="J47" i="32" s="1"/>
  <c r="J46" i="32" s="1"/>
  <c r="J44" i="32" s="1"/>
  <c r="J42" i="32" s="1"/>
  <c r="I42" i="32"/>
  <c r="G35" i="32" l="1"/>
  <c r="G34" i="32" s="1"/>
  <c r="G32" i="32" s="1"/>
  <c r="G31" i="32" s="1"/>
  <c r="G30" i="32" s="1"/>
  <c r="G29" i="32" s="1"/>
  <c r="G28" i="32" s="1"/>
  <c r="G27" i="32" s="1"/>
  <c r="G25" i="32" s="1"/>
  <c r="H35" i="32"/>
  <c r="H34" i="32" s="1"/>
  <c r="H32" i="32" s="1"/>
  <c r="H31" i="32" s="1"/>
  <c r="H30" i="32" s="1"/>
  <c r="H29" i="32" s="1"/>
  <c r="H28" i="32" s="1"/>
  <c r="H27" i="32" s="1"/>
  <c r="H25" i="32" s="1"/>
  <c r="I35" i="32"/>
  <c r="I34" i="32" s="1"/>
  <c r="I32" i="32" s="1"/>
  <c r="I31" i="32" s="1"/>
  <c r="I30" i="32" s="1"/>
  <c r="I29" i="32" s="1"/>
  <c r="I28" i="32" s="1"/>
  <c r="I27" i="32" s="1"/>
  <c r="I25" i="32" s="1"/>
  <c r="I23" i="32" l="1"/>
  <c r="G23" i="32"/>
  <c r="H23" i="32"/>
  <c r="H21" i="32" l="1"/>
  <c r="H19" i="32" s="1"/>
  <c r="H17" i="32" s="1"/>
  <c r="H15" i="32" s="1"/>
  <c r="H13" i="32" s="1"/>
  <c r="H12" i="32" s="1"/>
  <c r="H10" i="32" s="1"/>
  <c r="I21" i="32"/>
  <c r="I19" i="32" s="1"/>
  <c r="I17" i="32" s="1"/>
  <c r="I15" i="32" s="1"/>
  <c r="I13" i="32" s="1"/>
  <c r="I12" i="32" s="1"/>
  <c r="I10" i="32" s="1"/>
  <c r="G21" i="32"/>
  <c r="G19" i="32" s="1"/>
  <c r="G17" i="32" s="1"/>
  <c r="G15" i="32" s="1"/>
  <c r="G13" i="32" s="1"/>
  <c r="G12" i="32" s="1"/>
  <c r="G10" i="32" s="1"/>
  <c r="J35" i="32" l="1"/>
  <c r="J34" i="32" s="1"/>
  <c r="J32" i="32" s="1"/>
  <c r="J31" i="32" s="1"/>
  <c r="J30" i="32" l="1"/>
  <c r="J29" i="32" s="1"/>
  <c r="J28" i="32" s="1"/>
  <c r="J27" i="32" s="1"/>
  <c r="J25" i="32" s="1"/>
  <c r="J23" i="32" s="1"/>
  <c r="J21" i="32" l="1"/>
  <c r="J19" i="32" l="1"/>
  <c r="J17" i="32" s="1"/>
  <c r="J15" i="32" s="1"/>
  <c r="J13" i="32" s="1"/>
  <c r="J12" i="32" s="1"/>
  <c r="J10" i="32" s="1"/>
</calcChain>
</file>

<file path=xl/sharedStrings.xml><?xml version="1.0" encoding="utf-8"?>
<sst xmlns="http://schemas.openxmlformats.org/spreadsheetml/2006/main" count="619" uniqueCount="269">
  <si>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</si>
  <si>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</si>
  <si>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</si>
  <si>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</si>
  <si>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</si>
  <si>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</si>
  <si>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</si>
  <si>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</si>
  <si>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</si>
  <si>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</si>
  <si>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</si>
  <si>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</si>
  <si>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</si>
  <si>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</si>
  <si>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</si>
  <si>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</si>
  <si>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</si>
  <si>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</si>
  <si>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</si>
  <si>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</si>
  <si>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</si>
  <si>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</si>
  <si>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</si>
  <si>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</si>
  <si>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</si>
  <si>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</si>
  <si>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</si>
  <si>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</si>
  <si>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</si>
  <si>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</si>
  <si>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</si>
  <si>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</si>
  <si>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</si>
  <si>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</si>
  <si>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</si>
  <si>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</si>
  <si>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</si>
  <si>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Հավելված 3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</si>
  <si>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</si>
  <si>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</si>
  <si>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</si>
  <si>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</si>
  <si>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</si>
  <si>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</si>
  <si>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</si>
  <si>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</si>
  <si>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</si>
  <si>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</si>
  <si>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</si>
  <si>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</si>
  <si>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</si>
  <si>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</si>
  <si>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</si>
  <si>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</si>
  <si>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</si>
  <si>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</si>
  <si>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</si>
  <si>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</si>
  <si>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</si>
  <si>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</si>
  <si>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</si>
  <si>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</si>
  <si>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</si>
  <si>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</si>
  <si>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</si>
  <si>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</si>
  <si>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</si>
  <si>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</si>
  <si>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</si>
  <si>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</si>
  <si>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</si>
  <si>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</si>
  <si>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</si>
  <si>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</si>
  <si>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</si>
  <si>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</si>
  <si>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</si>
  <si>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</si>
  <si>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</si>
  <si>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</si>
  <si>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</si>
  <si>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</si>
  <si>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</si>
  <si>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- Շենքերի և շինությունների շինարարություն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</si>
  <si>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</si>
  <si>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</si>
  <si>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</si>
  <si>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 xml:space="preserve"> ԱՅԼ ՀԻՄՆԱԿԱՆ ՄԻՋՈՑՆԵՐ</t>
  </si>
  <si>
    <t xml:space="preserve"> - Նախագծահետազոտական ծախսեր</t>
  </si>
  <si>
    <t>Հավելված N1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</si>
  <si>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</si>
  <si>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</si>
  <si>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</si>
  <si>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</si>
  <si>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</si>
  <si>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</si>
  <si>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</si>
  <si>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</si>
  <si>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</si>
  <si>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</si>
  <si>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</si>
  <si>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</si>
  <si>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</si>
  <si>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</si>
  <si>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Տրանսպորտային օբյեկտների հիմնանորոգում</t>
  </si>
  <si>
    <t>Տրանսպորտային օբյեկտների հիմնանորոգում, այդ թվում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</si>
  <si>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</si>
  <si>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</si>
  <si>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</si>
  <si>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</si>
  <si>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Մ-2, Երևան-Երասխ-Գորիս-Մեղրի-Իրանի սահման կմ53+150 - կմ65+350 հատվածի հիմնանորոգում</t>
  </si>
  <si>
    <t>Մ-2, Երևան – Երասխ – Գորիս – Մեղրի – Իրանի Իսլամական Հանրապետության սահման միջպետական նշանակության ավտոճանապարհի կմ245-ից կմ252 հատվածը շրջանցող նոր ճանապարհահատվածի կառուցում</t>
  </si>
  <si>
    <t>Մ-3, Թուրքիայի սահման-Մարգարա-Վանաձոր-Տաշիր-Վրաստանի սահման միջպետական նշանակության ավտոճանապարհի կմ35+535-կմ39+500 հատվածի հիմնանորոգում</t>
  </si>
  <si>
    <t xml:space="preserve">Մ-5, Երևան - Արմավիր - Թուրքիայի սահման միջպետական նշանակության ավտոճանապարհի կմ17+530-կմ18+200, կմ25+593 - կմ29+385 և կմ32+675 - կմ33+833 աջակողմյան և ձախակողմյան հատվածների հիմնանորոգում </t>
  </si>
  <si>
    <t>Մ-8, Վանաձոր (Մ-6 հատման կետ) - Դիլիջան միջպետական նշանակության ավտոճանապարհի կմ40+000 - կմ42+000 հատվածի հիմնանորոգում</t>
  </si>
  <si>
    <t>2</t>
  </si>
  <si>
    <t>Հանրապետական նշանակության ավտոճանապարհներ, այդ թվում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</si>
  <si>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</si>
  <si>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</si>
  <si>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Հ-15, /Մ-5/(Նորապատ) -Արգավանդ –/Մ-3/ (Վարդանաշեն) հանրապետական նշանակության ավտոճանապարհի կմ0+000 - կմ3+000 հատվածի հիմնանորոգում</t>
  </si>
  <si>
    <t>Հ-26, /Մ-4/ - Ենոքավան – Կարմիրգյուղ (գյուղատեղի) - /Մ-16/ հանրապետական նշանակության ավտոճանապարհի կմ 0+000-կմ 7+000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</si>
  <si>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</si>
  <si>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Մարզային նշանակության ավտոճանապարհներ, այդ թվում</t>
  </si>
  <si>
    <t>Տ-3-44, /Մ-5/ – Ծիածան – Աղավնատուն – Լեռնամերձ ավտոճանապարհի կմ0+000-կմ7+300 հատվածի հիմնանորոգում</t>
  </si>
  <si>
    <t>Տ-3-61, /Մ-5/ (Նորապատ) - /Հ-17/ ավտոճանապարհի կմ0+000-կմ1+700 հատվածի հիմնանորոգում</t>
  </si>
  <si>
    <t>Տ-4-78, /Տ-4-40/ - Նորակերտ - /Մ-14/ (Փոքր Մասրիկ) ավտոճանապարհի կմ5+200-կմ7+200 հատվածի հիմնանորոգում</t>
  </si>
  <si>
    <t>Մ-6 - Եղեգնուտ - Դեբեդ ավտոճանապարհի կմ0+000 - կմ7+183 հատվածի հիմնանորոգում</t>
  </si>
  <si>
    <t>Տ-8-13, /Մ-12/ - Վերիշեն - Խոզնավար ավտոճանապարհի կմ0+000 - կմ18+300 հատվածի հիմնանորոգում</t>
  </si>
  <si>
    <t>Տ-8-56, /Մ-2/ - Հարժիս ավտոճանապարհի կմ0+000 - կմ8+000 հատվածի հիմնանորոգում</t>
  </si>
  <si>
    <t>Տ-9-19, /Մ-2/ - Հերհեր -Կարմրաշեն մարզային նշանակության ավտոճանապարհի կմ10+000 - կմ18+700 հատվածի հիմնանորոգում</t>
  </si>
  <si>
    <t>Տ-10-34, /Մ-4/ - Լեռնային Հայաստան առողջարան ավտոճանապարհի կմ0+000 - կմ2+200 հատվածի հիմնանորոգում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</si>
  <si>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</si>
  <si>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>Մ-4, Երևան-Սևան-Իջևան-Ադրբեջանի սահման միջպետական նշանակության ավտոճանապարհի  կմ68+000 - կմ69+000 հատվածում փլուզված հողային պաստառի շեպի վերականգնում</t>
  </si>
  <si>
    <t>Հ-53, /Մ-4/ - Սեմյոնովկա - /Մ-4/ հանրապետական նշանակության ավտոճանապարհի կմ0+100 հատվածի կամրջի հիմնանորոգում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</si>
  <si>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</si>
  <si>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 xml:space="preserve">Մ-3, Թուրքիայի սահման-Մարգարա-Վանաձոր-Տաշիր-Վրաստանի սահման միջպետական նշանակության ավտոճանապարհի կմ105+500-ում գտնվող կամրջի հիմնանորոգում </t>
  </si>
  <si>
    <t>/Մ-2/-Տաթև-Աղվանի-/Մ-2/(Սյունիք) միջպետական նշանակության ավտոճանապարհի կմ0+000-կմ19+500 հատվածի հիմնանորոգում</t>
  </si>
  <si>
    <t>Մ-2, Երևան-Երասխ-Գորիս-Մեղրի-Իրանի սահման միջպետական նշանակության ավտոճանապարհի կմ329+820 - կմ338+100 հատվածի հիմնանորոգում</t>
  </si>
  <si>
    <t>Մ-3, Թուրքիայի սահման-Մարգարա-Վանաձոր-Տաշիր-Վրաստանի սահման միջպետական նշանակության ավտոճանապարհի կմ2+000 - կմ10+500 հատվածի հիմնանորոգում</t>
  </si>
  <si>
    <t>Մ-3, Թուրքիայի սահման-Մարգարա-Վանաձոր-Տաշիր-Վրաստանի սահման միջպետական նշանակության ավտոճանապարհի կմ116+790 (կմ116+900)-կմ128+718(կմ127+900) հատվածի հիմնանորոգում</t>
  </si>
  <si>
    <t xml:space="preserve">Մ-10, Սևան-Մարտունի-Գետափ միջպետական նշանակության ավտոճանապարհի կմ1+000-կմ17+000 հատվածի հիմնանորոգում (բացառությամբ կմ2+800-կմ5+300, կմ5+750-կմ5+886 և կմ6+850-կմ7+034 հատվածների) 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</si>
  <si>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</si>
  <si>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</si>
  <si>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Հ-21, /Հ-75/ - Հոռոմ-Արթիկ-Ալագյազ հանրապետական նշանակության ավտոճանապարհի կմ29+600 - կմ32+700 հատվածի հիմնանորոգում</t>
  </si>
  <si>
    <t>Հ-21, /Հ-75/ - Հոռոմ-Արթիկ-Ալագյազ հանրապետական նշանակության ավտոճանապարհի կմ32+700 - կմ41+000 հատվածի հիմնանորոգում</t>
  </si>
  <si>
    <t>Հ-30, /Մ-4/ - Ճամբարակ - /Մ-14/ հանրապետական նշանակության ավտոճանապարհի կմ 32+000-կմ 35+000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</si>
  <si>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</si>
  <si>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Հ38,/Հ-30/ (Թթուջուր) – /Հ-36/ (Նավուր) հանրապետական նշանակության ավտոճանապարհի կմ15+100 - կմ40+100 հատվածի հիմնանորոգում</t>
  </si>
  <si>
    <t>Հ-83, /Հ-21/ (Արթիկ)–Պեմզաշեն- /Մ-1/ հանրապետական նշանակության ավտոճանապարհի կմ0+000-կմ8+900 հատվածի հիմնանորոգում</t>
  </si>
  <si>
    <t>Տ-1-50, /Մ-3/ - Լեռնապար ավտոճանապարհի կմ0+000 - կմ3+800 հատվածի հիմնանորոգում</t>
  </si>
  <si>
    <t>/Հ-70/ – Քարինջ մարզային նշանակության ավտոճանապարհի կմ0+000 - կմ3+500 հատվածի հիմնանորոգում</t>
  </si>
  <si>
    <t>Տ-5-93, /Հ-70/ - Մարց մարզային նշանակության ավտոճանապարհի կմ0+000 - կմ0+800 հատվածի հիմնանորոգում</t>
  </si>
  <si>
    <t>Տ-6-19, /Հ5/-Աղբյուրակ (Հրազդան քաղաքի թաղամաս) և Վերին Աղբյուրակի այգեգործական զանգված տանող ավտոճանապարհի 3.7 կմ ընդհանուր երկարությամբ հատվածի հիմնանորոգում</t>
  </si>
  <si>
    <t>Մ-4-Ակնաղբյուր ավտոճանապարհի 2,85կմ հատվածի և դեպի Մատուռ տանող 0,246 կմ ճանապարհի հիմնանորոգում</t>
  </si>
  <si>
    <t>Տ-8-93, Լծեն-Տաթև ավտոճանապարհի վերակառուցում</t>
  </si>
  <si>
    <t>Տ-8-49,/Տ-8-48/-Լծեն ավտոճանապարհի վերակառուցում</t>
  </si>
  <si>
    <t>Տանձավեր-Շուռնուխ ավտոճանապարհի կառուցում</t>
  </si>
  <si>
    <t xml:space="preserve">/Մ-17/ - Նռնաձոր - /Հ-49/ ավտոճանապարհի կառուցում </t>
  </si>
  <si>
    <t>Մ-4, Երևան - Սևան - Իջևան - Ադրբեջանի սահման կմ14+796 հատվածում գտնվող կամրջի վերանորոգում</t>
  </si>
  <si>
    <t>Մ-10, Սևան-Մարտունի-Գետափ Կմ 123+500 (Գետափ բնակավայրի դպրոցի մոտ) վերգետնյա հետիոտնային անցման կառուցում</t>
  </si>
  <si>
    <t>Տ-2-13, Արգավանդ – Հայանիստ – Հովտաշատ - Արմավիրի մարզի սահման մարզային նշանակության ավտոճանապարհի կմ4+000 կամրջի հիմնանորոգում</t>
  </si>
  <si>
    <t>Ցուցանիշների փոփոխությունը (Ավելացումները նշված են դրական նշանով, իսկ նվազեցումները` փակագծերում)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</si>
  <si>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</si>
  <si>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</si>
  <si>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</si>
  <si>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</si>
  <si>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</si>
  <si>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</si>
  <si>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</si>
  <si>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</si>
  <si>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</si>
  <si>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</si>
  <si>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</si>
  <si>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</si>
  <si>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</si>
  <si>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 xml:space="preserve">ՀԱՅԱՍՏԱՆԻ ՀԱՆՐԱՊԵՏՈՒԹՅԱՆ ԿԱՌԱՎԱՐՈՒԹՅԱՆ 2022 ԹՎԱԿԱՆԻ ԴԵԿՏԵՄԲԵՐԻ 29-Ի N 2111-Ն ՈՐՈՇՄԱՆ N 9.1 ՀԱՎԵԼՎԱԾԻ NN 9.1.7 ԵՎ 9.1.58 ԱՂՅՈՒՍԱԿՆԵՐՈՒՄ ԿԱՏԱՐՎՈՂ ՓՈՓՈԽՈՒԹՅՈՒՆՆԵՐԸ ԵՎ ԼՐԱՑՈՒՄՆԵՐԸ 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</si>
  <si>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</si>
  <si>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</si>
  <si>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</si>
  <si>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Բաժին N 04</t>
  </si>
  <si>
    <t>Խումբ N 05</t>
  </si>
  <si>
    <t>1049   21001</t>
  </si>
  <si>
    <t xml:space="preserve"> ՄԱՍ II.  ԱՇԽԱՏԱՆՔՆԵՐ</t>
  </si>
  <si>
    <t>ճանապարհների վերանորոգման աշխատանքներ</t>
  </si>
  <si>
    <t>հեղինակային հսկողության ծառայություններ</t>
  </si>
  <si>
    <t>նախագծերի պատրաստում, ծախսերի գնահատում</t>
  </si>
  <si>
    <t>փորձաքննության ծառայություններ</t>
  </si>
  <si>
    <t>տեխնիկական հսկողության ծառայություններ</t>
  </si>
  <si>
    <t>1049   21002</t>
  </si>
  <si>
    <t>Տ-7-42, /Մ-7/ (Գյումրի) – Հացիկ – Կարմրաքար (Տ-7-45) ավտոճանապարհի կմ0+000-կմ 4+000 հատվածի հիմնանորոգում</t>
  </si>
  <si>
    <t>45231177/570</t>
  </si>
  <si>
    <t>ՀԲՄ</t>
  </si>
  <si>
    <t>71351540/532</t>
  </si>
  <si>
    <t>98111140/42</t>
  </si>
  <si>
    <t>ՄԱ</t>
  </si>
  <si>
    <t>71241200/536</t>
  </si>
  <si>
    <t>ԳՀ</t>
  </si>
  <si>
    <t>50531140/532</t>
  </si>
  <si>
    <t>71241200/514</t>
  </si>
  <si>
    <t>45231177/562</t>
  </si>
  <si>
    <t>45231177/509</t>
  </si>
  <si>
    <t>ԲՄ</t>
  </si>
  <si>
    <t>71351540/552</t>
  </si>
  <si>
    <t>71351540/547</t>
  </si>
  <si>
    <t>71351540/514</t>
  </si>
  <si>
    <t>98111140/72</t>
  </si>
  <si>
    <t>98111140/28</t>
  </si>
  <si>
    <t>71241200/565</t>
  </si>
  <si>
    <t>50531140/533</t>
  </si>
  <si>
    <t>71241200/535</t>
  </si>
  <si>
    <t>50531140/534</t>
  </si>
  <si>
    <t>50531140/535</t>
  </si>
  <si>
    <t>45231177/563</t>
  </si>
  <si>
    <t>45231177/501</t>
  </si>
  <si>
    <t>71351540/504</t>
  </si>
  <si>
    <t>98111140/62</t>
  </si>
  <si>
    <t>98111140/63</t>
  </si>
  <si>
    <t>71241200/542</t>
  </si>
  <si>
    <t>45231177/564</t>
  </si>
  <si>
    <t>45231177/503</t>
  </si>
  <si>
    <t>98111140/31</t>
  </si>
  <si>
    <t>50531140/531</t>
  </si>
  <si>
    <t>45231177/522</t>
  </si>
  <si>
    <t>71351540/512</t>
  </si>
  <si>
    <t>45231177/521</t>
  </si>
  <si>
    <t>45231177/544</t>
  </si>
  <si>
    <t>45231177/601</t>
  </si>
  <si>
    <t>45231177/610</t>
  </si>
  <si>
    <t>71351540/564</t>
  </si>
  <si>
    <t>71351540/44</t>
  </si>
  <si>
    <t>50531140/536</t>
  </si>
  <si>
    <t>45231177/1</t>
  </si>
  <si>
    <t>ՀՄԱ</t>
  </si>
  <si>
    <t>45231177/555</t>
  </si>
  <si>
    <t>71351540/539</t>
  </si>
  <si>
    <t>98111140/7</t>
  </si>
  <si>
    <t>98111140/61</t>
  </si>
  <si>
    <t>71241200/537</t>
  </si>
  <si>
    <t>71351540/503</t>
  </si>
  <si>
    <t>71241200/506</t>
  </si>
  <si>
    <t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t>
  </si>
  <si>
    <t>50531140/530</t>
  </si>
  <si>
    <t>Տ-5-46,/Մ-6/(Ալավերդի)-Սանահին թաղամաս-Ակներ ավտոճանապարհի կմ0+000-կմ9+300 և Տ-5-46 դեպի Սանահին վանական համալիր տանող հատվածների հիմնանորգում</t>
  </si>
  <si>
    <t>45231177/612</t>
  </si>
  <si>
    <t>45231177/506</t>
  </si>
  <si>
    <t>45231177/607</t>
  </si>
  <si>
    <t>45231177/510</t>
  </si>
  <si>
    <t>45231177/553</t>
  </si>
  <si>
    <t>45231177/554</t>
  </si>
  <si>
    <t>98111140/56</t>
  </si>
  <si>
    <t>71351540/556</t>
  </si>
  <si>
    <t>71351540/513</t>
  </si>
  <si>
    <t>71351540/543</t>
  </si>
  <si>
    <t>71351540/560</t>
  </si>
  <si>
    <t>71351540/2</t>
  </si>
  <si>
    <t>71351540/518</t>
  </si>
  <si>
    <t>98111140/69</t>
  </si>
  <si>
    <t>98111140/70</t>
  </si>
  <si>
    <t xml:space="preserve"> Տրանսպորտային հանգույցներ (ուղեանցեր, հենապատեր և այլն), այդ թվում աշխատանքներ և ծառայություններ </t>
  </si>
  <si>
    <t xml:space="preserve"> Շինարարություն, հատ </t>
  </si>
  <si>
    <t xml:space="preserve"> Հիմնանորոգվող տրանսպորտային օբյեկտների թիվը, այդ թվում՜ </t>
  </si>
  <si>
    <t>Աղյուսակ 9.7</t>
  </si>
  <si>
    <t xml:space="preserve"> ՄԱՍ 2. ՊԵՏԱԿԱՆ ՄԱՐՄՆԻ ԳԾՈՎ ԱՐԴՅՈՒՆՔԱՅԻՆ (ԿԱՏԱՐՈՂԱԿԱՆ) ՑՈՒՑԱՆԻՇՆԵՐԸ </t>
  </si>
  <si>
    <t>Հավելված N 6</t>
  </si>
  <si>
    <t xml:space="preserve">ՀԱՅԱՍՏԱՆԻ ՀԱՆՐԱՊԵՏՈՒԹՅԱՆ ԿԱՌԱՎԱՐՈՒԹՅԱՆ 2022 ԹՎԱԿԱՆԻ ԴԵԿՏԵՄԲԵՐԻ 29-Ի N 2111-Ն ՈՐՈՇՄԱՆ N 9.1 ՀԱՎԵԼՎԱԾԻ N 9.7 ԱՂՅՈՒՍԱԿՈՒՄ ԿԱՏԱՐՎՈՂ ԼՐԱՑՈՒՄՆԵՐԸ  </t>
  </si>
  <si>
    <t>/Մ-12/-Կոռնիձոր-ՀՀ սահման ավտոճանապարհի կմ0+000-կմ 4+000 հատվածի վերակառուցում</t>
  </si>
  <si>
    <t>/Մ-12/-Կոռնիձոր-ՀՀ սահման ավտոճանապարհի կմ4+000-կմ 9+000 հատվածի վերակառուցում</t>
  </si>
  <si>
    <t>/Մ-12/-Կոռնիձոր-ՀՀ սահման ավտոճանապարհի կմ9+000- կմ11+779.75 հատվածի վերակառուցում</t>
  </si>
  <si>
    <t>Մ-12, /Մ-2/ (Գորիս) – ՀՀ սահման միջպետական նշանակության ավտոճանապարհի կմ0+000 - կմ4+000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</si>
</sst>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0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164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6" fillId="3" borderId="0" applyNumberFormat="0" applyBorder="0" applyAlignment="0" applyProtection="0"/>
  </cellStyleXfs>
  <cellXfs count="202">
    <xf numFmtId="0" fontId="0" fillId="0" borderId="0" xfId="0"/>
    <xf numFmtId="0" fontId="71" fillId="0" borderId="24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2" fillId="0" borderId="24" xfId="165" applyFont="1" applyBorder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4" xfId="0" applyFont="1" applyBorder="1" applyAlignment="1">
      <alignment horizontal="center" vertical="top" wrapText="1"/>
    </xf>
    <xf numFmtId="0" fontId="71" fillId="0" borderId="24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6" fontId="72" fillId="0" borderId="24" xfId="6" applyFont="1" applyBorder="1" applyAlignment="1">
      <alignment horizontal="center" vertical="center"/>
    </xf>
    <xf numFmtId="49" fontId="72" fillId="0" borderId="24" xfId="0" applyNumberFormat="1" applyFont="1" applyBorder="1" applyAlignment="1">
      <alignment horizontal="left" vertical="top" wrapText="1"/>
    </xf>
    <xf numFmtId="166" fontId="72" fillId="0" borderId="24" xfId="6" applyFont="1" applyFill="1" applyBorder="1" applyAlignment="1">
      <alignment horizontal="center" vertical="center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4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4" xfId="0" applyFont="1" applyBorder="1" applyAlignment="1">
      <alignment vertical="center" wrapText="1"/>
    </xf>
    <xf numFmtId="167" fontId="72" fillId="0" borderId="24" xfId="263" applyNumberFormat="1" applyFont="1" applyFill="1" applyBorder="1" applyAlignment="1">
      <alignment horizontal="center" vertical="center" wrapText="1"/>
    </xf>
    <xf numFmtId="167" fontId="72" fillId="0" borderId="24" xfId="263" applyNumberFormat="1" applyFont="1" applyFill="1" applyBorder="1" applyAlignment="1">
      <alignment horizontal="center" vertical="center"/>
    </xf>
    <xf numFmtId="0" fontId="72" fillId="0" borderId="25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top" wrapText="1"/>
    </xf>
    <xf numFmtId="0" fontId="72" fillId="0" borderId="26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4" xfId="1" applyFont="1" applyBorder="1" applyAlignment="1">
      <alignment vertical="top" wrapText="1"/>
    </xf>
    <xf numFmtId="0" fontId="73" fillId="0" borderId="25" xfId="0" applyFont="1" applyBorder="1" applyAlignment="1">
      <alignment horizontal="left" vertical="top" wrapText="1"/>
    </xf>
    <xf numFmtId="0" fontId="72" fillId="0" borderId="24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9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7" xfId="1" applyFont="1" applyBorder="1" applyAlignment="1">
      <alignment horizontal="left" vertical="top"/>
    </xf>
    <xf numFmtId="0" fontId="72" fillId="0" borderId="26" xfId="1" applyFont="1" applyBorder="1" applyAlignment="1">
      <alignment horizontal="left" vertical="top"/>
    </xf>
    <xf numFmtId="168" fontId="73" fillId="0" borderId="24" xfId="1" applyNumberFormat="1" applyFont="1" applyBorder="1" applyAlignment="1">
      <alignment horizontal="center" vertical="center" wrapText="1"/>
    </xf>
    <xf numFmtId="0" fontId="72" fillId="0" borderId="24" xfId="0" applyFont="1" applyBorder="1"/>
    <xf numFmtId="0" fontId="72" fillId="0" borderId="25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29" xfId="1" applyFont="1" applyBorder="1" applyAlignment="1">
      <alignment horizontal="center" vertical="center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164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0" fontId="72" fillId="0" borderId="27" xfId="1" applyFont="1" applyBorder="1" applyAlignment="1">
      <alignment horizontal="left"/>
    </xf>
    <xf numFmtId="0" fontId="71" fillId="0" borderId="27" xfId="0" applyFont="1" applyBorder="1" applyAlignment="1">
      <alignment wrapText="1"/>
    </xf>
    <xf numFmtId="0" fontId="72" fillId="0" borderId="24" xfId="165" applyFont="1" applyBorder="1" applyAlignment="1">
      <alignment horizontal="left" vertical="top"/>
    </xf>
    <xf numFmtId="0" fontId="71" fillId="0" borderId="24" xfId="0" applyFont="1" applyBorder="1" applyAlignment="1">
      <alignment horizontal="left" vertical="top"/>
    </xf>
    <xf numFmtId="0" fontId="71" fillId="0" borderId="24" xfId="0" applyFont="1" applyBorder="1" applyAlignment="1">
      <alignment horizontal="center" vertical="center"/>
    </xf>
    <xf numFmtId="49" fontId="72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 applyAlignment="1">
      <alignment vertical="top"/>
    </xf>
    <xf numFmtId="0" fontId="71" fillId="0" borderId="24" xfId="0" applyFont="1" applyBorder="1"/>
    <xf numFmtId="0" fontId="73" fillId="2" borderId="24" xfId="8" applyFont="1" applyFill="1" applyBorder="1" applyAlignment="1">
      <alignment horizontal="center" vertical="center" wrapText="1"/>
    </xf>
    <xf numFmtId="0" fontId="73" fillId="2" borderId="0" xfId="8" applyFont="1" applyFill="1" applyAlignment="1">
      <alignment horizontal="left" vertical="center" wrapText="1"/>
    </xf>
    <xf numFmtId="0" fontId="72" fillId="2" borderId="24" xfId="0" applyFont="1" applyFill="1" applyBorder="1" applyAlignment="1">
      <alignment horizontal="left" vertical="center" indent="2"/>
    </xf>
    <xf numFmtId="0" fontId="72" fillId="2" borderId="24" xfId="0" applyFont="1" applyFill="1" applyBorder="1" applyAlignment="1">
      <alignment horizontal="left" vertical="center" wrapText="1" indent="2"/>
    </xf>
    <xf numFmtId="49" fontId="72" fillId="2" borderId="24" xfId="0" applyNumberFormat="1" applyFont="1" applyFill="1" applyBorder="1" applyAlignment="1">
      <alignment horizontal="left" vertical="center" wrapText="1" indent="2"/>
    </xf>
    <xf numFmtId="0" fontId="71" fillId="2" borderId="0" xfId="0" applyFont="1" applyFill="1" applyAlignment="1">
      <alignment horizontal="left" vertical="center" indent="2"/>
    </xf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6" fillId="0" borderId="24" xfId="266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0" fontId="72" fillId="0" borderId="24" xfId="145" applyNumberFormat="1" applyFont="1" applyFill="1" applyBorder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49" fontId="69" fillId="0" borderId="25" xfId="17" applyNumberFormat="1" applyFont="1" applyFill="1" applyBorder="1" applyAlignment="1">
      <alignment horizontal="center" vertical="center"/>
    </xf>
    <xf numFmtId="0" fontId="72" fillId="0" borderId="1" xfId="18" applyNumberFormat="1" applyFont="1" applyFill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7" fontId="69" fillId="0" borderId="24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167" fontId="72" fillId="0" borderId="1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5" xfId="1" applyFont="1" applyBorder="1"/>
    <xf numFmtId="0" fontId="72" fillId="0" borderId="5" xfId="1" applyFont="1" applyBorder="1" applyAlignment="1">
      <alignment vertical="center"/>
    </xf>
    <xf numFmtId="0" fontId="72" fillId="0" borderId="4" xfId="1" applyFont="1" applyBorder="1" applyAlignment="1">
      <alignment horizontal="left"/>
    </xf>
    <xf numFmtId="0" fontId="72" fillId="0" borderId="1" xfId="0" applyFont="1" applyBorder="1" applyAlignment="1">
      <alignment horizontal="right" vertical="center" wrapText="1"/>
    </xf>
    <xf numFmtId="0" fontId="72" fillId="0" borderId="1" xfId="265" applyFont="1" applyFill="1" applyBorder="1" applyAlignment="1">
      <alignment horizontal="center" vertical="center"/>
    </xf>
    <xf numFmtId="0" fontId="72" fillId="0" borderId="1" xfId="0" applyFont="1" applyBorder="1" applyAlignment="1">
      <alignment horizontal="left" vertical="center" wrapText="1"/>
    </xf>
    <xf numFmtId="172" fontId="72" fillId="2" borderId="1" xfId="7" applyNumberFormat="1" applyFont="1" applyFill="1" applyBorder="1" applyAlignment="1">
      <alignment horizontal="center" vertical="center"/>
    </xf>
    <xf numFmtId="167" fontId="72" fillId="0" borderId="1" xfId="7" applyNumberFormat="1" applyFont="1" applyFill="1" applyBorder="1" applyAlignment="1">
      <alignment vertical="center" wrapText="1"/>
    </xf>
    <xf numFmtId="172" fontId="72" fillId="2" borderId="1" xfId="7" applyNumberFormat="1" applyFont="1" applyFill="1" applyBorder="1" applyAlignment="1">
      <alignment vertical="center"/>
    </xf>
    <xf numFmtId="0" fontId="72" fillId="2" borderId="1" xfId="265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left" vertical="center" wrapText="1"/>
    </xf>
    <xf numFmtId="0" fontId="72" fillId="2" borderId="1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vertical="center" wrapText="1"/>
    </xf>
    <xf numFmtId="0" fontId="72" fillId="0" borderId="1" xfId="265" applyFont="1" applyFill="1" applyBorder="1" applyAlignment="1">
      <alignment horizontal="left" vertical="center"/>
    </xf>
    <xf numFmtId="172" fontId="72" fillId="2" borderId="24" xfId="7" applyNumberFormat="1" applyFont="1" applyFill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vertical="center" wrapText="1"/>
    </xf>
    <xf numFmtId="172" fontId="72" fillId="0" borderId="1" xfId="7" applyNumberFormat="1" applyFont="1" applyFill="1" applyBorder="1" applyAlignment="1">
      <alignment horizontal="center" vertical="center"/>
    </xf>
    <xf numFmtId="166" fontId="71" fillId="0" borderId="0" xfId="0" applyNumberFormat="1" applyFont="1"/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26" xfId="1" applyFont="1" applyBorder="1" applyAlignment="1">
      <alignment horizontal="center" wrapText="1"/>
    </xf>
    <xf numFmtId="0" fontId="72" fillId="0" borderId="0" xfId="264" applyFont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82" fillId="0" borderId="0" xfId="0" applyFont="1" applyAlignment="1">
      <alignment vertical="top" wrapText="1"/>
    </xf>
    <xf numFmtId="172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164" fontId="72" fillId="0" borderId="0" xfId="0" applyNumberFormat="1" applyFont="1"/>
    <xf numFmtId="164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1" fontId="69" fillId="0" borderId="24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72" fillId="0" borderId="0" xfId="0" applyFont="1" applyAlignment="1">
      <alignment horizontal="center" vertical="top" wrapText="1"/>
    </xf>
    <xf numFmtId="0" fontId="72" fillId="0" borderId="27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72" fillId="0" borderId="0" xfId="266" applyFont="1" applyAlignment="1">
      <alignment horizontal="center" vertical="center" wrapText="1"/>
    </xf>
    <xf numFmtId="168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25" xfId="266" applyFont="1" applyBorder="1" applyAlignment="1">
      <alignment horizontal="center" vertical="center" wrapText="1"/>
    </xf>
    <xf numFmtId="0" fontId="72" fillId="0" borderId="2" xfId="266" applyFont="1" applyBorder="1" applyAlignment="1">
      <alignment horizontal="center" vertical="center" wrapText="1"/>
    </xf>
    <xf numFmtId="0" fontId="72" fillId="0" borderId="3" xfId="266" applyFont="1" applyBorder="1" applyAlignment="1">
      <alignment horizontal="center" vertical="center" wrapText="1"/>
    </xf>
    <xf numFmtId="168" fontId="72" fillId="0" borderId="27" xfId="266" applyNumberFormat="1" applyFont="1" applyBorder="1" applyAlignment="1">
      <alignment horizontal="center" vertical="center" wrapText="1"/>
    </xf>
    <xf numFmtId="168" fontId="72" fillId="0" borderId="28" xfId="266" applyNumberFormat="1" applyFont="1" applyBorder="1" applyAlignment="1">
      <alignment horizontal="center" vertical="center" wrapText="1"/>
    </xf>
    <xf numFmtId="168" fontId="72" fillId="0" borderId="26" xfId="266" applyNumberFormat="1" applyFont="1" applyBorder="1" applyAlignment="1">
      <alignment horizontal="center" vertical="center" wrapText="1"/>
    </xf>
    <xf numFmtId="168" fontId="72" fillId="0" borderId="25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4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horizontal="center"/>
    </xf>
    <xf numFmtId="167" fontId="72" fillId="0" borderId="27" xfId="263" applyNumberFormat="1" applyFont="1" applyFill="1" applyBorder="1" applyAlignment="1">
      <alignment horizontal="center" vertical="center" wrapText="1"/>
    </xf>
    <xf numFmtId="167" fontId="72" fillId="0" borderId="28" xfId="263" applyNumberFormat="1" applyFont="1" applyFill="1" applyBorder="1" applyAlignment="1">
      <alignment horizontal="center" vertical="center" wrapText="1"/>
    </xf>
    <xf numFmtId="167" fontId="72" fillId="0" borderId="26" xfId="263" applyNumberFormat="1" applyFont="1" applyFill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left" vertical="center" wrapText="1"/>
    </xf>
    <xf numFmtId="0" fontId="72" fillId="0" borderId="5" xfId="0" applyFont="1" applyBorder="1" applyAlignment="1">
      <alignment horizontal="left" vertical="center" wrapText="1"/>
    </xf>
    <xf numFmtId="0" fontId="72" fillId="0" borderId="27" xfId="0" applyFont="1" applyBorder="1" applyAlignment="1">
      <alignment horizontal="left" vertical="center" wrapText="1"/>
    </xf>
    <xf numFmtId="0" fontId="72" fillId="0" borderId="26" xfId="0" applyFont="1" applyBorder="1" applyAlignment="1">
      <alignment horizontal="left" vertical="center" wrapText="1"/>
    </xf>
    <xf numFmtId="0" fontId="72" fillId="0" borderId="24" xfId="0" applyFont="1" applyBorder="1" applyAlignment="1">
      <alignment horizontal="left" vertical="center"/>
    </xf>
    <xf numFmtId="0" fontId="72" fillId="0" borderId="27" xfId="1" applyFont="1" applyBorder="1" applyAlignment="1">
      <alignment horizontal="center" wrapText="1"/>
    </xf>
    <xf numFmtId="0" fontId="72" fillId="0" borderId="26" xfId="1" applyFont="1" applyBorder="1" applyAlignment="1">
      <alignment horizontal="center" wrapText="1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4" xfId="0" applyFont="1" applyBorder="1" applyAlignment="1">
      <alignment vertical="center" wrapText="1"/>
    </xf>
    <xf numFmtId="0" fontId="72" fillId="0" borderId="28" xfId="0" applyFont="1" applyBorder="1" applyAlignment="1">
      <alignment vertical="center" wrapText="1"/>
    </xf>
    <xf numFmtId="0" fontId="72" fillId="0" borderId="5" xfId="0" applyFont="1" applyBorder="1" applyAlignment="1">
      <alignment vertical="center" wrapText="1"/>
    </xf>
    <xf numFmtId="0" fontId="72" fillId="0" borderId="1" xfId="0" applyFont="1" applyBorder="1" applyAlignment="1">
      <alignment vertical="center" wrapText="1"/>
    </xf>
    <xf numFmtId="0" fontId="72" fillId="0" borderId="24" xfId="266" applyFont="1" applyFill="1" applyBorder="1" applyAlignment="1">
      <alignment horizontal="center" vertical="center" wrapText="1"/>
    </xf>
    <xf numFmtId="0" fontId="72" fillId="0" borderId="1" xfId="0" applyFont="1" applyFill="1" applyBorder="1" applyAlignment="1">
      <alignment vertical="center" wrapText="1"/>
    </xf>
  </cellXfs>
  <cellStyles count="1040">
    <cellStyle name="_artabyuje" xfId="267"/>
    <cellStyle name="_artabyuje_3.Havelvacner_N1_12 23.01.2018" xfId="268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" xfId="29" builtinId="30" customBuiltin="1"/>
    <cellStyle name="20% - Акцент1 2" xfId="223"/>
    <cellStyle name="20% — акцент1 2" xfId="515"/>
    <cellStyle name="20% - Акцент2" xfId="33" builtinId="34" customBuiltin="1"/>
    <cellStyle name="20% - Акцент2 2" xfId="225"/>
    <cellStyle name="20% — акцент2 2" xfId="516"/>
    <cellStyle name="20% - Акцент3" xfId="37" builtinId="38" customBuiltin="1"/>
    <cellStyle name="20% - Акцент3 2" xfId="227"/>
    <cellStyle name="20% — акцент3 2" xfId="517"/>
    <cellStyle name="20% - Акцент4" xfId="41" builtinId="42" customBuiltin="1"/>
    <cellStyle name="20% - Акцент4 2" xfId="229"/>
    <cellStyle name="20% — акцент4 2" xfId="518"/>
    <cellStyle name="20% - Акцент5" xfId="45" builtinId="46" customBuiltin="1"/>
    <cellStyle name="20% - Акцент5 2" xfId="231"/>
    <cellStyle name="20% — акцент5 2" xfId="519"/>
    <cellStyle name="20% - Акцент6" xfId="49" builtinId="50" customBuiltin="1"/>
    <cellStyle name="20% - Акцент6 2" xfId="233"/>
    <cellStyle name="20% — акцент6 2" xfId="520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" xfId="30" builtinId="31" customBuiltin="1"/>
    <cellStyle name="40% - Акцент1 2" xfId="224"/>
    <cellStyle name="40% — акцент1 2" xfId="767"/>
    <cellStyle name="40% - Акцент2" xfId="34" builtinId="35" customBuiltin="1"/>
    <cellStyle name="40% - Акцент2 2" xfId="226"/>
    <cellStyle name="40% — акцент2 2" xfId="768"/>
    <cellStyle name="40% - Акцент3" xfId="38" builtinId="39" customBuiltin="1"/>
    <cellStyle name="40% - Акцент3 2" xfId="228"/>
    <cellStyle name="40% — акцент3 2" xfId="769"/>
    <cellStyle name="40% - Акцент4" xfId="42" builtinId="43" customBuiltin="1"/>
    <cellStyle name="40% - Акцент4 2" xfId="230"/>
    <cellStyle name="40% — акцент4 2" xfId="770"/>
    <cellStyle name="40% - Акцент5" xfId="46" builtinId="47" customBuiltin="1"/>
    <cellStyle name="40% - Акцент5 2" xfId="232"/>
    <cellStyle name="40% — акцент5 2" xfId="771"/>
    <cellStyle name="40% - Акцент6" xfId="50" builtinId="51" customBuiltin="1"/>
    <cellStyle name="40% - Акцент6 2" xfId="234"/>
    <cellStyle name="40% — акцент6 2" xfId="772"/>
    <cellStyle name="60% - Accent1 2" xfId="64"/>
    <cellStyle name="60% - Accent1 2 2" xfId="120"/>
    <cellStyle name="60% - Accent1 3" xfId="773"/>
    <cellStyle name="60% - Accent2 2" xfId="62"/>
    <cellStyle name="60% - Accent2 2 2" xfId="121"/>
    <cellStyle name="60% - Accent2 3" xfId="774"/>
    <cellStyle name="60% - Accent3 2" xfId="56"/>
    <cellStyle name="60% - Accent3 2 2" xfId="122"/>
    <cellStyle name="60% - Accent3 3" xfId="775"/>
    <cellStyle name="60% - Accent4 2" xfId="66"/>
    <cellStyle name="60% - Accent4 2 2" xfId="123"/>
    <cellStyle name="60% - Accent4 3" xfId="776"/>
    <cellStyle name="60% - Accent5 2" xfId="73"/>
    <cellStyle name="60% - Accent5 2 2" xfId="124"/>
    <cellStyle name="60% - Accent5 3" xfId="777"/>
    <cellStyle name="60% - Accent6 2" xfId="55"/>
    <cellStyle name="60% - Accent6 2 2" xfId="125"/>
    <cellStyle name="60% - Accent6 3" xfId="778"/>
    <cellStyle name="60% - Акцент1" xfId="31" builtinId="32" customBuiltin="1"/>
    <cellStyle name="60% - Акцент1 2" xfId="235"/>
    <cellStyle name="60% — акцент1 2" xfId="779"/>
    <cellStyle name="60% - Акцент2" xfId="35" builtinId="36" customBuiltin="1"/>
    <cellStyle name="60% - Акцент2 2" xfId="236"/>
    <cellStyle name="60% — акцент2 2" xfId="780"/>
    <cellStyle name="60% - Акцент3" xfId="39" builtinId="40" customBuiltin="1"/>
    <cellStyle name="60% - Акцент3 2" xfId="237"/>
    <cellStyle name="60% — акцент3 2" xfId="781"/>
    <cellStyle name="60% - Акцент4" xfId="43" builtinId="44" customBuiltin="1"/>
    <cellStyle name="60% - Акцент4 2" xfId="238"/>
    <cellStyle name="60% — акцент4 2" xfId="782"/>
    <cellStyle name="60% - Акцент5" xfId="47" builtinId="48" customBuiltin="1"/>
    <cellStyle name="60% - Акцент5 2" xfId="239"/>
    <cellStyle name="60% — акцент5 2" xfId="783"/>
    <cellStyle name="60% - Акцент6" xfId="51" builtinId="52" customBuiltin="1"/>
    <cellStyle name="60% - Акцент6 2" xfId="240"/>
    <cellStyle name="60% — акцент6 2" xfId="784"/>
    <cellStyle name="Accent1 2" xfId="57"/>
    <cellStyle name="Accent1 2 2" xfId="126"/>
    <cellStyle name="Accent1 3" xfId="785"/>
    <cellStyle name="Accent2 2" xfId="53"/>
    <cellStyle name="Accent2 2 2" xfId="127"/>
    <cellStyle name="Accent2 3" xfId="786"/>
    <cellStyle name="Accent3 2" xfId="90"/>
    <cellStyle name="Accent3 2 2" xfId="128"/>
    <cellStyle name="Accent3 3" xfId="787"/>
    <cellStyle name="Accent4 2" xfId="75"/>
    <cellStyle name="Accent4 2 2" xfId="129"/>
    <cellStyle name="Accent4 3" xfId="788"/>
    <cellStyle name="Accent5 2" xfId="85"/>
    <cellStyle name="Accent5 2 2" xfId="130"/>
    <cellStyle name="Accent5 3" xfId="789"/>
    <cellStyle name="Accent6 2" xfId="58"/>
    <cellStyle name="Accent6 2 2" xfId="131"/>
    <cellStyle name="Accent6 3" xfId="790"/>
    <cellStyle name="Bad 2" xfId="92"/>
    <cellStyle name="Bad 2 2" xfId="132"/>
    <cellStyle name="Bad 3" xfId="79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 2" xfId="86"/>
    <cellStyle name="Check Cell 2 2" xfId="134"/>
    <cellStyle name="Check Cell 3" xfId="795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 2" xfId="74"/>
    <cellStyle name="Explanatory Text 2 2" xfId="137"/>
    <cellStyle name="Explanatory Text 3" xfId="875"/>
    <cellStyle name="Good 2" xfId="80"/>
    <cellStyle name="Good 2 2" xfId="138"/>
    <cellStyle name="Good 3" xfId="876"/>
    <cellStyle name="Heading 1 2" xfId="65"/>
    <cellStyle name="Heading 1 2 2" xfId="139"/>
    <cellStyle name="Heading 1 3" xfId="877"/>
    <cellStyle name="Heading 2 2" xfId="83"/>
    <cellStyle name="Heading 2 2 2" xfId="140"/>
    <cellStyle name="Heading 2 3" xfId="878"/>
    <cellStyle name="Heading 3 2" xfId="67"/>
    <cellStyle name="Heading 3 2 2" xfId="141"/>
    <cellStyle name="Heading 3 3" xfId="879"/>
    <cellStyle name="Heading 4 2" xfId="63"/>
    <cellStyle name="Heading 4 2 2" xfId="142"/>
    <cellStyle name="Heading 4 3" xfId="880"/>
    <cellStyle name="Input 2" xfId="82"/>
    <cellStyle name="Input 2 2" xfId="143"/>
    <cellStyle name="Input 2 2 2" xfId="881"/>
    <cellStyle name="Input 2 2 3" xfId="882"/>
    <cellStyle name="Input 3" xfId="883"/>
    <cellStyle name="Linked Cell 2" xfId="70"/>
    <cellStyle name="Linked Cell 2 2" xfId="144"/>
    <cellStyle name="Linked Cell 3" xfId="884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2" xfId="1009"/>
    <cellStyle name="Total 2 2 3" xfId="1010"/>
    <cellStyle name="Total 3" xfId="1011"/>
    <cellStyle name="Warning Text 2" xfId="68"/>
    <cellStyle name="Warning Text 2 2" xfId="159"/>
    <cellStyle name="Warning Text 3" xfId="1012"/>
    <cellStyle name="Акцент1" xfId="28" builtinId="29" customBuiltin="1"/>
    <cellStyle name="Акцент1 2" xfId="241"/>
    <cellStyle name="Акцент1 3" xfId="1013"/>
    <cellStyle name="Акцент2" xfId="32" builtinId="33" customBuiltin="1"/>
    <cellStyle name="Акцент2 2" xfId="242"/>
    <cellStyle name="Акцент2 3" xfId="1014"/>
    <cellStyle name="Акцент3" xfId="36" builtinId="37" customBuiltin="1"/>
    <cellStyle name="Акцент3 2" xfId="243"/>
    <cellStyle name="Акцент3 3" xfId="1015"/>
    <cellStyle name="Акцент4" xfId="40" builtinId="41" customBuiltin="1"/>
    <cellStyle name="Акцент4 2" xfId="244"/>
    <cellStyle name="Акцент4 3" xfId="1016"/>
    <cellStyle name="Акцент5" xfId="44" builtinId="45" customBuiltin="1"/>
    <cellStyle name="Акцент5 2" xfId="245"/>
    <cellStyle name="Акцент5 3" xfId="1017"/>
    <cellStyle name="Акцент6" xfId="48" builtinId="49" customBuiltin="1"/>
    <cellStyle name="Акцент6 2" xfId="246"/>
    <cellStyle name="Акцент6 3" xfId="1018"/>
    <cellStyle name="Ввод " xfId="19" builtinId="20" customBuiltin="1"/>
    <cellStyle name="Ввод  2" xfId="247"/>
    <cellStyle name="Ввод  3" xfId="1019"/>
    <cellStyle name="Вывод" xfId="20" builtinId="21" customBuiltin="1"/>
    <cellStyle name="Вывод 2" xfId="248"/>
    <cellStyle name="Вывод 3" xfId="1020"/>
    <cellStyle name="Вычисление" xfId="21" builtinId="22" customBuiltin="1"/>
    <cellStyle name="Вычисление 2" xfId="249"/>
    <cellStyle name="Вычисление 3" xfId="1021"/>
    <cellStyle name="Гиперссылка" xfId="265" builtinId="8"/>
    <cellStyle name="Заголовок 1" xfId="12" builtinId="16" customBuiltin="1"/>
    <cellStyle name="Заголовок 1 2" xfId="250"/>
    <cellStyle name="Заголовок 1 3" xfId="1022"/>
    <cellStyle name="Заголовок 2" xfId="13" builtinId="17" customBuiltin="1"/>
    <cellStyle name="Заголовок 2 2" xfId="251"/>
    <cellStyle name="Заголовок 2 3" xfId="1023"/>
    <cellStyle name="Заголовок 3" xfId="14" builtinId="18" customBuiltin="1"/>
    <cellStyle name="Заголовок 3 2" xfId="252"/>
    <cellStyle name="Заголовок 3 3" xfId="1024"/>
    <cellStyle name="Заголовок 4" xfId="15" builtinId="19" customBuiltin="1"/>
    <cellStyle name="Заголовок 4 2" xfId="253"/>
    <cellStyle name="Заголовок 4 3" xfId="1025"/>
    <cellStyle name="Итог" xfId="27" builtinId="25" customBuiltin="1"/>
    <cellStyle name="Итог 2" xfId="254"/>
    <cellStyle name="Итог 3" xfId="1026"/>
    <cellStyle name="Контрольная ячейка" xfId="23" builtinId="23" customBuiltin="1"/>
    <cellStyle name="Контрольная ячейка 2" xfId="255"/>
    <cellStyle name="Контрольная ячейка 3" xfId="1027"/>
    <cellStyle name="Название 2" xfId="221"/>
    <cellStyle name="Нейтральный" xfId="18" builtinId="28" customBuiltin="1"/>
    <cellStyle name="Нейтральный 2" xfId="256"/>
    <cellStyle name="Нейтральный 3" xfId="1028"/>
    <cellStyle name="Обычный" xfId="0" builtinId="0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" xfId="17" builtinId="27" customBuiltin="1"/>
    <cellStyle name="Плохой 2" xfId="257"/>
    <cellStyle name="Плохой 3" xfId="1034"/>
    <cellStyle name="Пояснение" xfId="26" builtinId="53" customBuiltin="1"/>
    <cellStyle name="Пояснение 2" xfId="258"/>
    <cellStyle name="Пояснение 3" xfId="1035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вязанная ячейка 3" xfId="1036"/>
    <cellStyle name="Стиль 1" xfId="260"/>
    <cellStyle name="Текст предупреждения" xfId="24" builtinId="11" customBuiltin="1"/>
    <cellStyle name="Текст предупреждения 2" xfId="261"/>
    <cellStyle name="Текст предупреждения 3" xfId="1037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" xfId="16" builtinId="26" customBuiltin="1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/tp3/Downloads/&#1053;&#1086;&#1074;&#1072;&#1103;%20&#1087;&#1072;&#1087;&#1082;&#1072;/-4.5%20mlrd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  <cell r="C17" t="str">
            <v>Միջպետական նշանակության ավտոճանապարհներ, այդ թվում</v>
          </cell>
        </row>
        <row r="29">
          <cell r="B29" t="str">
            <v>2</v>
          </cell>
        </row>
        <row r="38">
          <cell r="B38">
            <v>3</v>
          </cell>
          <cell r="C38" t="str">
            <v>Մարզային նշանակության ավտոճանապարհներ, այդ թվում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opLeftCell="A4" zoomScaleNormal="100" workbookViewId="0">
      <selection activeCell="A67" sqref="A67"/>
    </sheetView>
  </sheetViews>
  <sheetFormatPr defaultRowHeight="17.25"/>
  <cols>
    <col min="1" max="1" width="7.42578125" style="133" customWidth="1"/>
    <col min="2" max="2" width="9.5703125" style="133" customWidth="1"/>
    <col min="3" max="3" width="65.140625" style="81" customWidth="1"/>
    <col min="4" max="4" width="20.28515625" style="91" bestFit="1" customWidth="1"/>
    <col min="5" max="5" width="18.140625" style="91" customWidth="1"/>
    <col min="6" max="6" width="21.140625" style="91" customWidth="1"/>
    <col min="7" max="7" width="18.140625" style="91" customWidth="1"/>
    <col min="8" max="8" width="16.85546875" style="91" customWidth="1"/>
    <col min="9" max="9" width="15.7109375" style="81" bestFit="1" customWidth="1"/>
    <col min="10" max="16384" width="9.140625" style="81"/>
  </cols>
  <sheetData>
    <row r="1" spans="1:9" ht="16.5" customHeight="1">
      <c r="B1" s="79"/>
      <c r="C1" s="79"/>
      <c r="D1" s="79"/>
      <c r="E1" s="79"/>
      <c r="F1" s="79"/>
      <c r="G1" s="79"/>
      <c r="H1" s="80" t="s">
        <v>89</v>
      </c>
    </row>
    <row r="2" spans="1:9" ht="16.5" customHeight="1">
      <c r="B2" s="79"/>
      <c r="C2" s="79"/>
      <c r="D2" s="79"/>
      <c r="E2" s="79"/>
      <c r="F2" s="79"/>
      <c r="G2" s="79"/>
      <c r="H2" s="80" t="s">
        <v>163</v>
      </c>
    </row>
    <row r="3" spans="1:9" ht="16.5" customHeight="1">
      <c r="B3" s="79"/>
      <c r="C3" s="79"/>
      <c r="D3" s="79"/>
      <c r="E3" s="79"/>
      <c r="F3" s="79"/>
      <c r="G3" s="79"/>
      <c r="H3" s="80" t="s">
        <v>1</v>
      </c>
    </row>
    <row r="4" spans="1:9" ht="52.5" customHeight="1">
      <c r="A4" s="159" t="s">
        <v>162</v>
      </c>
      <c r="B4" s="159"/>
      <c r="C4" s="159"/>
      <c r="D4" s="159"/>
      <c r="E4" s="159"/>
      <c r="F4" s="159"/>
      <c r="G4" s="159"/>
      <c r="H4" s="159"/>
    </row>
    <row r="5" spans="1:9">
      <c r="A5" s="82"/>
      <c r="B5" s="82"/>
      <c r="C5" s="133"/>
      <c r="D5" s="83"/>
      <c r="E5" s="83"/>
      <c r="F5" s="83"/>
      <c r="G5" s="160" t="s">
        <v>90</v>
      </c>
      <c r="H5" s="160"/>
    </row>
    <row r="6" spans="1:9" s="133" customFormat="1" ht="39" customHeight="1">
      <c r="A6" s="161" t="s">
        <v>91</v>
      </c>
      <c r="B6" s="161"/>
      <c r="C6" s="162" t="s">
        <v>92</v>
      </c>
      <c r="D6" s="165" t="s">
        <v>93</v>
      </c>
      <c r="E6" s="166"/>
      <c r="F6" s="166"/>
      <c r="G6" s="166"/>
      <c r="H6" s="167"/>
    </row>
    <row r="7" spans="1:9" s="133" customFormat="1" ht="19.5" customHeight="1">
      <c r="A7" s="161"/>
      <c r="B7" s="161"/>
      <c r="C7" s="163"/>
      <c r="D7" s="168" t="s">
        <v>94</v>
      </c>
      <c r="E7" s="165" t="s">
        <v>95</v>
      </c>
      <c r="F7" s="166"/>
      <c r="G7" s="166"/>
      <c r="H7" s="167"/>
    </row>
    <row r="8" spans="1:9" s="133" customFormat="1" ht="110.25" customHeight="1">
      <c r="A8" s="84" t="s">
        <v>41</v>
      </c>
      <c r="B8" s="84" t="s">
        <v>42</v>
      </c>
      <c r="C8" s="164"/>
      <c r="D8" s="169"/>
      <c r="E8" s="85" t="s">
        <v>96</v>
      </c>
      <c r="F8" s="85" t="s">
        <v>97</v>
      </c>
      <c r="G8" s="85" t="s">
        <v>98</v>
      </c>
      <c r="H8" s="85" t="s">
        <v>99</v>
      </c>
    </row>
    <row r="9" spans="1:9" s="133" customFormat="1" ht="30.75" customHeight="1">
      <c r="A9" s="84"/>
      <c r="B9" s="84"/>
      <c r="C9" s="86" t="s">
        <v>100</v>
      </c>
      <c r="D9" s="27">
        <v>0</v>
      </c>
      <c r="E9" s="27">
        <f t="shared" ref="E9:H9" si="0">+E11</f>
        <v>52789</v>
      </c>
      <c r="F9" s="27">
        <f t="shared" si="0"/>
        <v>-140687.69999999925</v>
      </c>
      <c r="G9" s="27">
        <f t="shared" si="0"/>
        <v>87898.699999999983</v>
      </c>
      <c r="H9" s="27">
        <f t="shared" si="0"/>
        <v>0</v>
      </c>
    </row>
    <row r="10" spans="1:9">
      <c r="A10" s="84"/>
      <c r="B10" s="84"/>
      <c r="C10" s="86" t="s">
        <v>101</v>
      </c>
      <c r="D10" s="135"/>
      <c r="E10" s="135"/>
      <c r="F10" s="135"/>
      <c r="G10" s="135"/>
      <c r="H10" s="135"/>
    </row>
    <row r="11" spans="1:9" s="133" customFormat="1" ht="34.5">
      <c r="A11" s="86"/>
      <c r="B11" s="87"/>
      <c r="C11" s="87" t="s">
        <v>102</v>
      </c>
      <c r="D11" s="88">
        <v>0</v>
      </c>
      <c r="E11" s="88">
        <f>+E13+E14</f>
        <v>52789</v>
      </c>
      <c r="F11" s="88">
        <f t="shared" ref="F11:H11" si="1">+F13+F14</f>
        <v>-140687.69999999925</v>
      </c>
      <c r="G11" s="88">
        <f t="shared" si="1"/>
        <v>87898.699999999983</v>
      </c>
      <c r="H11" s="88">
        <f t="shared" si="1"/>
        <v>0</v>
      </c>
      <c r="I11" s="89"/>
    </row>
    <row r="12" spans="1:9" s="133" customFormat="1">
      <c r="A12" s="86"/>
      <c r="B12" s="86"/>
      <c r="C12" s="86" t="s">
        <v>43</v>
      </c>
      <c r="D12" s="85"/>
      <c r="E12" s="85"/>
      <c r="F12" s="85"/>
      <c r="G12" s="85"/>
      <c r="H12" s="85"/>
    </row>
    <row r="13" spans="1:9" s="113" customFormat="1" ht="34.5">
      <c r="A13" s="111">
        <v>1049</v>
      </c>
      <c r="B13" s="112">
        <v>21001</v>
      </c>
      <c r="C13" s="111" t="s">
        <v>103</v>
      </c>
      <c r="D13" s="108">
        <f>+E13+F13+G13+H13</f>
        <v>-17007976.699999999</v>
      </c>
      <c r="E13" s="108">
        <v>0</v>
      </c>
      <c r="F13" s="108">
        <f>-G14-F14-E14</f>
        <v>-17007976.699999999</v>
      </c>
      <c r="G13" s="108">
        <v>0</v>
      </c>
      <c r="H13" s="108">
        <v>0</v>
      </c>
    </row>
    <row r="14" spans="1:9" s="113" customFormat="1" ht="34.5">
      <c r="A14" s="111">
        <v>1049</v>
      </c>
      <c r="B14" s="112">
        <v>21001</v>
      </c>
      <c r="C14" s="111" t="s">
        <v>103</v>
      </c>
      <c r="D14" s="108">
        <f>+E14+F14+G14+H14</f>
        <v>17007976.699999999</v>
      </c>
      <c r="E14" s="108">
        <f>E16+E28+E42</f>
        <v>52789</v>
      </c>
      <c r="F14" s="108">
        <f>F16+F28+F42</f>
        <v>16867289</v>
      </c>
      <c r="G14" s="108">
        <f>G16+G28+G42</f>
        <v>87898.699999999983</v>
      </c>
      <c r="H14" s="108">
        <v>0</v>
      </c>
    </row>
    <row r="15" spans="1:9">
      <c r="A15" s="86"/>
      <c r="B15" s="86"/>
      <c r="C15" s="86" t="s">
        <v>43</v>
      </c>
      <c r="D15" s="27"/>
      <c r="E15" s="27"/>
      <c r="F15" s="27"/>
      <c r="G15" s="27"/>
      <c r="H15" s="27"/>
    </row>
    <row r="16" spans="1:9" s="113" customFormat="1" ht="34.5">
      <c r="A16" s="111"/>
      <c r="B16" s="112" t="str">
        <f>+'[1]3'!B17</f>
        <v>1</v>
      </c>
      <c r="C16" s="111" t="str">
        <f>+'[1]3'!C17</f>
        <v>Միջպետական նշանակության ավտոճանապարհներ, այդ թվում</v>
      </c>
      <c r="D16" s="108">
        <f t="shared" ref="D16:D74" si="2">+E16+F16+G16+H16</f>
        <v>3608204.8000000003</v>
      </c>
      <c r="E16" s="108">
        <f>SUM(E17:E27)</f>
        <v>0</v>
      </c>
      <c r="F16" s="108">
        <f t="shared" ref="F16:H16" si="3">SUM(F17:F27)</f>
        <v>3567384.7</v>
      </c>
      <c r="G16" s="108">
        <f t="shared" si="3"/>
        <v>40820.099999999991</v>
      </c>
      <c r="H16" s="108">
        <f t="shared" si="3"/>
        <v>0</v>
      </c>
    </row>
    <row r="17" spans="1:8" ht="34.5">
      <c r="A17" s="86"/>
      <c r="B17" s="134"/>
      <c r="C17" s="86" t="str">
        <f>+Հ3!D20</f>
        <v>Մ-2, Երևան-Երասխ-Գորիս-Մեղրի-Իրանի սահման կմ53+150 - կմ65+350 հատվածի հիմնանորոգում</v>
      </c>
      <c r="D17" s="27">
        <f t="shared" si="2"/>
        <v>1216042.5</v>
      </c>
      <c r="E17" s="27">
        <v>0</v>
      </c>
      <c r="F17" s="27">
        <f>+Հ3!H20</f>
        <v>1216042.5</v>
      </c>
      <c r="G17" s="27">
        <v>0</v>
      </c>
      <c r="H17" s="27">
        <v>0</v>
      </c>
    </row>
    <row r="18" spans="1:8" ht="86.25">
      <c r="A18" s="86"/>
      <c r="B18" s="134"/>
      <c r="C18" s="86" t="str">
        <f>+Հ3!D21</f>
        <v>Մ-2, Երևան – Երասխ – Գորիս – Մեղրի – Իրանի Իսլամական Հանրապետության սահման միջպետական նշանակության ավտոճանապարհի կմ245-ից կմ252 հատվածը շրջանցող նոր ճանապարհահատվածի կառուցում</v>
      </c>
      <c r="D18" s="27">
        <f t="shared" si="2"/>
        <v>17833.400000000001</v>
      </c>
      <c r="E18" s="27">
        <v>0</v>
      </c>
      <c r="F18" s="27">
        <v>0</v>
      </c>
      <c r="G18" s="27">
        <f>+Հ3!H21</f>
        <v>17833.400000000001</v>
      </c>
      <c r="H18" s="27">
        <v>0</v>
      </c>
    </row>
    <row r="19" spans="1:8" ht="51.75">
      <c r="A19" s="86"/>
      <c r="B19" s="134"/>
      <c r="C19" s="86" t="str">
        <f>+Հ3!D22</f>
        <v>/Մ-2/-Տաթև-Աղվանի-/Մ-2/(Սյունիք) միջպետական նշանակության ավտոճանապարհի կմ0+000-կմ19+500 հատվածի հիմնանորոգում</v>
      </c>
      <c r="D19" s="27">
        <f t="shared" si="2"/>
        <v>2655.7</v>
      </c>
      <c r="E19" s="27">
        <f>SUM(E20:E20)</f>
        <v>0</v>
      </c>
      <c r="F19" s="27">
        <v>0</v>
      </c>
      <c r="G19" s="27">
        <f>+Հ3!H22</f>
        <v>2655.7</v>
      </c>
      <c r="H19" s="27">
        <f>SUM(H20:H20)</f>
        <v>0</v>
      </c>
    </row>
    <row r="20" spans="1:8" ht="51.75">
      <c r="A20" s="86"/>
      <c r="B20" s="134"/>
      <c r="C20" s="86" t="str">
        <f>+Հ3!D23</f>
        <v>Մ-2, Երևան-Երասխ-Գորիս-Մեղրի-Իրանի սահման միջպետական նշանակության ավտոճանապարհի կմ329+820 - կմ338+100 հատվածի հիմնանորոգում</v>
      </c>
      <c r="D20" s="27">
        <f t="shared" si="2"/>
        <v>363633</v>
      </c>
      <c r="E20" s="27">
        <v>0</v>
      </c>
      <c r="F20" s="27">
        <f>+Հ3!H23</f>
        <v>363633</v>
      </c>
      <c r="G20" s="27">
        <v>0</v>
      </c>
      <c r="H20" s="27">
        <v>0</v>
      </c>
    </row>
    <row r="21" spans="1:8" ht="69">
      <c r="A21" s="86"/>
      <c r="B21" s="134"/>
      <c r="C21" s="86" t="str">
        <f>+Հ3!D24</f>
        <v>Մ-3, Թուրքիայի սահման-Մարգարա-Վանաձոր-Տաշիր-Վրաստանի սահման միջպետական նշանակության ավտոճանապարհի կմ2+000 - կմ10+500 հատվածի հիմնանորոգում</v>
      </c>
      <c r="D21" s="27">
        <f t="shared" si="2"/>
        <v>681848.1</v>
      </c>
      <c r="E21" s="27">
        <f>SUM(E22:E29)</f>
        <v>0</v>
      </c>
      <c r="F21" s="27">
        <f>+Հ3!H24</f>
        <v>681848.1</v>
      </c>
      <c r="G21" s="27">
        <v>0</v>
      </c>
      <c r="H21" s="27">
        <f t="shared" ref="H21" si="4">SUM(H22:H29)</f>
        <v>0</v>
      </c>
    </row>
    <row r="22" spans="1:8" ht="69">
      <c r="A22" s="86"/>
      <c r="B22" s="134"/>
      <c r="C22" s="86" t="str">
        <f>+Հ3!D25</f>
        <v>Մ-3, Թուրքիայի սահման-Մարգարա-Վանաձոր-Տաշիր-Վրաստանի սահման միջպետական նշանակության ավտոճանապարհի կմ35+535-կմ39+500 հատվածի հիմնանորոգում</v>
      </c>
      <c r="D22" s="27">
        <f t="shared" si="2"/>
        <v>6346.9</v>
      </c>
      <c r="E22" s="27">
        <v>0</v>
      </c>
      <c r="F22" s="27">
        <v>0</v>
      </c>
      <c r="G22" s="27">
        <f>+Հ3!H25</f>
        <v>6346.9</v>
      </c>
      <c r="H22" s="27">
        <v>0</v>
      </c>
    </row>
    <row r="23" spans="1:8" ht="69">
      <c r="A23" s="86"/>
      <c r="B23" s="134"/>
      <c r="C23" s="86" t="str">
        <f>+Հ3!D26</f>
        <v>Մ-3, Թուրքիայի սահման-Մարգարա-Վանաձոր-Տաշիր-Վրաստանի սահման միջպետական նշանակության ավտոճանապարհի կմ116+790 (կմ116+900)-կմ128+718(կմ127+900) հատվածի հիմնանորոգում</v>
      </c>
      <c r="D23" s="27">
        <f t="shared" si="2"/>
        <v>1139.2</v>
      </c>
      <c r="E23" s="27">
        <v>0</v>
      </c>
      <c r="F23" s="27">
        <v>0</v>
      </c>
      <c r="G23" s="27">
        <f>+Հ3!H26</f>
        <v>1139.2</v>
      </c>
      <c r="H23" s="27">
        <v>0</v>
      </c>
    </row>
    <row r="24" spans="1:8" ht="86.25">
      <c r="A24" s="86"/>
      <c r="B24" s="134"/>
      <c r="C24" s="86" t="str">
        <f>+Հ3!D27</f>
        <v xml:space="preserve">Մ-5, Երևան - Արմավիր - Թուրքիայի սահման միջպետական նշանակության ավտոճանապարհի կմ17+530-կմ18+200, կմ25+593 - կմ29+385 և կմ32+675 - կմ33+833 աջակողմյան և ձախակողմյան հատվածների հիմնանորոգում </v>
      </c>
      <c r="D24" s="27">
        <f t="shared" si="2"/>
        <v>8342</v>
      </c>
      <c r="E24" s="27">
        <v>0</v>
      </c>
      <c r="F24" s="27">
        <v>0</v>
      </c>
      <c r="G24" s="27">
        <f>+Հ3!H27</f>
        <v>8342</v>
      </c>
      <c r="H24" s="27">
        <v>0</v>
      </c>
    </row>
    <row r="25" spans="1:8" ht="51.75">
      <c r="A25" s="86"/>
      <c r="B25" s="134"/>
      <c r="C25" s="86" t="str">
        <f>+Հ3!D28</f>
        <v>Մ-8, Վանաձոր (Մ-6 հատման կետ) - Դիլիջան միջպետական նշանակության ավտոճանապարհի կմ40+000 - կմ42+000 հատվածի հիմնանորոգում</v>
      </c>
      <c r="D25" s="27">
        <f t="shared" si="2"/>
        <v>1560.2</v>
      </c>
      <c r="E25" s="27">
        <v>0</v>
      </c>
      <c r="F25" s="27">
        <v>0</v>
      </c>
      <c r="G25" s="27">
        <f>+Հ3!H28</f>
        <v>1560.2</v>
      </c>
      <c r="H25" s="27">
        <v>0</v>
      </c>
    </row>
    <row r="26" spans="1:8" ht="86.25">
      <c r="A26" s="86"/>
      <c r="B26" s="134"/>
      <c r="C26" s="86" t="str">
        <f>+Հ3!D29</f>
        <v xml:space="preserve">Մ-10, Սևան-Մարտունի-Գետափ միջպետական նշանակության ավտոճանապարհի կմ1+000-կմ17+000 հատվածի հիմնանորոգում (բացառությամբ կմ2+800-կմ5+300, կմ5+750-կմ5+886 և կմ6+850-կմ7+034 հատվածների) </v>
      </c>
      <c r="D26" s="27">
        <f t="shared" si="2"/>
        <v>1305861.1000000001</v>
      </c>
      <c r="E26" s="27">
        <v>0</v>
      </c>
      <c r="F26" s="27">
        <f>+Հ3!H29</f>
        <v>1305861.1000000001</v>
      </c>
      <c r="G26" s="27">
        <v>0</v>
      </c>
      <c r="H26" s="27">
        <v>0</v>
      </c>
    </row>
    <row r="27" spans="1:8" ht="51.75">
      <c r="A27" s="86"/>
      <c r="B27" s="134"/>
      <c r="C27" s="86" t="str">
        <f>+Հ3!D30</f>
        <v>Մ-12, /Մ-2/ (Գորիս) – ՀՀ սահման միջպետական նշանակության ավտոճանապարհի կմ0+000 - կմ4+000 հատվածի հիմնանորոգում</v>
      </c>
      <c r="D27" s="27">
        <f t="shared" si="2"/>
        <v>2942.7</v>
      </c>
      <c r="E27" s="27">
        <v>0</v>
      </c>
      <c r="F27" s="27">
        <v>0</v>
      </c>
      <c r="G27" s="27">
        <f>+Հ3!H30</f>
        <v>2942.7</v>
      </c>
      <c r="H27" s="27">
        <v>0</v>
      </c>
    </row>
    <row r="28" spans="1:8" s="113" customFormat="1" ht="34.5">
      <c r="A28" s="111"/>
      <c r="B28" s="112" t="str">
        <f>+'[1]3'!B29</f>
        <v>2</v>
      </c>
      <c r="C28" s="111" t="str">
        <f>+Հ3!D31</f>
        <v>Հանրապետական նշանակության ավտոճանապարհներ, այդ թվում</v>
      </c>
      <c r="D28" s="108">
        <f t="shared" si="2"/>
        <v>2652801.4</v>
      </c>
      <c r="E28" s="108">
        <f>SUM(E29:E41)</f>
        <v>0</v>
      </c>
      <c r="F28" s="108">
        <f>SUM(F29:F41)</f>
        <v>2640152.9</v>
      </c>
      <c r="G28" s="108">
        <f>SUM(G29:G41)</f>
        <v>12648.5</v>
      </c>
      <c r="H28" s="108">
        <f>SUM(H29:H41)</f>
        <v>0</v>
      </c>
    </row>
    <row r="29" spans="1:8" ht="69">
      <c r="A29" s="86"/>
      <c r="B29" s="134"/>
      <c r="C29" s="86" t="str">
        <f>+Հ3!D32</f>
        <v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v>
      </c>
      <c r="D29" s="27">
        <f t="shared" si="2"/>
        <v>108</v>
      </c>
      <c r="E29" s="27">
        <v>0</v>
      </c>
      <c r="F29" s="27">
        <v>0</v>
      </c>
      <c r="G29" s="27">
        <f>+Հ3!H32</f>
        <v>108</v>
      </c>
      <c r="H29" s="27">
        <v>0</v>
      </c>
    </row>
    <row r="30" spans="1:8" ht="69">
      <c r="A30" s="86"/>
      <c r="B30" s="134"/>
      <c r="C30" s="86" t="str">
        <f>+Հ3!D33</f>
        <v>Հ-7, /Հ-5/ - Կարենիս - Չարենցավան /Հ-1/ (Ֆանտան)հանրապետական նշանակության ավտոճանապարհի կմ7+580 - կմ10+200 հատվածի հիմնանորոգում</v>
      </c>
      <c r="D30" s="27">
        <f t="shared" si="2"/>
        <v>140.4</v>
      </c>
      <c r="E30" s="27">
        <v>0</v>
      </c>
      <c r="F30" s="27">
        <v>0</v>
      </c>
      <c r="G30" s="27">
        <f>+Հ3!H33</f>
        <v>140.4</v>
      </c>
      <c r="H30" s="27">
        <v>0</v>
      </c>
    </row>
    <row r="31" spans="1:8" ht="69">
      <c r="A31" s="86"/>
      <c r="B31" s="134"/>
      <c r="C31" s="86" t="str">
        <f>+Հ3!D34</f>
        <v>Հ-12, Մասիսի տրանսպորտային հանգույց - Մասիս - Ռանչպար - Արաքս - Ջրառատ - /Մ-3/ հանրապետական նշանակության ավտոճանապարհի կմ0+000 - կմ9+500 հատվածի հիմնանորոգում</v>
      </c>
      <c r="D31" s="27">
        <f t="shared" si="2"/>
        <v>219438</v>
      </c>
      <c r="E31" s="27">
        <v>0</v>
      </c>
      <c r="F31" s="27">
        <f>+Հ3!H34</f>
        <v>219438</v>
      </c>
      <c r="G31" s="27">
        <v>0</v>
      </c>
      <c r="H31" s="27">
        <v>0</v>
      </c>
    </row>
    <row r="32" spans="1:8" ht="51.75">
      <c r="A32" s="93"/>
      <c r="B32" s="109"/>
      <c r="C32" s="86" t="str">
        <f>+Հ3!D35</f>
        <v>Հ-13, /Մ-3/ (Վաղարշապատ) - Մասիս - /Մ-2/ հանրապետական նշանակության ավտոճանապարհի կմ10+300 - կմ15+300 հատվածի հիմնանորոգում</v>
      </c>
      <c r="D32" s="27">
        <f t="shared" ref="D32:D38" si="5">+E32+F32+G32+H32</f>
        <v>884299.6</v>
      </c>
      <c r="E32" s="27">
        <v>0</v>
      </c>
      <c r="F32" s="27">
        <f>+Հ3!H35</f>
        <v>884299.6</v>
      </c>
      <c r="G32" s="27">
        <v>0</v>
      </c>
      <c r="H32" s="27">
        <v>0</v>
      </c>
    </row>
    <row r="33" spans="1:8" ht="69">
      <c r="A33" s="93"/>
      <c r="B33" s="109"/>
      <c r="C33" s="86" t="str">
        <f>+Հ3!D36</f>
        <v>Հ-15, /Մ-5/(Նորապատ) -Արգավանդ –/Մ-3/ (Վարդանաշեն) հանրապետական նշանակության ավտոճանապարհի կմ0+000 - կմ3+000 հատվածի հիմնանորոգում</v>
      </c>
      <c r="D33" s="27">
        <f t="shared" si="5"/>
        <v>1008</v>
      </c>
      <c r="E33" s="27">
        <v>0</v>
      </c>
      <c r="F33" s="27">
        <v>0</v>
      </c>
      <c r="G33" s="27">
        <f>+Հ3!H36</f>
        <v>1008</v>
      </c>
      <c r="H33" s="27">
        <v>0</v>
      </c>
    </row>
    <row r="34" spans="1:8" ht="51.75">
      <c r="A34" s="93"/>
      <c r="B34" s="109"/>
      <c r="C34" s="86" t="str">
        <f>+Հ3!D37</f>
        <v>Հ-21, /Հ-75/ - Հոռոմ-Արթիկ-Ալագյազ հանրապետական նշանակության ավտոճանապարհի կմ29+600 - կմ32+700 հատվածի հիմնանորոգում</v>
      </c>
      <c r="D34" s="27">
        <f t="shared" si="5"/>
        <v>981</v>
      </c>
      <c r="E34" s="27">
        <v>0</v>
      </c>
      <c r="F34" s="27">
        <v>0</v>
      </c>
      <c r="G34" s="27">
        <f>+Հ3!H37</f>
        <v>981</v>
      </c>
      <c r="H34" s="27">
        <v>0</v>
      </c>
    </row>
    <row r="35" spans="1:8" ht="51.75">
      <c r="A35" s="93"/>
      <c r="B35" s="109"/>
      <c r="C35" s="86" t="str">
        <f>+Հ3!D38</f>
        <v>Հ-21, /Հ-75/ - Հոռոմ-Արթիկ-Ալագյազ հանրապետական նշանակության ավտոճանապարհի կմ32+700 - կմ41+000 հատվածի հիմնանորոգում</v>
      </c>
      <c r="D35" s="27">
        <f t="shared" si="5"/>
        <v>2559.1</v>
      </c>
      <c r="E35" s="27">
        <v>0</v>
      </c>
      <c r="F35" s="27">
        <v>0</v>
      </c>
      <c r="G35" s="27">
        <f>+Հ3!H38</f>
        <v>2559.1</v>
      </c>
      <c r="H35" s="27">
        <v>0</v>
      </c>
    </row>
    <row r="36" spans="1:8" ht="51.75">
      <c r="A36" s="93"/>
      <c r="B36" s="109"/>
      <c r="C36" s="86" t="str">
        <f>+Հ3!D39</f>
        <v>Հ-26, /Մ-4/ - Ենոքավան – Կարմիրգյուղ (գյուղատեղի) - /Մ-16/ հանրապետական նշանակության ավտոճանապարհի կմ 0+000-կմ 7+000 հատվածի հիմնանորոգում</v>
      </c>
      <c r="D36" s="27">
        <f t="shared" si="5"/>
        <v>3743.7</v>
      </c>
      <c r="E36" s="27">
        <v>0</v>
      </c>
      <c r="F36" s="27">
        <v>0</v>
      </c>
      <c r="G36" s="27">
        <f>+Հ3!H39</f>
        <v>3743.7</v>
      </c>
      <c r="H36" s="27">
        <v>0</v>
      </c>
    </row>
    <row r="37" spans="1:8" ht="51.75">
      <c r="A37" s="86"/>
      <c r="B37" s="134"/>
      <c r="C37" s="86" t="str">
        <f>+Հ3!D40</f>
        <v>Հ-30, /Մ-4/ - Ճամբարակ - /Մ-14/ հանրապետական նշանակության ավտոճանապարհի կմ 32+000-կմ 35+000 հատվածի հիմնանորոգում</v>
      </c>
      <c r="D37" s="27">
        <f t="shared" si="5"/>
        <v>539097.9</v>
      </c>
      <c r="E37" s="27">
        <v>0</v>
      </c>
      <c r="F37" s="27">
        <f>+Հ3!H40</f>
        <v>539097.9</v>
      </c>
      <c r="G37" s="27">
        <v>0</v>
      </c>
      <c r="H37" s="27">
        <v>0</v>
      </c>
    </row>
    <row r="38" spans="1:8" ht="69">
      <c r="A38" s="86"/>
      <c r="B38" s="134"/>
      <c r="C38" s="86" t="str">
        <f>+Հ3!D41</f>
        <v>Հ-32, /Մ-1/ (Գյումրի) - Կապս - Ամասիա - /Մ-1/ հանրապետական նշանակության ավտոճանապարհի կմ 20+900-կմ 22+700 և կմ 23+000-կմ 31+200 հատվածների հիմնանորոգում</v>
      </c>
      <c r="D38" s="27">
        <f t="shared" si="5"/>
        <v>47288.7</v>
      </c>
      <c r="E38" s="27">
        <v>0</v>
      </c>
      <c r="F38" s="27">
        <f>+Հ3!H41</f>
        <v>47288.7</v>
      </c>
      <c r="G38" s="27">
        <v>0</v>
      </c>
      <c r="H38" s="27">
        <v>0</v>
      </c>
    </row>
    <row r="39" spans="1:8" ht="51.75">
      <c r="A39" s="86"/>
      <c r="B39" s="134"/>
      <c r="C39" s="86" t="str">
        <f>+Հ3!D42</f>
        <v>Հ-36, /Մ-4/ (Իջևան) - Նավուր - Բերդ - Այգեպար հանրապետական նշանակության ավտոճանապարհի կմ 5+600-կմ 42+100 հատվածի հիմնանորոգում</v>
      </c>
      <c r="D39" s="27">
        <f t="shared" si="2"/>
        <v>893203.3</v>
      </c>
      <c r="E39" s="27">
        <v>0</v>
      </c>
      <c r="F39" s="27">
        <f>+Հ3!H42</f>
        <v>893203.3</v>
      </c>
      <c r="G39" s="27">
        <v>0</v>
      </c>
      <c r="H39" s="27">
        <v>0</v>
      </c>
    </row>
    <row r="40" spans="1:8" ht="51.75">
      <c r="A40" s="86"/>
      <c r="B40" s="134"/>
      <c r="C40" s="86" t="str">
        <f>+Հ3!D43</f>
        <v>Հ38,/Հ-30/ (Թթուջուր) – /Հ-36/ (Նավուր) հանրապետական նշանակության ավտոճանապարհի կմ15+100 - կմ40+100 հատվածի հիմնանորոգում</v>
      </c>
      <c r="D40" s="27">
        <f t="shared" si="2"/>
        <v>4108.3</v>
      </c>
      <c r="E40" s="27">
        <v>0</v>
      </c>
      <c r="F40" s="27">
        <v>0</v>
      </c>
      <c r="G40" s="27">
        <f>+Հ3!H43</f>
        <v>4108.3</v>
      </c>
      <c r="H40" s="27">
        <v>0</v>
      </c>
    </row>
    <row r="41" spans="1:8" ht="51.75">
      <c r="A41" s="86"/>
      <c r="B41" s="134"/>
      <c r="C41" s="86" t="str">
        <f>+Հ3!D44</f>
        <v>Հ-83, /Հ-21/ (Արթիկ)–Պեմզաշեն- /Մ-1/ հանրապետական նշանակության ավտոճանապարհի կմ0+000-կմ8+900 հատվածի հիմնանորոգում</v>
      </c>
      <c r="D41" s="27">
        <f t="shared" si="2"/>
        <v>56825.4</v>
      </c>
      <c r="E41" s="27">
        <v>0</v>
      </c>
      <c r="F41" s="27">
        <f>+Հ3!H44</f>
        <v>56825.4</v>
      </c>
      <c r="G41" s="27">
        <v>0</v>
      </c>
      <c r="H41" s="27">
        <v>0</v>
      </c>
    </row>
    <row r="42" spans="1:8" s="113" customFormat="1" ht="34.5">
      <c r="A42" s="111"/>
      <c r="B42" s="112">
        <f>+'[1]3'!B38</f>
        <v>3</v>
      </c>
      <c r="C42" s="111" t="str">
        <f>+'[1]3'!C38</f>
        <v>Մարզային նշանակության ավտոճանապարհներ, այդ թվում</v>
      </c>
      <c r="D42" s="108">
        <f t="shared" si="2"/>
        <v>10746970.5</v>
      </c>
      <c r="E42" s="108">
        <f>SUM(E43:E66)</f>
        <v>52789</v>
      </c>
      <c r="F42" s="108">
        <f>SUM(F43:F66)</f>
        <v>10659751.4</v>
      </c>
      <c r="G42" s="108">
        <f>SUM(G43:G66)</f>
        <v>34430.1</v>
      </c>
      <c r="H42" s="108">
        <f>SUM(H43:H66)</f>
        <v>0</v>
      </c>
    </row>
    <row r="43" spans="1:8" ht="34.5">
      <c r="A43" s="86"/>
      <c r="B43" s="134"/>
      <c r="C43" s="86" t="str">
        <f>+Հ3!D46</f>
        <v>Տ-1-50, /Մ-3/ - Լեռնապար ավտոճանապարհի կմ0+000 - կմ3+800 հատվածի հիմնանորոգում</v>
      </c>
      <c r="D43" s="27">
        <f t="shared" si="2"/>
        <v>1059.9000000000001</v>
      </c>
      <c r="E43" s="27">
        <v>0</v>
      </c>
      <c r="F43" s="27">
        <v>0</v>
      </c>
      <c r="G43" s="27">
        <f>+Հ3!H46</f>
        <v>1059.9000000000001</v>
      </c>
      <c r="H43" s="27">
        <v>0</v>
      </c>
    </row>
    <row r="44" spans="1:8" ht="51.75">
      <c r="A44" s="86"/>
      <c r="B44" s="134"/>
      <c r="C44" s="86" t="str">
        <f>+Հ3!D47</f>
        <v>Տ-3-44, /Մ-5/ – Ծիածան – Աղավնատուն – Լեռնամերձ ավտոճանապարհի կմ0+000-կմ7+300 հատվածի հիմնանորոգում</v>
      </c>
      <c r="D44" s="27">
        <f t="shared" si="2"/>
        <v>4574.7</v>
      </c>
      <c r="E44" s="27">
        <v>0</v>
      </c>
      <c r="F44" s="27">
        <v>0</v>
      </c>
      <c r="G44" s="27">
        <f>+Հ3!H47</f>
        <v>4574.7</v>
      </c>
      <c r="H44" s="27">
        <v>0</v>
      </c>
    </row>
    <row r="45" spans="1:8" ht="34.5">
      <c r="A45" s="86"/>
      <c r="B45" s="134"/>
      <c r="C45" s="86" t="str">
        <f>+Հ3!D48</f>
        <v>Տ-3-61, /Մ-5/ (Նորապատ) - /Հ-17/ ավտոճանապարհի կմ0+000-կմ1+700 հատվածի հիմնանորոգում</v>
      </c>
      <c r="D45" s="27">
        <f t="shared" si="2"/>
        <v>1065.4000000000001</v>
      </c>
      <c r="E45" s="27">
        <v>0</v>
      </c>
      <c r="F45" s="27">
        <v>0</v>
      </c>
      <c r="G45" s="27">
        <f>+Հ3!H48</f>
        <v>1065.4000000000001</v>
      </c>
      <c r="H45" s="27">
        <v>0</v>
      </c>
    </row>
    <row r="46" spans="1:8" ht="51.75">
      <c r="A46" s="86"/>
      <c r="B46" s="134"/>
      <c r="C46" s="86" t="str">
        <f>+Հ3!D49</f>
        <v>Տ-4-78, /Տ-4-40/ - Նորակերտ - /Մ-14/ (Փոքր Մասրիկ) ավտոճանապարհի կմ5+200-կմ7+200 հատվածի հիմնանորոգում</v>
      </c>
      <c r="D46" s="27">
        <f t="shared" si="2"/>
        <v>939.9</v>
      </c>
      <c r="E46" s="27">
        <v>0</v>
      </c>
      <c r="F46" s="27">
        <v>0</v>
      </c>
      <c r="G46" s="27">
        <f>+Հ3!H49</f>
        <v>939.9</v>
      </c>
      <c r="H46" s="27">
        <v>0</v>
      </c>
    </row>
    <row r="47" spans="1:8" ht="34.5">
      <c r="A47" s="86"/>
      <c r="B47" s="134"/>
      <c r="C47" s="86" t="str">
        <f>+Հ3!D50</f>
        <v>Մ-6 - Եղեգնուտ - Դեբեդ ավտոճանապարհի կմ0+000 - կմ7+183 հատվածի հիմնանորոգում</v>
      </c>
      <c r="D47" s="27">
        <f t="shared" si="2"/>
        <v>861102.2</v>
      </c>
      <c r="E47" s="27">
        <v>0</v>
      </c>
      <c r="F47" s="27">
        <f>+Հ3!H50</f>
        <v>861102.2</v>
      </c>
      <c r="G47" s="27">
        <v>0</v>
      </c>
      <c r="H47" s="27">
        <v>0</v>
      </c>
    </row>
    <row r="48" spans="1:8" ht="69">
      <c r="A48" s="86"/>
      <c r="B48" s="134"/>
      <c r="C48" s="86" t="str">
        <f>+Հ3!D51</f>
        <v>Տ-5-46,/Մ-6/(Ալավերդի)-Սանահին թաղամաս-Ակներ ավտոճանապարհի կմ0+000-կմ9+300 և Տ-5-46 դեպի Սանահին վանական համալիր տանող հատվածների հիմնանորգում</v>
      </c>
      <c r="D48" s="27">
        <f t="shared" si="2"/>
        <v>2020388.5</v>
      </c>
      <c r="E48" s="27">
        <v>0</v>
      </c>
      <c r="F48" s="27">
        <f>+Հ3!H51</f>
        <v>2020388.5</v>
      </c>
      <c r="G48" s="27">
        <v>0</v>
      </c>
      <c r="H48" s="27">
        <v>0</v>
      </c>
    </row>
    <row r="49" spans="1:8" ht="51.75">
      <c r="A49" s="86"/>
      <c r="B49" s="134"/>
      <c r="C49" s="86" t="str">
        <f>+Հ3!D52</f>
        <v>/Հ-70/ – Քարինջ մարզային նշանակության ավտոճանապարհի կմ0+000 - կմ3+500 հատվածի հիմնանորոգում</v>
      </c>
      <c r="D49" s="27">
        <f t="shared" si="2"/>
        <v>351279.8</v>
      </c>
      <c r="E49" s="27">
        <v>0</v>
      </c>
      <c r="F49" s="27">
        <f>+Հ3!H52</f>
        <v>351279.8</v>
      </c>
      <c r="G49" s="27">
        <v>0</v>
      </c>
      <c r="H49" s="27">
        <v>0</v>
      </c>
    </row>
    <row r="50" spans="1:8" ht="51.75">
      <c r="A50" s="86"/>
      <c r="B50" s="134"/>
      <c r="C50" s="86" t="str">
        <f>+Հ3!D53</f>
        <v>Տ-5-93, /Հ-70/ - Մարց մարզային նշանակության ավտոճանապարհի կմ0+000 - կմ0+800 հատվածի հիմնանորոգում</v>
      </c>
      <c r="D50" s="27">
        <f t="shared" si="2"/>
        <v>65410.7</v>
      </c>
      <c r="E50" s="27">
        <v>0</v>
      </c>
      <c r="F50" s="27">
        <f>+Հ3!H53</f>
        <v>65410.7</v>
      </c>
      <c r="G50" s="27">
        <v>0</v>
      </c>
      <c r="H50" s="27">
        <v>0</v>
      </c>
    </row>
    <row r="51" spans="1:8" ht="69">
      <c r="A51" s="86"/>
      <c r="B51" s="134"/>
      <c r="C51" s="86" t="str">
        <f>+Հ3!D54</f>
        <v>Տ-6-19, /Հ5/-Աղբյուրակ (Հրազդան քաղաքի թաղամաս) և Վերին Աղբյուրակի այգեգործական զանգված տանող ավտոճանապարհի 3.7 կմ ընդհանուր երկարությամբ հատվածի հիմնանորոգում</v>
      </c>
      <c r="D51" s="27">
        <f t="shared" si="2"/>
        <v>234</v>
      </c>
      <c r="E51" s="27">
        <v>0</v>
      </c>
      <c r="F51" s="27">
        <v>0</v>
      </c>
      <c r="G51" s="27">
        <f>+Հ3!H54</f>
        <v>234</v>
      </c>
      <c r="H51" s="27">
        <v>0</v>
      </c>
    </row>
    <row r="52" spans="1:8" ht="51.75">
      <c r="A52" s="86"/>
      <c r="B52" s="134"/>
      <c r="C52" s="86" t="s">
        <v>189</v>
      </c>
      <c r="D52" s="27">
        <f>+E52+F52+G52+H52</f>
        <v>14481.8</v>
      </c>
      <c r="E52" s="27"/>
      <c r="F52" s="27">
        <f>+Հ3!H55</f>
        <v>14481.8</v>
      </c>
      <c r="G52" s="27">
        <v>0</v>
      </c>
      <c r="H52" s="27">
        <v>0</v>
      </c>
    </row>
    <row r="53" spans="1:8" ht="34.5">
      <c r="A53" s="86"/>
      <c r="B53" s="134"/>
      <c r="C53" s="86" t="str">
        <f>+Հ3!D56</f>
        <v>Տ-8-13, /Մ-12/ - Վերիշեն - Խոզնավար ավտոճանապարհի կմ0+000 - կմ18+300 հատվածի հիմնանորոգում</v>
      </c>
      <c r="D53" s="27">
        <f t="shared" si="2"/>
        <v>8882.2999999999993</v>
      </c>
      <c r="E53" s="27">
        <v>0</v>
      </c>
      <c r="F53" s="27">
        <v>0</v>
      </c>
      <c r="G53" s="27">
        <f>+Հ3!H56</f>
        <v>8882.2999999999993</v>
      </c>
      <c r="H53" s="27">
        <v>0</v>
      </c>
    </row>
    <row r="54" spans="1:8" ht="103.5">
      <c r="A54" s="86"/>
      <c r="B54" s="134"/>
      <c r="C54" s="86" t="str">
        <f>+Հ3!D57</f>
        <v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v>
      </c>
      <c r="D54" s="27">
        <f t="shared" si="2"/>
        <v>6206.8</v>
      </c>
      <c r="E54" s="27">
        <v>0</v>
      </c>
      <c r="F54" s="27">
        <v>0</v>
      </c>
      <c r="G54" s="27">
        <f>+Հ3!H57</f>
        <v>6206.8</v>
      </c>
      <c r="H54" s="27">
        <v>0</v>
      </c>
    </row>
    <row r="55" spans="1:8" ht="34.5">
      <c r="A55" s="86"/>
      <c r="B55" s="134"/>
      <c r="C55" s="86" t="str">
        <f>+Հ3!D58</f>
        <v>Տ-8-56, /Մ-2/ - Հարժիս ավտոճանապարհի կմ0+000 - կմ8+000 հատվածի հիմնանորոգում</v>
      </c>
      <c r="D55" s="27">
        <f t="shared" si="2"/>
        <v>4019.9</v>
      </c>
      <c r="E55" s="27">
        <v>0</v>
      </c>
      <c r="F55" s="27">
        <v>0</v>
      </c>
      <c r="G55" s="27">
        <f>+Հ3!H58</f>
        <v>4019.9</v>
      </c>
      <c r="H55" s="27">
        <v>0</v>
      </c>
    </row>
    <row r="56" spans="1:8" ht="51.75">
      <c r="A56" s="86"/>
      <c r="B56" s="134"/>
      <c r="C56" s="86" t="str">
        <f>+Հ3!D59</f>
        <v>Տ-9-19, /Մ-2/ - Հերհեր -Կարմրաշեն մարզային նշանակության ավտոճանապարհի կմ10+000 - կմ18+700 հատվածի հիմնանորոգում</v>
      </c>
      <c r="D56" s="27">
        <f t="shared" si="2"/>
        <v>133540.4</v>
      </c>
      <c r="E56" s="27">
        <v>0</v>
      </c>
      <c r="F56" s="27">
        <f>+Հ3!H59</f>
        <v>133540.4</v>
      </c>
      <c r="G56" s="27">
        <v>0</v>
      </c>
      <c r="H56" s="27">
        <v>0</v>
      </c>
    </row>
    <row r="57" spans="1:8" ht="51.75">
      <c r="A57" s="86"/>
      <c r="B57" s="134"/>
      <c r="C57" s="86" t="str">
        <f>+Հ3!D60</f>
        <v>Մ-4-Ակնաղբյուր ավտոճանապարհի 2,85կմ հատվածի և դեպի Մատուռ տանող 0,246 կմ ճանապարհի հիմնանորոգում</v>
      </c>
      <c r="D57" s="27">
        <f t="shared" si="2"/>
        <v>229468.79999999999</v>
      </c>
      <c r="E57" s="27">
        <v>0</v>
      </c>
      <c r="F57" s="27">
        <f>+Հ3!H60</f>
        <v>229468.79999999999</v>
      </c>
      <c r="G57" s="27">
        <v>0</v>
      </c>
      <c r="H57" s="27">
        <v>0</v>
      </c>
    </row>
    <row r="58" spans="1:8" ht="51.75">
      <c r="A58" s="86"/>
      <c r="B58" s="134"/>
      <c r="C58" s="86" t="str">
        <f>+Հ3!D61</f>
        <v>Տ-10-34, /Մ-4/ - Լեռնային Հայաստան առողջարան ավտոճանապարհի կմ0+000 - կմ2+200 հատվածի հիմնանորոգում</v>
      </c>
      <c r="D58" s="27">
        <f t="shared" si="2"/>
        <v>1195.5</v>
      </c>
      <c r="E58" s="27">
        <v>0</v>
      </c>
      <c r="F58" s="27">
        <v>0</v>
      </c>
      <c r="G58" s="27">
        <f>+Հ3!H61</f>
        <v>1195.5</v>
      </c>
      <c r="H58" s="27">
        <v>0</v>
      </c>
    </row>
    <row r="59" spans="1:8" ht="69">
      <c r="A59" s="86"/>
      <c r="B59" s="134"/>
      <c r="C59" s="86" t="str">
        <f>+Հ3!D62</f>
        <v>Հ-36, /Մ-4/ (Իջևան) - Նավուր - Բերդ – Այգեպար հանրապետական նշանակության ավտոճանապարհի 48-րդ կիլոմետրից դեպի զորամաս տանող ճանապարհի հիմնանորոգում</v>
      </c>
      <c r="D59" s="27">
        <f t="shared" si="2"/>
        <v>158.4</v>
      </c>
      <c r="E59" s="27">
        <v>0</v>
      </c>
      <c r="F59" s="27">
        <v>0</v>
      </c>
      <c r="G59" s="27">
        <f>+Հ3!H62</f>
        <v>158.4</v>
      </c>
      <c r="H59" s="27">
        <v>0</v>
      </c>
    </row>
    <row r="60" spans="1:8" ht="21.75" customHeight="1">
      <c r="A60" s="86"/>
      <c r="B60" s="134"/>
      <c r="C60" s="200" t="str">
        <f>+Հ3!D63</f>
        <v>Տ-8-93, Լծեն-Տաթև ավտոճանապարհի վերակառուցում</v>
      </c>
      <c r="D60" s="27">
        <f t="shared" si="2"/>
        <v>2498372.6</v>
      </c>
      <c r="E60" s="27">
        <v>0</v>
      </c>
      <c r="F60" s="27">
        <f>+Հ3!H63</f>
        <v>2498372.6</v>
      </c>
      <c r="G60" s="27">
        <v>0</v>
      </c>
      <c r="H60" s="27">
        <v>0</v>
      </c>
    </row>
    <row r="61" spans="1:8" ht="21.75" customHeight="1">
      <c r="A61" s="86"/>
      <c r="B61" s="134"/>
      <c r="C61" s="200" t="str">
        <f>+Հ3!D64</f>
        <v>Տ-8-49,/Տ-8-48/-Լծեն ավտոճանապարհի վերակառուցում</v>
      </c>
      <c r="D61" s="27">
        <f t="shared" si="2"/>
        <v>1061283.8</v>
      </c>
      <c r="E61" s="27">
        <v>0</v>
      </c>
      <c r="F61" s="27">
        <f>+Հ3!H64</f>
        <v>1061283.8</v>
      </c>
      <c r="G61" s="27">
        <v>0</v>
      </c>
      <c r="H61" s="27">
        <v>0</v>
      </c>
    </row>
    <row r="62" spans="1:8" ht="21.75" customHeight="1">
      <c r="A62" s="86"/>
      <c r="B62" s="134"/>
      <c r="C62" s="200" t="str">
        <f>+Հ3!D65</f>
        <v>Տանձավեր-Շուռնուխ ավտոճանապարհի կառուցում</v>
      </c>
      <c r="D62" s="27">
        <f t="shared" si="2"/>
        <v>52789</v>
      </c>
      <c r="E62" s="27">
        <f>+Հ3!H65</f>
        <v>52789</v>
      </c>
      <c r="F62" s="27">
        <v>0</v>
      </c>
      <c r="G62" s="27">
        <v>0</v>
      </c>
      <c r="H62" s="27">
        <v>0</v>
      </c>
    </row>
    <row r="63" spans="1:8" ht="21.75" customHeight="1">
      <c r="A63" s="86"/>
      <c r="B63" s="134"/>
      <c r="C63" s="200" t="str">
        <f>+Հ3!D66</f>
        <v xml:space="preserve">/Մ-17/ - Նռնաձոր - /Հ-49/ ավտոճանապարհի կառուցում </v>
      </c>
      <c r="D63" s="27">
        <f t="shared" si="2"/>
        <v>6093.3</v>
      </c>
      <c r="E63" s="27">
        <v>0</v>
      </c>
      <c r="F63" s="27">
        <v>0</v>
      </c>
      <c r="G63" s="27">
        <f>+Հ3!H66</f>
        <v>6093.3</v>
      </c>
      <c r="H63" s="27">
        <v>0</v>
      </c>
    </row>
    <row r="64" spans="1:8" ht="40.5" customHeight="1">
      <c r="A64" s="86"/>
      <c r="B64" s="134"/>
      <c r="C64" s="200" t="str">
        <f>+Հ3!D67</f>
        <v>/Մ-12/-Կոռնիձոր-ՀՀ սահման ավտոճանապարհի կմ0+000-կմ 4+000 հատվածի վերակառուցում</v>
      </c>
      <c r="D64" s="27">
        <f t="shared" si="2"/>
        <v>1097588.8</v>
      </c>
      <c r="E64" s="27">
        <v>0</v>
      </c>
      <c r="F64" s="27">
        <f>+Հ3!H67</f>
        <v>1097588.8</v>
      </c>
      <c r="G64" s="27">
        <v>0</v>
      </c>
      <c r="H64" s="27">
        <v>0</v>
      </c>
    </row>
    <row r="65" spans="1:8" ht="40.5" customHeight="1">
      <c r="A65" s="86"/>
      <c r="B65" s="134"/>
      <c r="C65" s="200" t="str">
        <f>+Հ3!D68</f>
        <v>/Մ-12/-Կոռնիձոր-ՀՀ սահման ավտոճանապարհի կմ4+000-կմ 9+000 հատվածի վերակառուցում</v>
      </c>
      <c r="D65" s="27">
        <f t="shared" si="2"/>
        <v>561925.19999999995</v>
      </c>
      <c r="E65" s="27">
        <v>0</v>
      </c>
      <c r="F65" s="27">
        <f>+Հ3!H68</f>
        <v>561925.19999999995</v>
      </c>
      <c r="G65" s="27">
        <v>0</v>
      </c>
      <c r="H65" s="27">
        <v>0</v>
      </c>
    </row>
    <row r="66" spans="1:8" ht="40.5" customHeight="1">
      <c r="A66" s="86"/>
      <c r="B66" s="134"/>
      <c r="C66" s="200" t="str">
        <f>+Հ3!D69</f>
        <v>/Մ-12/-Կոռնիձոր-ՀՀ սահման ավտոճանապարհի կմ9+000- կմ11+779.75 հատվածի վերակառուցում</v>
      </c>
      <c r="D66" s="27">
        <f t="shared" si="2"/>
        <v>1764908.8</v>
      </c>
      <c r="E66" s="27">
        <v>0</v>
      </c>
      <c r="F66" s="27">
        <f>+Հ3!H69</f>
        <v>1764908.8</v>
      </c>
      <c r="G66" s="27">
        <v>0</v>
      </c>
      <c r="H66" s="27">
        <v>0</v>
      </c>
    </row>
    <row r="67" spans="1:8" s="113" customFormat="1" ht="29.25" customHeight="1">
      <c r="A67" s="111">
        <v>1049</v>
      </c>
      <c r="B67" s="112">
        <v>21002</v>
      </c>
      <c r="C67" s="111" t="s">
        <v>104</v>
      </c>
      <c r="D67" s="108">
        <f t="shared" si="2"/>
        <v>-67010.700000000012</v>
      </c>
      <c r="E67" s="108">
        <f t="shared" ref="E67" si="6">-E68</f>
        <v>0</v>
      </c>
      <c r="F67" s="108">
        <f>+Հ3!H72</f>
        <v>-67010.700000000012</v>
      </c>
      <c r="G67" s="108">
        <v>0</v>
      </c>
      <c r="H67" s="108">
        <f>-H68</f>
        <v>0</v>
      </c>
    </row>
    <row r="68" spans="1:8" s="113" customFormat="1" ht="34.5">
      <c r="A68" s="111">
        <v>1049</v>
      </c>
      <c r="B68" s="112">
        <v>21002</v>
      </c>
      <c r="C68" s="111" t="s">
        <v>105</v>
      </c>
      <c r="D68" s="108">
        <f t="shared" si="2"/>
        <v>67010.700000000012</v>
      </c>
      <c r="E68" s="108">
        <f>SUM(E69:E75)</f>
        <v>0</v>
      </c>
      <c r="F68" s="108">
        <f>SUM(F69:F75)</f>
        <v>63829.100000000006</v>
      </c>
      <c r="G68" s="108">
        <f t="shared" ref="G68:H68" si="7">SUM(G69:G75)</f>
        <v>3181.6</v>
      </c>
      <c r="H68" s="108">
        <f t="shared" si="7"/>
        <v>0</v>
      </c>
    </row>
    <row r="69" spans="1:8" ht="34.5">
      <c r="A69" s="86"/>
      <c r="B69" s="86"/>
      <c r="C69" s="90" t="str">
        <f>+Հ3!D75</f>
        <v>Մ-4, Երևան - Սևան - Իջևան - Ադրբեջանի սահման կմ14+796 հատվածում գտնվող կամրջի վերանորոգում</v>
      </c>
      <c r="D69" s="27">
        <f t="shared" si="2"/>
        <v>5962.3</v>
      </c>
      <c r="E69" s="27">
        <v>0</v>
      </c>
      <c r="F69" s="27">
        <f>+Հ3!H75</f>
        <v>5962.3</v>
      </c>
      <c r="G69" s="27">
        <v>0</v>
      </c>
      <c r="H69" s="27">
        <v>0</v>
      </c>
    </row>
    <row r="70" spans="1:8" ht="51.75">
      <c r="A70" s="86"/>
      <c r="B70" s="86"/>
      <c r="C70" s="90" t="str">
        <f>+Հ3!D76</f>
        <v>Մ-10, Սևան-Մարտունի-Գետափ Կմ 123+500 (Գետափ բնակավայրի դպրոցի մոտ) վերգետնյա հետիոտնային անցման կառուցում</v>
      </c>
      <c r="D70" s="27">
        <f t="shared" si="2"/>
        <v>55846.9</v>
      </c>
      <c r="E70" s="27">
        <f t="shared" ref="E70:H75" si="8">+E69</f>
        <v>0</v>
      </c>
      <c r="F70" s="27">
        <f>+Հ3!H76</f>
        <v>55846.9</v>
      </c>
      <c r="G70" s="27">
        <v>0</v>
      </c>
      <c r="H70" s="27">
        <f t="shared" si="8"/>
        <v>0</v>
      </c>
    </row>
    <row r="71" spans="1:8" ht="51.75">
      <c r="A71" s="86"/>
      <c r="B71" s="86"/>
      <c r="C71" s="90" t="str">
        <f>+Հ3!D77</f>
        <v>Տ-2-13, Արգավանդ – Հայանիստ – Հովտաշատ - Արմավիրի մարզի սահման մարզային նշանակության ավտոճանապարհի կմ4+000 կամրջի հիմնանորոգում</v>
      </c>
      <c r="D71" s="27">
        <f t="shared" si="2"/>
        <v>2019.9</v>
      </c>
      <c r="E71" s="27">
        <f t="shared" si="8"/>
        <v>0</v>
      </c>
      <c r="F71" s="27">
        <f>+Հ3!H77</f>
        <v>2019.9</v>
      </c>
      <c r="G71" s="27">
        <v>0</v>
      </c>
      <c r="H71" s="27">
        <f t="shared" si="8"/>
        <v>0</v>
      </c>
    </row>
    <row r="72" spans="1:8" ht="69">
      <c r="A72" s="86"/>
      <c r="B72" s="86"/>
      <c r="C72" s="90" t="str">
        <f>+Հ3!D78</f>
        <v>Մ-4, Երևան-Սևան-Իջևան-Ադրբեջանի սահման միջպետական նշանակության ավտոճանապարհի  կմ68+000 - կմ69+000 հատվածում փլուզված հողային պաստառի շեպի վերականգնում</v>
      </c>
      <c r="D72" s="27">
        <f t="shared" si="2"/>
        <v>429.8</v>
      </c>
      <c r="E72" s="27">
        <f t="shared" si="8"/>
        <v>0</v>
      </c>
      <c r="F72" s="27">
        <v>0</v>
      </c>
      <c r="G72" s="27">
        <f>+Հ3!H78</f>
        <v>429.8</v>
      </c>
      <c r="H72" s="27">
        <f t="shared" si="8"/>
        <v>0</v>
      </c>
    </row>
    <row r="73" spans="1:8" ht="51.75">
      <c r="A73" s="86"/>
      <c r="B73" s="86"/>
      <c r="C73" s="90" t="str">
        <f>+Հ3!D79</f>
        <v>Հ-53, /Մ-4/ - Սեմյոնովկա - /Մ-4/ հանրապետական նշանակության ավտոճանապարհի կմ0+100 հատվածի կամրջի հիմնանորոգում</v>
      </c>
      <c r="D73" s="27">
        <f t="shared" si="2"/>
        <v>954</v>
      </c>
      <c r="E73" s="27">
        <f t="shared" si="8"/>
        <v>0</v>
      </c>
      <c r="F73" s="27">
        <v>0</v>
      </c>
      <c r="G73" s="27">
        <f>+Հ3!H79</f>
        <v>954</v>
      </c>
      <c r="H73" s="27">
        <f t="shared" si="8"/>
        <v>0</v>
      </c>
    </row>
    <row r="74" spans="1:8" ht="69">
      <c r="A74" s="86"/>
      <c r="B74" s="86"/>
      <c r="C74" s="90" t="str">
        <f>+Հ3!D80</f>
        <v>/Մ-4/ - Սևանի թերակղզի հանրապետական նշանակության ավտոճանապարհի կմ1+400 կմ1+500 հատվածում փլուզված հողային պաստառի շեպի վերականգնում</v>
      </c>
      <c r="D74" s="27">
        <f t="shared" si="2"/>
        <v>429.8</v>
      </c>
      <c r="E74" s="27">
        <f t="shared" si="8"/>
        <v>0</v>
      </c>
      <c r="F74" s="27">
        <v>0</v>
      </c>
      <c r="G74" s="27">
        <f>+Հ3!H80</f>
        <v>429.8</v>
      </c>
      <c r="H74" s="27">
        <f t="shared" si="8"/>
        <v>0</v>
      </c>
    </row>
    <row r="75" spans="1:8" ht="69">
      <c r="A75" s="86"/>
      <c r="B75" s="86"/>
      <c r="C75" s="90" t="str">
        <f>+Հ3!D81</f>
        <v xml:space="preserve">Մ-3, Թուրքիայի սահման-Մարգարա-Վանաձոր-Տաշիր-Վրաստանի սահման միջպետական նշանակության ավտոճանապարհի կմ105+500-ում գտնվող կամրջի հիմնանորոգում </v>
      </c>
      <c r="D75" s="27">
        <f t="shared" ref="D75" si="9">+E75+F75+G75+H75</f>
        <v>1368</v>
      </c>
      <c r="E75" s="27">
        <f t="shared" si="8"/>
        <v>0</v>
      </c>
      <c r="F75" s="27">
        <v>0</v>
      </c>
      <c r="G75" s="27">
        <f>+Հ3!H81</f>
        <v>1368</v>
      </c>
      <c r="H75" s="27">
        <f t="shared" si="8"/>
        <v>0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zoomScaleNormal="100" zoomScaleSheetLayoutView="100" workbookViewId="0">
      <selection activeCell="B67" sqref="B67"/>
    </sheetView>
  </sheetViews>
  <sheetFormatPr defaultRowHeight="17.25"/>
  <cols>
    <col min="1" max="1" width="8.5703125" style="5" bestFit="1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10" width="18" style="5" customWidth="1"/>
    <col min="11" max="11" width="12.42578125" style="5" bestFit="1" customWidth="1"/>
    <col min="12" max="12" width="9.42578125" style="5" customWidth="1"/>
    <col min="13" max="16384" width="9.140625" style="5"/>
  </cols>
  <sheetData>
    <row r="1" spans="1:10">
      <c r="J1" s="7" t="s">
        <v>11</v>
      </c>
    </row>
    <row r="2" spans="1:10">
      <c r="J2" s="7" t="s">
        <v>49</v>
      </c>
    </row>
    <row r="3" spans="1:10">
      <c r="J3" s="7" t="s">
        <v>1</v>
      </c>
    </row>
    <row r="5" spans="1:10" ht="39" customHeight="1">
      <c r="A5" s="170" t="s">
        <v>48</v>
      </c>
      <c r="B5" s="170"/>
      <c r="C5" s="170"/>
      <c r="D5" s="170"/>
      <c r="E5" s="170"/>
      <c r="F5" s="170"/>
      <c r="G5" s="170"/>
      <c r="H5" s="170"/>
      <c r="I5" s="170"/>
      <c r="J5" s="170"/>
    </row>
    <row r="7" spans="1:10">
      <c r="J7" s="7" t="s">
        <v>25</v>
      </c>
    </row>
    <row r="8" spans="1:10" s="6" customFormat="1" ht="57.75" customHeight="1">
      <c r="A8" s="171" t="s">
        <v>7</v>
      </c>
      <c r="B8" s="171"/>
      <c r="C8" s="171"/>
      <c r="D8" s="171" t="s">
        <v>2</v>
      </c>
      <c r="E8" s="171"/>
      <c r="F8" s="171" t="s">
        <v>3</v>
      </c>
      <c r="G8" s="171" t="s">
        <v>46</v>
      </c>
      <c r="H8" s="171"/>
      <c r="I8" s="171"/>
      <c r="J8" s="171"/>
    </row>
    <row r="9" spans="1:10" s="6" customFormat="1" ht="42" customHeight="1">
      <c r="A9" s="8" t="s">
        <v>56</v>
      </c>
      <c r="B9" s="8" t="s">
        <v>55</v>
      </c>
      <c r="C9" s="8" t="s">
        <v>54</v>
      </c>
      <c r="D9" s="8" t="s">
        <v>41</v>
      </c>
      <c r="E9" s="8" t="s">
        <v>42</v>
      </c>
      <c r="F9" s="171"/>
      <c r="G9" s="1" t="s">
        <v>47</v>
      </c>
      <c r="H9" s="1" t="s">
        <v>36</v>
      </c>
      <c r="I9" s="1" t="s">
        <v>33</v>
      </c>
      <c r="J9" s="1" t="s">
        <v>40</v>
      </c>
    </row>
    <row r="10" spans="1:10" s="6" customFormat="1">
      <c r="A10" s="66"/>
      <c r="B10" s="66"/>
      <c r="C10" s="66"/>
      <c r="D10" s="67"/>
      <c r="E10" s="67"/>
      <c r="F10" s="2" t="s">
        <v>6</v>
      </c>
      <c r="G10" s="11">
        <f>+G12</f>
        <v>0</v>
      </c>
      <c r="H10" s="11">
        <f t="shared" ref="H10:J10" si="0">+H12</f>
        <v>0</v>
      </c>
      <c r="I10" s="11">
        <f t="shared" si="0"/>
        <v>0</v>
      </c>
      <c r="J10" s="11">
        <f t="shared" si="0"/>
        <v>0</v>
      </c>
    </row>
    <row r="11" spans="1:10" s="6" customFormat="1">
      <c r="A11" s="66"/>
      <c r="B11" s="66"/>
      <c r="C11" s="66"/>
      <c r="D11" s="67"/>
      <c r="E11" s="67"/>
      <c r="F11" s="2" t="s">
        <v>8</v>
      </c>
      <c r="G11" s="11"/>
      <c r="H11" s="11"/>
      <c r="I11" s="11"/>
      <c r="J11" s="11"/>
    </row>
    <row r="12" spans="1:10" s="6" customFormat="1" ht="34.5">
      <c r="A12" s="66"/>
      <c r="B12" s="66"/>
      <c r="C12" s="66"/>
      <c r="D12" s="67"/>
      <c r="E12" s="67"/>
      <c r="F12" s="2" t="s">
        <v>14</v>
      </c>
      <c r="G12" s="11">
        <f>+G13</f>
        <v>0</v>
      </c>
      <c r="H12" s="11">
        <f t="shared" ref="H12:J12" si="1">+H13</f>
        <v>0</v>
      </c>
      <c r="I12" s="11">
        <f t="shared" si="1"/>
        <v>0</v>
      </c>
      <c r="J12" s="11">
        <f t="shared" si="1"/>
        <v>0</v>
      </c>
    </row>
    <row r="13" spans="1:10" s="6" customFormat="1">
      <c r="A13" s="68" t="s">
        <v>70</v>
      </c>
      <c r="B13" s="69"/>
      <c r="C13" s="69"/>
      <c r="D13" s="70"/>
      <c r="E13" s="71"/>
      <c r="F13" s="14" t="s">
        <v>71</v>
      </c>
      <c r="G13" s="11">
        <f t="shared" ref="G13:I13" si="2">G15</f>
        <v>0</v>
      </c>
      <c r="H13" s="11">
        <f t="shared" si="2"/>
        <v>0</v>
      </c>
      <c r="I13" s="11">
        <f t="shared" si="2"/>
        <v>0</v>
      </c>
      <c r="J13" s="11">
        <f t="shared" ref="J13" si="3">J15</f>
        <v>0</v>
      </c>
    </row>
    <row r="14" spans="1:10" s="6" customFormat="1">
      <c r="A14" s="68"/>
      <c r="B14" s="69"/>
      <c r="C14" s="69"/>
      <c r="D14" s="70"/>
      <c r="E14" s="71"/>
      <c r="F14" s="2" t="s">
        <v>4</v>
      </c>
      <c r="G14" s="11"/>
      <c r="H14" s="11"/>
      <c r="I14" s="11"/>
      <c r="J14" s="11"/>
    </row>
    <row r="15" spans="1:10" s="6" customFormat="1">
      <c r="A15" s="68"/>
      <c r="B15" s="68" t="s">
        <v>72</v>
      </c>
      <c r="C15" s="69"/>
      <c r="D15" s="70"/>
      <c r="E15" s="71"/>
      <c r="F15" s="14" t="s">
        <v>73</v>
      </c>
      <c r="G15" s="11">
        <f t="shared" ref="G15:I15" si="4">G17</f>
        <v>0</v>
      </c>
      <c r="H15" s="11">
        <f t="shared" si="4"/>
        <v>0</v>
      </c>
      <c r="I15" s="11">
        <f t="shared" si="4"/>
        <v>0</v>
      </c>
      <c r="J15" s="11">
        <f t="shared" ref="J15" si="5">J17</f>
        <v>0</v>
      </c>
    </row>
    <row r="16" spans="1:10" s="6" customFormat="1">
      <c r="A16" s="68"/>
      <c r="B16" s="68"/>
      <c r="C16" s="69"/>
      <c r="D16" s="70"/>
      <c r="E16" s="71"/>
      <c r="F16" s="2" t="s">
        <v>4</v>
      </c>
      <c r="G16" s="11"/>
      <c r="H16" s="11"/>
      <c r="I16" s="11"/>
      <c r="J16" s="11"/>
    </row>
    <row r="17" spans="1:10" s="6" customFormat="1">
      <c r="A17" s="68"/>
      <c r="B17" s="68"/>
      <c r="C17" s="68" t="s">
        <v>29</v>
      </c>
      <c r="D17" s="72"/>
      <c r="E17" s="71"/>
      <c r="F17" s="2" t="s">
        <v>74</v>
      </c>
      <c r="G17" s="11">
        <f t="shared" ref="G17:I17" si="6">+G19</f>
        <v>0</v>
      </c>
      <c r="H17" s="11">
        <f t="shared" si="6"/>
        <v>0</v>
      </c>
      <c r="I17" s="11">
        <f t="shared" si="6"/>
        <v>0</v>
      </c>
      <c r="J17" s="11">
        <f>+J19</f>
        <v>0</v>
      </c>
    </row>
    <row r="18" spans="1:10" s="6" customFormat="1">
      <c r="A18" s="68"/>
      <c r="B18" s="68"/>
      <c r="C18" s="68"/>
      <c r="D18" s="72"/>
      <c r="E18" s="71"/>
      <c r="F18" s="2" t="s">
        <v>4</v>
      </c>
      <c r="G18" s="11"/>
      <c r="H18" s="11"/>
      <c r="I18" s="11"/>
      <c r="J18" s="11"/>
    </row>
    <row r="19" spans="1:10" s="6" customFormat="1" ht="34.5">
      <c r="A19" s="68"/>
      <c r="B19" s="68"/>
      <c r="C19" s="68"/>
      <c r="D19" s="72"/>
      <c r="E19" s="71"/>
      <c r="F19" s="2" t="s">
        <v>13</v>
      </c>
      <c r="G19" s="11">
        <f t="shared" ref="G19:I19" si="7">+G21</f>
        <v>0</v>
      </c>
      <c r="H19" s="11">
        <f t="shared" si="7"/>
        <v>0</v>
      </c>
      <c r="I19" s="11">
        <f t="shared" si="7"/>
        <v>0</v>
      </c>
      <c r="J19" s="11">
        <f>+J21</f>
        <v>0</v>
      </c>
    </row>
    <row r="20" spans="1:10" s="6" customFormat="1">
      <c r="A20" s="68"/>
      <c r="B20" s="68"/>
      <c r="C20" s="68"/>
      <c r="D20" s="72"/>
      <c r="E20" s="71"/>
      <c r="F20" s="2" t="s">
        <v>4</v>
      </c>
      <c r="G20" s="11"/>
      <c r="H20" s="11"/>
      <c r="I20" s="11"/>
      <c r="J20" s="11"/>
    </row>
    <row r="21" spans="1:10" s="6" customFormat="1" ht="17.25" customHeight="1">
      <c r="A21" s="68"/>
      <c r="B21" s="68"/>
      <c r="C21" s="68"/>
      <c r="D21" s="71" t="s">
        <v>75</v>
      </c>
      <c r="E21" s="72"/>
      <c r="F21" s="64" t="s">
        <v>76</v>
      </c>
      <c r="G21" s="11">
        <f t="shared" ref="G21:I21" si="8">+G23</f>
        <v>0</v>
      </c>
      <c r="H21" s="11">
        <f t="shared" si="8"/>
        <v>0</v>
      </c>
      <c r="I21" s="11">
        <f t="shared" si="8"/>
        <v>0</v>
      </c>
      <c r="J21" s="11">
        <f>+J23</f>
        <v>0</v>
      </c>
    </row>
    <row r="22" spans="1:10" s="6" customFormat="1">
      <c r="A22" s="68"/>
      <c r="B22" s="68"/>
      <c r="C22" s="68"/>
      <c r="D22" s="71"/>
      <c r="E22" s="49"/>
      <c r="F22" s="2" t="s">
        <v>4</v>
      </c>
      <c r="G22" s="11"/>
      <c r="H22" s="11"/>
      <c r="I22" s="11"/>
      <c r="J22" s="11"/>
    </row>
    <row r="23" spans="1:10" s="6" customFormat="1" ht="34.5">
      <c r="A23" s="68"/>
      <c r="B23" s="68"/>
      <c r="C23" s="68"/>
      <c r="D23" s="71"/>
      <c r="E23" s="49" t="s">
        <v>77</v>
      </c>
      <c r="F23" s="4" t="s">
        <v>78</v>
      </c>
      <c r="G23" s="11">
        <f t="shared" ref="G23:I23" si="9">G32+G25</f>
        <v>0</v>
      </c>
      <c r="H23" s="11">
        <f t="shared" si="9"/>
        <v>0</v>
      </c>
      <c r="I23" s="11">
        <f t="shared" si="9"/>
        <v>0</v>
      </c>
      <c r="J23" s="11">
        <f>J32+J25</f>
        <v>0</v>
      </c>
    </row>
    <row r="24" spans="1:10">
      <c r="A24" s="68"/>
      <c r="B24" s="68"/>
      <c r="C24" s="68"/>
      <c r="D24" s="71"/>
      <c r="E24" s="71"/>
      <c r="F24" s="9" t="s">
        <v>79</v>
      </c>
      <c r="G24" s="11"/>
      <c r="H24" s="11"/>
      <c r="I24" s="11"/>
      <c r="J24" s="11"/>
    </row>
    <row r="25" spans="1:10" s="10" customFormat="1">
      <c r="A25" s="68"/>
      <c r="B25" s="68"/>
      <c r="C25" s="68"/>
      <c r="D25" s="71"/>
      <c r="E25" s="71"/>
      <c r="F25" s="3" t="s">
        <v>69</v>
      </c>
      <c r="G25" s="11">
        <f t="shared" ref="G25:I25" si="10">G27</f>
        <v>-172364.9</v>
      </c>
      <c r="H25" s="11">
        <f t="shared" si="10"/>
        <v>-4111562.8</v>
      </c>
      <c r="I25" s="11">
        <f t="shared" si="10"/>
        <v>-14853167.200000001</v>
      </c>
      <c r="J25" s="11">
        <f t="shared" ref="J25" si="11">J27</f>
        <v>-17007976.700000003</v>
      </c>
    </row>
    <row r="26" spans="1:10" ht="34.5">
      <c r="A26" s="68"/>
      <c r="B26" s="68"/>
      <c r="C26" s="68"/>
      <c r="D26" s="71"/>
      <c r="E26" s="71"/>
      <c r="F26" s="9" t="s">
        <v>12</v>
      </c>
      <c r="G26" s="11"/>
      <c r="H26" s="11"/>
      <c r="I26" s="11"/>
      <c r="J26" s="11"/>
    </row>
    <row r="27" spans="1:10">
      <c r="A27" s="68"/>
      <c r="B27" s="68"/>
      <c r="C27" s="68"/>
      <c r="D27" s="71"/>
      <c r="E27" s="71"/>
      <c r="F27" s="2" t="s">
        <v>5</v>
      </c>
      <c r="G27" s="11">
        <f t="shared" ref="G27:I27" si="12">+G28</f>
        <v>-172364.9</v>
      </c>
      <c r="H27" s="11">
        <f t="shared" si="12"/>
        <v>-4111562.8</v>
      </c>
      <c r="I27" s="11">
        <f t="shared" si="12"/>
        <v>-14853167.200000001</v>
      </c>
      <c r="J27" s="11">
        <f>+J28</f>
        <v>-17007976.700000003</v>
      </c>
    </row>
    <row r="28" spans="1:10" ht="21.75" customHeight="1">
      <c r="A28" s="68"/>
      <c r="B28" s="68"/>
      <c r="C28" s="68"/>
      <c r="D28" s="71"/>
      <c r="E28" s="71"/>
      <c r="F28" s="2" t="s">
        <v>80</v>
      </c>
      <c r="G28" s="11">
        <f t="shared" ref="G28:I30" si="13">G29</f>
        <v>-172364.9</v>
      </c>
      <c r="H28" s="11">
        <f t="shared" si="13"/>
        <v>-4111562.8</v>
      </c>
      <c r="I28" s="11">
        <f t="shared" si="13"/>
        <v>-14853167.200000001</v>
      </c>
      <c r="J28" s="11">
        <f t="shared" ref="J28:J30" si="14">J29</f>
        <v>-17007976.700000003</v>
      </c>
    </row>
    <row r="29" spans="1:10" ht="21.75" customHeight="1">
      <c r="A29" s="68"/>
      <c r="B29" s="68"/>
      <c r="C29" s="68"/>
      <c r="D29" s="71"/>
      <c r="E29" s="71"/>
      <c r="F29" s="2" t="s">
        <v>81</v>
      </c>
      <c r="G29" s="11">
        <f t="shared" si="13"/>
        <v>-172364.9</v>
      </c>
      <c r="H29" s="11">
        <f t="shared" si="13"/>
        <v>-4111562.8</v>
      </c>
      <c r="I29" s="11">
        <f t="shared" si="13"/>
        <v>-14853167.200000001</v>
      </c>
      <c r="J29" s="11">
        <f t="shared" si="14"/>
        <v>-17007976.700000003</v>
      </c>
    </row>
    <row r="30" spans="1:10" ht="21.75" customHeight="1">
      <c r="A30" s="68"/>
      <c r="B30" s="68"/>
      <c r="C30" s="68"/>
      <c r="D30" s="71"/>
      <c r="E30" s="71"/>
      <c r="F30" s="2" t="s">
        <v>82</v>
      </c>
      <c r="G30" s="11">
        <f t="shared" si="13"/>
        <v>-172364.9</v>
      </c>
      <c r="H30" s="11">
        <f t="shared" si="13"/>
        <v>-4111562.8</v>
      </c>
      <c r="I30" s="11">
        <f t="shared" si="13"/>
        <v>-14853167.200000001</v>
      </c>
      <c r="J30" s="11">
        <f t="shared" si="14"/>
        <v>-17007976.700000003</v>
      </c>
    </row>
    <row r="31" spans="1:10" ht="21.75" customHeight="1">
      <c r="A31" s="68"/>
      <c r="B31" s="68"/>
      <c r="C31" s="68"/>
      <c r="D31" s="71"/>
      <c r="E31" s="71"/>
      <c r="F31" s="2" t="s">
        <v>84</v>
      </c>
      <c r="G31" s="11">
        <f>-G32</f>
        <v>-172364.9</v>
      </c>
      <c r="H31" s="11">
        <f t="shared" ref="H31:J31" si="15">-H32</f>
        <v>-4111562.8</v>
      </c>
      <c r="I31" s="11">
        <f t="shared" si="15"/>
        <v>-14853167.200000001</v>
      </c>
      <c r="J31" s="11">
        <f t="shared" si="15"/>
        <v>-17007976.700000003</v>
      </c>
    </row>
    <row r="32" spans="1:10" s="10" customFormat="1" ht="34.5">
      <c r="A32" s="68"/>
      <c r="B32" s="68"/>
      <c r="C32" s="68"/>
      <c r="D32" s="71"/>
      <c r="E32" s="71"/>
      <c r="F32" s="3" t="s">
        <v>14</v>
      </c>
      <c r="G32" s="11">
        <f t="shared" ref="G32:I32" si="16">G34</f>
        <v>172364.9</v>
      </c>
      <c r="H32" s="11">
        <f t="shared" si="16"/>
        <v>4111562.8</v>
      </c>
      <c r="I32" s="11">
        <f t="shared" si="16"/>
        <v>14853167.200000001</v>
      </c>
      <c r="J32" s="11">
        <f t="shared" ref="J32" si="17">J34</f>
        <v>17007976.700000003</v>
      </c>
    </row>
    <row r="33" spans="1:11" ht="34.5">
      <c r="A33" s="68"/>
      <c r="B33" s="68"/>
      <c r="C33" s="68"/>
      <c r="D33" s="71"/>
      <c r="E33" s="71"/>
      <c r="F33" s="9" t="s">
        <v>9</v>
      </c>
      <c r="G33" s="11"/>
      <c r="H33" s="11"/>
      <c r="I33" s="11"/>
      <c r="J33" s="11"/>
    </row>
    <row r="34" spans="1:11" ht="21.75" customHeight="1">
      <c r="A34" s="68"/>
      <c r="B34" s="68"/>
      <c r="C34" s="68"/>
      <c r="D34" s="71"/>
      <c r="E34" s="71"/>
      <c r="F34" s="2" t="s">
        <v>5</v>
      </c>
      <c r="G34" s="11">
        <f t="shared" ref="G34:I34" si="18">+G35</f>
        <v>172364.9</v>
      </c>
      <c r="H34" s="11">
        <f t="shared" si="18"/>
        <v>4111562.8</v>
      </c>
      <c r="I34" s="11">
        <f t="shared" si="18"/>
        <v>14853167.200000001</v>
      </c>
      <c r="J34" s="11">
        <f>+J35</f>
        <v>17007976.700000003</v>
      </c>
    </row>
    <row r="35" spans="1:11" ht="21.75" customHeight="1">
      <c r="A35" s="68"/>
      <c r="B35" s="68"/>
      <c r="C35" s="68"/>
      <c r="D35" s="71"/>
      <c r="E35" s="71"/>
      <c r="F35" s="2" t="s">
        <v>80</v>
      </c>
      <c r="G35" s="11">
        <f t="shared" ref="G35:I35" si="19">G36</f>
        <v>172364.9</v>
      </c>
      <c r="H35" s="11">
        <f t="shared" si="19"/>
        <v>4111562.8</v>
      </c>
      <c r="I35" s="11">
        <f t="shared" si="19"/>
        <v>14853167.200000001</v>
      </c>
      <c r="J35" s="11">
        <f t="shared" ref="J35" si="20">J36</f>
        <v>17007976.700000003</v>
      </c>
    </row>
    <row r="36" spans="1:11" ht="21.75" customHeight="1">
      <c r="A36" s="68"/>
      <c r="B36" s="68"/>
      <c r="C36" s="68"/>
      <c r="D36" s="71"/>
      <c r="E36" s="71"/>
      <c r="F36" s="2" t="s">
        <v>81</v>
      </c>
      <c r="G36" s="11">
        <f>G37+G40</f>
        <v>172364.9</v>
      </c>
      <c r="H36" s="11">
        <f t="shared" ref="H36:J36" si="21">H37+H40</f>
        <v>4111562.8</v>
      </c>
      <c r="I36" s="11">
        <f t="shared" si="21"/>
        <v>14853167.200000001</v>
      </c>
      <c r="J36" s="11">
        <f t="shared" si="21"/>
        <v>17007976.700000003</v>
      </c>
      <c r="K36" s="132"/>
    </row>
    <row r="37" spans="1:11" ht="21.75" customHeight="1">
      <c r="A37" s="68"/>
      <c r="B37" s="68"/>
      <c r="C37" s="68"/>
      <c r="D37" s="71"/>
      <c r="E37" s="71"/>
      <c r="F37" s="2" t="s">
        <v>82</v>
      </c>
      <c r="G37" s="11">
        <f>+G38+G39</f>
        <v>171384.9</v>
      </c>
      <c r="H37" s="11">
        <f t="shared" ref="H37:J37" si="22">+H38+H39</f>
        <v>4036540.6999999997</v>
      </c>
      <c r="I37" s="11">
        <f t="shared" si="22"/>
        <v>14765268.500000002</v>
      </c>
      <c r="J37" s="11">
        <f t="shared" si="22"/>
        <v>16920078.000000004</v>
      </c>
    </row>
    <row r="38" spans="1:11" ht="21.75" customHeight="1">
      <c r="A38" s="68"/>
      <c r="B38" s="68"/>
      <c r="C38" s="68"/>
      <c r="D38" s="71"/>
      <c r="E38" s="71"/>
      <c r="F38" s="2" t="s">
        <v>83</v>
      </c>
      <c r="G38" s="11">
        <f>+Հ3!E65</f>
        <v>52789</v>
      </c>
      <c r="H38" s="11">
        <f>+Հ3!F65</f>
        <v>52789</v>
      </c>
      <c r="I38" s="11">
        <f>+Հ3!G65</f>
        <v>52789</v>
      </c>
      <c r="J38" s="11">
        <f>+Հ3!H65</f>
        <v>52789</v>
      </c>
    </row>
    <row r="39" spans="1:11" ht="21.75" customHeight="1">
      <c r="A39" s="68"/>
      <c r="B39" s="68"/>
      <c r="C39" s="68"/>
      <c r="D39" s="71"/>
      <c r="E39" s="71"/>
      <c r="F39" s="12" t="s">
        <v>84</v>
      </c>
      <c r="G39" s="11">
        <f>Հ3!E55+Հ3!E20+Հ3!E23+Հ3!E24+Հ3!E29+Հ3!E34+Հ3!E35+Հ3!E40+Հ3!E41+Հ3!E42+Հ3!E44+Հ3!E50+Հ3!E51+Հ3!E52+Հ3!E53+Հ3!E59+Հ3!E60+Հ3!E63+Հ3!E64+Հ3!E67+Հ3!E68+Հ3!E69</f>
        <v>118595.9</v>
      </c>
      <c r="H39" s="11">
        <f>Հ3!F55+Հ3!F20+Հ3!F23+Հ3!F24+Հ3!F29+Հ3!F34+Հ3!F35+Հ3!F40+Հ3!F41+Հ3!F42+Հ3!F44+Հ3!F50+Հ3!F51+Հ3!F52+Հ3!F53+Հ3!F59+Հ3!F60+Հ3!F63+Հ3!F64+Հ3!F67+Հ3!F68+Հ3!F69</f>
        <v>3983751.6999999997</v>
      </c>
      <c r="I39" s="11">
        <f>Հ3!G55+Հ3!G20+Հ3!G23+Հ3!G24+Հ3!G29+Հ3!G34+Հ3!G35+Հ3!G40+Հ3!G41+Հ3!G42+Հ3!G44+Հ3!G50+Հ3!G51+Հ3!G52+Հ3!G53+Հ3!G59+Հ3!G60+Հ3!G63+Հ3!G64+Հ3!G67+Հ3!G68+Հ3!G69</f>
        <v>14712479.500000002</v>
      </c>
      <c r="J39" s="11">
        <f>Հ3!H55+Հ3!H20+Հ3!H23+Հ3!H24+Հ3!H29+Հ3!H34+Հ3!H35+Հ3!H40+Հ3!H41+Հ3!H42+Հ3!H44+Հ3!H50+Հ3!H51+Հ3!H52+Հ3!H53+Հ3!H59+Հ3!H60+Հ3!H63+Հ3!H64+Հ3!H67+Հ3!H68+Հ3!H69</f>
        <v>16867289.000000004</v>
      </c>
    </row>
    <row r="40" spans="1:11" s="74" customFormat="1">
      <c r="A40" s="73"/>
      <c r="B40" s="73"/>
      <c r="C40" s="73"/>
      <c r="D40" s="73"/>
      <c r="E40" s="73"/>
      <c r="F40" s="2" t="s">
        <v>87</v>
      </c>
      <c r="G40" s="11">
        <f>+G41</f>
        <v>980</v>
      </c>
      <c r="H40" s="11">
        <f t="shared" ref="H40:J40" si="23">+H41</f>
        <v>75022.099999999991</v>
      </c>
      <c r="I40" s="11">
        <f t="shared" si="23"/>
        <v>87898.7</v>
      </c>
      <c r="J40" s="11">
        <f t="shared" si="23"/>
        <v>87898.7</v>
      </c>
    </row>
    <row r="41" spans="1:11" s="78" customFormat="1" ht="21.75" customHeight="1">
      <c r="A41" s="75"/>
      <c r="B41" s="76"/>
      <c r="C41" s="77"/>
      <c r="D41" s="77"/>
      <c r="E41" s="77"/>
      <c r="F41" s="12" t="s">
        <v>88</v>
      </c>
      <c r="G41" s="11">
        <f>+Հ3!E66+Հ3!E62+Հ3!E61+Հ3!E58+Հ3!E56+Հ3!E54+Հ3!E49+Հ3!E48+Հ3!E47+Հ3!E46+Հ3!E43+Հ3!E39+Հ3!E38+Հ3!E37+Հ3!E36+Հ3!E33+Հ3!E32+Հ3!E30+Հ3!E28+Հ3!E27+Հ3!E26+Հ3!E25+Հ3!E22+Հ3!E21+Հ3!E57</f>
        <v>980</v>
      </c>
      <c r="H41" s="11">
        <f>+Հ3!F66+Հ3!F62+Հ3!F61+Հ3!F58+Հ3!F56+Հ3!F54+Հ3!F49+Հ3!F48+Հ3!F47+Հ3!F46+Հ3!F43+Հ3!F39+Հ3!F38+Հ3!F37+Հ3!F36+Հ3!F33+Հ3!F32+Հ3!F30+Հ3!F28+Հ3!F27+Հ3!F26+Հ3!F25+Հ3!F22+Հ3!F21+Հ3!F57</f>
        <v>75022.099999999991</v>
      </c>
      <c r="I41" s="11">
        <f>+Հ3!G66+Հ3!G62+Հ3!G61+Հ3!G58+Հ3!G56+Հ3!G54+Հ3!G49+Հ3!G48+Հ3!G47+Հ3!G46+Հ3!G43+Հ3!G39+Հ3!G38+Հ3!G37+Հ3!G36+Հ3!G33+Հ3!G32+Հ3!G30+Հ3!G28+Հ3!G27+Հ3!G26+Հ3!G25+Հ3!G22+Հ3!G21+Հ3!G57</f>
        <v>87898.7</v>
      </c>
      <c r="J41" s="11">
        <f>+Հ3!H66+Հ3!H62+Հ3!H61+Հ3!H58+Հ3!H56+Հ3!H54+Հ3!H49+Հ3!H48+Հ3!H47+Հ3!H46+Հ3!H43+Հ3!H39+Հ3!H38+Հ3!H37+Հ3!H36+Հ3!H33+Հ3!H32+Հ3!H30+Հ3!H28+Հ3!H27+Հ3!H26+Հ3!H25+Հ3!H22+Հ3!H21+Հ3!H57</f>
        <v>87898.7</v>
      </c>
    </row>
    <row r="42" spans="1:11" s="6" customFormat="1" ht="21.75" customHeight="1">
      <c r="A42" s="68"/>
      <c r="B42" s="68"/>
      <c r="C42" s="68"/>
      <c r="D42" s="71"/>
      <c r="E42" s="49" t="s">
        <v>85</v>
      </c>
      <c r="F42" s="65" t="s">
        <v>86</v>
      </c>
      <c r="G42" s="11">
        <f t="shared" ref="G42:I42" si="24">G51+G44</f>
        <v>0</v>
      </c>
      <c r="H42" s="11">
        <f t="shared" si="24"/>
        <v>0</v>
      </c>
      <c r="I42" s="11">
        <f t="shared" si="24"/>
        <v>0</v>
      </c>
      <c r="J42" s="11">
        <f>J51+J44</f>
        <v>0</v>
      </c>
    </row>
    <row r="43" spans="1:11">
      <c r="A43" s="68"/>
      <c r="B43" s="68"/>
      <c r="C43" s="68"/>
      <c r="D43" s="71"/>
      <c r="E43" s="71"/>
      <c r="F43" s="9" t="s">
        <v>10</v>
      </c>
      <c r="G43" s="11"/>
      <c r="H43" s="11"/>
      <c r="I43" s="11"/>
      <c r="J43" s="11"/>
    </row>
    <row r="44" spans="1:11" s="10" customFormat="1" ht="20.25" customHeight="1">
      <c r="A44" s="68"/>
      <c r="B44" s="68"/>
      <c r="C44" s="68"/>
      <c r="D44" s="71"/>
      <c r="E44" s="71"/>
      <c r="F44" s="3" t="s">
        <v>28</v>
      </c>
      <c r="G44" s="11">
        <f t="shared" ref="G44:J44" si="25">G46</f>
        <v>-5962.3</v>
      </c>
      <c r="H44" s="11">
        <f t="shared" si="25"/>
        <v>-11163.800000000001</v>
      </c>
      <c r="I44" s="11">
        <f t="shared" si="25"/>
        <v>-64218.400000000001</v>
      </c>
      <c r="J44" s="11">
        <f t="shared" si="25"/>
        <v>-67010.700000000012</v>
      </c>
    </row>
    <row r="45" spans="1:11" ht="34.5">
      <c r="A45" s="68"/>
      <c r="B45" s="68"/>
      <c r="C45" s="68"/>
      <c r="D45" s="71"/>
      <c r="E45" s="71"/>
      <c r="F45" s="9" t="s">
        <v>12</v>
      </c>
      <c r="G45" s="11"/>
      <c r="H45" s="11"/>
      <c r="I45" s="11"/>
      <c r="J45" s="11"/>
    </row>
    <row r="46" spans="1:11" ht="21" customHeight="1">
      <c r="A46" s="68"/>
      <c r="B46" s="68"/>
      <c r="C46" s="68"/>
      <c r="D46" s="71"/>
      <c r="E46" s="71"/>
      <c r="F46" s="2" t="s">
        <v>5</v>
      </c>
      <c r="G46" s="11">
        <f t="shared" ref="G46:I46" si="26">+G47</f>
        <v>-5962.3</v>
      </c>
      <c r="H46" s="11">
        <f t="shared" si="26"/>
        <v>-11163.800000000001</v>
      </c>
      <c r="I46" s="11">
        <f t="shared" si="26"/>
        <v>-64218.400000000001</v>
      </c>
      <c r="J46" s="11">
        <f>+J47</f>
        <v>-67010.700000000012</v>
      </c>
    </row>
    <row r="47" spans="1:11" ht="21" customHeight="1">
      <c r="A47" s="68"/>
      <c r="B47" s="68"/>
      <c r="C47" s="68"/>
      <c r="D47" s="71"/>
      <c r="E47" s="71"/>
      <c r="F47" s="2" t="s">
        <v>80</v>
      </c>
      <c r="G47" s="11">
        <f t="shared" ref="G47:J49" si="27">G48</f>
        <v>-5962.3</v>
      </c>
      <c r="H47" s="11">
        <f t="shared" si="27"/>
        <v>-11163.800000000001</v>
      </c>
      <c r="I47" s="11">
        <f t="shared" si="27"/>
        <v>-64218.400000000001</v>
      </c>
      <c r="J47" s="11">
        <f t="shared" si="27"/>
        <v>-67010.700000000012</v>
      </c>
    </row>
    <row r="48" spans="1:11" ht="21" customHeight="1">
      <c r="A48" s="68"/>
      <c r="B48" s="68"/>
      <c r="C48" s="68"/>
      <c r="D48" s="71"/>
      <c r="E48" s="71"/>
      <c r="F48" s="2" t="s">
        <v>81</v>
      </c>
      <c r="G48" s="11">
        <f t="shared" si="27"/>
        <v>-5962.3</v>
      </c>
      <c r="H48" s="11">
        <f t="shared" si="27"/>
        <v>-11163.800000000001</v>
      </c>
      <c r="I48" s="11">
        <f t="shared" si="27"/>
        <v>-64218.400000000001</v>
      </c>
      <c r="J48" s="11">
        <f t="shared" si="27"/>
        <v>-67010.700000000012</v>
      </c>
    </row>
    <row r="49" spans="1:10" ht="21" customHeight="1">
      <c r="A49" s="68"/>
      <c r="B49" s="68"/>
      <c r="C49" s="68"/>
      <c r="D49" s="71"/>
      <c r="E49" s="71"/>
      <c r="F49" s="2" t="s">
        <v>82</v>
      </c>
      <c r="G49" s="11">
        <f t="shared" si="27"/>
        <v>-5962.3</v>
      </c>
      <c r="H49" s="11">
        <f t="shared" si="27"/>
        <v>-11163.800000000001</v>
      </c>
      <c r="I49" s="11">
        <f t="shared" si="27"/>
        <v>-64218.400000000001</v>
      </c>
      <c r="J49" s="11">
        <f t="shared" si="27"/>
        <v>-67010.700000000012</v>
      </c>
    </row>
    <row r="50" spans="1:10" ht="21" customHeight="1">
      <c r="A50" s="68"/>
      <c r="B50" s="68"/>
      <c r="C50" s="68"/>
      <c r="D50" s="71"/>
      <c r="E50" s="71"/>
      <c r="F50" s="2" t="s">
        <v>84</v>
      </c>
      <c r="G50" s="11">
        <f>-G51</f>
        <v>-5962.3</v>
      </c>
      <c r="H50" s="11">
        <f t="shared" ref="H50:J50" si="28">-H51</f>
        <v>-11163.800000000001</v>
      </c>
      <c r="I50" s="11">
        <f t="shared" si="28"/>
        <v>-64218.400000000001</v>
      </c>
      <c r="J50" s="11">
        <f t="shared" si="28"/>
        <v>-67010.700000000012</v>
      </c>
    </row>
    <row r="51" spans="1:10" s="10" customFormat="1" ht="34.5">
      <c r="A51" s="68"/>
      <c r="B51" s="68"/>
      <c r="C51" s="68"/>
      <c r="D51" s="71"/>
      <c r="E51" s="71"/>
      <c r="F51" s="3" t="s">
        <v>14</v>
      </c>
      <c r="G51" s="11">
        <f t="shared" ref="G51:J51" si="29">G53</f>
        <v>5962.3</v>
      </c>
      <c r="H51" s="11">
        <f t="shared" si="29"/>
        <v>11163.800000000001</v>
      </c>
      <c r="I51" s="11">
        <f t="shared" si="29"/>
        <v>64218.400000000001</v>
      </c>
      <c r="J51" s="11">
        <f t="shared" si="29"/>
        <v>67010.700000000012</v>
      </c>
    </row>
    <row r="52" spans="1:10" ht="34.5">
      <c r="A52" s="68"/>
      <c r="B52" s="68"/>
      <c r="C52" s="68"/>
      <c r="D52" s="71"/>
      <c r="E52" s="71"/>
      <c r="F52" s="9" t="s">
        <v>9</v>
      </c>
      <c r="G52" s="11"/>
      <c r="H52" s="11"/>
      <c r="I52" s="11"/>
      <c r="J52" s="11"/>
    </row>
    <row r="53" spans="1:10" ht="20.25" customHeight="1">
      <c r="A53" s="68"/>
      <c r="B53" s="68"/>
      <c r="C53" s="68"/>
      <c r="D53" s="71"/>
      <c r="E53" s="71"/>
      <c r="F53" s="2" t="s">
        <v>5</v>
      </c>
      <c r="G53" s="11">
        <f t="shared" ref="G53:I53" si="30">+G54</f>
        <v>5962.3</v>
      </c>
      <c r="H53" s="11">
        <f t="shared" si="30"/>
        <v>11163.800000000001</v>
      </c>
      <c r="I53" s="11">
        <f t="shared" si="30"/>
        <v>64218.400000000001</v>
      </c>
      <c r="J53" s="11">
        <f>+J54</f>
        <v>67010.700000000012</v>
      </c>
    </row>
    <row r="54" spans="1:10" ht="20.25" customHeight="1">
      <c r="A54" s="68"/>
      <c r="B54" s="68"/>
      <c r="C54" s="68"/>
      <c r="D54" s="71"/>
      <c r="E54" s="71"/>
      <c r="F54" s="2" t="s">
        <v>80</v>
      </c>
      <c r="G54" s="11">
        <f t="shared" ref="G54:J54" si="31">G55</f>
        <v>5962.3</v>
      </c>
      <c r="H54" s="11">
        <f t="shared" si="31"/>
        <v>11163.800000000001</v>
      </c>
      <c r="I54" s="11">
        <f t="shared" si="31"/>
        <v>64218.400000000001</v>
      </c>
      <c r="J54" s="11">
        <f t="shared" si="31"/>
        <v>67010.700000000012</v>
      </c>
    </row>
    <row r="55" spans="1:10" ht="20.25" customHeight="1">
      <c r="A55" s="68"/>
      <c r="B55" s="68"/>
      <c r="C55" s="68"/>
      <c r="D55" s="71"/>
      <c r="E55" s="71"/>
      <c r="F55" s="2" t="s">
        <v>81</v>
      </c>
      <c r="G55" s="11">
        <f>G56+G58</f>
        <v>5962.3</v>
      </c>
      <c r="H55" s="11">
        <f>H56+H58</f>
        <v>11163.800000000001</v>
      </c>
      <c r="I55" s="11">
        <f>I56+I58</f>
        <v>64218.400000000001</v>
      </c>
      <c r="J55" s="11">
        <f>J56+J58</f>
        <v>67010.700000000012</v>
      </c>
    </row>
    <row r="56" spans="1:10" ht="20.25" customHeight="1">
      <c r="A56" s="68"/>
      <c r="B56" s="68"/>
      <c r="C56" s="68"/>
      <c r="D56" s="71"/>
      <c r="E56" s="71"/>
      <c r="F56" s="2" t="s">
        <v>82</v>
      </c>
      <c r="G56" s="11">
        <f>+G57</f>
        <v>5962.3</v>
      </c>
      <c r="H56" s="11">
        <f t="shared" ref="H56:J56" si="32">+H57</f>
        <v>7982.2000000000007</v>
      </c>
      <c r="I56" s="11">
        <f t="shared" si="32"/>
        <v>61036.800000000003</v>
      </c>
      <c r="J56" s="11">
        <f t="shared" si="32"/>
        <v>63829.100000000006</v>
      </c>
    </row>
    <row r="57" spans="1:10" ht="20.25" customHeight="1">
      <c r="A57" s="68"/>
      <c r="B57" s="68"/>
      <c r="C57" s="68"/>
      <c r="D57" s="71"/>
      <c r="E57" s="71"/>
      <c r="F57" s="2" t="s">
        <v>84</v>
      </c>
      <c r="G57" s="11">
        <f>+Հ3!E77+Հ3!E76+Հ3!E75</f>
        <v>5962.3</v>
      </c>
      <c r="H57" s="11">
        <f>+Հ3!F77+Հ3!F76+Հ3!F75</f>
        <v>7982.2000000000007</v>
      </c>
      <c r="I57" s="11">
        <f>+Հ3!G77+Հ3!G76+Հ3!G75</f>
        <v>61036.800000000003</v>
      </c>
      <c r="J57" s="11">
        <f>+Հ3!H77+Հ3!H76+Հ3!H75</f>
        <v>63829.100000000006</v>
      </c>
    </row>
    <row r="58" spans="1:10" ht="20.25" customHeight="1">
      <c r="A58" s="68"/>
      <c r="B58" s="68"/>
      <c r="C58" s="68"/>
      <c r="D58" s="71"/>
      <c r="E58" s="71"/>
      <c r="F58" s="2" t="s">
        <v>87</v>
      </c>
      <c r="G58" s="11">
        <f>+G59</f>
        <v>0</v>
      </c>
      <c r="H58" s="11">
        <f t="shared" ref="H58" si="33">+H59</f>
        <v>3181.6000000000004</v>
      </c>
      <c r="I58" s="11">
        <f t="shared" ref="I58" si="34">+I59</f>
        <v>3181.6000000000004</v>
      </c>
      <c r="J58" s="11">
        <f t="shared" ref="J58" si="35">+J59</f>
        <v>3181.6000000000004</v>
      </c>
    </row>
    <row r="59" spans="1:10" ht="20.25" customHeight="1">
      <c r="A59" s="68"/>
      <c r="B59" s="68"/>
      <c r="C59" s="68"/>
      <c r="D59" s="71"/>
      <c r="E59" s="71"/>
      <c r="F59" s="2" t="s">
        <v>88</v>
      </c>
      <c r="G59" s="11">
        <f>+Հ3!E81+Հ3!E80+Հ3!E79+Հ3!E78</f>
        <v>0</v>
      </c>
      <c r="H59" s="11">
        <f>+Հ3!F81+Հ3!F80+Հ3!F79+Հ3!F78</f>
        <v>3181.6000000000004</v>
      </c>
      <c r="I59" s="11">
        <f>+Հ3!G81+Հ3!G80+Հ3!G79+Հ3!G78</f>
        <v>3181.6000000000004</v>
      </c>
      <c r="J59" s="11">
        <f>+Հ3!H81+Հ3!H80+Հ3!H79+Հ3!H78</f>
        <v>3181.6000000000004</v>
      </c>
    </row>
  </sheetData>
  <mergeCells count="5">
    <mergeCell ref="A5:J5"/>
    <mergeCell ref="A8:C8"/>
    <mergeCell ref="D8:E8"/>
    <mergeCell ref="F8:F9"/>
    <mergeCell ref="G8:J8"/>
  </mergeCells>
  <pageMargins left="0.11811023622047245" right="0.11811023622047245" top="0" bottom="0" header="0.31496062992125984" footer="0.31496062992125984"/>
  <pageSetup paperSize="9" orientation="landscape" r:id="rId1"/>
  <ignoredErrors>
    <ignoredError sqref="J57:J58 G57:I5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zoomScaleNormal="100" workbookViewId="0">
      <selection activeCell="D77" sqref="D77"/>
    </sheetView>
  </sheetViews>
  <sheetFormatPr defaultRowHeight="17.25"/>
  <cols>
    <col min="1" max="1" width="7.28515625" style="15" customWidth="1"/>
    <col min="2" max="2" width="12" style="15" customWidth="1"/>
    <col min="3" max="3" width="15.7109375" style="15" customWidth="1"/>
    <col min="4" max="4" width="72.85546875" style="15" customWidth="1"/>
    <col min="5" max="6" width="18.28515625" style="15" customWidth="1"/>
    <col min="7" max="7" width="17.28515625" style="15" customWidth="1"/>
    <col min="8" max="9" width="17.7109375" style="15" customWidth="1"/>
    <col min="10" max="10" width="12.85546875" style="15" customWidth="1"/>
    <col min="11" max="11" width="14.140625" style="15" customWidth="1"/>
    <col min="12" max="12" width="10.7109375" style="15" customWidth="1"/>
    <col min="13" max="259" width="9.140625" style="15"/>
    <col min="260" max="260" width="7.28515625" style="15" customWidth="1"/>
    <col min="261" max="261" width="12" style="15" customWidth="1"/>
    <col min="262" max="262" width="11.85546875" style="15" customWidth="1"/>
    <col min="263" max="263" width="64.28515625" style="15" customWidth="1"/>
    <col min="264" max="264" width="16.85546875" style="15" customWidth="1"/>
    <col min="265" max="265" width="17.7109375" style="15" customWidth="1"/>
    <col min="266" max="266" width="12.85546875" style="15" customWidth="1"/>
    <col min="267" max="267" width="14.140625" style="15" customWidth="1"/>
    <col min="268" max="268" width="10.7109375" style="15" customWidth="1"/>
    <col min="269" max="515" width="9.140625" style="15"/>
    <col min="516" max="516" width="7.28515625" style="15" customWidth="1"/>
    <col min="517" max="517" width="12" style="15" customWidth="1"/>
    <col min="518" max="518" width="11.85546875" style="15" customWidth="1"/>
    <col min="519" max="519" width="64.28515625" style="15" customWidth="1"/>
    <col min="520" max="520" width="16.85546875" style="15" customWidth="1"/>
    <col min="521" max="521" width="17.7109375" style="15" customWidth="1"/>
    <col min="522" max="522" width="12.85546875" style="15" customWidth="1"/>
    <col min="523" max="523" width="14.140625" style="15" customWidth="1"/>
    <col min="524" max="524" width="10.7109375" style="15" customWidth="1"/>
    <col min="525" max="771" width="9.140625" style="15"/>
    <col min="772" max="772" width="7.28515625" style="15" customWidth="1"/>
    <col min="773" max="773" width="12" style="15" customWidth="1"/>
    <col min="774" max="774" width="11.85546875" style="15" customWidth="1"/>
    <col min="775" max="775" width="64.28515625" style="15" customWidth="1"/>
    <col min="776" max="776" width="16.85546875" style="15" customWidth="1"/>
    <col min="777" max="777" width="17.7109375" style="15" customWidth="1"/>
    <col min="778" max="778" width="12.85546875" style="15" customWidth="1"/>
    <col min="779" max="779" width="14.140625" style="15" customWidth="1"/>
    <col min="780" max="780" width="10.7109375" style="15" customWidth="1"/>
    <col min="781" max="1027" width="9.140625" style="15"/>
    <col min="1028" max="1028" width="7.28515625" style="15" customWidth="1"/>
    <col min="1029" max="1029" width="12" style="15" customWidth="1"/>
    <col min="1030" max="1030" width="11.85546875" style="15" customWidth="1"/>
    <col min="1031" max="1031" width="64.28515625" style="15" customWidth="1"/>
    <col min="1032" max="1032" width="16.85546875" style="15" customWidth="1"/>
    <col min="1033" max="1033" width="17.7109375" style="15" customWidth="1"/>
    <col min="1034" max="1034" width="12.85546875" style="15" customWidth="1"/>
    <col min="1035" max="1035" width="14.140625" style="15" customWidth="1"/>
    <col min="1036" max="1036" width="10.7109375" style="15" customWidth="1"/>
    <col min="1037" max="1283" width="9.140625" style="15"/>
    <col min="1284" max="1284" width="7.28515625" style="15" customWidth="1"/>
    <col min="1285" max="1285" width="12" style="15" customWidth="1"/>
    <col min="1286" max="1286" width="11.85546875" style="15" customWidth="1"/>
    <col min="1287" max="1287" width="64.28515625" style="15" customWidth="1"/>
    <col min="1288" max="1288" width="16.85546875" style="15" customWidth="1"/>
    <col min="1289" max="1289" width="17.7109375" style="15" customWidth="1"/>
    <col min="1290" max="1290" width="12.85546875" style="15" customWidth="1"/>
    <col min="1291" max="1291" width="14.140625" style="15" customWidth="1"/>
    <col min="1292" max="1292" width="10.7109375" style="15" customWidth="1"/>
    <col min="1293" max="1539" width="9.140625" style="15"/>
    <col min="1540" max="1540" width="7.28515625" style="15" customWidth="1"/>
    <col min="1541" max="1541" width="12" style="15" customWidth="1"/>
    <col min="1542" max="1542" width="11.85546875" style="15" customWidth="1"/>
    <col min="1543" max="1543" width="64.28515625" style="15" customWidth="1"/>
    <col min="1544" max="1544" width="16.85546875" style="15" customWidth="1"/>
    <col min="1545" max="1545" width="17.7109375" style="15" customWidth="1"/>
    <col min="1546" max="1546" width="12.85546875" style="15" customWidth="1"/>
    <col min="1547" max="1547" width="14.140625" style="15" customWidth="1"/>
    <col min="1548" max="1548" width="10.7109375" style="15" customWidth="1"/>
    <col min="1549" max="1795" width="9.140625" style="15"/>
    <col min="1796" max="1796" width="7.28515625" style="15" customWidth="1"/>
    <col min="1797" max="1797" width="12" style="15" customWidth="1"/>
    <col min="1798" max="1798" width="11.85546875" style="15" customWidth="1"/>
    <col min="1799" max="1799" width="64.28515625" style="15" customWidth="1"/>
    <col min="1800" max="1800" width="16.85546875" style="15" customWidth="1"/>
    <col min="1801" max="1801" width="17.7109375" style="15" customWidth="1"/>
    <col min="1802" max="1802" width="12.85546875" style="15" customWidth="1"/>
    <col min="1803" max="1803" width="14.140625" style="15" customWidth="1"/>
    <col min="1804" max="1804" width="10.7109375" style="15" customWidth="1"/>
    <col min="1805" max="2051" width="9.140625" style="15"/>
    <col min="2052" max="2052" width="7.28515625" style="15" customWidth="1"/>
    <col min="2053" max="2053" width="12" style="15" customWidth="1"/>
    <col min="2054" max="2054" width="11.85546875" style="15" customWidth="1"/>
    <col min="2055" max="2055" width="64.28515625" style="15" customWidth="1"/>
    <col min="2056" max="2056" width="16.85546875" style="15" customWidth="1"/>
    <col min="2057" max="2057" width="17.7109375" style="15" customWidth="1"/>
    <col min="2058" max="2058" width="12.85546875" style="15" customWidth="1"/>
    <col min="2059" max="2059" width="14.140625" style="15" customWidth="1"/>
    <col min="2060" max="2060" width="10.7109375" style="15" customWidth="1"/>
    <col min="2061" max="2307" width="9.140625" style="15"/>
    <col min="2308" max="2308" width="7.28515625" style="15" customWidth="1"/>
    <col min="2309" max="2309" width="12" style="15" customWidth="1"/>
    <col min="2310" max="2310" width="11.85546875" style="15" customWidth="1"/>
    <col min="2311" max="2311" width="64.28515625" style="15" customWidth="1"/>
    <col min="2312" max="2312" width="16.85546875" style="15" customWidth="1"/>
    <col min="2313" max="2313" width="17.7109375" style="15" customWidth="1"/>
    <col min="2314" max="2314" width="12.85546875" style="15" customWidth="1"/>
    <col min="2315" max="2315" width="14.140625" style="15" customWidth="1"/>
    <col min="2316" max="2316" width="10.7109375" style="15" customWidth="1"/>
    <col min="2317" max="2563" width="9.140625" style="15"/>
    <col min="2564" max="2564" width="7.28515625" style="15" customWidth="1"/>
    <col min="2565" max="2565" width="12" style="15" customWidth="1"/>
    <col min="2566" max="2566" width="11.85546875" style="15" customWidth="1"/>
    <col min="2567" max="2567" width="64.28515625" style="15" customWidth="1"/>
    <col min="2568" max="2568" width="16.85546875" style="15" customWidth="1"/>
    <col min="2569" max="2569" width="17.7109375" style="15" customWidth="1"/>
    <col min="2570" max="2570" width="12.85546875" style="15" customWidth="1"/>
    <col min="2571" max="2571" width="14.140625" style="15" customWidth="1"/>
    <col min="2572" max="2572" width="10.7109375" style="15" customWidth="1"/>
    <col min="2573" max="2819" width="9.140625" style="15"/>
    <col min="2820" max="2820" width="7.28515625" style="15" customWidth="1"/>
    <col min="2821" max="2821" width="12" style="15" customWidth="1"/>
    <col min="2822" max="2822" width="11.85546875" style="15" customWidth="1"/>
    <col min="2823" max="2823" width="64.28515625" style="15" customWidth="1"/>
    <col min="2824" max="2824" width="16.85546875" style="15" customWidth="1"/>
    <col min="2825" max="2825" width="17.7109375" style="15" customWidth="1"/>
    <col min="2826" max="2826" width="12.85546875" style="15" customWidth="1"/>
    <col min="2827" max="2827" width="14.140625" style="15" customWidth="1"/>
    <col min="2828" max="2828" width="10.7109375" style="15" customWidth="1"/>
    <col min="2829" max="3075" width="9.140625" style="15"/>
    <col min="3076" max="3076" width="7.28515625" style="15" customWidth="1"/>
    <col min="3077" max="3077" width="12" style="15" customWidth="1"/>
    <col min="3078" max="3078" width="11.85546875" style="15" customWidth="1"/>
    <col min="3079" max="3079" width="64.28515625" style="15" customWidth="1"/>
    <col min="3080" max="3080" width="16.85546875" style="15" customWidth="1"/>
    <col min="3081" max="3081" width="17.7109375" style="15" customWidth="1"/>
    <col min="3082" max="3082" width="12.85546875" style="15" customWidth="1"/>
    <col min="3083" max="3083" width="14.140625" style="15" customWidth="1"/>
    <col min="3084" max="3084" width="10.7109375" style="15" customWidth="1"/>
    <col min="3085" max="3331" width="9.140625" style="15"/>
    <col min="3332" max="3332" width="7.28515625" style="15" customWidth="1"/>
    <col min="3333" max="3333" width="12" style="15" customWidth="1"/>
    <col min="3334" max="3334" width="11.85546875" style="15" customWidth="1"/>
    <col min="3335" max="3335" width="64.28515625" style="15" customWidth="1"/>
    <col min="3336" max="3336" width="16.85546875" style="15" customWidth="1"/>
    <col min="3337" max="3337" width="17.7109375" style="15" customWidth="1"/>
    <col min="3338" max="3338" width="12.85546875" style="15" customWidth="1"/>
    <col min="3339" max="3339" width="14.140625" style="15" customWidth="1"/>
    <col min="3340" max="3340" width="10.7109375" style="15" customWidth="1"/>
    <col min="3341" max="3587" width="9.140625" style="15"/>
    <col min="3588" max="3588" width="7.28515625" style="15" customWidth="1"/>
    <col min="3589" max="3589" width="12" style="15" customWidth="1"/>
    <col min="3590" max="3590" width="11.85546875" style="15" customWidth="1"/>
    <col min="3591" max="3591" width="64.28515625" style="15" customWidth="1"/>
    <col min="3592" max="3592" width="16.85546875" style="15" customWidth="1"/>
    <col min="3593" max="3593" width="17.7109375" style="15" customWidth="1"/>
    <col min="3594" max="3594" width="12.85546875" style="15" customWidth="1"/>
    <col min="3595" max="3595" width="14.140625" style="15" customWidth="1"/>
    <col min="3596" max="3596" width="10.7109375" style="15" customWidth="1"/>
    <col min="3597" max="3843" width="9.140625" style="15"/>
    <col min="3844" max="3844" width="7.28515625" style="15" customWidth="1"/>
    <col min="3845" max="3845" width="12" style="15" customWidth="1"/>
    <col min="3846" max="3846" width="11.85546875" style="15" customWidth="1"/>
    <col min="3847" max="3847" width="64.28515625" style="15" customWidth="1"/>
    <col min="3848" max="3848" width="16.85546875" style="15" customWidth="1"/>
    <col min="3849" max="3849" width="17.7109375" style="15" customWidth="1"/>
    <col min="3850" max="3850" width="12.85546875" style="15" customWidth="1"/>
    <col min="3851" max="3851" width="14.140625" style="15" customWidth="1"/>
    <col min="3852" max="3852" width="10.7109375" style="15" customWidth="1"/>
    <col min="3853" max="4099" width="9.140625" style="15"/>
    <col min="4100" max="4100" width="7.28515625" style="15" customWidth="1"/>
    <col min="4101" max="4101" width="12" style="15" customWidth="1"/>
    <col min="4102" max="4102" width="11.85546875" style="15" customWidth="1"/>
    <col min="4103" max="4103" width="64.28515625" style="15" customWidth="1"/>
    <col min="4104" max="4104" width="16.85546875" style="15" customWidth="1"/>
    <col min="4105" max="4105" width="17.7109375" style="15" customWidth="1"/>
    <col min="4106" max="4106" width="12.85546875" style="15" customWidth="1"/>
    <col min="4107" max="4107" width="14.140625" style="15" customWidth="1"/>
    <col min="4108" max="4108" width="10.7109375" style="15" customWidth="1"/>
    <col min="4109" max="4355" width="9.140625" style="15"/>
    <col min="4356" max="4356" width="7.28515625" style="15" customWidth="1"/>
    <col min="4357" max="4357" width="12" style="15" customWidth="1"/>
    <col min="4358" max="4358" width="11.85546875" style="15" customWidth="1"/>
    <col min="4359" max="4359" width="64.28515625" style="15" customWidth="1"/>
    <col min="4360" max="4360" width="16.85546875" style="15" customWidth="1"/>
    <col min="4361" max="4361" width="17.7109375" style="15" customWidth="1"/>
    <col min="4362" max="4362" width="12.85546875" style="15" customWidth="1"/>
    <col min="4363" max="4363" width="14.140625" style="15" customWidth="1"/>
    <col min="4364" max="4364" width="10.7109375" style="15" customWidth="1"/>
    <col min="4365" max="4611" width="9.140625" style="15"/>
    <col min="4612" max="4612" width="7.28515625" style="15" customWidth="1"/>
    <col min="4613" max="4613" width="12" style="15" customWidth="1"/>
    <col min="4614" max="4614" width="11.85546875" style="15" customWidth="1"/>
    <col min="4615" max="4615" width="64.28515625" style="15" customWidth="1"/>
    <col min="4616" max="4616" width="16.85546875" style="15" customWidth="1"/>
    <col min="4617" max="4617" width="17.7109375" style="15" customWidth="1"/>
    <col min="4618" max="4618" width="12.85546875" style="15" customWidth="1"/>
    <col min="4619" max="4619" width="14.140625" style="15" customWidth="1"/>
    <col min="4620" max="4620" width="10.7109375" style="15" customWidth="1"/>
    <col min="4621" max="4867" width="9.140625" style="15"/>
    <col min="4868" max="4868" width="7.28515625" style="15" customWidth="1"/>
    <col min="4869" max="4869" width="12" style="15" customWidth="1"/>
    <col min="4870" max="4870" width="11.85546875" style="15" customWidth="1"/>
    <col min="4871" max="4871" width="64.28515625" style="15" customWidth="1"/>
    <col min="4872" max="4872" width="16.85546875" style="15" customWidth="1"/>
    <col min="4873" max="4873" width="17.7109375" style="15" customWidth="1"/>
    <col min="4874" max="4874" width="12.85546875" style="15" customWidth="1"/>
    <col min="4875" max="4875" width="14.140625" style="15" customWidth="1"/>
    <col min="4876" max="4876" width="10.7109375" style="15" customWidth="1"/>
    <col min="4877" max="5123" width="9.140625" style="15"/>
    <col min="5124" max="5124" width="7.28515625" style="15" customWidth="1"/>
    <col min="5125" max="5125" width="12" style="15" customWidth="1"/>
    <col min="5126" max="5126" width="11.85546875" style="15" customWidth="1"/>
    <col min="5127" max="5127" width="64.28515625" style="15" customWidth="1"/>
    <col min="5128" max="5128" width="16.85546875" style="15" customWidth="1"/>
    <col min="5129" max="5129" width="17.7109375" style="15" customWidth="1"/>
    <col min="5130" max="5130" width="12.85546875" style="15" customWidth="1"/>
    <col min="5131" max="5131" width="14.140625" style="15" customWidth="1"/>
    <col min="5132" max="5132" width="10.7109375" style="15" customWidth="1"/>
    <col min="5133" max="5379" width="9.140625" style="15"/>
    <col min="5380" max="5380" width="7.28515625" style="15" customWidth="1"/>
    <col min="5381" max="5381" width="12" style="15" customWidth="1"/>
    <col min="5382" max="5382" width="11.85546875" style="15" customWidth="1"/>
    <col min="5383" max="5383" width="64.28515625" style="15" customWidth="1"/>
    <col min="5384" max="5384" width="16.85546875" style="15" customWidth="1"/>
    <col min="5385" max="5385" width="17.7109375" style="15" customWidth="1"/>
    <col min="5386" max="5386" width="12.85546875" style="15" customWidth="1"/>
    <col min="5387" max="5387" width="14.140625" style="15" customWidth="1"/>
    <col min="5388" max="5388" width="10.7109375" style="15" customWidth="1"/>
    <col min="5389" max="5635" width="9.140625" style="15"/>
    <col min="5636" max="5636" width="7.28515625" style="15" customWidth="1"/>
    <col min="5637" max="5637" width="12" style="15" customWidth="1"/>
    <col min="5638" max="5638" width="11.85546875" style="15" customWidth="1"/>
    <col min="5639" max="5639" width="64.28515625" style="15" customWidth="1"/>
    <col min="5640" max="5640" width="16.85546875" style="15" customWidth="1"/>
    <col min="5641" max="5641" width="17.7109375" style="15" customWidth="1"/>
    <col min="5642" max="5642" width="12.85546875" style="15" customWidth="1"/>
    <col min="5643" max="5643" width="14.140625" style="15" customWidth="1"/>
    <col min="5644" max="5644" width="10.7109375" style="15" customWidth="1"/>
    <col min="5645" max="5891" width="9.140625" style="15"/>
    <col min="5892" max="5892" width="7.28515625" style="15" customWidth="1"/>
    <col min="5893" max="5893" width="12" style="15" customWidth="1"/>
    <col min="5894" max="5894" width="11.85546875" style="15" customWidth="1"/>
    <col min="5895" max="5895" width="64.28515625" style="15" customWidth="1"/>
    <col min="5896" max="5896" width="16.85546875" style="15" customWidth="1"/>
    <col min="5897" max="5897" width="17.7109375" style="15" customWidth="1"/>
    <col min="5898" max="5898" width="12.85546875" style="15" customWidth="1"/>
    <col min="5899" max="5899" width="14.140625" style="15" customWidth="1"/>
    <col min="5900" max="5900" width="10.7109375" style="15" customWidth="1"/>
    <col min="5901" max="6147" width="9.140625" style="15"/>
    <col min="6148" max="6148" width="7.28515625" style="15" customWidth="1"/>
    <col min="6149" max="6149" width="12" style="15" customWidth="1"/>
    <col min="6150" max="6150" width="11.85546875" style="15" customWidth="1"/>
    <col min="6151" max="6151" width="64.28515625" style="15" customWidth="1"/>
    <col min="6152" max="6152" width="16.85546875" style="15" customWidth="1"/>
    <col min="6153" max="6153" width="17.7109375" style="15" customWidth="1"/>
    <col min="6154" max="6154" width="12.85546875" style="15" customWidth="1"/>
    <col min="6155" max="6155" width="14.140625" style="15" customWidth="1"/>
    <col min="6156" max="6156" width="10.7109375" style="15" customWidth="1"/>
    <col min="6157" max="6403" width="9.140625" style="15"/>
    <col min="6404" max="6404" width="7.28515625" style="15" customWidth="1"/>
    <col min="6405" max="6405" width="12" style="15" customWidth="1"/>
    <col min="6406" max="6406" width="11.85546875" style="15" customWidth="1"/>
    <col min="6407" max="6407" width="64.28515625" style="15" customWidth="1"/>
    <col min="6408" max="6408" width="16.85546875" style="15" customWidth="1"/>
    <col min="6409" max="6409" width="17.7109375" style="15" customWidth="1"/>
    <col min="6410" max="6410" width="12.85546875" style="15" customWidth="1"/>
    <col min="6411" max="6411" width="14.140625" style="15" customWidth="1"/>
    <col min="6412" max="6412" width="10.7109375" style="15" customWidth="1"/>
    <col min="6413" max="6659" width="9.140625" style="15"/>
    <col min="6660" max="6660" width="7.28515625" style="15" customWidth="1"/>
    <col min="6661" max="6661" width="12" style="15" customWidth="1"/>
    <col min="6662" max="6662" width="11.85546875" style="15" customWidth="1"/>
    <col min="6663" max="6663" width="64.28515625" style="15" customWidth="1"/>
    <col min="6664" max="6664" width="16.85546875" style="15" customWidth="1"/>
    <col min="6665" max="6665" width="17.7109375" style="15" customWidth="1"/>
    <col min="6666" max="6666" width="12.85546875" style="15" customWidth="1"/>
    <col min="6667" max="6667" width="14.140625" style="15" customWidth="1"/>
    <col min="6668" max="6668" width="10.7109375" style="15" customWidth="1"/>
    <col min="6669" max="6915" width="9.140625" style="15"/>
    <col min="6916" max="6916" width="7.28515625" style="15" customWidth="1"/>
    <col min="6917" max="6917" width="12" style="15" customWidth="1"/>
    <col min="6918" max="6918" width="11.85546875" style="15" customWidth="1"/>
    <col min="6919" max="6919" width="64.28515625" style="15" customWidth="1"/>
    <col min="6920" max="6920" width="16.85546875" style="15" customWidth="1"/>
    <col min="6921" max="6921" width="17.7109375" style="15" customWidth="1"/>
    <col min="6922" max="6922" width="12.85546875" style="15" customWidth="1"/>
    <col min="6923" max="6923" width="14.140625" style="15" customWidth="1"/>
    <col min="6924" max="6924" width="10.7109375" style="15" customWidth="1"/>
    <col min="6925" max="7171" width="9.140625" style="15"/>
    <col min="7172" max="7172" width="7.28515625" style="15" customWidth="1"/>
    <col min="7173" max="7173" width="12" style="15" customWidth="1"/>
    <col min="7174" max="7174" width="11.85546875" style="15" customWidth="1"/>
    <col min="7175" max="7175" width="64.28515625" style="15" customWidth="1"/>
    <col min="7176" max="7176" width="16.85546875" style="15" customWidth="1"/>
    <col min="7177" max="7177" width="17.7109375" style="15" customWidth="1"/>
    <col min="7178" max="7178" width="12.85546875" style="15" customWidth="1"/>
    <col min="7179" max="7179" width="14.140625" style="15" customWidth="1"/>
    <col min="7180" max="7180" width="10.7109375" style="15" customWidth="1"/>
    <col min="7181" max="7427" width="9.140625" style="15"/>
    <col min="7428" max="7428" width="7.28515625" style="15" customWidth="1"/>
    <col min="7429" max="7429" width="12" style="15" customWidth="1"/>
    <col min="7430" max="7430" width="11.85546875" style="15" customWidth="1"/>
    <col min="7431" max="7431" width="64.28515625" style="15" customWidth="1"/>
    <col min="7432" max="7432" width="16.85546875" style="15" customWidth="1"/>
    <col min="7433" max="7433" width="17.7109375" style="15" customWidth="1"/>
    <col min="7434" max="7434" width="12.85546875" style="15" customWidth="1"/>
    <col min="7435" max="7435" width="14.140625" style="15" customWidth="1"/>
    <col min="7436" max="7436" width="10.7109375" style="15" customWidth="1"/>
    <col min="7437" max="7683" width="9.140625" style="15"/>
    <col min="7684" max="7684" width="7.28515625" style="15" customWidth="1"/>
    <col min="7685" max="7685" width="12" style="15" customWidth="1"/>
    <col min="7686" max="7686" width="11.85546875" style="15" customWidth="1"/>
    <col min="7687" max="7687" width="64.28515625" style="15" customWidth="1"/>
    <col min="7688" max="7688" width="16.85546875" style="15" customWidth="1"/>
    <col min="7689" max="7689" width="17.7109375" style="15" customWidth="1"/>
    <col min="7690" max="7690" width="12.85546875" style="15" customWidth="1"/>
    <col min="7691" max="7691" width="14.140625" style="15" customWidth="1"/>
    <col min="7692" max="7692" width="10.7109375" style="15" customWidth="1"/>
    <col min="7693" max="7939" width="9.140625" style="15"/>
    <col min="7940" max="7940" width="7.28515625" style="15" customWidth="1"/>
    <col min="7941" max="7941" width="12" style="15" customWidth="1"/>
    <col min="7942" max="7942" width="11.85546875" style="15" customWidth="1"/>
    <col min="7943" max="7943" width="64.28515625" style="15" customWidth="1"/>
    <col min="7944" max="7944" width="16.85546875" style="15" customWidth="1"/>
    <col min="7945" max="7945" width="17.7109375" style="15" customWidth="1"/>
    <col min="7946" max="7946" width="12.85546875" style="15" customWidth="1"/>
    <col min="7947" max="7947" width="14.140625" style="15" customWidth="1"/>
    <col min="7948" max="7948" width="10.7109375" style="15" customWidth="1"/>
    <col min="7949" max="8195" width="9.140625" style="15"/>
    <col min="8196" max="8196" width="7.28515625" style="15" customWidth="1"/>
    <col min="8197" max="8197" width="12" style="15" customWidth="1"/>
    <col min="8198" max="8198" width="11.85546875" style="15" customWidth="1"/>
    <col min="8199" max="8199" width="64.28515625" style="15" customWidth="1"/>
    <col min="8200" max="8200" width="16.85546875" style="15" customWidth="1"/>
    <col min="8201" max="8201" width="17.7109375" style="15" customWidth="1"/>
    <col min="8202" max="8202" width="12.85546875" style="15" customWidth="1"/>
    <col min="8203" max="8203" width="14.140625" style="15" customWidth="1"/>
    <col min="8204" max="8204" width="10.7109375" style="15" customWidth="1"/>
    <col min="8205" max="8451" width="9.140625" style="15"/>
    <col min="8452" max="8452" width="7.28515625" style="15" customWidth="1"/>
    <col min="8453" max="8453" width="12" style="15" customWidth="1"/>
    <col min="8454" max="8454" width="11.85546875" style="15" customWidth="1"/>
    <col min="8455" max="8455" width="64.28515625" style="15" customWidth="1"/>
    <col min="8456" max="8456" width="16.85546875" style="15" customWidth="1"/>
    <col min="8457" max="8457" width="17.7109375" style="15" customWidth="1"/>
    <col min="8458" max="8458" width="12.85546875" style="15" customWidth="1"/>
    <col min="8459" max="8459" width="14.140625" style="15" customWidth="1"/>
    <col min="8460" max="8460" width="10.7109375" style="15" customWidth="1"/>
    <col min="8461" max="8707" width="9.140625" style="15"/>
    <col min="8708" max="8708" width="7.28515625" style="15" customWidth="1"/>
    <col min="8709" max="8709" width="12" style="15" customWidth="1"/>
    <col min="8710" max="8710" width="11.85546875" style="15" customWidth="1"/>
    <col min="8711" max="8711" width="64.28515625" style="15" customWidth="1"/>
    <col min="8712" max="8712" width="16.85546875" style="15" customWidth="1"/>
    <col min="8713" max="8713" width="17.7109375" style="15" customWidth="1"/>
    <col min="8714" max="8714" width="12.85546875" style="15" customWidth="1"/>
    <col min="8715" max="8715" width="14.140625" style="15" customWidth="1"/>
    <col min="8716" max="8716" width="10.7109375" style="15" customWidth="1"/>
    <col min="8717" max="8963" width="9.140625" style="15"/>
    <col min="8964" max="8964" width="7.28515625" style="15" customWidth="1"/>
    <col min="8965" max="8965" width="12" style="15" customWidth="1"/>
    <col min="8966" max="8966" width="11.85546875" style="15" customWidth="1"/>
    <col min="8967" max="8967" width="64.28515625" style="15" customWidth="1"/>
    <col min="8968" max="8968" width="16.85546875" style="15" customWidth="1"/>
    <col min="8969" max="8969" width="17.7109375" style="15" customWidth="1"/>
    <col min="8970" max="8970" width="12.85546875" style="15" customWidth="1"/>
    <col min="8971" max="8971" width="14.140625" style="15" customWidth="1"/>
    <col min="8972" max="8972" width="10.7109375" style="15" customWidth="1"/>
    <col min="8973" max="9219" width="9.140625" style="15"/>
    <col min="9220" max="9220" width="7.28515625" style="15" customWidth="1"/>
    <col min="9221" max="9221" width="12" style="15" customWidth="1"/>
    <col min="9222" max="9222" width="11.85546875" style="15" customWidth="1"/>
    <col min="9223" max="9223" width="64.28515625" style="15" customWidth="1"/>
    <col min="9224" max="9224" width="16.85546875" style="15" customWidth="1"/>
    <col min="9225" max="9225" width="17.7109375" style="15" customWidth="1"/>
    <col min="9226" max="9226" width="12.85546875" style="15" customWidth="1"/>
    <col min="9227" max="9227" width="14.140625" style="15" customWidth="1"/>
    <col min="9228" max="9228" width="10.7109375" style="15" customWidth="1"/>
    <col min="9229" max="9475" width="9.140625" style="15"/>
    <col min="9476" max="9476" width="7.28515625" style="15" customWidth="1"/>
    <col min="9477" max="9477" width="12" style="15" customWidth="1"/>
    <col min="9478" max="9478" width="11.85546875" style="15" customWidth="1"/>
    <col min="9479" max="9479" width="64.28515625" style="15" customWidth="1"/>
    <col min="9480" max="9480" width="16.85546875" style="15" customWidth="1"/>
    <col min="9481" max="9481" width="17.7109375" style="15" customWidth="1"/>
    <col min="9482" max="9482" width="12.85546875" style="15" customWidth="1"/>
    <col min="9483" max="9483" width="14.140625" style="15" customWidth="1"/>
    <col min="9484" max="9484" width="10.7109375" style="15" customWidth="1"/>
    <col min="9485" max="9731" width="9.140625" style="15"/>
    <col min="9732" max="9732" width="7.28515625" style="15" customWidth="1"/>
    <col min="9733" max="9733" width="12" style="15" customWidth="1"/>
    <col min="9734" max="9734" width="11.85546875" style="15" customWidth="1"/>
    <col min="9735" max="9735" width="64.28515625" style="15" customWidth="1"/>
    <col min="9736" max="9736" width="16.85546875" style="15" customWidth="1"/>
    <col min="9737" max="9737" width="17.7109375" style="15" customWidth="1"/>
    <col min="9738" max="9738" width="12.85546875" style="15" customWidth="1"/>
    <col min="9739" max="9739" width="14.140625" style="15" customWidth="1"/>
    <col min="9740" max="9740" width="10.7109375" style="15" customWidth="1"/>
    <col min="9741" max="9987" width="9.140625" style="15"/>
    <col min="9988" max="9988" width="7.28515625" style="15" customWidth="1"/>
    <col min="9989" max="9989" width="12" style="15" customWidth="1"/>
    <col min="9990" max="9990" width="11.85546875" style="15" customWidth="1"/>
    <col min="9991" max="9991" width="64.28515625" style="15" customWidth="1"/>
    <col min="9992" max="9992" width="16.85546875" style="15" customWidth="1"/>
    <col min="9993" max="9993" width="17.7109375" style="15" customWidth="1"/>
    <col min="9994" max="9994" width="12.85546875" style="15" customWidth="1"/>
    <col min="9995" max="9995" width="14.140625" style="15" customWidth="1"/>
    <col min="9996" max="9996" width="10.7109375" style="15" customWidth="1"/>
    <col min="9997" max="10243" width="9.140625" style="15"/>
    <col min="10244" max="10244" width="7.28515625" style="15" customWidth="1"/>
    <col min="10245" max="10245" width="12" style="15" customWidth="1"/>
    <col min="10246" max="10246" width="11.85546875" style="15" customWidth="1"/>
    <col min="10247" max="10247" width="64.28515625" style="15" customWidth="1"/>
    <col min="10248" max="10248" width="16.85546875" style="15" customWidth="1"/>
    <col min="10249" max="10249" width="17.7109375" style="15" customWidth="1"/>
    <col min="10250" max="10250" width="12.85546875" style="15" customWidth="1"/>
    <col min="10251" max="10251" width="14.140625" style="15" customWidth="1"/>
    <col min="10252" max="10252" width="10.7109375" style="15" customWidth="1"/>
    <col min="10253" max="10499" width="9.140625" style="15"/>
    <col min="10500" max="10500" width="7.28515625" style="15" customWidth="1"/>
    <col min="10501" max="10501" width="12" style="15" customWidth="1"/>
    <col min="10502" max="10502" width="11.85546875" style="15" customWidth="1"/>
    <col min="10503" max="10503" width="64.28515625" style="15" customWidth="1"/>
    <col min="10504" max="10504" width="16.85546875" style="15" customWidth="1"/>
    <col min="10505" max="10505" width="17.7109375" style="15" customWidth="1"/>
    <col min="10506" max="10506" width="12.85546875" style="15" customWidth="1"/>
    <col min="10507" max="10507" width="14.140625" style="15" customWidth="1"/>
    <col min="10508" max="10508" width="10.7109375" style="15" customWidth="1"/>
    <col min="10509" max="10755" width="9.140625" style="15"/>
    <col min="10756" max="10756" width="7.28515625" style="15" customWidth="1"/>
    <col min="10757" max="10757" width="12" style="15" customWidth="1"/>
    <col min="10758" max="10758" width="11.85546875" style="15" customWidth="1"/>
    <col min="10759" max="10759" width="64.28515625" style="15" customWidth="1"/>
    <col min="10760" max="10760" width="16.85546875" style="15" customWidth="1"/>
    <col min="10761" max="10761" width="17.7109375" style="15" customWidth="1"/>
    <col min="10762" max="10762" width="12.85546875" style="15" customWidth="1"/>
    <col min="10763" max="10763" width="14.140625" style="15" customWidth="1"/>
    <col min="10764" max="10764" width="10.7109375" style="15" customWidth="1"/>
    <col min="10765" max="11011" width="9.140625" style="15"/>
    <col min="11012" max="11012" width="7.28515625" style="15" customWidth="1"/>
    <col min="11013" max="11013" width="12" style="15" customWidth="1"/>
    <col min="11014" max="11014" width="11.85546875" style="15" customWidth="1"/>
    <col min="11015" max="11015" width="64.28515625" style="15" customWidth="1"/>
    <col min="11016" max="11016" width="16.85546875" style="15" customWidth="1"/>
    <col min="11017" max="11017" width="17.7109375" style="15" customWidth="1"/>
    <col min="11018" max="11018" width="12.85546875" style="15" customWidth="1"/>
    <col min="11019" max="11019" width="14.140625" style="15" customWidth="1"/>
    <col min="11020" max="11020" width="10.7109375" style="15" customWidth="1"/>
    <col min="11021" max="11267" width="9.140625" style="15"/>
    <col min="11268" max="11268" width="7.28515625" style="15" customWidth="1"/>
    <col min="11269" max="11269" width="12" style="15" customWidth="1"/>
    <col min="11270" max="11270" width="11.85546875" style="15" customWidth="1"/>
    <col min="11271" max="11271" width="64.28515625" style="15" customWidth="1"/>
    <col min="11272" max="11272" width="16.85546875" style="15" customWidth="1"/>
    <col min="11273" max="11273" width="17.7109375" style="15" customWidth="1"/>
    <col min="11274" max="11274" width="12.85546875" style="15" customWidth="1"/>
    <col min="11275" max="11275" width="14.140625" style="15" customWidth="1"/>
    <col min="11276" max="11276" width="10.7109375" style="15" customWidth="1"/>
    <col min="11277" max="11523" width="9.140625" style="15"/>
    <col min="11524" max="11524" width="7.28515625" style="15" customWidth="1"/>
    <col min="11525" max="11525" width="12" style="15" customWidth="1"/>
    <col min="11526" max="11526" width="11.85546875" style="15" customWidth="1"/>
    <col min="11527" max="11527" width="64.28515625" style="15" customWidth="1"/>
    <col min="11528" max="11528" width="16.85546875" style="15" customWidth="1"/>
    <col min="11529" max="11529" width="17.7109375" style="15" customWidth="1"/>
    <col min="11530" max="11530" width="12.85546875" style="15" customWidth="1"/>
    <col min="11531" max="11531" width="14.140625" style="15" customWidth="1"/>
    <col min="11532" max="11532" width="10.7109375" style="15" customWidth="1"/>
    <col min="11533" max="11779" width="9.140625" style="15"/>
    <col min="11780" max="11780" width="7.28515625" style="15" customWidth="1"/>
    <col min="11781" max="11781" width="12" style="15" customWidth="1"/>
    <col min="11782" max="11782" width="11.85546875" style="15" customWidth="1"/>
    <col min="11783" max="11783" width="64.28515625" style="15" customWidth="1"/>
    <col min="11784" max="11784" width="16.85546875" style="15" customWidth="1"/>
    <col min="11785" max="11785" width="17.7109375" style="15" customWidth="1"/>
    <col min="11786" max="11786" width="12.85546875" style="15" customWidth="1"/>
    <col min="11787" max="11787" width="14.140625" style="15" customWidth="1"/>
    <col min="11788" max="11788" width="10.7109375" style="15" customWidth="1"/>
    <col min="11789" max="12035" width="9.140625" style="15"/>
    <col min="12036" max="12036" width="7.28515625" style="15" customWidth="1"/>
    <col min="12037" max="12037" width="12" style="15" customWidth="1"/>
    <col min="12038" max="12038" width="11.85546875" style="15" customWidth="1"/>
    <col min="12039" max="12039" width="64.28515625" style="15" customWidth="1"/>
    <col min="12040" max="12040" width="16.85546875" style="15" customWidth="1"/>
    <col min="12041" max="12041" width="17.7109375" style="15" customWidth="1"/>
    <col min="12042" max="12042" width="12.85546875" style="15" customWidth="1"/>
    <col min="12043" max="12043" width="14.140625" style="15" customWidth="1"/>
    <col min="12044" max="12044" width="10.7109375" style="15" customWidth="1"/>
    <col min="12045" max="12291" width="9.140625" style="15"/>
    <col min="12292" max="12292" width="7.28515625" style="15" customWidth="1"/>
    <col min="12293" max="12293" width="12" style="15" customWidth="1"/>
    <col min="12294" max="12294" width="11.85546875" style="15" customWidth="1"/>
    <col min="12295" max="12295" width="64.28515625" style="15" customWidth="1"/>
    <col min="12296" max="12296" width="16.85546875" style="15" customWidth="1"/>
    <col min="12297" max="12297" width="17.7109375" style="15" customWidth="1"/>
    <col min="12298" max="12298" width="12.85546875" style="15" customWidth="1"/>
    <col min="12299" max="12299" width="14.140625" style="15" customWidth="1"/>
    <col min="12300" max="12300" width="10.7109375" style="15" customWidth="1"/>
    <col min="12301" max="12547" width="9.140625" style="15"/>
    <col min="12548" max="12548" width="7.28515625" style="15" customWidth="1"/>
    <col min="12549" max="12549" width="12" style="15" customWidth="1"/>
    <col min="12550" max="12550" width="11.85546875" style="15" customWidth="1"/>
    <col min="12551" max="12551" width="64.28515625" style="15" customWidth="1"/>
    <col min="12552" max="12552" width="16.85546875" style="15" customWidth="1"/>
    <col min="12553" max="12553" width="17.7109375" style="15" customWidth="1"/>
    <col min="12554" max="12554" width="12.85546875" style="15" customWidth="1"/>
    <col min="12555" max="12555" width="14.140625" style="15" customWidth="1"/>
    <col min="12556" max="12556" width="10.7109375" style="15" customWidth="1"/>
    <col min="12557" max="12803" width="9.140625" style="15"/>
    <col min="12804" max="12804" width="7.28515625" style="15" customWidth="1"/>
    <col min="12805" max="12805" width="12" style="15" customWidth="1"/>
    <col min="12806" max="12806" width="11.85546875" style="15" customWidth="1"/>
    <col min="12807" max="12807" width="64.28515625" style="15" customWidth="1"/>
    <col min="12808" max="12808" width="16.85546875" style="15" customWidth="1"/>
    <col min="12809" max="12809" width="17.7109375" style="15" customWidth="1"/>
    <col min="12810" max="12810" width="12.85546875" style="15" customWidth="1"/>
    <col min="12811" max="12811" width="14.140625" style="15" customWidth="1"/>
    <col min="12812" max="12812" width="10.7109375" style="15" customWidth="1"/>
    <col min="12813" max="13059" width="9.140625" style="15"/>
    <col min="13060" max="13060" width="7.28515625" style="15" customWidth="1"/>
    <col min="13061" max="13061" width="12" style="15" customWidth="1"/>
    <col min="13062" max="13062" width="11.85546875" style="15" customWidth="1"/>
    <col min="13063" max="13063" width="64.28515625" style="15" customWidth="1"/>
    <col min="13064" max="13064" width="16.85546875" style="15" customWidth="1"/>
    <col min="13065" max="13065" width="17.7109375" style="15" customWidth="1"/>
    <col min="13066" max="13066" width="12.85546875" style="15" customWidth="1"/>
    <col min="13067" max="13067" width="14.140625" style="15" customWidth="1"/>
    <col min="13068" max="13068" width="10.7109375" style="15" customWidth="1"/>
    <col min="13069" max="13315" width="9.140625" style="15"/>
    <col min="13316" max="13316" width="7.28515625" style="15" customWidth="1"/>
    <col min="13317" max="13317" width="12" style="15" customWidth="1"/>
    <col min="13318" max="13318" width="11.85546875" style="15" customWidth="1"/>
    <col min="13319" max="13319" width="64.28515625" style="15" customWidth="1"/>
    <col min="13320" max="13320" width="16.85546875" style="15" customWidth="1"/>
    <col min="13321" max="13321" width="17.7109375" style="15" customWidth="1"/>
    <col min="13322" max="13322" width="12.85546875" style="15" customWidth="1"/>
    <col min="13323" max="13323" width="14.140625" style="15" customWidth="1"/>
    <col min="13324" max="13324" width="10.7109375" style="15" customWidth="1"/>
    <col min="13325" max="13571" width="9.140625" style="15"/>
    <col min="13572" max="13572" width="7.28515625" style="15" customWidth="1"/>
    <col min="13573" max="13573" width="12" style="15" customWidth="1"/>
    <col min="13574" max="13574" width="11.85546875" style="15" customWidth="1"/>
    <col min="13575" max="13575" width="64.28515625" style="15" customWidth="1"/>
    <col min="13576" max="13576" width="16.85546875" style="15" customWidth="1"/>
    <col min="13577" max="13577" width="17.7109375" style="15" customWidth="1"/>
    <col min="13578" max="13578" width="12.85546875" style="15" customWidth="1"/>
    <col min="13579" max="13579" width="14.140625" style="15" customWidth="1"/>
    <col min="13580" max="13580" width="10.7109375" style="15" customWidth="1"/>
    <col min="13581" max="13827" width="9.140625" style="15"/>
    <col min="13828" max="13828" width="7.28515625" style="15" customWidth="1"/>
    <col min="13829" max="13829" width="12" style="15" customWidth="1"/>
    <col min="13830" max="13830" width="11.85546875" style="15" customWidth="1"/>
    <col min="13831" max="13831" width="64.28515625" style="15" customWidth="1"/>
    <col min="13832" max="13832" width="16.85546875" style="15" customWidth="1"/>
    <col min="13833" max="13833" width="17.7109375" style="15" customWidth="1"/>
    <col min="13834" max="13834" width="12.85546875" style="15" customWidth="1"/>
    <col min="13835" max="13835" width="14.140625" style="15" customWidth="1"/>
    <col min="13836" max="13836" width="10.7109375" style="15" customWidth="1"/>
    <col min="13837" max="14083" width="9.140625" style="15"/>
    <col min="14084" max="14084" width="7.28515625" style="15" customWidth="1"/>
    <col min="14085" max="14085" width="12" style="15" customWidth="1"/>
    <col min="14086" max="14086" width="11.85546875" style="15" customWidth="1"/>
    <col min="14087" max="14087" width="64.28515625" style="15" customWidth="1"/>
    <col min="14088" max="14088" width="16.85546875" style="15" customWidth="1"/>
    <col min="14089" max="14089" width="17.7109375" style="15" customWidth="1"/>
    <col min="14090" max="14090" width="12.85546875" style="15" customWidth="1"/>
    <col min="14091" max="14091" width="14.140625" style="15" customWidth="1"/>
    <col min="14092" max="14092" width="10.7109375" style="15" customWidth="1"/>
    <col min="14093" max="14339" width="9.140625" style="15"/>
    <col min="14340" max="14340" width="7.28515625" style="15" customWidth="1"/>
    <col min="14341" max="14341" width="12" style="15" customWidth="1"/>
    <col min="14342" max="14342" width="11.85546875" style="15" customWidth="1"/>
    <col min="14343" max="14343" width="64.28515625" style="15" customWidth="1"/>
    <col min="14344" max="14344" width="16.85546875" style="15" customWidth="1"/>
    <col min="14345" max="14345" width="17.7109375" style="15" customWidth="1"/>
    <col min="14346" max="14346" width="12.85546875" style="15" customWidth="1"/>
    <col min="14347" max="14347" width="14.140625" style="15" customWidth="1"/>
    <col min="14348" max="14348" width="10.7109375" style="15" customWidth="1"/>
    <col min="14349" max="14595" width="9.140625" style="15"/>
    <col min="14596" max="14596" width="7.28515625" style="15" customWidth="1"/>
    <col min="14597" max="14597" width="12" style="15" customWidth="1"/>
    <col min="14598" max="14598" width="11.85546875" style="15" customWidth="1"/>
    <col min="14599" max="14599" width="64.28515625" style="15" customWidth="1"/>
    <col min="14600" max="14600" width="16.85546875" style="15" customWidth="1"/>
    <col min="14601" max="14601" width="17.7109375" style="15" customWidth="1"/>
    <col min="14602" max="14602" width="12.85546875" style="15" customWidth="1"/>
    <col min="14603" max="14603" width="14.140625" style="15" customWidth="1"/>
    <col min="14604" max="14604" width="10.7109375" style="15" customWidth="1"/>
    <col min="14605" max="14851" width="9.140625" style="15"/>
    <col min="14852" max="14852" width="7.28515625" style="15" customWidth="1"/>
    <col min="14853" max="14853" width="12" style="15" customWidth="1"/>
    <col min="14854" max="14854" width="11.85546875" style="15" customWidth="1"/>
    <col min="14855" max="14855" width="64.28515625" style="15" customWidth="1"/>
    <col min="14856" max="14856" width="16.85546875" style="15" customWidth="1"/>
    <col min="14857" max="14857" width="17.7109375" style="15" customWidth="1"/>
    <col min="14858" max="14858" width="12.85546875" style="15" customWidth="1"/>
    <col min="14859" max="14859" width="14.140625" style="15" customWidth="1"/>
    <col min="14860" max="14860" width="10.7109375" style="15" customWidth="1"/>
    <col min="14861" max="15107" width="9.140625" style="15"/>
    <col min="15108" max="15108" width="7.28515625" style="15" customWidth="1"/>
    <col min="15109" max="15109" width="12" style="15" customWidth="1"/>
    <col min="15110" max="15110" width="11.85546875" style="15" customWidth="1"/>
    <col min="15111" max="15111" width="64.28515625" style="15" customWidth="1"/>
    <col min="15112" max="15112" width="16.85546875" style="15" customWidth="1"/>
    <col min="15113" max="15113" width="17.7109375" style="15" customWidth="1"/>
    <col min="15114" max="15114" width="12.85546875" style="15" customWidth="1"/>
    <col min="15115" max="15115" width="14.140625" style="15" customWidth="1"/>
    <col min="15116" max="15116" width="10.7109375" style="15" customWidth="1"/>
    <col min="15117" max="15363" width="9.140625" style="15"/>
    <col min="15364" max="15364" width="7.28515625" style="15" customWidth="1"/>
    <col min="15365" max="15365" width="12" style="15" customWidth="1"/>
    <col min="15366" max="15366" width="11.85546875" style="15" customWidth="1"/>
    <col min="15367" max="15367" width="64.28515625" style="15" customWidth="1"/>
    <col min="15368" max="15368" width="16.85546875" style="15" customWidth="1"/>
    <col min="15369" max="15369" width="17.7109375" style="15" customWidth="1"/>
    <col min="15370" max="15370" width="12.85546875" style="15" customWidth="1"/>
    <col min="15371" max="15371" width="14.140625" style="15" customWidth="1"/>
    <col min="15372" max="15372" width="10.7109375" style="15" customWidth="1"/>
    <col min="15373" max="15619" width="9.140625" style="15"/>
    <col min="15620" max="15620" width="7.28515625" style="15" customWidth="1"/>
    <col min="15621" max="15621" width="12" style="15" customWidth="1"/>
    <col min="15622" max="15622" width="11.85546875" style="15" customWidth="1"/>
    <col min="15623" max="15623" width="64.28515625" style="15" customWidth="1"/>
    <col min="15624" max="15624" width="16.85546875" style="15" customWidth="1"/>
    <col min="15625" max="15625" width="17.7109375" style="15" customWidth="1"/>
    <col min="15626" max="15626" width="12.85546875" style="15" customWidth="1"/>
    <col min="15627" max="15627" width="14.140625" style="15" customWidth="1"/>
    <col min="15628" max="15628" width="10.7109375" style="15" customWidth="1"/>
    <col min="15629" max="15875" width="9.140625" style="15"/>
    <col min="15876" max="15876" width="7.28515625" style="15" customWidth="1"/>
    <col min="15877" max="15877" width="12" style="15" customWidth="1"/>
    <col min="15878" max="15878" width="11.85546875" style="15" customWidth="1"/>
    <col min="15879" max="15879" width="64.28515625" style="15" customWidth="1"/>
    <col min="15880" max="15880" width="16.85546875" style="15" customWidth="1"/>
    <col min="15881" max="15881" width="17.7109375" style="15" customWidth="1"/>
    <col min="15882" max="15882" width="12.85546875" style="15" customWidth="1"/>
    <col min="15883" max="15883" width="14.140625" style="15" customWidth="1"/>
    <col min="15884" max="15884" width="10.7109375" style="15" customWidth="1"/>
    <col min="15885" max="16131" width="9.140625" style="15"/>
    <col min="16132" max="16132" width="7.28515625" style="15" customWidth="1"/>
    <col min="16133" max="16133" width="12" style="15" customWidth="1"/>
    <col min="16134" max="16134" width="11.85546875" style="15" customWidth="1"/>
    <col min="16135" max="16135" width="64.28515625" style="15" customWidth="1"/>
    <col min="16136" max="16136" width="16.85546875" style="15" customWidth="1"/>
    <col min="16137" max="16137" width="17.7109375" style="15" customWidth="1"/>
    <col min="16138" max="16138" width="12.85546875" style="15" customWidth="1"/>
    <col min="16139" max="16139" width="14.140625" style="15" customWidth="1"/>
    <col min="16140" max="16140" width="10.7109375" style="15" customWidth="1"/>
    <col min="16141" max="16384" width="9.140625" style="15"/>
  </cols>
  <sheetData>
    <row r="1" spans="1:9">
      <c r="H1" s="144" t="s">
        <v>37</v>
      </c>
      <c r="I1" s="144"/>
    </row>
    <row r="2" spans="1:9">
      <c r="H2" s="144" t="s">
        <v>49</v>
      </c>
    </row>
    <row r="3" spans="1:9">
      <c r="H3" s="144" t="s">
        <v>1</v>
      </c>
    </row>
    <row r="5" spans="1:9" ht="57" customHeight="1">
      <c r="A5" s="172" t="s">
        <v>106</v>
      </c>
      <c r="B5" s="172"/>
      <c r="C5" s="172"/>
      <c r="D5" s="172"/>
      <c r="E5" s="172"/>
      <c r="F5" s="172"/>
      <c r="G5" s="172"/>
      <c r="H5" s="172"/>
      <c r="I5" s="145"/>
    </row>
    <row r="7" spans="1:9">
      <c r="H7" s="144" t="s">
        <v>25</v>
      </c>
    </row>
    <row r="8" spans="1:9" s="28" customFormat="1" ht="51" customHeight="1">
      <c r="B8" s="173" t="s">
        <v>38</v>
      </c>
      <c r="C8" s="174"/>
      <c r="D8" s="175" t="s">
        <v>39</v>
      </c>
      <c r="E8" s="177" t="s">
        <v>161</v>
      </c>
      <c r="F8" s="177"/>
      <c r="G8" s="177"/>
      <c r="H8" s="177"/>
    </row>
    <row r="9" spans="1:9" s="28" customFormat="1" ht="39.75" customHeight="1">
      <c r="B9" s="129" t="s">
        <v>41</v>
      </c>
      <c r="C9" s="129" t="s">
        <v>42</v>
      </c>
      <c r="D9" s="176"/>
      <c r="E9" s="129" t="s">
        <v>47</v>
      </c>
      <c r="F9" s="129" t="s">
        <v>36</v>
      </c>
      <c r="G9" s="129" t="s">
        <v>33</v>
      </c>
      <c r="H9" s="129" t="s">
        <v>40</v>
      </c>
    </row>
    <row r="10" spans="1:9" s="28" customFormat="1">
      <c r="B10" s="92"/>
      <c r="C10" s="92"/>
      <c r="D10" s="93" t="s">
        <v>100</v>
      </c>
      <c r="E10" s="27">
        <f>+E12</f>
        <v>0</v>
      </c>
      <c r="F10" s="27">
        <f t="shared" ref="F10:H10" si="0">+F12</f>
        <v>0</v>
      </c>
      <c r="G10" s="27">
        <f t="shared" si="0"/>
        <v>0</v>
      </c>
      <c r="H10" s="27">
        <f t="shared" si="0"/>
        <v>0</v>
      </c>
    </row>
    <row r="11" spans="1:9" s="28" customFormat="1">
      <c r="B11" s="92"/>
      <c r="C11" s="92"/>
      <c r="D11" s="93" t="s">
        <v>101</v>
      </c>
      <c r="E11" s="27"/>
      <c r="F11" s="27"/>
      <c r="G11" s="27"/>
      <c r="H11" s="27"/>
    </row>
    <row r="12" spans="1:9" s="28" customFormat="1" ht="34.5">
      <c r="B12" s="93"/>
      <c r="C12" s="94"/>
      <c r="D12" s="94" t="s">
        <v>102</v>
      </c>
      <c r="E12" s="27">
        <f>+E14+E70</f>
        <v>0</v>
      </c>
      <c r="F12" s="27">
        <f>+F14+F70</f>
        <v>0</v>
      </c>
      <c r="G12" s="27">
        <f>+G14+G70</f>
        <v>0</v>
      </c>
      <c r="H12" s="27">
        <f>+H14+H70</f>
        <v>0</v>
      </c>
    </row>
    <row r="13" spans="1:9" s="28" customFormat="1">
      <c r="B13" s="93"/>
      <c r="C13" s="93"/>
      <c r="D13" s="93" t="s">
        <v>43</v>
      </c>
      <c r="E13" s="27"/>
      <c r="F13" s="27"/>
      <c r="G13" s="27"/>
      <c r="H13" s="27"/>
    </row>
    <row r="14" spans="1:9" s="28" customFormat="1" ht="34.5">
      <c r="B14" s="95">
        <v>1049</v>
      </c>
      <c r="C14" s="95">
        <v>21001</v>
      </c>
      <c r="D14" s="96" t="s">
        <v>103</v>
      </c>
      <c r="E14" s="108">
        <f>+E16+E17</f>
        <v>0</v>
      </c>
      <c r="F14" s="108">
        <f t="shared" ref="F14:H14" si="1">+F16+F17</f>
        <v>0</v>
      </c>
      <c r="G14" s="108">
        <f t="shared" si="1"/>
        <v>0</v>
      </c>
      <c r="H14" s="108">
        <f t="shared" si="1"/>
        <v>0</v>
      </c>
    </row>
    <row r="15" spans="1:9" s="28" customFormat="1">
      <c r="B15" s="97"/>
      <c r="C15" s="97"/>
      <c r="D15" s="98" t="s">
        <v>79</v>
      </c>
      <c r="E15" s="27"/>
      <c r="F15" s="27"/>
      <c r="G15" s="27"/>
      <c r="H15" s="27"/>
    </row>
    <row r="16" spans="1:9">
      <c r="B16" s="100"/>
      <c r="C16" s="100"/>
      <c r="D16" s="93" t="s">
        <v>27</v>
      </c>
      <c r="E16" s="27">
        <f>-E17</f>
        <v>-172364.90000000002</v>
      </c>
      <c r="F16" s="27">
        <f t="shared" ref="F16:H16" si="2">-F17</f>
        <v>-4111562.8</v>
      </c>
      <c r="G16" s="27">
        <f t="shared" si="2"/>
        <v>-14853167.199999997</v>
      </c>
      <c r="H16" s="27">
        <f t="shared" si="2"/>
        <v>-17007976.699999999</v>
      </c>
      <c r="I16" s="146"/>
    </row>
    <row r="17" spans="2:12" s="28" customFormat="1" ht="34.5">
      <c r="B17" s="99"/>
      <c r="C17" s="99"/>
      <c r="D17" s="93" t="s">
        <v>44</v>
      </c>
      <c r="E17" s="27">
        <f>+E19+E31+E45</f>
        <v>172364.90000000002</v>
      </c>
      <c r="F17" s="27">
        <f t="shared" ref="F17:H17" si="3">+F19+F31+F45</f>
        <v>4111562.8</v>
      </c>
      <c r="G17" s="27">
        <f t="shared" si="3"/>
        <v>14853167.199999997</v>
      </c>
      <c r="H17" s="27">
        <f t="shared" si="3"/>
        <v>17007976.699999999</v>
      </c>
      <c r="I17" s="147"/>
    </row>
    <row r="18" spans="2:12">
      <c r="B18" s="100"/>
      <c r="C18" s="100"/>
      <c r="D18" s="98" t="s">
        <v>107</v>
      </c>
      <c r="E18" s="27"/>
      <c r="F18" s="27"/>
      <c r="G18" s="27"/>
      <c r="H18" s="27"/>
    </row>
    <row r="19" spans="2:12" ht="34.5">
      <c r="B19" s="93"/>
      <c r="C19" s="101" t="s">
        <v>108</v>
      </c>
      <c r="D19" s="102" t="s">
        <v>109</v>
      </c>
      <c r="E19" s="108">
        <f>SUM(E20:E30)</f>
        <v>980</v>
      </c>
      <c r="F19" s="108">
        <f t="shared" ref="F19:H19" si="4">SUM(F20:F30)</f>
        <v>725533.89999999991</v>
      </c>
      <c r="G19" s="108">
        <f t="shared" si="4"/>
        <v>2753918.3</v>
      </c>
      <c r="H19" s="108">
        <f t="shared" si="4"/>
        <v>3608204.8000000003</v>
      </c>
    </row>
    <row r="20" spans="2:12" ht="34.5">
      <c r="B20" s="93"/>
      <c r="C20" s="103"/>
      <c r="D20" s="141" t="s">
        <v>110</v>
      </c>
      <c r="E20" s="27">
        <v>0</v>
      </c>
      <c r="F20" s="27">
        <v>206727.3</v>
      </c>
      <c r="G20" s="27">
        <v>1094438.3</v>
      </c>
      <c r="H20" s="27">
        <v>1216042.5</v>
      </c>
    </row>
    <row r="21" spans="2:12" ht="69">
      <c r="B21" s="93"/>
      <c r="C21" s="103"/>
      <c r="D21" s="141" t="s">
        <v>111</v>
      </c>
      <c r="E21" s="27">
        <v>0</v>
      </c>
      <c r="F21" s="27">
        <v>12811.4</v>
      </c>
      <c r="G21" s="27">
        <v>17833.400000000001</v>
      </c>
      <c r="H21" s="27">
        <v>17833.400000000001</v>
      </c>
    </row>
    <row r="22" spans="2:12" ht="51.75">
      <c r="B22" s="93"/>
      <c r="C22" s="103"/>
      <c r="D22" s="141" t="s">
        <v>136</v>
      </c>
      <c r="E22" s="27">
        <v>0</v>
      </c>
      <c r="F22" s="27">
        <v>2655.7</v>
      </c>
      <c r="G22" s="27">
        <v>2655.7</v>
      </c>
      <c r="H22" s="27">
        <v>2655.7</v>
      </c>
    </row>
    <row r="23" spans="2:12" ht="51.75">
      <c r="B23" s="93"/>
      <c r="C23" s="103"/>
      <c r="D23" s="141" t="s">
        <v>137</v>
      </c>
      <c r="E23" s="27">
        <v>0</v>
      </c>
      <c r="F23" s="27">
        <v>54545</v>
      </c>
      <c r="G23" s="27">
        <v>363633</v>
      </c>
      <c r="H23" s="27">
        <v>363633</v>
      </c>
    </row>
    <row r="24" spans="2:12" ht="69">
      <c r="B24" s="93"/>
      <c r="C24" s="103"/>
      <c r="D24" s="141" t="s">
        <v>138</v>
      </c>
      <c r="E24" s="27">
        <v>0</v>
      </c>
      <c r="F24" s="27">
        <v>170462.1</v>
      </c>
      <c r="G24" s="27">
        <v>340924.1</v>
      </c>
      <c r="H24" s="27">
        <v>681848.1</v>
      </c>
    </row>
    <row r="25" spans="2:12" ht="69">
      <c r="B25" s="93"/>
      <c r="C25" s="103"/>
      <c r="D25" s="141" t="s">
        <v>112</v>
      </c>
      <c r="E25" s="27">
        <v>0</v>
      </c>
      <c r="F25" s="27">
        <v>4546.8</v>
      </c>
      <c r="G25" s="27">
        <v>6346.9</v>
      </c>
      <c r="H25" s="27">
        <v>6346.9</v>
      </c>
    </row>
    <row r="26" spans="2:12" ht="69">
      <c r="B26" s="93"/>
      <c r="C26" s="103"/>
      <c r="D26" s="141" t="s">
        <v>139</v>
      </c>
      <c r="E26" s="27">
        <v>0</v>
      </c>
      <c r="F26" s="27">
        <v>1139.2</v>
      </c>
      <c r="G26" s="27">
        <v>1139.2</v>
      </c>
      <c r="H26" s="27">
        <v>1139.2</v>
      </c>
    </row>
    <row r="27" spans="2:12" ht="69">
      <c r="B27" s="93"/>
      <c r="C27" s="103"/>
      <c r="D27" s="141" t="s">
        <v>113</v>
      </c>
      <c r="E27" s="27">
        <v>980</v>
      </c>
      <c r="F27" s="27">
        <v>8342</v>
      </c>
      <c r="G27" s="27">
        <v>8342</v>
      </c>
      <c r="H27" s="27">
        <v>8342</v>
      </c>
    </row>
    <row r="28" spans="2:12" s="28" customFormat="1" ht="51.75">
      <c r="B28" s="93"/>
      <c r="C28" s="103"/>
      <c r="D28" s="141" t="s">
        <v>114</v>
      </c>
      <c r="E28" s="27">
        <v>0</v>
      </c>
      <c r="F28" s="27">
        <v>189.4</v>
      </c>
      <c r="G28" s="27">
        <v>1560.2</v>
      </c>
      <c r="H28" s="27">
        <v>1560.2</v>
      </c>
      <c r="I28" s="15"/>
      <c r="J28" s="15"/>
      <c r="K28" s="15"/>
      <c r="L28" s="15"/>
    </row>
    <row r="29" spans="2:12" s="28" customFormat="1" ht="69">
      <c r="B29" s="93"/>
      <c r="C29" s="103"/>
      <c r="D29" s="141" t="s">
        <v>140</v>
      </c>
      <c r="E29" s="27">
        <v>0</v>
      </c>
      <c r="F29" s="27">
        <v>261172.3</v>
      </c>
      <c r="G29" s="27">
        <v>914102.8</v>
      </c>
      <c r="H29" s="27">
        <v>1305861.1000000001</v>
      </c>
      <c r="I29" s="15"/>
      <c r="J29" s="15"/>
      <c r="K29" s="15"/>
      <c r="L29" s="15"/>
    </row>
    <row r="30" spans="2:12" ht="51.75">
      <c r="B30" s="93"/>
      <c r="C30" s="103"/>
      <c r="D30" s="141" t="s">
        <v>268</v>
      </c>
      <c r="E30" s="27">
        <v>0</v>
      </c>
      <c r="F30" s="27">
        <v>2942.7</v>
      </c>
      <c r="G30" s="27">
        <v>2942.7</v>
      </c>
      <c r="H30" s="27">
        <v>2942.7</v>
      </c>
    </row>
    <row r="31" spans="2:12" ht="34.5">
      <c r="B31" s="93"/>
      <c r="C31" s="101" t="s">
        <v>115</v>
      </c>
      <c r="D31" s="102" t="s">
        <v>116</v>
      </c>
      <c r="E31" s="108">
        <f>SUM(E32:E44)</f>
        <v>104114.1</v>
      </c>
      <c r="F31" s="108">
        <f t="shared" ref="F31:G31" si="5">SUM(F32:F44)</f>
        <v>1541829.7999999998</v>
      </c>
      <c r="G31" s="108">
        <f t="shared" si="5"/>
        <v>2456551.9999999995</v>
      </c>
      <c r="H31" s="108">
        <f>SUM(H32:H44)</f>
        <v>2652801.4</v>
      </c>
    </row>
    <row r="32" spans="2:12" ht="69">
      <c r="B32" s="93"/>
      <c r="C32" s="148"/>
      <c r="D32" s="141" t="s">
        <v>117</v>
      </c>
      <c r="E32" s="27">
        <v>0</v>
      </c>
      <c r="F32" s="27">
        <v>108</v>
      </c>
      <c r="G32" s="27">
        <v>108</v>
      </c>
      <c r="H32" s="27">
        <v>108</v>
      </c>
    </row>
    <row r="33" spans="2:8" ht="51.75">
      <c r="B33" s="93"/>
      <c r="C33" s="148"/>
      <c r="D33" s="141" t="s">
        <v>118</v>
      </c>
      <c r="E33" s="27">
        <v>0</v>
      </c>
      <c r="F33" s="27">
        <v>140.4</v>
      </c>
      <c r="G33" s="27">
        <v>140.4</v>
      </c>
      <c r="H33" s="27">
        <v>140.4</v>
      </c>
    </row>
    <row r="34" spans="2:8" ht="69">
      <c r="B34" s="93"/>
      <c r="C34" s="148"/>
      <c r="D34" s="141" t="s">
        <v>141</v>
      </c>
      <c r="E34" s="27">
        <v>0</v>
      </c>
      <c r="F34" s="27">
        <v>219438</v>
      </c>
      <c r="G34" s="27">
        <v>219438</v>
      </c>
      <c r="H34" s="27">
        <v>219438</v>
      </c>
    </row>
    <row r="35" spans="2:8" ht="51.75">
      <c r="B35" s="93"/>
      <c r="C35" s="148"/>
      <c r="D35" s="141" t="s">
        <v>142</v>
      </c>
      <c r="E35" s="27">
        <v>0</v>
      </c>
      <c r="F35" s="27">
        <v>707439.7</v>
      </c>
      <c r="G35" s="27">
        <v>795869.7</v>
      </c>
      <c r="H35" s="27">
        <v>884299.6</v>
      </c>
    </row>
    <row r="36" spans="2:8" ht="51.75">
      <c r="B36" s="93"/>
      <c r="C36" s="148"/>
      <c r="D36" s="141" t="s">
        <v>119</v>
      </c>
      <c r="E36" s="27">
        <v>0</v>
      </c>
      <c r="F36" s="27">
        <v>1008</v>
      </c>
      <c r="G36" s="27">
        <v>1008</v>
      </c>
      <c r="H36" s="27">
        <v>1008</v>
      </c>
    </row>
    <row r="37" spans="2:8" ht="51.75">
      <c r="B37" s="93"/>
      <c r="C37" s="148"/>
      <c r="D37" s="141" t="s">
        <v>143</v>
      </c>
      <c r="E37" s="27">
        <v>0</v>
      </c>
      <c r="F37" s="27">
        <v>981</v>
      </c>
      <c r="G37" s="27">
        <v>981</v>
      </c>
      <c r="H37" s="27">
        <v>981</v>
      </c>
    </row>
    <row r="38" spans="2:8" ht="51.75">
      <c r="B38" s="93"/>
      <c r="C38" s="148"/>
      <c r="D38" s="141" t="s">
        <v>144</v>
      </c>
      <c r="E38" s="27">
        <v>0</v>
      </c>
      <c r="F38" s="27">
        <v>2559.1</v>
      </c>
      <c r="G38" s="27">
        <v>2559.1</v>
      </c>
      <c r="H38" s="27">
        <v>2559.1</v>
      </c>
    </row>
    <row r="39" spans="2:8" ht="51.75">
      <c r="B39" s="93"/>
      <c r="C39" s="148"/>
      <c r="D39" s="141" t="s">
        <v>120</v>
      </c>
      <c r="E39" s="27">
        <v>0</v>
      </c>
      <c r="F39" s="27">
        <v>3743.7</v>
      </c>
      <c r="G39" s="27">
        <v>3743.7</v>
      </c>
      <c r="H39" s="27">
        <v>3743.7</v>
      </c>
    </row>
    <row r="40" spans="2:8" ht="51.75">
      <c r="B40" s="93"/>
      <c r="C40" s="148"/>
      <c r="D40" s="141" t="s">
        <v>145</v>
      </c>
      <c r="E40" s="27">
        <v>0</v>
      </c>
      <c r="F40" s="27">
        <v>53909.8</v>
      </c>
      <c r="G40" s="27">
        <v>431278.4</v>
      </c>
      <c r="H40" s="27">
        <v>539097.9</v>
      </c>
    </row>
    <row r="41" spans="2:8" ht="51.75">
      <c r="B41" s="93"/>
      <c r="C41" s="148"/>
      <c r="D41" s="141" t="s">
        <v>146</v>
      </c>
      <c r="E41" s="27">
        <v>47288.7</v>
      </c>
      <c r="F41" s="27">
        <v>47288.7</v>
      </c>
      <c r="G41" s="27">
        <v>47288.7</v>
      </c>
      <c r="H41" s="27">
        <v>47288.7</v>
      </c>
    </row>
    <row r="42" spans="2:8" ht="51.75">
      <c r="B42" s="93"/>
      <c r="C42" s="148"/>
      <c r="D42" s="141" t="s">
        <v>121</v>
      </c>
      <c r="E42" s="27">
        <v>0</v>
      </c>
      <c r="F42" s="27">
        <v>446601.7</v>
      </c>
      <c r="G42" s="27">
        <v>893203.3</v>
      </c>
      <c r="H42" s="27">
        <v>893203.3</v>
      </c>
    </row>
    <row r="43" spans="2:8" ht="51.75">
      <c r="B43" s="93"/>
      <c r="C43" s="148"/>
      <c r="D43" s="141" t="s">
        <v>147</v>
      </c>
      <c r="E43" s="27">
        <v>0</v>
      </c>
      <c r="F43" s="27">
        <v>1786.3</v>
      </c>
      <c r="G43" s="27">
        <v>4108.3</v>
      </c>
      <c r="H43" s="27">
        <v>4108.3</v>
      </c>
    </row>
    <row r="44" spans="2:8" ht="51.75">
      <c r="B44" s="93"/>
      <c r="C44" s="148"/>
      <c r="D44" s="141" t="s">
        <v>148</v>
      </c>
      <c r="E44" s="27">
        <v>56825.4</v>
      </c>
      <c r="F44" s="27">
        <v>56825.4</v>
      </c>
      <c r="G44" s="27">
        <v>56825.4</v>
      </c>
      <c r="H44" s="27">
        <v>56825.4</v>
      </c>
    </row>
    <row r="45" spans="2:8">
      <c r="B45" s="93"/>
      <c r="C45" s="149">
        <v>3</v>
      </c>
      <c r="D45" s="102" t="s">
        <v>122</v>
      </c>
      <c r="E45" s="108">
        <f>SUM(E46:E69)</f>
        <v>67270.8</v>
      </c>
      <c r="F45" s="108">
        <f t="shared" ref="F45:G45" si="6">SUM(F46:F69)</f>
        <v>1844199.0999999999</v>
      </c>
      <c r="G45" s="108">
        <f t="shared" si="6"/>
        <v>9642696.8999999985</v>
      </c>
      <c r="H45" s="108">
        <f>SUM(H46:H69)</f>
        <v>10746970.5</v>
      </c>
    </row>
    <row r="46" spans="2:8" ht="34.5">
      <c r="B46" s="93"/>
      <c r="C46" s="148"/>
      <c r="D46" s="104" t="s">
        <v>149</v>
      </c>
      <c r="E46" s="27">
        <v>0</v>
      </c>
      <c r="F46" s="27">
        <v>1059.9000000000001</v>
      </c>
      <c r="G46" s="27">
        <v>1059.9000000000001</v>
      </c>
      <c r="H46" s="27">
        <v>1059.9000000000001</v>
      </c>
    </row>
    <row r="47" spans="2:8" ht="34.5">
      <c r="B47" s="93"/>
      <c r="C47" s="148"/>
      <c r="D47" s="104" t="s">
        <v>123</v>
      </c>
      <c r="E47" s="27">
        <v>0</v>
      </c>
      <c r="F47" s="27">
        <v>4574.7</v>
      </c>
      <c r="G47" s="27">
        <v>4574.7</v>
      </c>
      <c r="H47" s="27">
        <v>4574.7</v>
      </c>
    </row>
    <row r="48" spans="2:8" ht="34.5">
      <c r="B48" s="93"/>
      <c r="C48" s="148"/>
      <c r="D48" s="104" t="s">
        <v>124</v>
      </c>
      <c r="E48" s="27">
        <v>0</v>
      </c>
      <c r="F48" s="27">
        <v>1065.4000000000001</v>
      </c>
      <c r="G48" s="27">
        <v>1065.4000000000001</v>
      </c>
      <c r="H48" s="27">
        <v>1065.4000000000001</v>
      </c>
    </row>
    <row r="49" spans="2:8" ht="34.5">
      <c r="B49" s="93"/>
      <c r="C49" s="149"/>
      <c r="D49" s="141" t="s">
        <v>125</v>
      </c>
      <c r="E49" s="27">
        <v>0</v>
      </c>
      <c r="F49" s="27">
        <v>939.9</v>
      </c>
      <c r="G49" s="27">
        <v>939.9</v>
      </c>
      <c r="H49" s="27">
        <v>939.9</v>
      </c>
    </row>
    <row r="50" spans="2:8" ht="34.5">
      <c r="B50" s="93"/>
      <c r="C50" s="149"/>
      <c r="D50" s="141" t="s">
        <v>126</v>
      </c>
      <c r="E50" s="27">
        <v>0</v>
      </c>
      <c r="F50" s="27">
        <v>86110.3</v>
      </c>
      <c r="G50" s="27">
        <v>688881.8</v>
      </c>
      <c r="H50" s="27">
        <v>861102.2</v>
      </c>
    </row>
    <row r="51" spans="2:8" ht="51.75">
      <c r="B51" s="93"/>
      <c r="C51" s="149"/>
      <c r="D51" s="141" t="s">
        <v>242</v>
      </c>
      <c r="E51" s="27">
        <v>0</v>
      </c>
      <c r="F51" s="27">
        <v>202038.9</v>
      </c>
      <c r="G51" s="27">
        <v>1414272</v>
      </c>
      <c r="H51" s="27">
        <v>2020388.5</v>
      </c>
    </row>
    <row r="52" spans="2:8" ht="34.5">
      <c r="B52" s="93"/>
      <c r="C52" s="149"/>
      <c r="D52" s="141" t="s">
        <v>150</v>
      </c>
      <c r="E52" s="27">
        <v>0</v>
      </c>
      <c r="F52" s="27">
        <v>0</v>
      </c>
      <c r="G52" s="27">
        <v>245895.9</v>
      </c>
      <c r="H52" s="27">
        <v>351279.8</v>
      </c>
    </row>
    <row r="53" spans="2:8" ht="51.75">
      <c r="B53" s="93"/>
      <c r="C53" s="149"/>
      <c r="D53" s="141" t="s">
        <v>151</v>
      </c>
      <c r="E53" s="27">
        <v>0</v>
      </c>
      <c r="F53" s="27">
        <v>0</v>
      </c>
      <c r="G53" s="27">
        <v>45787.5</v>
      </c>
      <c r="H53" s="27">
        <v>65410.7</v>
      </c>
    </row>
    <row r="54" spans="2:8" ht="69">
      <c r="B54" s="93"/>
      <c r="C54" s="149"/>
      <c r="D54" s="141" t="s">
        <v>152</v>
      </c>
      <c r="E54" s="27">
        <v>0</v>
      </c>
      <c r="F54" s="27">
        <v>234</v>
      </c>
      <c r="G54" s="27">
        <v>234</v>
      </c>
      <c r="H54" s="27">
        <v>234</v>
      </c>
    </row>
    <row r="55" spans="2:8" ht="51.75">
      <c r="B55" s="86"/>
      <c r="C55" s="150"/>
      <c r="D55" s="141" t="s">
        <v>189</v>
      </c>
      <c r="E55" s="27">
        <v>14481.8</v>
      </c>
      <c r="F55" s="27">
        <v>14481.8</v>
      </c>
      <c r="G55" s="27">
        <v>14481.8</v>
      </c>
      <c r="H55" s="27">
        <v>14481.8</v>
      </c>
    </row>
    <row r="56" spans="2:8" ht="34.5">
      <c r="B56" s="93"/>
      <c r="C56" s="149"/>
      <c r="D56" s="141" t="s">
        <v>127</v>
      </c>
      <c r="E56" s="27">
        <v>0</v>
      </c>
      <c r="F56" s="27">
        <v>8882.2999999999993</v>
      </c>
      <c r="G56" s="27">
        <v>8882.2999999999993</v>
      </c>
      <c r="H56" s="27">
        <v>8882.2999999999993</v>
      </c>
    </row>
    <row r="57" spans="2:8" ht="86.25">
      <c r="B57" s="86"/>
      <c r="C57" s="150"/>
      <c r="D57" s="141" t="s">
        <v>240</v>
      </c>
      <c r="E57" s="27"/>
      <c r="F57" s="27">
        <v>4442.8</v>
      </c>
      <c r="G57" s="27">
        <v>6206.8</v>
      </c>
      <c r="H57" s="27">
        <v>6206.8</v>
      </c>
    </row>
    <row r="58" spans="2:8" ht="34.5">
      <c r="B58" s="93"/>
      <c r="C58" s="149"/>
      <c r="D58" s="141" t="s">
        <v>128</v>
      </c>
      <c r="E58" s="27">
        <v>0</v>
      </c>
      <c r="F58" s="27">
        <v>4019.9</v>
      </c>
      <c r="G58" s="27">
        <v>4019.9</v>
      </c>
      <c r="H58" s="27">
        <v>4019.9</v>
      </c>
    </row>
    <row r="59" spans="2:8" ht="51.75">
      <c r="B59" s="93"/>
      <c r="C59" s="149"/>
      <c r="D59" s="141" t="s">
        <v>129</v>
      </c>
      <c r="E59" s="27">
        <v>0</v>
      </c>
      <c r="F59" s="27">
        <v>40062.199999999997</v>
      </c>
      <c r="G59" s="27">
        <v>133540.4</v>
      </c>
      <c r="H59" s="27">
        <v>133540.4</v>
      </c>
    </row>
    <row r="60" spans="2:8" ht="37.5" customHeight="1">
      <c r="B60" s="93"/>
      <c r="C60" s="149"/>
      <c r="D60" s="141" t="s">
        <v>153</v>
      </c>
      <c r="E60" s="27">
        <v>0</v>
      </c>
      <c r="F60" s="27">
        <v>80314.100000000006</v>
      </c>
      <c r="G60" s="27">
        <v>206522</v>
      </c>
      <c r="H60" s="27">
        <v>229468.79999999999</v>
      </c>
    </row>
    <row r="61" spans="2:8" ht="37.5" customHeight="1">
      <c r="B61" s="93"/>
      <c r="C61" s="149"/>
      <c r="D61" s="141" t="s">
        <v>130</v>
      </c>
      <c r="E61" s="27">
        <v>0</v>
      </c>
      <c r="F61" s="27">
        <v>597.79999999999995</v>
      </c>
      <c r="G61" s="27">
        <v>1195.5</v>
      </c>
      <c r="H61" s="27">
        <v>1195.5</v>
      </c>
    </row>
    <row r="62" spans="2:8" ht="60.75" customHeight="1">
      <c r="B62" s="93"/>
      <c r="C62" s="149"/>
      <c r="D62" s="141" t="s">
        <v>131</v>
      </c>
      <c r="E62" s="27">
        <v>0</v>
      </c>
      <c r="F62" s="27">
        <v>158.4</v>
      </c>
      <c r="G62" s="27">
        <v>158.4</v>
      </c>
      <c r="H62" s="27">
        <v>158.4</v>
      </c>
    </row>
    <row r="63" spans="2:8" ht="25.5" customHeight="1">
      <c r="B63" s="93"/>
      <c r="C63" s="149"/>
      <c r="D63" s="141" t="s">
        <v>154</v>
      </c>
      <c r="E63" s="27">
        <v>0</v>
      </c>
      <c r="F63" s="27">
        <v>853310.8</v>
      </c>
      <c r="G63" s="27">
        <v>2373454</v>
      </c>
      <c r="H63" s="27">
        <v>2498372.6</v>
      </c>
    </row>
    <row r="64" spans="2:8" ht="25.5" customHeight="1">
      <c r="B64" s="93"/>
      <c r="C64" s="149"/>
      <c r="D64" s="141" t="s">
        <v>155</v>
      </c>
      <c r="E64" s="27">
        <v>0</v>
      </c>
      <c r="F64" s="27">
        <v>318385.2</v>
      </c>
      <c r="G64" s="27">
        <v>1008219.6</v>
      </c>
      <c r="H64" s="27">
        <v>1061283.8</v>
      </c>
    </row>
    <row r="65" spans="2:8" ht="25.5" customHeight="1">
      <c r="B65" s="93"/>
      <c r="C65" s="149"/>
      <c r="D65" s="141" t="s">
        <v>156</v>
      </c>
      <c r="E65" s="27">
        <v>52789</v>
      </c>
      <c r="F65" s="27">
        <v>52789</v>
      </c>
      <c r="G65" s="27">
        <v>52789</v>
      </c>
      <c r="H65" s="27">
        <v>52789</v>
      </c>
    </row>
    <row r="66" spans="2:8" ht="25.5" customHeight="1">
      <c r="B66" s="93"/>
      <c r="C66" s="149"/>
      <c r="D66" s="201" t="s">
        <v>157</v>
      </c>
      <c r="E66" s="27">
        <v>0</v>
      </c>
      <c r="F66" s="27">
        <v>6093.3</v>
      </c>
      <c r="G66" s="27">
        <v>6093.3</v>
      </c>
      <c r="H66" s="27">
        <v>6093.3</v>
      </c>
    </row>
    <row r="67" spans="2:8" ht="39" customHeight="1">
      <c r="B67" s="93"/>
      <c r="C67" s="149"/>
      <c r="D67" s="201" t="s">
        <v>265</v>
      </c>
      <c r="E67" s="27">
        <v>0</v>
      </c>
      <c r="F67" s="27">
        <v>164638.39999999999</v>
      </c>
      <c r="G67" s="27">
        <v>1097588.8</v>
      </c>
      <c r="H67" s="27">
        <v>1097588.8</v>
      </c>
    </row>
    <row r="68" spans="2:8" ht="39" customHeight="1">
      <c r="B68" s="93"/>
      <c r="C68" s="149"/>
      <c r="D68" s="201" t="s">
        <v>266</v>
      </c>
      <c r="E68" s="27">
        <v>0</v>
      </c>
      <c r="F68" s="27">
        <v>0</v>
      </c>
      <c r="G68" s="27">
        <v>561925.19999999995</v>
      </c>
      <c r="H68" s="27">
        <v>561925.19999999995</v>
      </c>
    </row>
    <row r="69" spans="2:8" ht="39" customHeight="1">
      <c r="B69" s="93"/>
      <c r="C69" s="149"/>
      <c r="D69" s="201" t="s">
        <v>267</v>
      </c>
      <c r="E69" s="27">
        <v>0</v>
      </c>
      <c r="F69" s="27">
        <v>0</v>
      </c>
      <c r="G69" s="27">
        <v>1764908.8</v>
      </c>
      <c r="H69" s="27">
        <v>1764908.8</v>
      </c>
    </row>
    <row r="70" spans="2:8" ht="21" customHeight="1">
      <c r="B70" s="102">
        <v>1049</v>
      </c>
      <c r="C70" s="102">
        <v>21002</v>
      </c>
      <c r="D70" s="105" t="s">
        <v>104</v>
      </c>
      <c r="E70" s="108">
        <f>+E72+E73</f>
        <v>0</v>
      </c>
      <c r="F70" s="108">
        <f t="shared" ref="F70:H70" si="7">+F72+F73</f>
        <v>0</v>
      </c>
      <c r="G70" s="108">
        <f t="shared" si="7"/>
        <v>0</v>
      </c>
      <c r="H70" s="108">
        <f t="shared" si="7"/>
        <v>0</v>
      </c>
    </row>
    <row r="71" spans="2:8" ht="21.75" customHeight="1">
      <c r="B71" s="102"/>
      <c r="C71" s="102"/>
      <c r="D71" s="106" t="s">
        <v>79</v>
      </c>
      <c r="E71" s="27"/>
      <c r="F71" s="27"/>
      <c r="G71" s="27"/>
      <c r="H71" s="27"/>
    </row>
    <row r="72" spans="2:8" ht="23.25" customHeight="1">
      <c r="B72" s="100"/>
      <c r="C72" s="100"/>
      <c r="D72" s="93" t="s">
        <v>27</v>
      </c>
      <c r="E72" s="27">
        <f>-E73</f>
        <v>-5962.3</v>
      </c>
      <c r="F72" s="27">
        <f t="shared" ref="F72:H72" si="8">-F73</f>
        <v>-11163.8</v>
      </c>
      <c r="G72" s="27">
        <f t="shared" si="8"/>
        <v>-64218.400000000009</v>
      </c>
      <c r="H72" s="27">
        <f t="shared" si="8"/>
        <v>-67010.700000000012</v>
      </c>
    </row>
    <row r="73" spans="2:8" ht="34.5">
      <c r="B73" s="100"/>
      <c r="C73" s="100"/>
      <c r="D73" s="93" t="s">
        <v>44</v>
      </c>
      <c r="E73" s="27">
        <f>SUM(E75:E81)</f>
        <v>5962.3</v>
      </c>
      <c r="F73" s="27">
        <f t="shared" ref="F73:H73" si="9">SUM(F75:F81)</f>
        <v>11163.8</v>
      </c>
      <c r="G73" s="27">
        <f t="shared" si="9"/>
        <v>64218.400000000009</v>
      </c>
      <c r="H73" s="27">
        <f t="shared" si="9"/>
        <v>67010.700000000012</v>
      </c>
    </row>
    <row r="74" spans="2:8">
      <c r="B74" s="100"/>
      <c r="C74" s="100"/>
      <c r="D74" s="98" t="s">
        <v>107</v>
      </c>
      <c r="E74" s="27"/>
      <c r="F74" s="27"/>
      <c r="G74" s="27"/>
      <c r="H74" s="27"/>
    </row>
    <row r="75" spans="2:8" ht="36" customHeight="1">
      <c r="B75" s="93"/>
      <c r="C75" s="93"/>
      <c r="D75" s="107" t="s">
        <v>158</v>
      </c>
      <c r="E75" s="27">
        <v>5962.3</v>
      </c>
      <c r="F75" s="27">
        <v>5962.3</v>
      </c>
      <c r="G75" s="27">
        <v>5962.3</v>
      </c>
      <c r="H75" s="27">
        <v>5962.3</v>
      </c>
    </row>
    <row r="76" spans="2:8" ht="36" customHeight="1">
      <c r="B76" s="93"/>
      <c r="C76" s="93"/>
      <c r="D76" s="107" t="s">
        <v>159</v>
      </c>
      <c r="E76" s="27">
        <v>0</v>
      </c>
      <c r="F76" s="27">
        <v>0</v>
      </c>
      <c r="G76" s="27">
        <v>53054.6</v>
      </c>
      <c r="H76" s="27">
        <v>55846.9</v>
      </c>
    </row>
    <row r="77" spans="2:8" ht="54" customHeight="1">
      <c r="B77" s="93"/>
      <c r="C77" s="93"/>
      <c r="D77" s="107" t="s">
        <v>160</v>
      </c>
      <c r="E77" s="27">
        <v>0</v>
      </c>
      <c r="F77" s="27">
        <v>2019.9</v>
      </c>
      <c r="G77" s="27">
        <v>2019.9</v>
      </c>
      <c r="H77" s="27">
        <v>2019.9</v>
      </c>
    </row>
    <row r="78" spans="2:8" ht="54" customHeight="1">
      <c r="B78" s="93"/>
      <c r="C78" s="93"/>
      <c r="D78" s="107" t="s">
        <v>132</v>
      </c>
      <c r="E78" s="27">
        <v>0</v>
      </c>
      <c r="F78" s="27">
        <v>429.8</v>
      </c>
      <c r="G78" s="27">
        <v>429.8</v>
      </c>
      <c r="H78" s="27">
        <v>429.8</v>
      </c>
    </row>
    <row r="79" spans="2:8" ht="51.75">
      <c r="B79" s="93"/>
      <c r="C79" s="93"/>
      <c r="D79" s="107" t="s">
        <v>133</v>
      </c>
      <c r="E79" s="27">
        <v>0</v>
      </c>
      <c r="F79" s="27">
        <v>954</v>
      </c>
      <c r="G79" s="27">
        <v>954</v>
      </c>
      <c r="H79" s="27">
        <v>954</v>
      </c>
    </row>
    <row r="80" spans="2:8" ht="56.25" customHeight="1">
      <c r="B80" s="93"/>
      <c r="C80" s="93"/>
      <c r="D80" s="107" t="s">
        <v>134</v>
      </c>
      <c r="E80" s="27">
        <v>0</v>
      </c>
      <c r="F80" s="27">
        <v>429.8</v>
      </c>
      <c r="G80" s="27">
        <v>429.8</v>
      </c>
      <c r="H80" s="27">
        <v>429.8</v>
      </c>
    </row>
    <row r="81" spans="2:8" ht="56.25" customHeight="1">
      <c r="B81" s="93"/>
      <c r="C81" s="93"/>
      <c r="D81" s="107" t="s">
        <v>135</v>
      </c>
      <c r="E81" s="27">
        <v>0</v>
      </c>
      <c r="F81" s="27">
        <v>1368</v>
      </c>
      <c r="G81" s="27">
        <v>1368</v>
      </c>
      <c r="H81" s="27">
        <v>1368</v>
      </c>
    </row>
  </sheetData>
  <mergeCells count="4">
    <mergeCell ref="A5:H5"/>
    <mergeCell ref="B8:C8"/>
    <mergeCell ref="D8:D9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topLeftCell="A22" zoomScaleNormal="100" workbookViewId="0">
      <selection activeCell="B6" sqref="B6"/>
    </sheetView>
  </sheetViews>
  <sheetFormatPr defaultRowHeight="17.25"/>
  <cols>
    <col min="1" max="1" width="4.7109375" style="33" customWidth="1"/>
    <col min="2" max="2" width="26.140625" style="33" customWidth="1"/>
    <col min="3" max="3" width="67.85546875" style="33" customWidth="1"/>
    <col min="4" max="4" width="17.28515625" style="33" customWidth="1"/>
    <col min="5" max="5" width="16.85546875" style="33" customWidth="1"/>
    <col min="6" max="7" width="16.7109375" style="33" customWidth="1"/>
    <col min="8" max="11" width="9" style="33" customWidth="1"/>
    <col min="12" max="255" width="9.140625" style="33"/>
    <col min="256" max="256" width="4.7109375" style="33" customWidth="1"/>
    <col min="257" max="257" width="19.85546875" style="33" customWidth="1"/>
    <col min="258" max="258" width="72.140625" style="33" customWidth="1"/>
    <col min="259" max="259" width="0" style="33" hidden="1" customWidth="1"/>
    <col min="260" max="260" width="18.28515625" style="33" customWidth="1"/>
    <col min="261" max="261" width="17.5703125" style="33" customWidth="1"/>
    <col min="262" max="267" width="9" style="33" customWidth="1"/>
    <col min="268" max="511" width="9.140625" style="33"/>
    <col min="512" max="512" width="4.7109375" style="33" customWidth="1"/>
    <col min="513" max="513" width="19.85546875" style="33" customWidth="1"/>
    <col min="514" max="514" width="72.140625" style="33" customWidth="1"/>
    <col min="515" max="515" width="0" style="33" hidden="1" customWidth="1"/>
    <col min="516" max="516" width="18.28515625" style="33" customWidth="1"/>
    <col min="517" max="517" width="17.5703125" style="33" customWidth="1"/>
    <col min="518" max="523" width="9" style="33" customWidth="1"/>
    <col min="524" max="767" width="9.140625" style="33"/>
    <col min="768" max="768" width="4.7109375" style="33" customWidth="1"/>
    <col min="769" max="769" width="19.85546875" style="33" customWidth="1"/>
    <col min="770" max="770" width="72.140625" style="33" customWidth="1"/>
    <col min="771" max="771" width="0" style="33" hidden="1" customWidth="1"/>
    <col min="772" max="772" width="18.28515625" style="33" customWidth="1"/>
    <col min="773" max="773" width="17.5703125" style="33" customWidth="1"/>
    <col min="774" max="779" width="9" style="33" customWidth="1"/>
    <col min="780" max="1023" width="9.140625" style="33"/>
    <col min="1024" max="1024" width="4.7109375" style="33" customWidth="1"/>
    <col min="1025" max="1025" width="19.85546875" style="33" customWidth="1"/>
    <col min="1026" max="1026" width="72.140625" style="33" customWidth="1"/>
    <col min="1027" max="1027" width="0" style="33" hidden="1" customWidth="1"/>
    <col min="1028" max="1028" width="18.28515625" style="33" customWidth="1"/>
    <col min="1029" max="1029" width="17.5703125" style="33" customWidth="1"/>
    <col min="1030" max="1035" width="9" style="33" customWidth="1"/>
    <col min="1036" max="1279" width="9.140625" style="33"/>
    <col min="1280" max="1280" width="4.7109375" style="33" customWidth="1"/>
    <col min="1281" max="1281" width="19.85546875" style="33" customWidth="1"/>
    <col min="1282" max="1282" width="72.140625" style="33" customWidth="1"/>
    <col min="1283" max="1283" width="0" style="33" hidden="1" customWidth="1"/>
    <col min="1284" max="1284" width="18.28515625" style="33" customWidth="1"/>
    <col min="1285" max="1285" width="17.5703125" style="33" customWidth="1"/>
    <col min="1286" max="1291" width="9" style="33" customWidth="1"/>
    <col min="1292" max="1535" width="9.140625" style="33"/>
    <col min="1536" max="1536" width="4.7109375" style="33" customWidth="1"/>
    <col min="1537" max="1537" width="19.85546875" style="33" customWidth="1"/>
    <col min="1538" max="1538" width="72.140625" style="33" customWidth="1"/>
    <col min="1539" max="1539" width="0" style="33" hidden="1" customWidth="1"/>
    <col min="1540" max="1540" width="18.28515625" style="33" customWidth="1"/>
    <col min="1541" max="1541" width="17.5703125" style="33" customWidth="1"/>
    <col min="1542" max="1547" width="9" style="33" customWidth="1"/>
    <col min="1548" max="1791" width="9.140625" style="33"/>
    <col min="1792" max="1792" width="4.7109375" style="33" customWidth="1"/>
    <col min="1793" max="1793" width="19.85546875" style="33" customWidth="1"/>
    <col min="1794" max="1794" width="72.140625" style="33" customWidth="1"/>
    <col min="1795" max="1795" width="0" style="33" hidden="1" customWidth="1"/>
    <col min="1796" max="1796" width="18.28515625" style="33" customWidth="1"/>
    <col min="1797" max="1797" width="17.5703125" style="33" customWidth="1"/>
    <col min="1798" max="1803" width="9" style="33" customWidth="1"/>
    <col min="1804" max="2047" width="9.140625" style="33"/>
    <col min="2048" max="2048" width="4.7109375" style="33" customWidth="1"/>
    <col min="2049" max="2049" width="19.85546875" style="33" customWidth="1"/>
    <col min="2050" max="2050" width="72.140625" style="33" customWidth="1"/>
    <col min="2051" max="2051" width="0" style="33" hidden="1" customWidth="1"/>
    <col min="2052" max="2052" width="18.28515625" style="33" customWidth="1"/>
    <col min="2053" max="2053" width="17.5703125" style="33" customWidth="1"/>
    <col min="2054" max="2059" width="9" style="33" customWidth="1"/>
    <col min="2060" max="2303" width="9.140625" style="33"/>
    <col min="2304" max="2304" width="4.7109375" style="33" customWidth="1"/>
    <col min="2305" max="2305" width="19.85546875" style="33" customWidth="1"/>
    <col min="2306" max="2306" width="72.140625" style="33" customWidth="1"/>
    <col min="2307" max="2307" width="0" style="33" hidden="1" customWidth="1"/>
    <col min="2308" max="2308" width="18.28515625" style="33" customWidth="1"/>
    <col min="2309" max="2309" width="17.5703125" style="33" customWidth="1"/>
    <col min="2310" max="2315" width="9" style="33" customWidth="1"/>
    <col min="2316" max="2559" width="9.140625" style="33"/>
    <col min="2560" max="2560" width="4.7109375" style="33" customWidth="1"/>
    <col min="2561" max="2561" width="19.85546875" style="33" customWidth="1"/>
    <col min="2562" max="2562" width="72.140625" style="33" customWidth="1"/>
    <col min="2563" max="2563" width="0" style="33" hidden="1" customWidth="1"/>
    <col min="2564" max="2564" width="18.28515625" style="33" customWidth="1"/>
    <col min="2565" max="2565" width="17.5703125" style="33" customWidth="1"/>
    <col min="2566" max="2571" width="9" style="33" customWidth="1"/>
    <col min="2572" max="2815" width="9.140625" style="33"/>
    <col min="2816" max="2816" width="4.7109375" style="33" customWidth="1"/>
    <col min="2817" max="2817" width="19.85546875" style="33" customWidth="1"/>
    <col min="2818" max="2818" width="72.140625" style="33" customWidth="1"/>
    <col min="2819" max="2819" width="0" style="33" hidden="1" customWidth="1"/>
    <col min="2820" max="2820" width="18.28515625" style="33" customWidth="1"/>
    <col min="2821" max="2821" width="17.5703125" style="33" customWidth="1"/>
    <col min="2822" max="2827" width="9" style="33" customWidth="1"/>
    <col min="2828" max="3071" width="9.140625" style="33"/>
    <col min="3072" max="3072" width="4.7109375" style="33" customWidth="1"/>
    <col min="3073" max="3073" width="19.85546875" style="33" customWidth="1"/>
    <col min="3074" max="3074" width="72.140625" style="33" customWidth="1"/>
    <col min="3075" max="3075" width="0" style="33" hidden="1" customWidth="1"/>
    <col min="3076" max="3076" width="18.28515625" style="33" customWidth="1"/>
    <col min="3077" max="3077" width="17.5703125" style="33" customWidth="1"/>
    <col min="3078" max="3083" width="9" style="33" customWidth="1"/>
    <col min="3084" max="3327" width="9.140625" style="33"/>
    <col min="3328" max="3328" width="4.7109375" style="33" customWidth="1"/>
    <col min="3329" max="3329" width="19.85546875" style="33" customWidth="1"/>
    <col min="3330" max="3330" width="72.140625" style="33" customWidth="1"/>
    <col min="3331" max="3331" width="0" style="33" hidden="1" customWidth="1"/>
    <col min="3332" max="3332" width="18.28515625" style="33" customWidth="1"/>
    <col min="3333" max="3333" width="17.5703125" style="33" customWidth="1"/>
    <col min="3334" max="3339" width="9" style="33" customWidth="1"/>
    <col min="3340" max="3583" width="9.140625" style="33"/>
    <col min="3584" max="3584" width="4.7109375" style="33" customWidth="1"/>
    <col min="3585" max="3585" width="19.85546875" style="33" customWidth="1"/>
    <col min="3586" max="3586" width="72.140625" style="33" customWidth="1"/>
    <col min="3587" max="3587" width="0" style="33" hidden="1" customWidth="1"/>
    <col min="3588" max="3588" width="18.28515625" style="33" customWidth="1"/>
    <col min="3589" max="3589" width="17.5703125" style="33" customWidth="1"/>
    <col min="3590" max="3595" width="9" style="33" customWidth="1"/>
    <col min="3596" max="3839" width="9.140625" style="33"/>
    <col min="3840" max="3840" width="4.7109375" style="33" customWidth="1"/>
    <col min="3841" max="3841" width="19.85546875" style="33" customWidth="1"/>
    <col min="3842" max="3842" width="72.140625" style="33" customWidth="1"/>
    <col min="3843" max="3843" width="0" style="33" hidden="1" customWidth="1"/>
    <col min="3844" max="3844" width="18.28515625" style="33" customWidth="1"/>
    <col min="3845" max="3845" width="17.5703125" style="33" customWidth="1"/>
    <col min="3846" max="3851" width="9" style="33" customWidth="1"/>
    <col min="3852" max="4095" width="9.140625" style="33"/>
    <col min="4096" max="4096" width="4.7109375" style="33" customWidth="1"/>
    <col min="4097" max="4097" width="19.85546875" style="33" customWidth="1"/>
    <col min="4098" max="4098" width="72.140625" style="33" customWidth="1"/>
    <col min="4099" max="4099" width="0" style="33" hidden="1" customWidth="1"/>
    <col min="4100" max="4100" width="18.28515625" style="33" customWidth="1"/>
    <col min="4101" max="4101" width="17.5703125" style="33" customWidth="1"/>
    <col min="4102" max="4107" width="9" style="33" customWidth="1"/>
    <col min="4108" max="4351" width="9.140625" style="33"/>
    <col min="4352" max="4352" width="4.7109375" style="33" customWidth="1"/>
    <col min="4353" max="4353" width="19.85546875" style="33" customWidth="1"/>
    <col min="4354" max="4354" width="72.140625" style="33" customWidth="1"/>
    <col min="4355" max="4355" width="0" style="33" hidden="1" customWidth="1"/>
    <col min="4356" max="4356" width="18.28515625" style="33" customWidth="1"/>
    <col min="4357" max="4357" width="17.5703125" style="33" customWidth="1"/>
    <col min="4358" max="4363" width="9" style="33" customWidth="1"/>
    <col min="4364" max="4607" width="9.140625" style="33"/>
    <col min="4608" max="4608" width="4.7109375" style="33" customWidth="1"/>
    <col min="4609" max="4609" width="19.85546875" style="33" customWidth="1"/>
    <col min="4610" max="4610" width="72.140625" style="33" customWidth="1"/>
    <col min="4611" max="4611" width="0" style="33" hidden="1" customWidth="1"/>
    <col min="4612" max="4612" width="18.28515625" style="33" customWidth="1"/>
    <col min="4613" max="4613" width="17.5703125" style="33" customWidth="1"/>
    <col min="4614" max="4619" width="9" style="33" customWidth="1"/>
    <col min="4620" max="4863" width="9.140625" style="33"/>
    <col min="4864" max="4864" width="4.7109375" style="33" customWidth="1"/>
    <col min="4865" max="4865" width="19.85546875" style="33" customWidth="1"/>
    <col min="4866" max="4866" width="72.140625" style="33" customWidth="1"/>
    <col min="4867" max="4867" width="0" style="33" hidden="1" customWidth="1"/>
    <col min="4868" max="4868" width="18.28515625" style="33" customWidth="1"/>
    <col min="4869" max="4869" width="17.5703125" style="33" customWidth="1"/>
    <col min="4870" max="4875" width="9" style="33" customWidth="1"/>
    <col min="4876" max="5119" width="9.140625" style="33"/>
    <col min="5120" max="5120" width="4.7109375" style="33" customWidth="1"/>
    <col min="5121" max="5121" width="19.85546875" style="33" customWidth="1"/>
    <col min="5122" max="5122" width="72.140625" style="33" customWidth="1"/>
    <col min="5123" max="5123" width="0" style="33" hidden="1" customWidth="1"/>
    <col min="5124" max="5124" width="18.28515625" style="33" customWidth="1"/>
    <col min="5125" max="5125" width="17.5703125" style="33" customWidth="1"/>
    <col min="5126" max="5131" width="9" style="33" customWidth="1"/>
    <col min="5132" max="5375" width="9.140625" style="33"/>
    <col min="5376" max="5376" width="4.7109375" style="33" customWidth="1"/>
    <col min="5377" max="5377" width="19.85546875" style="33" customWidth="1"/>
    <col min="5378" max="5378" width="72.140625" style="33" customWidth="1"/>
    <col min="5379" max="5379" width="0" style="33" hidden="1" customWidth="1"/>
    <col min="5380" max="5380" width="18.28515625" style="33" customWidth="1"/>
    <col min="5381" max="5381" width="17.5703125" style="33" customWidth="1"/>
    <col min="5382" max="5387" width="9" style="33" customWidth="1"/>
    <col min="5388" max="5631" width="9.140625" style="33"/>
    <col min="5632" max="5632" width="4.7109375" style="33" customWidth="1"/>
    <col min="5633" max="5633" width="19.85546875" style="33" customWidth="1"/>
    <col min="5634" max="5634" width="72.140625" style="33" customWidth="1"/>
    <col min="5635" max="5635" width="0" style="33" hidden="1" customWidth="1"/>
    <col min="5636" max="5636" width="18.28515625" style="33" customWidth="1"/>
    <col min="5637" max="5637" width="17.5703125" style="33" customWidth="1"/>
    <col min="5638" max="5643" width="9" style="33" customWidth="1"/>
    <col min="5644" max="5887" width="9.140625" style="33"/>
    <col min="5888" max="5888" width="4.7109375" style="33" customWidth="1"/>
    <col min="5889" max="5889" width="19.85546875" style="33" customWidth="1"/>
    <col min="5890" max="5890" width="72.140625" style="33" customWidth="1"/>
    <col min="5891" max="5891" width="0" style="33" hidden="1" customWidth="1"/>
    <col min="5892" max="5892" width="18.28515625" style="33" customWidth="1"/>
    <col min="5893" max="5893" width="17.5703125" style="33" customWidth="1"/>
    <col min="5894" max="5899" width="9" style="33" customWidth="1"/>
    <col min="5900" max="6143" width="9.140625" style="33"/>
    <col min="6144" max="6144" width="4.7109375" style="33" customWidth="1"/>
    <col min="6145" max="6145" width="19.85546875" style="33" customWidth="1"/>
    <col min="6146" max="6146" width="72.140625" style="33" customWidth="1"/>
    <col min="6147" max="6147" width="0" style="33" hidden="1" customWidth="1"/>
    <col min="6148" max="6148" width="18.28515625" style="33" customWidth="1"/>
    <col min="6149" max="6149" width="17.5703125" style="33" customWidth="1"/>
    <col min="6150" max="6155" width="9" style="33" customWidth="1"/>
    <col min="6156" max="6399" width="9.140625" style="33"/>
    <col min="6400" max="6400" width="4.7109375" style="33" customWidth="1"/>
    <col min="6401" max="6401" width="19.85546875" style="33" customWidth="1"/>
    <col min="6402" max="6402" width="72.140625" style="33" customWidth="1"/>
    <col min="6403" max="6403" width="0" style="33" hidden="1" customWidth="1"/>
    <col min="6404" max="6404" width="18.28515625" style="33" customWidth="1"/>
    <col min="6405" max="6405" width="17.5703125" style="33" customWidth="1"/>
    <col min="6406" max="6411" width="9" style="33" customWidth="1"/>
    <col min="6412" max="6655" width="9.140625" style="33"/>
    <col min="6656" max="6656" width="4.7109375" style="33" customWidth="1"/>
    <col min="6657" max="6657" width="19.85546875" style="33" customWidth="1"/>
    <col min="6658" max="6658" width="72.140625" style="33" customWidth="1"/>
    <col min="6659" max="6659" width="0" style="33" hidden="1" customWidth="1"/>
    <col min="6660" max="6660" width="18.28515625" style="33" customWidth="1"/>
    <col min="6661" max="6661" width="17.5703125" style="33" customWidth="1"/>
    <col min="6662" max="6667" width="9" style="33" customWidth="1"/>
    <col min="6668" max="6911" width="9.140625" style="33"/>
    <col min="6912" max="6912" width="4.7109375" style="33" customWidth="1"/>
    <col min="6913" max="6913" width="19.85546875" style="33" customWidth="1"/>
    <col min="6914" max="6914" width="72.140625" style="33" customWidth="1"/>
    <col min="6915" max="6915" width="0" style="33" hidden="1" customWidth="1"/>
    <col min="6916" max="6916" width="18.28515625" style="33" customWidth="1"/>
    <col min="6917" max="6917" width="17.5703125" style="33" customWidth="1"/>
    <col min="6918" max="6923" width="9" style="33" customWidth="1"/>
    <col min="6924" max="7167" width="9.140625" style="33"/>
    <col min="7168" max="7168" width="4.7109375" style="33" customWidth="1"/>
    <col min="7169" max="7169" width="19.85546875" style="33" customWidth="1"/>
    <col min="7170" max="7170" width="72.140625" style="33" customWidth="1"/>
    <col min="7171" max="7171" width="0" style="33" hidden="1" customWidth="1"/>
    <col min="7172" max="7172" width="18.28515625" style="33" customWidth="1"/>
    <col min="7173" max="7173" width="17.5703125" style="33" customWidth="1"/>
    <col min="7174" max="7179" width="9" style="33" customWidth="1"/>
    <col min="7180" max="7423" width="9.140625" style="33"/>
    <col min="7424" max="7424" width="4.7109375" style="33" customWidth="1"/>
    <col min="7425" max="7425" width="19.85546875" style="33" customWidth="1"/>
    <col min="7426" max="7426" width="72.140625" style="33" customWidth="1"/>
    <col min="7427" max="7427" width="0" style="33" hidden="1" customWidth="1"/>
    <col min="7428" max="7428" width="18.28515625" style="33" customWidth="1"/>
    <col min="7429" max="7429" width="17.5703125" style="33" customWidth="1"/>
    <col min="7430" max="7435" width="9" style="33" customWidth="1"/>
    <col min="7436" max="7679" width="9.140625" style="33"/>
    <col min="7680" max="7680" width="4.7109375" style="33" customWidth="1"/>
    <col min="7681" max="7681" width="19.85546875" style="33" customWidth="1"/>
    <col min="7682" max="7682" width="72.140625" style="33" customWidth="1"/>
    <col min="7683" max="7683" width="0" style="33" hidden="1" customWidth="1"/>
    <col min="7684" max="7684" width="18.28515625" style="33" customWidth="1"/>
    <col min="7685" max="7685" width="17.5703125" style="33" customWidth="1"/>
    <col min="7686" max="7691" width="9" style="33" customWidth="1"/>
    <col min="7692" max="7935" width="9.140625" style="33"/>
    <col min="7936" max="7936" width="4.7109375" style="33" customWidth="1"/>
    <col min="7937" max="7937" width="19.85546875" style="33" customWidth="1"/>
    <col min="7938" max="7938" width="72.140625" style="33" customWidth="1"/>
    <col min="7939" max="7939" width="0" style="33" hidden="1" customWidth="1"/>
    <col min="7940" max="7940" width="18.28515625" style="33" customWidth="1"/>
    <col min="7941" max="7941" width="17.5703125" style="33" customWidth="1"/>
    <col min="7942" max="7947" width="9" style="33" customWidth="1"/>
    <col min="7948" max="8191" width="9.140625" style="33"/>
    <col min="8192" max="8192" width="4.7109375" style="33" customWidth="1"/>
    <col min="8193" max="8193" width="19.85546875" style="33" customWidth="1"/>
    <col min="8194" max="8194" width="72.140625" style="33" customWidth="1"/>
    <col min="8195" max="8195" width="0" style="33" hidden="1" customWidth="1"/>
    <col min="8196" max="8196" width="18.28515625" style="33" customWidth="1"/>
    <col min="8197" max="8197" width="17.5703125" style="33" customWidth="1"/>
    <col min="8198" max="8203" width="9" style="33" customWidth="1"/>
    <col min="8204" max="8447" width="9.140625" style="33"/>
    <col min="8448" max="8448" width="4.7109375" style="33" customWidth="1"/>
    <col min="8449" max="8449" width="19.85546875" style="33" customWidth="1"/>
    <col min="8450" max="8450" width="72.140625" style="33" customWidth="1"/>
    <col min="8451" max="8451" width="0" style="33" hidden="1" customWidth="1"/>
    <col min="8452" max="8452" width="18.28515625" style="33" customWidth="1"/>
    <col min="8453" max="8453" width="17.5703125" style="33" customWidth="1"/>
    <col min="8454" max="8459" width="9" style="33" customWidth="1"/>
    <col min="8460" max="8703" width="9.140625" style="33"/>
    <col min="8704" max="8704" width="4.7109375" style="33" customWidth="1"/>
    <col min="8705" max="8705" width="19.85546875" style="33" customWidth="1"/>
    <col min="8706" max="8706" width="72.140625" style="33" customWidth="1"/>
    <col min="8707" max="8707" width="0" style="33" hidden="1" customWidth="1"/>
    <col min="8708" max="8708" width="18.28515625" style="33" customWidth="1"/>
    <col min="8709" max="8709" width="17.5703125" style="33" customWidth="1"/>
    <col min="8710" max="8715" width="9" style="33" customWidth="1"/>
    <col min="8716" max="8959" width="9.140625" style="33"/>
    <col min="8960" max="8960" width="4.7109375" style="33" customWidth="1"/>
    <col min="8961" max="8961" width="19.85546875" style="33" customWidth="1"/>
    <col min="8962" max="8962" width="72.140625" style="33" customWidth="1"/>
    <col min="8963" max="8963" width="0" style="33" hidden="1" customWidth="1"/>
    <col min="8964" max="8964" width="18.28515625" style="33" customWidth="1"/>
    <col min="8965" max="8965" width="17.5703125" style="33" customWidth="1"/>
    <col min="8966" max="8971" width="9" style="33" customWidth="1"/>
    <col min="8972" max="9215" width="9.140625" style="33"/>
    <col min="9216" max="9216" width="4.7109375" style="33" customWidth="1"/>
    <col min="9217" max="9217" width="19.85546875" style="33" customWidth="1"/>
    <col min="9218" max="9218" width="72.140625" style="33" customWidth="1"/>
    <col min="9219" max="9219" width="0" style="33" hidden="1" customWidth="1"/>
    <col min="9220" max="9220" width="18.28515625" style="33" customWidth="1"/>
    <col min="9221" max="9221" width="17.5703125" style="33" customWidth="1"/>
    <col min="9222" max="9227" width="9" style="33" customWidth="1"/>
    <col min="9228" max="9471" width="9.140625" style="33"/>
    <col min="9472" max="9472" width="4.7109375" style="33" customWidth="1"/>
    <col min="9473" max="9473" width="19.85546875" style="33" customWidth="1"/>
    <col min="9474" max="9474" width="72.140625" style="33" customWidth="1"/>
    <col min="9475" max="9475" width="0" style="33" hidden="1" customWidth="1"/>
    <col min="9476" max="9476" width="18.28515625" style="33" customWidth="1"/>
    <col min="9477" max="9477" width="17.5703125" style="33" customWidth="1"/>
    <col min="9478" max="9483" width="9" style="33" customWidth="1"/>
    <col min="9484" max="9727" width="9.140625" style="33"/>
    <col min="9728" max="9728" width="4.7109375" style="33" customWidth="1"/>
    <col min="9729" max="9729" width="19.85546875" style="33" customWidth="1"/>
    <col min="9730" max="9730" width="72.140625" style="33" customWidth="1"/>
    <col min="9731" max="9731" width="0" style="33" hidden="1" customWidth="1"/>
    <col min="9732" max="9732" width="18.28515625" style="33" customWidth="1"/>
    <col min="9733" max="9733" width="17.5703125" style="33" customWidth="1"/>
    <col min="9734" max="9739" width="9" style="33" customWidth="1"/>
    <col min="9740" max="9983" width="9.140625" style="33"/>
    <col min="9984" max="9984" width="4.7109375" style="33" customWidth="1"/>
    <col min="9985" max="9985" width="19.85546875" style="33" customWidth="1"/>
    <col min="9986" max="9986" width="72.140625" style="33" customWidth="1"/>
    <col min="9987" max="9987" width="0" style="33" hidden="1" customWidth="1"/>
    <col min="9988" max="9988" width="18.28515625" style="33" customWidth="1"/>
    <col min="9989" max="9989" width="17.5703125" style="33" customWidth="1"/>
    <col min="9990" max="9995" width="9" style="33" customWidth="1"/>
    <col min="9996" max="10239" width="9.140625" style="33"/>
    <col min="10240" max="10240" width="4.7109375" style="33" customWidth="1"/>
    <col min="10241" max="10241" width="19.85546875" style="33" customWidth="1"/>
    <col min="10242" max="10242" width="72.140625" style="33" customWidth="1"/>
    <col min="10243" max="10243" width="0" style="33" hidden="1" customWidth="1"/>
    <col min="10244" max="10244" width="18.28515625" style="33" customWidth="1"/>
    <col min="10245" max="10245" width="17.5703125" style="33" customWidth="1"/>
    <col min="10246" max="10251" width="9" style="33" customWidth="1"/>
    <col min="10252" max="10495" width="9.140625" style="33"/>
    <col min="10496" max="10496" width="4.7109375" style="33" customWidth="1"/>
    <col min="10497" max="10497" width="19.85546875" style="33" customWidth="1"/>
    <col min="10498" max="10498" width="72.140625" style="33" customWidth="1"/>
    <col min="10499" max="10499" width="0" style="33" hidden="1" customWidth="1"/>
    <col min="10500" max="10500" width="18.28515625" style="33" customWidth="1"/>
    <col min="10501" max="10501" width="17.5703125" style="33" customWidth="1"/>
    <col min="10502" max="10507" width="9" style="33" customWidth="1"/>
    <col min="10508" max="10751" width="9.140625" style="33"/>
    <col min="10752" max="10752" width="4.7109375" style="33" customWidth="1"/>
    <col min="10753" max="10753" width="19.85546875" style="33" customWidth="1"/>
    <col min="10754" max="10754" width="72.140625" style="33" customWidth="1"/>
    <col min="10755" max="10755" width="0" style="33" hidden="1" customWidth="1"/>
    <col min="10756" max="10756" width="18.28515625" style="33" customWidth="1"/>
    <col min="10757" max="10757" width="17.5703125" style="33" customWidth="1"/>
    <col min="10758" max="10763" width="9" style="33" customWidth="1"/>
    <col min="10764" max="11007" width="9.140625" style="33"/>
    <col min="11008" max="11008" width="4.7109375" style="33" customWidth="1"/>
    <col min="11009" max="11009" width="19.85546875" style="33" customWidth="1"/>
    <col min="11010" max="11010" width="72.140625" style="33" customWidth="1"/>
    <col min="11011" max="11011" width="0" style="33" hidden="1" customWidth="1"/>
    <col min="11012" max="11012" width="18.28515625" style="33" customWidth="1"/>
    <col min="11013" max="11013" width="17.5703125" style="33" customWidth="1"/>
    <col min="11014" max="11019" width="9" style="33" customWidth="1"/>
    <col min="11020" max="11263" width="9.140625" style="33"/>
    <col min="11264" max="11264" width="4.7109375" style="33" customWidth="1"/>
    <col min="11265" max="11265" width="19.85546875" style="33" customWidth="1"/>
    <col min="11266" max="11266" width="72.140625" style="33" customWidth="1"/>
    <col min="11267" max="11267" width="0" style="33" hidden="1" customWidth="1"/>
    <col min="11268" max="11268" width="18.28515625" style="33" customWidth="1"/>
    <col min="11269" max="11269" width="17.5703125" style="33" customWidth="1"/>
    <col min="11270" max="11275" width="9" style="33" customWidth="1"/>
    <col min="11276" max="11519" width="9.140625" style="33"/>
    <col min="11520" max="11520" width="4.7109375" style="33" customWidth="1"/>
    <col min="11521" max="11521" width="19.85546875" style="33" customWidth="1"/>
    <col min="11522" max="11522" width="72.140625" style="33" customWidth="1"/>
    <col min="11523" max="11523" width="0" style="33" hidden="1" customWidth="1"/>
    <col min="11524" max="11524" width="18.28515625" style="33" customWidth="1"/>
    <col min="11525" max="11525" width="17.5703125" style="33" customWidth="1"/>
    <col min="11526" max="11531" width="9" style="33" customWidth="1"/>
    <col min="11532" max="11775" width="9.140625" style="33"/>
    <col min="11776" max="11776" width="4.7109375" style="33" customWidth="1"/>
    <col min="11777" max="11777" width="19.85546875" style="33" customWidth="1"/>
    <col min="11778" max="11778" width="72.140625" style="33" customWidth="1"/>
    <col min="11779" max="11779" width="0" style="33" hidden="1" customWidth="1"/>
    <col min="11780" max="11780" width="18.28515625" style="33" customWidth="1"/>
    <col min="11781" max="11781" width="17.5703125" style="33" customWidth="1"/>
    <col min="11782" max="11787" width="9" style="33" customWidth="1"/>
    <col min="11788" max="12031" width="9.140625" style="33"/>
    <col min="12032" max="12032" width="4.7109375" style="33" customWidth="1"/>
    <col min="12033" max="12033" width="19.85546875" style="33" customWidth="1"/>
    <col min="12034" max="12034" width="72.140625" style="33" customWidth="1"/>
    <col min="12035" max="12035" width="0" style="33" hidden="1" customWidth="1"/>
    <col min="12036" max="12036" width="18.28515625" style="33" customWidth="1"/>
    <col min="12037" max="12037" width="17.5703125" style="33" customWidth="1"/>
    <col min="12038" max="12043" width="9" style="33" customWidth="1"/>
    <col min="12044" max="12287" width="9.140625" style="33"/>
    <col min="12288" max="12288" width="4.7109375" style="33" customWidth="1"/>
    <col min="12289" max="12289" width="19.85546875" style="33" customWidth="1"/>
    <col min="12290" max="12290" width="72.140625" style="33" customWidth="1"/>
    <col min="12291" max="12291" width="0" style="33" hidden="1" customWidth="1"/>
    <col min="12292" max="12292" width="18.28515625" style="33" customWidth="1"/>
    <col min="12293" max="12293" width="17.5703125" style="33" customWidth="1"/>
    <col min="12294" max="12299" width="9" style="33" customWidth="1"/>
    <col min="12300" max="12543" width="9.140625" style="33"/>
    <col min="12544" max="12544" width="4.7109375" style="33" customWidth="1"/>
    <col min="12545" max="12545" width="19.85546875" style="33" customWidth="1"/>
    <col min="12546" max="12546" width="72.140625" style="33" customWidth="1"/>
    <col min="12547" max="12547" width="0" style="33" hidden="1" customWidth="1"/>
    <col min="12548" max="12548" width="18.28515625" style="33" customWidth="1"/>
    <col min="12549" max="12549" width="17.5703125" style="33" customWidth="1"/>
    <col min="12550" max="12555" width="9" style="33" customWidth="1"/>
    <col min="12556" max="12799" width="9.140625" style="33"/>
    <col min="12800" max="12800" width="4.7109375" style="33" customWidth="1"/>
    <col min="12801" max="12801" width="19.85546875" style="33" customWidth="1"/>
    <col min="12802" max="12802" width="72.140625" style="33" customWidth="1"/>
    <col min="12803" max="12803" width="0" style="33" hidden="1" customWidth="1"/>
    <col min="12804" max="12804" width="18.28515625" style="33" customWidth="1"/>
    <col min="12805" max="12805" width="17.5703125" style="33" customWidth="1"/>
    <col min="12806" max="12811" width="9" style="33" customWidth="1"/>
    <col min="12812" max="13055" width="9.140625" style="33"/>
    <col min="13056" max="13056" width="4.7109375" style="33" customWidth="1"/>
    <col min="13057" max="13057" width="19.85546875" style="33" customWidth="1"/>
    <col min="13058" max="13058" width="72.140625" style="33" customWidth="1"/>
    <col min="13059" max="13059" width="0" style="33" hidden="1" customWidth="1"/>
    <col min="13060" max="13060" width="18.28515625" style="33" customWidth="1"/>
    <col min="13061" max="13061" width="17.5703125" style="33" customWidth="1"/>
    <col min="13062" max="13067" width="9" style="33" customWidth="1"/>
    <col min="13068" max="13311" width="9.140625" style="33"/>
    <col min="13312" max="13312" width="4.7109375" style="33" customWidth="1"/>
    <col min="13313" max="13313" width="19.85546875" style="33" customWidth="1"/>
    <col min="13314" max="13314" width="72.140625" style="33" customWidth="1"/>
    <col min="13315" max="13315" width="0" style="33" hidden="1" customWidth="1"/>
    <col min="13316" max="13316" width="18.28515625" style="33" customWidth="1"/>
    <col min="13317" max="13317" width="17.5703125" style="33" customWidth="1"/>
    <col min="13318" max="13323" width="9" style="33" customWidth="1"/>
    <col min="13324" max="13567" width="9.140625" style="33"/>
    <col min="13568" max="13568" width="4.7109375" style="33" customWidth="1"/>
    <col min="13569" max="13569" width="19.85546875" style="33" customWidth="1"/>
    <col min="13570" max="13570" width="72.140625" style="33" customWidth="1"/>
    <col min="13571" max="13571" width="0" style="33" hidden="1" customWidth="1"/>
    <col min="13572" max="13572" width="18.28515625" style="33" customWidth="1"/>
    <col min="13573" max="13573" width="17.5703125" style="33" customWidth="1"/>
    <col min="13574" max="13579" width="9" style="33" customWidth="1"/>
    <col min="13580" max="13823" width="9.140625" style="33"/>
    <col min="13824" max="13824" width="4.7109375" style="33" customWidth="1"/>
    <col min="13825" max="13825" width="19.85546875" style="33" customWidth="1"/>
    <col min="13826" max="13826" width="72.140625" style="33" customWidth="1"/>
    <col min="13827" max="13827" width="0" style="33" hidden="1" customWidth="1"/>
    <col min="13828" max="13828" width="18.28515625" style="33" customWidth="1"/>
    <col min="13829" max="13829" width="17.5703125" style="33" customWidth="1"/>
    <col min="13830" max="13835" width="9" style="33" customWidth="1"/>
    <col min="13836" max="14079" width="9.140625" style="33"/>
    <col min="14080" max="14080" width="4.7109375" style="33" customWidth="1"/>
    <col min="14081" max="14081" width="19.85546875" style="33" customWidth="1"/>
    <col min="14082" max="14082" width="72.140625" style="33" customWidth="1"/>
    <col min="14083" max="14083" width="0" style="33" hidden="1" customWidth="1"/>
    <col min="14084" max="14084" width="18.28515625" style="33" customWidth="1"/>
    <col min="14085" max="14085" width="17.5703125" style="33" customWidth="1"/>
    <col min="14086" max="14091" width="9" style="33" customWidth="1"/>
    <col min="14092" max="14335" width="9.140625" style="33"/>
    <col min="14336" max="14336" width="4.7109375" style="33" customWidth="1"/>
    <col min="14337" max="14337" width="19.85546875" style="33" customWidth="1"/>
    <col min="14338" max="14338" width="72.140625" style="33" customWidth="1"/>
    <col min="14339" max="14339" width="0" style="33" hidden="1" customWidth="1"/>
    <col min="14340" max="14340" width="18.28515625" style="33" customWidth="1"/>
    <col min="14341" max="14341" width="17.5703125" style="33" customWidth="1"/>
    <col min="14342" max="14347" width="9" style="33" customWidth="1"/>
    <col min="14348" max="14591" width="9.140625" style="33"/>
    <col min="14592" max="14592" width="4.7109375" style="33" customWidth="1"/>
    <col min="14593" max="14593" width="19.85546875" style="33" customWidth="1"/>
    <col min="14594" max="14594" width="72.140625" style="33" customWidth="1"/>
    <col min="14595" max="14595" width="0" style="33" hidden="1" customWidth="1"/>
    <col min="14596" max="14596" width="18.28515625" style="33" customWidth="1"/>
    <col min="14597" max="14597" width="17.5703125" style="33" customWidth="1"/>
    <col min="14598" max="14603" width="9" style="33" customWidth="1"/>
    <col min="14604" max="14847" width="9.140625" style="33"/>
    <col min="14848" max="14848" width="4.7109375" style="33" customWidth="1"/>
    <col min="14849" max="14849" width="19.85546875" style="33" customWidth="1"/>
    <col min="14850" max="14850" width="72.140625" style="33" customWidth="1"/>
    <col min="14851" max="14851" width="0" style="33" hidden="1" customWidth="1"/>
    <col min="14852" max="14852" width="18.28515625" style="33" customWidth="1"/>
    <col min="14853" max="14853" width="17.5703125" style="33" customWidth="1"/>
    <col min="14854" max="14859" width="9" style="33" customWidth="1"/>
    <col min="14860" max="15103" width="9.140625" style="33"/>
    <col min="15104" max="15104" width="4.7109375" style="33" customWidth="1"/>
    <col min="15105" max="15105" width="19.85546875" style="33" customWidth="1"/>
    <col min="15106" max="15106" width="72.140625" style="33" customWidth="1"/>
    <col min="15107" max="15107" width="0" style="33" hidden="1" customWidth="1"/>
    <col min="15108" max="15108" width="18.28515625" style="33" customWidth="1"/>
    <col min="15109" max="15109" width="17.5703125" style="33" customWidth="1"/>
    <col min="15110" max="15115" width="9" style="33" customWidth="1"/>
    <col min="15116" max="15359" width="9.140625" style="33"/>
    <col min="15360" max="15360" width="4.7109375" style="33" customWidth="1"/>
    <col min="15361" max="15361" width="19.85546875" style="33" customWidth="1"/>
    <col min="15362" max="15362" width="72.140625" style="33" customWidth="1"/>
    <col min="15363" max="15363" width="0" style="33" hidden="1" customWidth="1"/>
    <col min="15364" max="15364" width="18.28515625" style="33" customWidth="1"/>
    <col min="15365" max="15365" width="17.5703125" style="33" customWidth="1"/>
    <col min="15366" max="15371" width="9" style="33" customWidth="1"/>
    <col min="15372" max="15615" width="9.140625" style="33"/>
    <col min="15616" max="15616" width="4.7109375" style="33" customWidth="1"/>
    <col min="15617" max="15617" width="19.85546875" style="33" customWidth="1"/>
    <col min="15618" max="15618" width="72.140625" style="33" customWidth="1"/>
    <col min="15619" max="15619" width="0" style="33" hidden="1" customWidth="1"/>
    <col min="15620" max="15620" width="18.28515625" style="33" customWidth="1"/>
    <col min="15621" max="15621" width="17.5703125" style="33" customWidth="1"/>
    <col min="15622" max="15627" width="9" style="33" customWidth="1"/>
    <col min="15628" max="15871" width="9.140625" style="33"/>
    <col min="15872" max="15872" width="4.7109375" style="33" customWidth="1"/>
    <col min="15873" max="15873" width="19.85546875" style="33" customWidth="1"/>
    <col min="15874" max="15874" width="72.140625" style="33" customWidth="1"/>
    <col min="15875" max="15875" width="0" style="33" hidden="1" customWidth="1"/>
    <col min="15876" max="15876" width="18.28515625" style="33" customWidth="1"/>
    <col min="15877" max="15877" width="17.5703125" style="33" customWidth="1"/>
    <col min="15878" max="15883" width="9" style="33" customWidth="1"/>
    <col min="15884" max="16127" width="9.140625" style="33"/>
    <col min="16128" max="16128" width="4.7109375" style="33" customWidth="1"/>
    <col min="16129" max="16129" width="19.85546875" style="33" customWidth="1"/>
    <col min="16130" max="16130" width="72.140625" style="33" customWidth="1"/>
    <col min="16131" max="16131" width="0" style="33" hidden="1" customWidth="1"/>
    <col min="16132" max="16132" width="18.28515625" style="33" customWidth="1"/>
    <col min="16133" max="16133" width="17.5703125" style="33" customWidth="1"/>
    <col min="16134" max="16139" width="9" style="33" customWidth="1"/>
    <col min="16140" max="16384" width="9.140625" style="33"/>
  </cols>
  <sheetData>
    <row r="1" spans="2:7">
      <c r="G1" s="34" t="s">
        <v>26</v>
      </c>
    </row>
    <row r="2" spans="2:7">
      <c r="G2" s="34" t="s">
        <v>49</v>
      </c>
    </row>
    <row r="3" spans="2:7">
      <c r="G3" s="34" t="s">
        <v>1</v>
      </c>
    </row>
    <row r="5" spans="2:7" ht="39" customHeight="1">
      <c r="B5" s="178" t="s">
        <v>264</v>
      </c>
      <c r="C5" s="178"/>
      <c r="D5" s="178"/>
      <c r="E5" s="178"/>
      <c r="F5" s="178"/>
      <c r="G5" s="178"/>
    </row>
    <row r="6" spans="2:7">
      <c r="B6" s="158"/>
      <c r="C6" s="158"/>
      <c r="D6" s="158"/>
      <c r="E6" s="158"/>
      <c r="F6" s="158"/>
      <c r="G6" s="158"/>
    </row>
    <row r="7" spans="2:7">
      <c r="G7" s="16" t="s">
        <v>261</v>
      </c>
    </row>
    <row r="8" spans="2:7">
      <c r="B8" s="179" t="s">
        <v>14</v>
      </c>
      <c r="C8" s="179"/>
      <c r="D8" s="179"/>
      <c r="E8" s="179"/>
      <c r="F8" s="179"/>
      <c r="G8" s="179"/>
    </row>
    <row r="9" spans="2:7">
      <c r="B9" s="33" t="s">
        <v>262</v>
      </c>
    </row>
    <row r="11" spans="2:7">
      <c r="B11" s="39" t="s">
        <v>15</v>
      </c>
      <c r="C11" s="39" t="s">
        <v>16</v>
      </c>
      <c r="D11" s="152"/>
      <c r="E11" s="152"/>
      <c r="F11" s="152"/>
    </row>
    <row r="12" spans="2:7">
      <c r="B12" s="35">
        <v>1049</v>
      </c>
      <c r="C12" s="36" t="s">
        <v>76</v>
      </c>
      <c r="D12" s="37"/>
      <c r="E12" s="37"/>
      <c r="F12" s="37"/>
    </row>
    <row r="13" spans="2:7">
      <c r="B13" s="38"/>
      <c r="C13" s="38"/>
      <c r="D13" s="38"/>
      <c r="E13" s="38"/>
      <c r="F13" s="38"/>
    </row>
    <row r="14" spans="2:7">
      <c r="B14" s="153" t="s">
        <v>17</v>
      </c>
      <c r="C14" s="152"/>
      <c r="D14" s="152"/>
      <c r="E14" s="152"/>
      <c r="F14" s="152"/>
    </row>
    <row r="16" spans="2:7" ht="39" customHeight="1">
      <c r="B16" s="19" t="s">
        <v>18</v>
      </c>
      <c r="C16" s="2" t="s">
        <v>164</v>
      </c>
      <c r="D16" s="180" t="s">
        <v>50</v>
      </c>
      <c r="E16" s="181"/>
      <c r="F16" s="181"/>
      <c r="G16" s="182"/>
    </row>
    <row r="17" spans="2:7" ht="34.5">
      <c r="B17" s="19" t="s">
        <v>19</v>
      </c>
      <c r="C17" s="14" t="s">
        <v>176</v>
      </c>
      <c r="D17" s="20" t="s">
        <v>47</v>
      </c>
      <c r="E17" s="20" t="s">
        <v>36</v>
      </c>
      <c r="F17" s="21" t="s">
        <v>33</v>
      </c>
      <c r="G17" s="21" t="s">
        <v>40</v>
      </c>
    </row>
    <row r="18" spans="2:7" ht="34.5">
      <c r="B18" s="19" t="s">
        <v>20</v>
      </c>
      <c r="C18" s="14" t="s">
        <v>177</v>
      </c>
      <c r="D18" s="22"/>
      <c r="E18" s="22"/>
      <c r="F18" s="22"/>
      <c r="G18" s="23"/>
    </row>
    <row r="19" spans="2:7" ht="34.5">
      <c r="B19" s="19" t="s">
        <v>21</v>
      </c>
      <c r="C19" s="2" t="s">
        <v>178</v>
      </c>
      <c r="D19" s="24"/>
      <c r="E19" s="24"/>
      <c r="F19" s="24"/>
      <c r="G19" s="23"/>
    </row>
    <row r="20" spans="2:7" ht="34.5">
      <c r="B20" s="19" t="s">
        <v>22</v>
      </c>
      <c r="C20" s="14" t="s">
        <v>168</v>
      </c>
      <c r="D20" s="24"/>
      <c r="E20" s="24"/>
      <c r="F20" s="24"/>
      <c r="G20" s="23"/>
    </row>
    <row r="21" spans="2:7" ht="51.75">
      <c r="B21" s="19" t="s">
        <v>169</v>
      </c>
      <c r="C21" s="14" t="s">
        <v>170</v>
      </c>
      <c r="D21" s="24"/>
      <c r="E21" s="24"/>
      <c r="F21" s="24"/>
      <c r="G21" s="23"/>
    </row>
    <row r="22" spans="2:7">
      <c r="B22" s="183" t="s">
        <v>0</v>
      </c>
      <c r="C22" s="184"/>
      <c r="D22" s="25"/>
      <c r="E22" s="25"/>
      <c r="F22" s="25"/>
      <c r="G22" s="26"/>
    </row>
    <row r="23" spans="2:7" ht="39" customHeight="1">
      <c r="B23" s="187" t="s">
        <v>258</v>
      </c>
      <c r="C23" s="188"/>
      <c r="D23" s="27">
        <v>0</v>
      </c>
      <c r="E23" s="27">
        <v>0</v>
      </c>
      <c r="F23" s="27">
        <v>0</v>
      </c>
      <c r="G23" s="143">
        <v>1</v>
      </c>
    </row>
    <row r="24" spans="2:7" ht="21.75" customHeight="1">
      <c r="B24" s="156" t="s">
        <v>259</v>
      </c>
      <c r="C24" s="157"/>
      <c r="D24" s="27">
        <v>0</v>
      </c>
      <c r="E24" s="27">
        <v>0</v>
      </c>
      <c r="F24" s="27">
        <v>0</v>
      </c>
      <c r="G24" s="143">
        <v>1</v>
      </c>
    </row>
    <row r="25" spans="2:7">
      <c r="B25" s="185" t="s">
        <v>34</v>
      </c>
      <c r="C25" s="186"/>
      <c r="D25" s="27">
        <v>0</v>
      </c>
      <c r="E25" s="27">
        <v>0</v>
      </c>
      <c r="F25" s="27">
        <v>0</v>
      </c>
      <c r="G25" s="27">
        <v>0</v>
      </c>
    </row>
  </sheetData>
  <mergeCells count="6">
    <mergeCell ref="B5:G5"/>
    <mergeCell ref="B8:G8"/>
    <mergeCell ref="D16:G16"/>
    <mergeCell ref="B22:C22"/>
    <mergeCell ref="B25:C25"/>
    <mergeCell ref="B23:C2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zoomScaleNormal="100" workbookViewId="0"/>
  </sheetViews>
  <sheetFormatPr defaultRowHeight="17.25"/>
  <cols>
    <col min="1" max="1" width="4.7109375" style="33" customWidth="1"/>
    <col min="2" max="2" width="26.140625" style="33" customWidth="1"/>
    <col min="3" max="3" width="67.85546875" style="33" customWidth="1"/>
    <col min="4" max="4" width="17.28515625" style="33" customWidth="1"/>
    <col min="5" max="5" width="16.85546875" style="33" customWidth="1"/>
    <col min="6" max="7" width="16.7109375" style="33" customWidth="1"/>
    <col min="8" max="11" width="9" style="33" customWidth="1"/>
    <col min="12" max="255" width="9.140625" style="33"/>
    <col min="256" max="256" width="4.7109375" style="33" customWidth="1"/>
    <col min="257" max="257" width="19.85546875" style="33" customWidth="1"/>
    <col min="258" max="258" width="72.140625" style="33" customWidth="1"/>
    <col min="259" max="259" width="0" style="33" hidden="1" customWidth="1"/>
    <col min="260" max="260" width="18.28515625" style="33" customWidth="1"/>
    <col min="261" max="261" width="17.5703125" style="33" customWidth="1"/>
    <col min="262" max="267" width="9" style="33" customWidth="1"/>
    <col min="268" max="511" width="9.140625" style="33"/>
    <col min="512" max="512" width="4.7109375" style="33" customWidth="1"/>
    <col min="513" max="513" width="19.85546875" style="33" customWidth="1"/>
    <col min="514" max="514" width="72.140625" style="33" customWidth="1"/>
    <col min="515" max="515" width="0" style="33" hidden="1" customWidth="1"/>
    <col min="516" max="516" width="18.28515625" style="33" customWidth="1"/>
    <col min="517" max="517" width="17.5703125" style="33" customWidth="1"/>
    <col min="518" max="523" width="9" style="33" customWidth="1"/>
    <col min="524" max="767" width="9.140625" style="33"/>
    <col min="768" max="768" width="4.7109375" style="33" customWidth="1"/>
    <col min="769" max="769" width="19.85546875" style="33" customWidth="1"/>
    <col min="770" max="770" width="72.140625" style="33" customWidth="1"/>
    <col min="771" max="771" width="0" style="33" hidden="1" customWidth="1"/>
    <col min="772" max="772" width="18.28515625" style="33" customWidth="1"/>
    <col min="773" max="773" width="17.5703125" style="33" customWidth="1"/>
    <col min="774" max="779" width="9" style="33" customWidth="1"/>
    <col min="780" max="1023" width="9.140625" style="33"/>
    <col min="1024" max="1024" width="4.7109375" style="33" customWidth="1"/>
    <col min="1025" max="1025" width="19.85546875" style="33" customWidth="1"/>
    <col min="1026" max="1026" width="72.140625" style="33" customWidth="1"/>
    <col min="1027" max="1027" width="0" style="33" hidden="1" customWidth="1"/>
    <col min="1028" max="1028" width="18.28515625" style="33" customWidth="1"/>
    <col min="1029" max="1029" width="17.5703125" style="33" customWidth="1"/>
    <col min="1030" max="1035" width="9" style="33" customWidth="1"/>
    <col min="1036" max="1279" width="9.140625" style="33"/>
    <col min="1280" max="1280" width="4.7109375" style="33" customWidth="1"/>
    <col min="1281" max="1281" width="19.85546875" style="33" customWidth="1"/>
    <col min="1282" max="1282" width="72.140625" style="33" customWidth="1"/>
    <col min="1283" max="1283" width="0" style="33" hidden="1" customWidth="1"/>
    <col min="1284" max="1284" width="18.28515625" style="33" customWidth="1"/>
    <col min="1285" max="1285" width="17.5703125" style="33" customWidth="1"/>
    <col min="1286" max="1291" width="9" style="33" customWidth="1"/>
    <col min="1292" max="1535" width="9.140625" style="33"/>
    <col min="1536" max="1536" width="4.7109375" style="33" customWidth="1"/>
    <col min="1537" max="1537" width="19.85546875" style="33" customWidth="1"/>
    <col min="1538" max="1538" width="72.140625" style="33" customWidth="1"/>
    <col min="1539" max="1539" width="0" style="33" hidden="1" customWidth="1"/>
    <col min="1540" max="1540" width="18.28515625" style="33" customWidth="1"/>
    <col min="1541" max="1541" width="17.5703125" style="33" customWidth="1"/>
    <col min="1542" max="1547" width="9" style="33" customWidth="1"/>
    <col min="1548" max="1791" width="9.140625" style="33"/>
    <col min="1792" max="1792" width="4.7109375" style="33" customWidth="1"/>
    <col min="1793" max="1793" width="19.85546875" style="33" customWidth="1"/>
    <col min="1794" max="1794" width="72.140625" style="33" customWidth="1"/>
    <col min="1795" max="1795" width="0" style="33" hidden="1" customWidth="1"/>
    <col min="1796" max="1796" width="18.28515625" style="33" customWidth="1"/>
    <col min="1797" max="1797" width="17.5703125" style="33" customWidth="1"/>
    <col min="1798" max="1803" width="9" style="33" customWidth="1"/>
    <col min="1804" max="2047" width="9.140625" style="33"/>
    <col min="2048" max="2048" width="4.7109375" style="33" customWidth="1"/>
    <col min="2049" max="2049" width="19.85546875" style="33" customWidth="1"/>
    <col min="2050" max="2050" width="72.140625" style="33" customWidth="1"/>
    <col min="2051" max="2051" width="0" style="33" hidden="1" customWidth="1"/>
    <col min="2052" max="2052" width="18.28515625" style="33" customWidth="1"/>
    <col min="2053" max="2053" width="17.5703125" style="33" customWidth="1"/>
    <col min="2054" max="2059" width="9" style="33" customWidth="1"/>
    <col min="2060" max="2303" width="9.140625" style="33"/>
    <col min="2304" max="2304" width="4.7109375" style="33" customWidth="1"/>
    <col min="2305" max="2305" width="19.85546875" style="33" customWidth="1"/>
    <col min="2306" max="2306" width="72.140625" style="33" customWidth="1"/>
    <col min="2307" max="2307" width="0" style="33" hidden="1" customWidth="1"/>
    <col min="2308" max="2308" width="18.28515625" style="33" customWidth="1"/>
    <col min="2309" max="2309" width="17.5703125" style="33" customWidth="1"/>
    <col min="2310" max="2315" width="9" style="33" customWidth="1"/>
    <col min="2316" max="2559" width="9.140625" style="33"/>
    <col min="2560" max="2560" width="4.7109375" style="33" customWidth="1"/>
    <col min="2561" max="2561" width="19.85546875" style="33" customWidth="1"/>
    <col min="2562" max="2562" width="72.140625" style="33" customWidth="1"/>
    <col min="2563" max="2563" width="0" style="33" hidden="1" customWidth="1"/>
    <col min="2564" max="2564" width="18.28515625" style="33" customWidth="1"/>
    <col min="2565" max="2565" width="17.5703125" style="33" customWidth="1"/>
    <col min="2566" max="2571" width="9" style="33" customWidth="1"/>
    <col min="2572" max="2815" width="9.140625" style="33"/>
    <col min="2816" max="2816" width="4.7109375" style="33" customWidth="1"/>
    <col min="2817" max="2817" width="19.85546875" style="33" customWidth="1"/>
    <col min="2818" max="2818" width="72.140625" style="33" customWidth="1"/>
    <col min="2819" max="2819" width="0" style="33" hidden="1" customWidth="1"/>
    <col min="2820" max="2820" width="18.28515625" style="33" customWidth="1"/>
    <col min="2821" max="2821" width="17.5703125" style="33" customWidth="1"/>
    <col min="2822" max="2827" width="9" style="33" customWidth="1"/>
    <col min="2828" max="3071" width="9.140625" style="33"/>
    <col min="3072" max="3072" width="4.7109375" style="33" customWidth="1"/>
    <col min="3073" max="3073" width="19.85546875" style="33" customWidth="1"/>
    <col min="3074" max="3074" width="72.140625" style="33" customWidth="1"/>
    <col min="3075" max="3075" width="0" style="33" hidden="1" customWidth="1"/>
    <col min="3076" max="3076" width="18.28515625" style="33" customWidth="1"/>
    <col min="3077" max="3077" width="17.5703125" style="33" customWidth="1"/>
    <col min="3078" max="3083" width="9" style="33" customWidth="1"/>
    <col min="3084" max="3327" width="9.140625" style="33"/>
    <col min="3328" max="3328" width="4.7109375" style="33" customWidth="1"/>
    <col min="3329" max="3329" width="19.85546875" style="33" customWidth="1"/>
    <col min="3330" max="3330" width="72.140625" style="33" customWidth="1"/>
    <col min="3331" max="3331" width="0" style="33" hidden="1" customWidth="1"/>
    <col min="3332" max="3332" width="18.28515625" style="33" customWidth="1"/>
    <col min="3333" max="3333" width="17.5703125" style="33" customWidth="1"/>
    <col min="3334" max="3339" width="9" style="33" customWidth="1"/>
    <col min="3340" max="3583" width="9.140625" style="33"/>
    <col min="3584" max="3584" width="4.7109375" style="33" customWidth="1"/>
    <col min="3585" max="3585" width="19.85546875" style="33" customWidth="1"/>
    <col min="3586" max="3586" width="72.140625" style="33" customWidth="1"/>
    <col min="3587" max="3587" width="0" style="33" hidden="1" customWidth="1"/>
    <col min="3588" max="3588" width="18.28515625" style="33" customWidth="1"/>
    <col min="3589" max="3589" width="17.5703125" style="33" customWidth="1"/>
    <col min="3590" max="3595" width="9" style="33" customWidth="1"/>
    <col min="3596" max="3839" width="9.140625" style="33"/>
    <col min="3840" max="3840" width="4.7109375" style="33" customWidth="1"/>
    <col min="3841" max="3841" width="19.85546875" style="33" customWidth="1"/>
    <col min="3842" max="3842" width="72.140625" style="33" customWidth="1"/>
    <col min="3843" max="3843" width="0" style="33" hidden="1" customWidth="1"/>
    <col min="3844" max="3844" width="18.28515625" style="33" customWidth="1"/>
    <col min="3845" max="3845" width="17.5703125" style="33" customWidth="1"/>
    <col min="3846" max="3851" width="9" style="33" customWidth="1"/>
    <col min="3852" max="4095" width="9.140625" style="33"/>
    <col min="4096" max="4096" width="4.7109375" style="33" customWidth="1"/>
    <col min="4097" max="4097" width="19.85546875" style="33" customWidth="1"/>
    <col min="4098" max="4098" width="72.140625" style="33" customWidth="1"/>
    <col min="4099" max="4099" width="0" style="33" hidden="1" customWidth="1"/>
    <col min="4100" max="4100" width="18.28515625" style="33" customWidth="1"/>
    <col min="4101" max="4101" width="17.5703125" style="33" customWidth="1"/>
    <col min="4102" max="4107" width="9" style="33" customWidth="1"/>
    <col min="4108" max="4351" width="9.140625" style="33"/>
    <col min="4352" max="4352" width="4.7109375" style="33" customWidth="1"/>
    <col min="4353" max="4353" width="19.85546875" style="33" customWidth="1"/>
    <col min="4354" max="4354" width="72.140625" style="33" customWidth="1"/>
    <col min="4355" max="4355" width="0" style="33" hidden="1" customWidth="1"/>
    <col min="4356" max="4356" width="18.28515625" style="33" customWidth="1"/>
    <col min="4357" max="4357" width="17.5703125" style="33" customWidth="1"/>
    <col min="4358" max="4363" width="9" style="33" customWidth="1"/>
    <col min="4364" max="4607" width="9.140625" style="33"/>
    <col min="4608" max="4608" width="4.7109375" style="33" customWidth="1"/>
    <col min="4609" max="4609" width="19.85546875" style="33" customWidth="1"/>
    <col min="4610" max="4610" width="72.140625" style="33" customWidth="1"/>
    <col min="4611" max="4611" width="0" style="33" hidden="1" customWidth="1"/>
    <col min="4612" max="4612" width="18.28515625" style="33" customWidth="1"/>
    <col min="4613" max="4613" width="17.5703125" style="33" customWidth="1"/>
    <col min="4614" max="4619" width="9" style="33" customWidth="1"/>
    <col min="4620" max="4863" width="9.140625" style="33"/>
    <col min="4864" max="4864" width="4.7109375" style="33" customWidth="1"/>
    <col min="4865" max="4865" width="19.85546875" style="33" customWidth="1"/>
    <col min="4866" max="4866" width="72.140625" style="33" customWidth="1"/>
    <col min="4867" max="4867" width="0" style="33" hidden="1" customWidth="1"/>
    <col min="4868" max="4868" width="18.28515625" style="33" customWidth="1"/>
    <col min="4869" max="4869" width="17.5703125" style="33" customWidth="1"/>
    <col min="4870" max="4875" width="9" style="33" customWidth="1"/>
    <col min="4876" max="5119" width="9.140625" style="33"/>
    <col min="5120" max="5120" width="4.7109375" style="33" customWidth="1"/>
    <col min="5121" max="5121" width="19.85546875" style="33" customWidth="1"/>
    <col min="5122" max="5122" width="72.140625" style="33" customWidth="1"/>
    <col min="5123" max="5123" width="0" style="33" hidden="1" customWidth="1"/>
    <col min="5124" max="5124" width="18.28515625" style="33" customWidth="1"/>
    <col min="5125" max="5125" width="17.5703125" style="33" customWidth="1"/>
    <col min="5126" max="5131" width="9" style="33" customWidth="1"/>
    <col min="5132" max="5375" width="9.140625" style="33"/>
    <col min="5376" max="5376" width="4.7109375" style="33" customWidth="1"/>
    <col min="5377" max="5377" width="19.85546875" style="33" customWidth="1"/>
    <col min="5378" max="5378" width="72.140625" style="33" customWidth="1"/>
    <col min="5379" max="5379" width="0" style="33" hidden="1" customWidth="1"/>
    <col min="5380" max="5380" width="18.28515625" style="33" customWidth="1"/>
    <col min="5381" max="5381" width="17.5703125" style="33" customWidth="1"/>
    <col min="5382" max="5387" width="9" style="33" customWidth="1"/>
    <col min="5388" max="5631" width="9.140625" style="33"/>
    <col min="5632" max="5632" width="4.7109375" style="33" customWidth="1"/>
    <col min="5633" max="5633" width="19.85546875" style="33" customWidth="1"/>
    <col min="5634" max="5634" width="72.140625" style="33" customWidth="1"/>
    <col min="5635" max="5635" width="0" style="33" hidden="1" customWidth="1"/>
    <col min="5636" max="5636" width="18.28515625" style="33" customWidth="1"/>
    <col min="5637" max="5637" width="17.5703125" style="33" customWidth="1"/>
    <col min="5638" max="5643" width="9" style="33" customWidth="1"/>
    <col min="5644" max="5887" width="9.140625" style="33"/>
    <col min="5888" max="5888" width="4.7109375" style="33" customWidth="1"/>
    <col min="5889" max="5889" width="19.85546875" style="33" customWidth="1"/>
    <col min="5890" max="5890" width="72.140625" style="33" customWidth="1"/>
    <col min="5891" max="5891" width="0" style="33" hidden="1" customWidth="1"/>
    <col min="5892" max="5892" width="18.28515625" style="33" customWidth="1"/>
    <col min="5893" max="5893" width="17.5703125" style="33" customWidth="1"/>
    <col min="5894" max="5899" width="9" style="33" customWidth="1"/>
    <col min="5900" max="6143" width="9.140625" style="33"/>
    <col min="6144" max="6144" width="4.7109375" style="33" customWidth="1"/>
    <col min="6145" max="6145" width="19.85546875" style="33" customWidth="1"/>
    <col min="6146" max="6146" width="72.140625" style="33" customWidth="1"/>
    <col min="6147" max="6147" width="0" style="33" hidden="1" customWidth="1"/>
    <col min="6148" max="6148" width="18.28515625" style="33" customWidth="1"/>
    <col min="6149" max="6149" width="17.5703125" style="33" customWidth="1"/>
    <col min="6150" max="6155" width="9" style="33" customWidth="1"/>
    <col min="6156" max="6399" width="9.140625" style="33"/>
    <col min="6400" max="6400" width="4.7109375" style="33" customWidth="1"/>
    <col min="6401" max="6401" width="19.85546875" style="33" customWidth="1"/>
    <col min="6402" max="6402" width="72.140625" style="33" customWidth="1"/>
    <col min="6403" max="6403" width="0" style="33" hidden="1" customWidth="1"/>
    <col min="6404" max="6404" width="18.28515625" style="33" customWidth="1"/>
    <col min="6405" max="6405" width="17.5703125" style="33" customWidth="1"/>
    <col min="6406" max="6411" width="9" style="33" customWidth="1"/>
    <col min="6412" max="6655" width="9.140625" style="33"/>
    <col min="6656" max="6656" width="4.7109375" style="33" customWidth="1"/>
    <col min="6657" max="6657" width="19.85546875" style="33" customWidth="1"/>
    <col min="6658" max="6658" width="72.140625" style="33" customWidth="1"/>
    <col min="6659" max="6659" width="0" style="33" hidden="1" customWidth="1"/>
    <col min="6660" max="6660" width="18.28515625" style="33" customWidth="1"/>
    <col min="6661" max="6661" width="17.5703125" style="33" customWidth="1"/>
    <col min="6662" max="6667" width="9" style="33" customWidth="1"/>
    <col min="6668" max="6911" width="9.140625" style="33"/>
    <col min="6912" max="6912" width="4.7109375" style="33" customWidth="1"/>
    <col min="6913" max="6913" width="19.85546875" style="33" customWidth="1"/>
    <col min="6914" max="6914" width="72.140625" style="33" customWidth="1"/>
    <col min="6915" max="6915" width="0" style="33" hidden="1" customWidth="1"/>
    <col min="6916" max="6916" width="18.28515625" style="33" customWidth="1"/>
    <col min="6917" max="6917" width="17.5703125" style="33" customWidth="1"/>
    <col min="6918" max="6923" width="9" style="33" customWidth="1"/>
    <col min="6924" max="7167" width="9.140625" style="33"/>
    <col min="7168" max="7168" width="4.7109375" style="33" customWidth="1"/>
    <col min="7169" max="7169" width="19.85546875" style="33" customWidth="1"/>
    <col min="7170" max="7170" width="72.140625" style="33" customWidth="1"/>
    <col min="7171" max="7171" width="0" style="33" hidden="1" customWidth="1"/>
    <col min="7172" max="7172" width="18.28515625" style="33" customWidth="1"/>
    <col min="7173" max="7173" width="17.5703125" style="33" customWidth="1"/>
    <col min="7174" max="7179" width="9" style="33" customWidth="1"/>
    <col min="7180" max="7423" width="9.140625" style="33"/>
    <col min="7424" max="7424" width="4.7109375" style="33" customWidth="1"/>
    <col min="7425" max="7425" width="19.85546875" style="33" customWidth="1"/>
    <col min="7426" max="7426" width="72.140625" style="33" customWidth="1"/>
    <col min="7427" max="7427" width="0" style="33" hidden="1" customWidth="1"/>
    <col min="7428" max="7428" width="18.28515625" style="33" customWidth="1"/>
    <col min="7429" max="7429" width="17.5703125" style="33" customWidth="1"/>
    <col min="7430" max="7435" width="9" style="33" customWidth="1"/>
    <col min="7436" max="7679" width="9.140625" style="33"/>
    <col min="7680" max="7680" width="4.7109375" style="33" customWidth="1"/>
    <col min="7681" max="7681" width="19.85546875" style="33" customWidth="1"/>
    <col min="7682" max="7682" width="72.140625" style="33" customWidth="1"/>
    <col min="7683" max="7683" width="0" style="33" hidden="1" customWidth="1"/>
    <col min="7684" max="7684" width="18.28515625" style="33" customWidth="1"/>
    <col min="7685" max="7685" width="17.5703125" style="33" customWidth="1"/>
    <col min="7686" max="7691" width="9" style="33" customWidth="1"/>
    <col min="7692" max="7935" width="9.140625" style="33"/>
    <col min="7936" max="7936" width="4.7109375" style="33" customWidth="1"/>
    <col min="7937" max="7937" width="19.85546875" style="33" customWidth="1"/>
    <col min="7938" max="7938" width="72.140625" style="33" customWidth="1"/>
    <col min="7939" max="7939" width="0" style="33" hidden="1" customWidth="1"/>
    <col min="7940" max="7940" width="18.28515625" style="33" customWidth="1"/>
    <col min="7941" max="7941" width="17.5703125" style="33" customWidth="1"/>
    <col min="7942" max="7947" width="9" style="33" customWidth="1"/>
    <col min="7948" max="8191" width="9.140625" style="33"/>
    <col min="8192" max="8192" width="4.7109375" style="33" customWidth="1"/>
    <col min="8193" max="8193" width="19.85546875" style="33" customWidth="1"/>
    <col min="8194" max="8194" width="72.140625" style="33" customWidth="1"/>
    <col min="8195" max="8195" width="0" style="33" hidden="1" customWidth="1"/>
    <col min="8196" max="8196" width="18.28515625" style="33" customWidth="1"/>
    <col min="8197" max="8197" width="17.5703125" style="33" customWidth="1"/>
    <col min="8198" max="8203" width="9" style="33" customWidth="1"/>
    <col min="8204" max="8447" width="9.140625" style="33"/>
    <col min="8448" max="8448" width="4.7109375" style="33" customWidth="1"/>
    <col min="8449" max="8449" width="19.85546875" style="33" customWidth="1"/>
    <col min="8450" max="8450" width="72.140625" style="33" customWidth="1"/>
    <col min="8451" max="8451" width="0" style="33" hidden="1" customWidth="1"/>
    <col min="8452" max="8452" width="18.28515625" style="33" customWidth="1"/>
    <col min="8453" max="8453" width="17.5703125" style="33" customWidth="1"/>
    <col min="8454" max="8459" width="9" style="33" customWidth="1"/>
    <col min="8460" max="8703" width="9.140625" style="33"/>
    <col min="8704" max="8704" width="4.7109375" style="33" customWidth="1"/>
    <col min="8705" max="8705" width="19.85546875" style="33" customWidth="1"/>
    <col min="8706" max="8706" width="72.140625" style="33" customWidth="1"/>
    <col min="8707" max="8707" width="0" style="33" hidden="1" customWidth="1"/>
    <col min="8708" max="8708" width="18.28515625" style="33" customWidth="1"/>
    <col min="8709" max="8709" width="17.5703125" style="33" customWidth="1"/>
    <col min="8710" max="8715" width="9" style="33" customWidth="1"/>
    <col min="8716" max="8959" width="9.140625" style="33"/>
    <col min="8960" max="8960" width="4.7109375" style="33" customWidth="1"/>
    <col min="8961" max="8961" width="19.85546875" style="33" customWidth="1"/>
    <col min="8962" max="8962" width="72.140625" style="33" customWidth="1"/>
    <col min="8963" max="8963" width="0" style="33" hidden="1" customWidth="1"/>
    <col min="8964" max="8964" width="18.28515625" style="33" customWidth="1"/>
    <col min="8965" max="8965" width="17.5703125" style="33" customWidth="1"/>
    <col min="8966" max="8971" width="9" style="33" customWidth="1"/>
    <col min="8972" max="9215" width="9.140625" style="33"/>
    <col min="9216" max="9216" width="4.7109375" style="33" customWidth="1"/>
    <col min="9217" max="9217" width="19.85546875" style="33" customWidth="1"/>
    <col min="9218" max="9218" width="72.140625" style="33" customWidth="1"/>
    <col min="9219" max="9219" width="0" style="33" hidden="1" customWidth="1"/>
    <col min="9220" max="9220" width="18.28515625" style="33" customWidth="1"/>
    <col min="9221" max="9221" width="17.5703125" style="33" customWidth="1"/>
    <col min="9222" max="9227" width="9" style="33" customWidth="1"/>
    <col min="9228" max="9471" width="9.140625" style="33"/>
    <col min="9472" max="9472" width="4.7109375" style="33" customWidth="1"/>
    <col min="9473" max="9473" width="19.85546875" style="33" customWidth="1"/>
    <col min="9474" max="9474" width="72.140625" style="33" customWidth="1"/>
    <col min="9475" max="9475" width="0" style="33" hidden="1" customWidth="1"/>
    <col min="9476" max="9476" width="18.28515625" style="33" customWidth="1"/>
    <col min="9477" max="9477" width="17.5703125" style="33" customWidth="1"/>
    <col min="9478" max="9483" width="9" style="33" customWidth="1"/>
    <col min="9484" max="9727" width="9.140625" style="33"/>
    <col min="9728" max="9728" width="4.7109375" style="33" customWidth="1"/>
    <col min="9729" max="9729" width="19.85546875" style="33" customWidth="1"/>
    <col min="9730" max="9730" width="72.140625" style="33" customWidth="1"/>
    <col min="9731" max="9731" width="0" style="33" hidden="1" customWidth="1"/>
    <col min="9732" max="9732" width="18.28515625" style="33" customWidth="1"/>
    <col min="9733" max="9733" width="17.5703125" style="33" customWidth="1"/>
    <col min="9734" max="9739" width="9" style="33" customWidth="1"/>
    <col min="9740" max="9983" width="9.140625" style="33"/>
    <col min="9984" max="9984" width="4.7109375" style="33" customWidth="1"/>
    <col min="9985" max="9985" width="19.85546875" style="33" customWidth="1"/>
    <col min="9986" max="9986" width="72.140625" style="33" customWidth="1"/>
    <col min="9987" max="9987" width="0" style="33" hidden="1" customWidth="1"/>
    <col min="9988" max="9988" width="18.28515625" style="33" customWidth="1"/>
    <col min="9989" max="9989" width="17.5703125" style="33" customWidth="1"/>
    <col min="9990" max="9995" width="9" style="33" customWidth="1"/>
    <col min="9996" max="10239" width="9.140625" style="33"/>
    <col min="10240" max="10240" width="4.7109375" style="33" customWidth="1"/>
    <col min="10241" max="10241" width="19.85546875" style="33" customWidth="1"/>
    <col min="10242" max="10242" width="72.140625" style="33" customWidth="1"/>
    <col min="10243" max="10243" width="0" style="33" hidden="1" customWidth="1"/>
    <col min="10244" max="10244" width="18.28515625" style="33" customWidth="1"/>
    <col min="10245" max="10245" width="17.5703125" style="33" customWidth="1"/>
    <col min="10246" max="10251" width="9" style="33" customWidth="1"/>
    <col min="10252" max="10495" width="9.140625" style="33"/>
    <col min="10496" max="10496" width="4.7109375" style="33" customWidth="1"/>
    <col min="10497" max="10497" width="19.85546875" style="33" customWidth="1"/>
    <col min="10498" max="10498" width="72.140625" style="33" customWidth="1"/>
    <col min="10499" max="10499" width="0" style="33" hidden="1" customWidth="1"/>
    <col min="10500" max="10500" width="18.28515625" style="33" customWidth="1"/>
    <col min="10501" max="10501" width="17.5703125" style="33" customWidth="1"/>
    <col min="10502" max="10507" width="9" style="33" customWidth="1"/>
    <col min="10508" max="10751" width="9.140625" style="33"/>
    <col min="10752" max="10752" width="4.7109375" style="33" customWidth="1"/>
    <col min="10753" max="10753" width="19.85546875" style="33" customWidth="1"/>
    <col min="10754" max="10754" width="72.140625" style="33" customWidth="1"/>
    <col min="10755" max="10755" width="0" style="33" hidden="1" customWidth="1"/>
    <col min="10756" max="10756" width="18.28515625" style="33" customWidth="1"/>
    <col min="10757" max="10757" width="17.5703125" style="33" customWidth="1"/>
    <col min="10758" max="10763" width="9" style="33" customWidth="1"/>
    <col min="10764" max="11007" width="9.140625" style="33"/>
    <col min="11008" max="11008" width="4.7109375" style="33" customWidth="1"/>
    <col min="11009" max="11009" width="19.85546875" style="33" customWidth="1"/>
    <col min="11010" max="11010" width="72.140625" style="33" customWidth="1"/>
    <col min="11011" max="11011" width="0" style="33" hidden="1" customWidth="1"/>
    <col min="11012" max="11012" width="18.28515625" style="33" customWidth="1"/>
    <col min="11013" max="11013" width="17.5703125" style="33" customWidth="1"/>
    <col min="11014" max="11019" width="9" style="33" customWidth="1"/>
    <col min="11020" max="11263" width="9.140625" style="33"/>
    <col min="11264" max="11264" width="4.7109375" style="33" customWidth="1"/>
    <col min="11265" max="11265" width="19.85546875" style="33" customWidth="1"/>
    <col min="11266" max="11266" width="72.140625" style="33" customWidth="1"/>
    <col min="11267" max="11267" width="0" style="33" hidden="1" customWidth="1"/>
    <col min="11268" max="11268" width="18.28515625" style="33" customWidth="1"/>
    <col min="11269" max="11269" width="17.5703125" style="33" customWidth="1"/>
    <col min="11270" max="11275" width="9" style="33" customWidth="1"/>
    <col min="11276" max="11519" width="9.140625" style="33"/>
    <col min="11520" max="11520" width="4.7109375" style="33" customWidth="1"/>
    <col min="11521" max="11521" width="19.85546875" style="33" customWidth="1"/>
    <col min="11522" max="11522" width="72.140625" style="33" customWidth="1"/>
    <col min="11523" max="11523" width="0" style="33" hidden="1" customWidth="1"/>
    <col min="11524" max="11524" width="18.28515625" style="33" customWidth="1"/>
    <col min="11525" max="11525" width="17.5703125" style="33" customWidth="1"/>
    <col min="11526" max="11531" width="9" style="33" customWidth="1"/>
    <col min="11532" max="11775" width="9.140625" style="33"/>
    <col min="11776" max="11776" width="4.7109375" style="33" customWidth="1"/>
    <col min="11777" max="11777" width="19.85546875" style="33" customWidth="1"/>
    <col min="11778" max="11778" width="72.140625" style="33" customWidth="1"/>
    <col min="11779" max="11779" width="0" style="33" hidden="1" customWidth="1"/>
    <col min="11780" max="11780" width="18.28515625" style="33" customWidth="1"/>
    <col min="11781" max="11781" width="17.5703125" style="33" customWidth="1"/>
    <col min="11782" max="11787" width="9" style="33" customWidth="1"/>
    <col min="11788" max="12031" width="9.140625" style="33"/>
    <col min="12032" max="12032" width="4.7109375" style="33" customWidth="1"/>
    <col min="12033" max="12033" width="19.85546875" style="33" customWidth="1"/>
    <col min="12034" max="12034" width="72.140625" style="33" customWidth="1"/>
    <col min="12035" max="12035" width="0" style="33" hidden="1" customWidth="1"/>
    <col min="12036" max="12036" width="18.28515625" style="33" customWidth="1"/>
    <col min="12037" max="12037" width="17.5703125" style="33" customWidth="1"/>
    <col min="12038" max="12043" width="9" style="33" customWidth="1"/>
    <col min="12044" max="12287" width="9.140625" style="33"/>
    <col min="12288" max="12288" width="4.7109375" style="33" customWidth="1"/>
    <col min="12289" max="12289" width="19.85546875" style="33" customWidth="1"/>
    <col min="12290" max="12290" width="72.140625" style="33" customWidth="1"/>
    <col min="12291" max="12291" width="0" style="33" hidden="1" customWidth="1"/>
    <col min="12292" max="12292" width="18.28515625" style="33" customWidth="1"/>
    <col min="12293" max="12293" width="17.5703125" style="33" customWidth="1"/>
    <col min="12294" max="12299" width="9" style="33" customWidth="1"/>
    <col min="12300" max="12543" width="9.140625" style="33"/>
    <col min="12544" max="12544" width="4.7109375" style="33" customWidth="1"/>
    <col min="12545" max="12545" width="19.85546875" style="33" customWidth="1"/>
    <col min="12546" max="12546" width="72.140625" style="33" customWidth="1"/>
    <col min="12547" max="12547" width="0" style="33" hidden="1" customWidth="1"/>
    <col min="12548" max="12548" width="18.28515625" style="33" customWidth="1"/>
    <col min="12549" max="12549" width="17.5703125" style="33" customWidth="1"/>
    <col min="12550" max="12555" width="9" style="33" customWidth="1"/>
    <col min="12556" max="12799" width="9.140625" style="33"/>
    <col min="12800" max="12800" width="4.7109375" style="33" customWidth="1"/>
    <col min="12801" max="12801" width="19.85546875" style="33" customWidth="1"/>
    <col min="12802" max="12802" width="72.140625" style="33" customWidth="1"/>
    <col min="12803" max="12803" width="0" style="33" hidden="1" customWidth="1"/>
    <col min="12804" max="12804" width="18.28515625" style="33" customWidth="1"/>
    <col min="12805" max="12805" width="17.5703125" style="33" customWidth="1"/>
    <col min="12806" max="12811" width="9" style="33" customWidth="1"/>
    <col min="12812" max="13055" width="9.140625" style="33"/>
    <col min="13056" max="13056" width="4.7109375" style="33" customWidth="1"/>
    <col min="13057" max="13057" width="19.85546875" style="33" customWidth="1"/>
    <col min="13058" max="13058" width="72.140625" style="33" customWidth="1"/>
    <col min="13059" max="13059" width="0" style="33" hidden="1" customWidth="1"/>
    <col min="13060" max="13060" width="18.28515625" style="33" customWidth="1"/>
    <col min="13061" max="13061" width="17.5703125" style="33" customWidth="1"/>
    <col min="13062" max="13067" width="9" style="33" customWidth="1"/>
    <col min="13068" max="13311" width="9.140625" style="33"/>
    <col min="13312" max="13312" width="4.7109375" style="33" customWidth="1"/>
    <col min="13313" max="13313" width="19.85546875" style="33" customWidth="1"/>
    <col min="13314" max="13314" width="72.140625" style="33" customWidth="1"/>
    <col min="13315" max="13315" width="0" style="33" hidden="1" customWidth="1"/>
    <col min="13316" max="13316" width="18.28515625" style="33" customWidth="1"/>
    <col min="13317" max="13317" width="17.5703125" style="33" customWidth="1"/>
    <col min="13318" max="13323" width="9" style="33" customWidth="1"/>
    <col min="13324" max="13567" width="9.140625" style="33"/>
    <col min="13568" max="13568" width="4.7109375" style="33" customWidth="1"/>
    <col min="13569" max="13569" width="19.85546875" style="33" customWidth="1"/>
    <col min="13570" max="13570" width="72.140625" style="33" customWidth="1"/>
    <col min="13571" max="13571" width="0" style="33" hidden="1" customWidth="1"/>
    <col min="13572" max="13572" width="18.28515625" style="33" customWidth="1"/>
    <col min="13573" max="13573" width="17.5703125" style="33" customWidth="1"/>
    <col min="13574" max="13579" width="9" style="33" customWidth="1"/>
    <col min="13580" max="13823" width="9.140625" style="33"/>
    <col min="13824" max="13824" width="4.7109375" style="33" customWidth="1"/>
    <col min="13825" max="13825" width="19.85546875" style="33" customWidth="1"/>
    <col min="13826" max="13826" width="72.140625" style="33" customWidth="1"/>
    <col min="13827" max="13827" width="0" style="33" hidden="1" customWidth="1"/>
    <col min="13828" max="13828" width="18.28515625" style="33" customWidth="1"/>
    <col min="13829" max="13829" width="17.5703125" style="33" customWidth="1"/>
    <col min="13830" max="13835" width="9" style="33" customWidth="1"/>
    <col min="13836" max="14079" width="9.140625" style="33"/>
    <col min="14080" max="14080" width="4.7109375" style="33" customWidth="1"/>
    <col min="14081" max="14081" width="19.85546875" style="33" customWidth="1"/>
    <col min="14082" max="14082" width="72.140625" style="33" customWidth="1"/>
    <col min="14083" max="14083" width="0" style="33" hidden="1" customWidth="1"/>
    <col min="14084" max="14084" width="18.28515625" style="33" customWidth="1"/>
    <col min="14085" max="14085" width="17.5703125" style="33" customWidth="1"/>
    <col min="14086" max="14091" width="9" style="33" customWidth="1"/>
    <col min="14092" max="14335" width="9.140625" style="33"/>
    <col min="14336" max="14336" width="4.7109375" style="33" customWidth="1"/>
    <col min="14337" max="14337" width="19.85546875" style="33" customWidth="1"/>
    <col min="14338" max="14338" width="72.140625" style="33" customWidth="1"/>
    <col min="14339" max="14339" width="0" style="33" hidden="1" customWidth="1"/>
    <col min="14340" max="14340" width="18.28515625" style="33" customWidth="1"/>
    <col min="14341" max="14341" width="17.5703125" style="33" customWidth="1"/>
    <col min="14342" max="14347" width="9" style="33" customWidth="1"/>
    <col min="14348" max="14591" width="9.140625" style="33"/>
    <col min="14592" max="14592" width="4.7109375" style="33" customWidth="1"/>
    <col min="14593" max="14593" width="19.85546875" style="33" customWidth="1"/>
    <col min="14594" max="14594" width="72.140625" style="33" customWidth="1"/>
    <col min="14595" max="14595" width="0" style="33" hidden="1" customWidth="1"/>
    <col min="14596" max="14596" width="18.28515625" style="33" customWidth="1"/>
    <col min="14597" max="14597" width="17.5703125" style="33" customWidth="1"/>
    <col min="14598" max="14603" width="9" style="33" customWidth="1"/>
    <col min="14604" max="14847" width="9.140625" style="33"/>
    <col min="14848" max="14848" width="4.7109375" style="33" customWidth="1"/>
    <col min="14849" max="14849" width="19.85546875" style="33" customWidth="1"/>
    <col min="14850" max="14850" width="72.140625" style="33" customWidth="1"/>
    <col min="14851" max="14851" width="0" style="33" hidden="1" customWidth="1"/>
    <col min="14852" max="14852" width="18.28515625" style="33" customWidth="1"/>
    <col min="14853" max="14853" width="17.5703125" style="33" customWidth="1"/>
    <col min="14854" max="14859" width="9" style="33" customWidth="1"/>
    <col min="14860" max="15103" width="9.140625" style="33"/>
    <col min="15104" max="15104" width="4.7109375" style="33" customWidth="1"/>
    <col min="15105" max="15105" width="19.85546875" style="33" customWidth="1"/>
    <col min="15106" max="15106" width="72.140625" style="33" customWidth="1"/>
    <col min="15107" max="15107" width="0" style="33" hidden="1" customWidth="1"/>
    <col min="15108" max="15108" width="18.28515625" style="33" customWidth="1"/>
    <col min="15109" max="15109" width="17.5703125" style="33" customWidth="1"/>
    <col min="15110" max="15115" width="9" style="33" customWidth="1"/>
    <col min="15116" max="15359" width="9.140625" style="33"/>
    <col min="15360" max="15360" width="4.7109375" style="33" customWidth="1"/>
    <col min="15361" max="15361" width="19.85546875" style="33" customWidth="1"/>
    <col min="15362" max="15362" width="72.140625" style="33" customWidth="1"/>
    <col min="15363" max="15363" width="0" style="33" hidden="1" customWidth="1"/>
    <col min="15364" max="15364" width="18.28515625" style="33" customWidth="1"/>
    <col min="15365" max="15365" width="17.5703125" style="33" customWidth="1"/>
    <col min="15366" max="15371" width="9" style="33" customWidth="1"/>
    <col min="15372" max="15615" width="9.140625" style="33"/>
    <col min="15616" max="15616" width="4.7109375" style="33" customWidth="1"/>
    <col min="15617" max="15617" width="19.85546875" style="33" customWidth="1"/>
    <col min="15618" max="15618" width="72.140625" style="33" customWidth="1"/>
    <col min="15619" max="15619" width="0" style="33" hidden="1" customWidth="1"/>
    <col min="15620" max="15620" width="18.28515625" style="33" customWidth="1"/>
    <col min="15621" max="15621" width="17.5703125" style="33" customWidth="1"/>
    <col min="15622" max="15627" width="9" style="33" customWidth="1"/>
    <col min="15628" max="15871" width="9.140625" style="33"/>
    <col min="15872" max="15872" width="4.7109375" style="33" customWidth="1"/>
    <col min="15873" max="15873" width="19.85546875" style="33" customWidth="1"/>
    <col min="15874" max="15874" width="72.140625" style="33" customWidth="1"/>
    <col min="15875" max="15875" width="0" style="33" hidden="1" customWidth="1"/>
    <col min="15876" max="15876" width="18.28515625" style="33" customWidth="1"/>
    <col min="15877" max="15877" width="17.5703125" style="33" customWidth="1"/>
    <col min="15878" max="15883" width="9" style="33" customWidth="1"/>
    <col min="15884" max="16127" width="9.140625" style="33"/>
    <col min="16128" max="16128" width="4.7109375" style="33" customWidth="1"/>
    <col min="16129" max="16129" width="19.85546875" style="33" customWidth="1"/>
    <col min="16130" max="16130" width="72.140625" style="33" customWidth="1"/>
    <col min="16131" max="16131" width="0" style="33" hidden="1" customWidth="1"/>
    <col min="16132" max="16132" width="18.28515625" style="33" customWidth="1"/>
    <col min="16133" max="16133" width="17.5703125" style="33" customWidth="1"/>
    <col min="16134" max="16139" width="9" style="33" customWidth="1"/>
    <col min="16140" max="16384" width="9.140625" style="33"/>
  </cols>
  <sheetData>
    <row r="1" spans="2:7">
      <c r="G1" s="34" t="s">
        <v>45</v>
      </c>
    </row>
    <row r="2" spans="2:7">
      <c r="G2" s="34" t="s">
        <v>49</v>
      </c>
    </row>
    <row r="3" spans="2:7">
      <c r="G3" s="34" t="s">
        <v>1</v>
      </c>
    </row>
    <row r="5" spans="2:7" ht="39" customHeight="1">
      <c r="B5" s="178" t="s">
        <v>175</v>
      </c>
      <c r="C5" s="178"/>
      <c r="D5" s="178"/>
      <c r="E5" s="178"/>
      <c r="F5" s="178"/>
      <c r="G5" s="178"/>
    </row>
    <row r="6" spans="2:7">
      <c r="B6" s="151"/>
      <c r="C6" s="151"/>
      <c r="D6" s="151"/>
      <c r="E6" s="151"/>
      <c r="F6" s="151"/>
      <c r="G6" s="151"/>
    </row>
    <row r="7" spans="2:7">
      <c r="G7" s="16" t="s">
        <v>52</v>
      </c>
    </row>
    <row r="8" spans="2:7">
      <c r="B8" s="179" t="s">
        <v>14</v>
      </c>
      <c r="C8" s="179"/>
      <c r="D8" s="179"/>
      <c r="E8" s="179"/>
      <c r="F8" s="179"/>
      <c r="G8" s="179"/>
    </row>
    <row r="9" spans="2:7">
      <c r="B9" s="33" t="s">
        <v>24</v>
      </c>
    </row>
    <row r="11" spans="2:7">
      <c r="B11" s="39" t="s">
        <v>15</v>
      </c>
      <c r="C11" s="39" t="s">
        <v>16</v>
      </c>
      <c r="D11" s="152"/>
      <c r="E11" s="152"/>
      <c r="F11" s="152"/>
    </row>
    <row r="12" spans="2:7">
      <c r="B12" s="35">
        <v>1049</v>
      </c>
      <c r="C12" s="36" t="s">
        <v>76</v>
      </c>
      <c r="D12" s="37"/>
      <c r="E12" s="37"/>
      <c r="F12" s="37"/>
    </row>
    <row r="13" spans="2:7">
      <c r="B13" s="38"/>
      <c r="C13" s="38"/>
      <c r="D13" s="38"/>
      <c r="E13" s="38"/>
      <c r="F13" s="38"/>
    </row>
    <row r="14" spans="2:7">
      <c r="B14" s="153" t="s">
        <v>17</v>
      </c>
      <c r="C14" s="152"/>
      <c r="D14" s="152"/>
      <c r="E14" s="152"/>
      <c r="F14" s="152"/>
    </row>
    <row r="15" spans="2:7" ht="32.25" customHeight="1">
      <c r="B15" s="39" t="s">
        <v>18</v>
      </c>
      <c r="C15" s="3">
        <v>1049</v>
      </c>
      <c r="D15" s="180" t="s">
        <v>50</v>
      </c>
      <c r="E15" s="181"/>
      <c r="F15" s="181"/>
      <c r="G15" s="182"/>
    </row>
    <row r="16" spans="2:7" ht="34.5">
      <c r="B16" s="39" t="s">
        <v>19</v>
      </c>
      <c r="C16" s="3" t="s">
        <v>165</v>
      </c>
      <c r="D16" s="20" t="s">
        <v>47</v>
      </c>
      <c r="E16" s="20" t="s">
        <v>36</v>
      </c>
      <c r="F16" s="21" t="s">
        <v>33</v>
      </c>
      <c r="G16" s="21" t="s">
        <v>40</v>
      </c>
    </row>
    <row r="17" spans="2:7" ht="34.5">
      <c r="B17" s="39" t="s">
        <v>20</v>
      </c>
      <c r="C17" s="3" t="s">
        <v>166</v>
      </c>
      <c r="D17" s="40"/>
      <c r="E17" s="40"/>
      <c r="F17" s="40"/>
      <c r="G17" s="50"/>
    </row>
    <row r="18" spans="2:7" ht="51.75">
      <c r="B18" s="41" t="s">
        <v>21</v>
      </c>
      <c r="C18" s="3" t="s">
        <v>167</v>
      </c>
      <c r="D18" s="42"/>
      <c r="E18" s="42"/>
      <c r="F18" s="42"/>
      <c r="G18" s="51"/>
    </row>
    <row r="19" spans="2:7" ht="34.5">
      <c r="B19" s="41" t="s">
        <v>22</v>
      </c>
      <c r="C19" s="3" t="s">
        <v>168</v>
      </c>
      <c r="D19" s="42"/>
      <c r="E19" s="42"/>
      <c r="F19" s="42"/>
      <c r="G19" s="51"/>
    </row>
    <row r="20" spans="2:7" ht="51.75">
      <c r="B20" s="41" t="s">
        <v>169</v>
      </c>
      <c r="C20" s="3" t="s">
        <v>170</v>
      </c>
      <c r="D20" s="43"/>
      <c r="E20" s="43"/>
      <c r="F20" s="43"/>
      <c r="G20" s="52"/>
    </row>
    <row r="21" spans="2:7">
      <c r="B21" s="190" t="s">
        <v>0</v>
      </c>
      <c r="C21" s="191"/>
      <c r="D21" s="44"/>
      <c r="E21" s="44"/>
      <c r="F21" s="44"/>
      <c r="G21" s="45"/>
    </row>
    <row r="22" spans="2:7">
      <c r="B22" s="63" t="s">
        <v>171</v>
      </c>
      <c r="C22" s="138"/>
      <c r="D22" s="27">
        <v>0</v>
      </c>
      <c r="E22" s="27">
        <v>0</v>
      </c>
      <c r="F22" s="27">
        <v>0</v>
      </c>
      <c r="G22" s="44">
        <v>32.9</v>
      </c>
    </row>
    <row r="23" spans="2:7">
      <c r="B23" s="63" t="s">
        <v>172</v>
      </c>
      <c r="C23" s="114"/>
      <c r="D23" s="27">
        <v>0</v>
      </c>
      <c r="E23" s="27">
        <v>0</v>
      </c>
      <c r="F23" s="27">
        <v>0</v>
      </c>
      <c r="G23" s="54">
        <v>14.7</v>
      </c>
    </row>
    <row r="24" spans="2:7">
      <c r="B24" s="63" t="s">
        <v>173</v>
      </c>
      <c r="C24" s="115"/>
      <c r="D24" s="27">
        <v>0</v>
      </c>
      <c r="E24" s="27">
        <v>0</v>
      </c>
      <c r="F24" s="27">
        <v>0</v>
      </c>
      <c r="G24" s="54">
        <v>42</v>
      </c>
    </row>
    <row r="25" spans="2:7">
      <c r="B25" s="116" t="s">
        <v>174</v>
      </c>
      <c r="C25" s="115"/>
      <c r="D25" s="27">
        <v>0</v>
      </c>
      <c r="E25" s="27">
        <v>0</v>
      </c>
      <c r="F25" s="27">
        <v>0</v>
      </c>
      <c r="G25" s="54">
        <f>-G59</f>
        <v>94</v>
      </c>
    </row>
    <row r="26" spans="2:7">
      <c r="B26" s="46" t="s">
        <v>23</v>
      </c>
      <c r="C26" s="47"/>
      <c r="D26" s="48">
        <f>+Հ3!E17</f>
        <v>172364.90000000002</v>
      </c>
      <c r="E26" s="48">
        <f>+Հ3!F17</f>
        <v>4111562.8</v>
      </c>
      <c r="F26" s="48">
        <f>+Հ3!G17</f>
        <v>14853167.199999997</v>
      </c>
      <c r="G26" s="48">
        <f>+Հ3!H17</f>
        <v>17007976.699999999</v>
      </c>
    </row>
    <row r="28" spans="2:7" ht="39" customHeight="1">
      <c r="B28" s="19" t="s">
        <v>18</v>
      </c>
      <c r="C28" s="2" t="s">
        <v>164</v>
      </c>
      <c r="D28" s="180" t="s">
        <v>50</v>
      </c>
      <c r="E28" s="181"/>
      <c r="F28" s="181"/>
      <c r="G28" s="182"/>
    </row>
    <row r="29" spans="2:7" ht="34.5">
      <c r="B29" s="19" t="s">
        <v>19</v>
      </c>
      <c r="C29" s="14" t="s">
        <v>176</v>
      </c>
      <c r="D29" s="20" t="s">
        <v>47</v>
      </c>
      <c r="E29" s="20" t="s">
        <v>36</v>
      </c>
      <c r="F29" s="21" t="s">
        <v>33</v>
      </c>
      <c r="G29" s="21" t="s">
        <v>40</v>
      </c>
    </row>
    <row r="30" spans="2:7" ht="34.5">
      <c r="B30" s="19" t="s">
        <v>20</v>
      </c>
      <c r="C30" s="14" t="s">
        <v>177</v>
      </c>
      <c r="D30" s="22"/>
      <c r="E30" s="22"/>
      <c r="F30" s="22"/>
      <c r="G30" s="23"/>
    </row>
    <row r="31" spans="2:7" ht="34.5">
      <c r="B31" s="19" t="s">
        <v>21</v>
      </c>
      <c r="C31" s="2" t="s">
        <v>178</v>
      </c>
      <c r="D31" s="24"/>
      <c r="E31" s="24"/>
      <c r="F31" s="24"/>
      <c r="G31" s="23"/>
    </row>
    <row r="32" spans="2:7" ht="34.5">
      <c r="B32" s="19" t="s">
        <v>22</v>
      </c>
      <c r="C32" s="14" t="s">
        <v>168</v>
      </c>
      <c r="D32" s="24"/>
      <c r="E32" s="24"/>
      <c r="F32" s="24"/>
      <c r="G32" s="23"/>
    </row>
    <row r="33" spans="1:7" ht="51.75">
      <c r="B33" s="19" t="s">
        <v>169</v>
      </c>
      <c r="C33" s="14" t="s">
        <v>170</v>
      </c>
      <c r="D33" s="24"/>
      <c r="E33" s="24"/>
      <c r="F33" s="24"/>
      <c r="G33" s="23"/>
    </row>
    <row r="34" spans="1:7">
      <c r="B34" s="183" t="s">
        <v>0</v>
      </c>
      <c r="C34" s="184"/>
      <c r="D34" s="25"/>
      <c r="E34" s="25"/>
      <c r="F34" s="25"/>
      <c r="G34" s="26"/>
    </row>
    <row r="35" spans="1:7" s="154" customFormat="1" ht="15" customHeight="1">
      <c r="A35" s="142"/>
      <c r="B35" s="185" t="s">
        <v>260</v>
      </c>
      <c r="C35" s="186"/>
      <c r="D35" s="27">
        <v>0</v>
      </c>
      <c r="E35" s="27">
        <v>0</v>
      </c>
      <c r="F35" s="27">
        <v>0</v>
      </c>
      <c r="G35" s="143">
        <v>1</v>
      </c>
    </row>
    <row r="36" spans="1:7" ht="39" customHeight="1">
      <c r="B36" s="187" t="s">
        <v>258</v>
      </c>
      <c r="C36" s="188"/>
      <c r="D36" s="27">
        <v>0</v>
      </c>
      <c r="E36" s="27">
        <v>0</v>
      </c>
      <c r="F36" s="27">
        <v>0</v>
      </c>
      <c r="G36" s="143">
        <v>1</v>
      </c>
    </row>
    <row r="37" spans="1:7" ht="21.75" customHeight="1">
      <c r="B37" s="136" t="s">
        <v>259</v>
      </c>
      <c r="C37" s="137"/>
      <c r="D37" s="27">
        <v>0</v>
      </c>
      <c r="E37" s="27">
        <v>0</v>
      </c>
      <c r="F37" s="27">
        <v>0</v>
      </c>
      <c r="G37" s="143">
        <v>1</v>
      </c>
    </row>
    <row r="38" spans="1:7">
      <c r="B38" s="185" t="s">
        <v>34</v>
      </c>
      <c r="C38" s="186"/>
      <c r="D38" s="27">
        <f>-D70</f>
        <v>5962.3</v>
      </c>
      <c r="E38" s="27">
        <f t="shared" ref="E38:G38" si="0">-E70</f>
        <v>11163.800000000001</v>
      </c>
      <c r="F38" s="27">
        <f t="shared" si="0"/>
        <v>64218.400000000001</v>
      </c>
      <c r="G38" s="27">
        <f t="shared" si="0"/>
        <v>67010.700000000012</v>
      </c>
    </row>
    <row r="41" spans="1:7">
      <c r="B41" s="151"/>
      <c r="C41" s="151"/>
      <c r="D41" s="151"/>
      <c r="E41" s="151"/>
      <c r="F41" s="151"/>
      <c r="G41" s="34" t="s">
        <v>53</v>
      </c>
    </row>
    <row r="42" spans="1:7">
      <c r="B42" s="15"/>
      <c r="C42" s="155" t="s">
        <v>27</v>
      </c>
      <c r="D42" s="155"/>
      <c r="E42" s="155"/>
      <c r="F42" s="155"/>
      <c r="G42" s="15"/>
    </row>
    <row r="43" spans="1:7">
      <c r="B43" s="15" t="s">
        <v>35</v>
      </c>
      <c r="C43" s="15"/>
      <c r="D43" s="15"/>
      <c r="E43" s="15"/>
      <c r="F43" s="15"/>
      <c r="G43" s="15"/>
    </row>
    <row r="44" spans="1:7">
      <c r="B44" s="15"/>
      <c r="C44" s="15"/>
      <c r="D44" s="15"/>
      <c r="E44" s="15"/>
      <c r="F44" s="15"/>
      <c r="G44" s="15"/>
    </row>
    <row r="45" spans="1:7">
      <c r="B45" s="17" t="s">
        <v>30</v>
      </c>
      <c r="C45" s="17" t="s">
        <v>31</v>
      </c>
      <c r="D45" s="18"/>
      <c r="E45" s="18"/>
      <c r="F45" s="18"/>
      <c r="G45" s="15"/>
    </row>
    <row r="46" spans="1:7">
      <c r="B46" s="2">
        <v>1049</v>
      </c>
      <c r="C46" s="17" t="s">
        <v>76</v>
      </c>
      <c r="D46" s="18"/>
      <c r="E46" s="18"/>
      <c r="F46" s="18"/>
      <c r="G46" s="18"/>
    </row>
    <row r="47" spans="1:7">
      <c r="B47" s="28"/>
      <c r="C47" s="18"/>
      <c r="D47" s="18"/>
      <c r="E47" s="18"/>
      <c r="F47" s="18"/>
      <c r="G47" s="18"/>
    </row>
    <row r="48" spans="1:7">
      <c r="B48" s="153" t="s">
        <v>32</v>
      </c>
      <c r="C48" s="152"/>
      <c r="D48" s="152"/>
      <c r="E48" s="152"/>
      <c r="F48" s="152"/>
    </row>
    <row r="49" spans="2:7" ht="39.75" customHeight="1">
      <c r="B49" s="17" t="s">
        <v>18</v>
      </c>
      <c r="C49" s="2">
        <v>1049</v>
      </c>
      <c r="D49" s="180" t="s">
        <v>51</v>
      </c>
      <c r="E49" s="181"/>
      <c r="F49" s="181"/>
      <c r="G49" s="182"/>
    </row>
    <row r="50" spans="2:7" ht="34.5">
      <c r="B50" s="19" t="s">
        <v>19</v>
      </c>
      <c r="C50" s="29" t="s">
        <v>165</v>
      </c>
      <c r="D50" s="20" t="s">
        <v>47</v>
      </c>
      <c r="E50" s="20" t="s">
        <v>36</v>
      </c>
      <c r="F50" s="21" t="s">
        <v>33</v>
      </c>
      <c r="G50" s="21" t="s">
        <v>40</v>
      </c>
    </row>
    <row r="51" spans="2:7" ht="34.5">
      <c r="B51" s="19" t="s">
        <v>20</v>
      </c>
      <c r="C51" s="3" t="s">
        <v>166</v>
      </c>
      <c r="D51" s="40"/>
      <c r="E51" s="40"/>
      <c r="F51" s="40"/>
      <c r="G51" s="53"/>
    </row>
    <row r="52" spans="2:7" ht="51.75">
      <c r="B52" s="19" t="s">
        <v>21</v>
      </c>
      <c r="C52" s="3" t="s">
        <v>167</v>
      </c>
      <c r="D52" s="42"/>
      <c r="E52" s="42"/>
      <c r="F52" s="42"/>
      <c r="G52" s="23"/>
    </row>
    <row r="53" spans="2:7" ht="34.5">
      <c r="B53" s="19" t="s">
        <v>22</v>
      </c>
      <c r="C53" s="3" t="s">
        <v>168</v>
      </c>
      <c r="D53" s="42"/>
      <c r="E53" s="42"/>
      <c r="F53" s="42"/>
      <c r="G53" s="23"/>
    </row>
    <row r="54" spans="2:7" ht="51.75">
      <c r="B54" s="14" t="s">
        <v>169</v>
      </c>
      <c r="C54" s="3" t="s">
        <v>170</v>
      </c>
      <c r="D54" s="42"/>
      <c r="E54" s="42"/>
      <c r="F54" s="42"/>
      <c r="G54" s="23"/>
    </row>
    <row r="55" spans="2:7">
      <c r="B55" s="30"/>
      <c r="C55" s="31" t="s">
        <v>0</v>
      </c>
      <c r="D55" s="32"/>
      <c r="E55" s="32"/>
      <c r="F55" s="32"/>
      <c r="G55" s="26"/>
    </row>
    <row r="56" spans="2:7">
      <c r="B56" s="63" t="str">
        <f>+B22</f>
        <v xml:space="preserve"> Միջպետական նշանակության ավտոճանապարհներ </v>
      </c>
      <c r="C56" s="138"/>
      <c r="D56" s="27">
        <v>0</v>
      </c>
      <c r="E56" s="27">
        <v>0</v>
      </c>
      <c r="F56" s="27">
        <v>0</v>
      </c>
      <c r="G56" s="27">
        <f>-G22</f>
        <v>-32.9</v>
      </c>
    </row>
    <row r="57" spans="2:7">
      <c r="B57" s="63" t="str">
        <f t="shared" ref="B57:B58" si="1">+B23</f>
        <v xml:space="preserve"> Հանրապետական նշանակության ավտոճանապարհներ </v>
      </c>
      <c r="C57" s="114"/>
      <c r="D57" s="27">
        <v>0</v>
      </c>
      <c r="E57" s="27">
        <v>0</v>
      </c>
      <c r="F57" s="27">
        <v>0</v>
      </c>
      <c r="G57" s="27">
        <f t="shared" ref="G57:G58" si="2">-G23</f>
        <v>-14.7</v>
      </c>
    </row>
    <row r="58" spans="2:7">
      <c r="B58" s="63" t="str">
        <f t="shared" si="1"/>
        <v xml:space="preserve"> Մարզային նշանակության ավտոճանապարհներ </v>
      </c>
      <c r="C58" s="115"/>
      <c r="D58" s="27">
        <v>0</v>
      </c>
      <c r="E58" s="27">
        <v>0</v>
      </c>
      <c r="F58" s="27">
        <v>0</v>
      </c>
      <c r="G58" s="143">
        <f t="shared" si="2"/>
        <v>-42</v>
      </c>
    </row>
    <row r="59" spans="2:7">
      <c r="B59" s="116" t="s">
        <v>174</v>
      </c>
      <c r="C59" s="115"/>
      <c r="D59" s="27">
        <v>0</v>
      </c>
      <c r="E59" s="27">
        <v>0</v>
      </c>
      <c r="F59" s="27">
        <v>0</v>
      </c>
      <c r="G59" s="143">
        <v>-94</v>
      </c>
    </row>
    <row r="60" spans="2:7">
      <c r="B60" s="189" t="s">
        <v>34</v>
      </c>
      <c r="C60" s="189"/>
      <c r="D60" s="13">
        <f>-D26</f>
        <v>-172364.90000000002</v>
      </c>
      <c r="E60" s="13">
        <f t="shared" ref="E60:G60" si="3">-E26</f>
        <v>-4111562.8</v>
      </c>
      <c r="F60" s="13">
        <f t="shared" si="3"/>
        <v>-14853167.199999997</v>
      </c>
      <c r="G60" s="13">
        <f t="shared" si="3"/>
        <v>-17007976.699999999</v>
      </c>
    </row>
    <row r="62" spans="2:7" ht="39" customHeight="1">
      <c r="B62" s="19" t="s">
        <v>18</v>
      </c>
      <c r="C62" s="2" t="s">
        <v>164</v>
      </c>
      <c r="D62" s="180" t="s">
        <v>51</v>
      </c>
      <c r="E62" s="181"/>
      <c r="F62" s="181"/>
      <c r="G62" s="182"/>
    </row>
    <row r="63" spans="2:7" ht="34.5">
      <c r="B63" s="19" t="s">
        <v>19</v>
      </c>
      <c r="C63" s="14" t="s">
        <v>176</v>
      </c>
      <c r="D63" s="20" t="s">
        <v>47</v>
      </c>
      <c r="E63" s="20" t="s">
        <v>36</v>
      </c>
      <c r="F63" s="21" t="s">
        <v>33</v>
      </c>
      <c r="G63" s="21" t="s">
        <v>40</v>
      </c>
    </row>
    <row r="64" spans="2:7" ht="34.5">
      <c r="B64" s="19" t="s">
        <v>20</v>
      </c>
      <c r="C64" s="14" t="s">
        <v>177</v>
      </c>
      <c r="D64" s="22"/>
      <c r="E64" s="22"/>
      <c r="F64" s="22"/>
      <c r="G64" s="23"/>
    </row>
    <row r="65" spans="1:7" ht="34.5">
      <c r="B65" s="19" t="s">
        <v>21</v>
      </c>
      <c r="C65" s="2" t="s">
        <v>178</v>
      </c>
      <c r="D65" s="24"/>
      <c r="E65" s="24"/>
      <c r="F65" s="24"/>
      <c r="G65" s="23"/>
    </row>
    <row r="66" spans="1:7" ht="34.5">
      <c r="B66" s="19" t="s">
        <v>22</v>
      </c>
      <c r="C66" s="14" t="s">
        <v>168</v>
      </c>
      <c r="D66" s="24"/>
      <c r="E66" s="24"/>
      <c r="F66" s="24"/>
      <c r="G66" s="23"/>
    </row>
    <row r="67" spans="1:7" ht="51.75">
      <c r="B67" s="19" t="s">
        <v>169</v>
      </c>
      <c r="C67" s="14" t="s">
        <v>170</v>
      </c>
      <c r="D67" s="24"/>
      <c r="E67" s="24"/>
      <c r="F67" s="24"/>
      <c r="G67" s="23"/>
    </row>
    <row r="68" spans="1:7">
      <c r="B68" s="183" t="s">
        <v>0</v>
      </c>
      <c r="C68" s="184"/>
      <c r="D68" s="25"/>
      <c r="E68" s="25"/>
      <c r="F68" s="25"/>
      <c r="G68" s="26"/>
    </row>
    <row r="69" spans="1:7" s="154" customFormat="1" ht="15" customHeight="1">
      <c r="A69" s="142"/>
      <c r="B69" s="185" t="s">
        <v>260</v>
      </c>
      <c r="C69" s="186"/>
      <c r="D69" s="27">
        <v>0</v>
      </c>
      <c r="E69" s="27">
        <v>0</v>
      </c>
      <c r="F69" s="27">
        <v>0</v>
      </c>
      <c r="G69" s="143">
        <v>-1</v>
      </c>
    </row>
    <row r="70" spans="1:7">
      <c r="B70" s="185" t="s">
        <v>34</v>
      </c>
      <c r="C70" s="186"/>
      <c r="D70" s="27">
        <f>+Հ2!G50</f>
        <v>-5962.3</v>
      </c>
      <c r="E70" s="27">
        <f>+Հ2!H50</f>
        <v>-11163.800000000001</v>
      </c>
      <c r="F70" s="27">
        <f>+Հ2!I50</f>
        <v>-64218.400000000001</v>
      </c>
      <c r="G70" s="27">
        <f>+Հ2!J50</f>
        <v>-67010.700000000012</v>
      </c>
    </row>
  </sheetData>
  <mergeCells count="15">
    <mergeCell ref="D49:G49"/>
    <mergeCell ref="B60:C60"/>
    <mergeCell ref="D62:G62"/>
    <mergeCell ref="B5:G5"/>
    <mergeCell ref="B8:G8"/>
    <mergeCell ref="D15:G15"/>
    <mergeCell ref="B21:C21"/>
    <mergeCell ref="D28:G28"/>
    <mergeCell ref="B34:C34"/>
    <mergeCell ref="B68:C68"/>
    <mergeCell ref="B69:C69"/>
    <mergeCell ref="B70:C70"/>
    <mergeCell ref="B35:C35"/>
    <mergeCell ref="B36:C36"/>
    <mergeCell ref="B38:C38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5"/>
  <sheetViews>
    <sheetView topLeftCell="A37" workbookViewId="0">
      <selection activeCell="F48" sqref="F48"/>
    </sheetView>
  </sheetViews>
  <sheetFormatPr defaultRowHeight="17.25"/>
  <cols>
    <col min="1" max="1" width="9.140625" style="57"/>
    <col min="2" max="2" width="16" style="61" customWidth="1"/>
    <col min="3" max="3" width="60.140625" style="57" customWidth="1"/>
    <col min="4" max="4" width="13" style="57" customWidth="1"/>
    <col min="5" max="5" width="10.7109375" style="57" customWidth="1"/>
    <col min="6" max="6" width="19.7109375" style="62" customWidth="1"/>
    <col min="7" max="7" width="10.85546875" style="62" customWidth="1"/>
    <col min="8" max="8" width="19.140625" style="62" customWidth="1"/>
    <col min="9" max="11" width="9.140625" style="57"/>
    <col min="12" max="12" width="20.7109375" style="57" customWidth="1"/>
    <col min="13" max="16384" width="9.140625" style="57"/>
  </cols>
  <sheetData>
    <row r="1" spans="2:12" s="56" customFormat="1">
      <c r="B1" s="55"/>
      <c r="C1" s="55"/>
      <c r="D1" s="55"/>
      <c r="E1" s="55"/>
      <c r="F1" s="55"/>
      <c r="G1" s="55"/>
      <c r="H1" s="34" t="s">
        <v>263</v>
      </c>
    </row>
    <row r="2" spans="2:12" s="56" customFormat="1">
      <c r="B2" s="55"/>
      <c r="C2" s="55"/>
      <c r="D2" s="55"/>
      <c r="E2" s="55"/>
      <c r="F2" s="55"/>
      <c r="G2" s="55"/>
      <c r="H2" s="34" t="s">
        <v>49</v>
      </c>
    </row>
    <row r="3" spans="2:12" s="56" customFormat="1">
      <c r="B3" s="55"/>
      <c r="C3" s="55"/>
      <c r="D3" s="55"/>
      <c r="E3" s="55"/>
      <c r="F3" s="55"/>
      <c r="G3" s="55"/>
      <c r="H3" s="34" t="s">
        <v>1</v>
      </c>
    </row>
    <row r="5" spans="2:12" ht="48" customHeight="1">
      <c r="B5" s="192" t="s">
        <v>68</v>
      </c>
      <c r="C5" s="192"/>
      <c r="D5" s="192"/>
      <c r="E5" s="192"/>
      <c r="F5" s="192"/>
      <c r="G5" s="192"/>
      <c r="H5" s="192"/>
    </row>
    <row r="6" spans="2:12" ht="84" customHeight="1">
      <c r="B6" s="193" t="s">
        <v>57</v>
      </c>
      <c r="C6" s="194" t="s">
        <v>58</v>
      </c>
      <c r="D6" s="194" t="s">
        <v>59</v>
      </c>
      <c r="E6" s="194" t="s">
        <v>60</v>
      </c>
      <c r="F6" s="195" t="s">
        <v>61</v>
      </c>
      <c r="G6" s="195" t="s">
        <v>62</v>
      </c>
      <c r="H6" s="195"/>
    </row>
    <row r="7" spans="2:12" ht="51.75">
      <c r="B7" s="193"/>
      <c r="C7" s="194"/>
      <c r="D7" s="194"/>
      <c r="E7" s="194"/>
      <c r="F7" s="195"/>
      <c r="G7" s="140" t="s">
        <v>63</v>
      </c>
      <c r="H7" s="140" t="s">
        <v>64</v>
      </c>
    </row>
    <row r="8" spans="2:12" ht="17.25" customHeight="1">
      <c r="B8" s="199" t="s">
        <v>44</v>
      </c>
      <c r="C8" s="199"/>
      <c r="D8" s="199"/>
      <c r="E8" s="199"/>
      <c r="F8" s="199"/>
      <c r="G8" s="199"/>
      <c r="H8" s="110">
        <f>+H9</f>
        <v>16856375.789000005</v>
      </c>
      <c r="I8" s="58"/>
      <c r="L8" s="59"/>
    </row>
    <row r="9" spans="2:12">
      <c r="B9" s="117" t="s">
        <v>179</v>
      </c>
      <c r="C9" s="106" t="s">
        <v>180</v>
      </c>
      <c r="D9" s="106" t="s">
        <v>65</v>
      </c>
      <c r="E9" s="199" t="s">
        <v>74</v>
      </c>
      <c r="F9" s="199"/>
      <c r="G9" s="199"/>
      <c r="H9" s="110">
        <f>+H10+H79</f>
        <v>16856375.789000005</v>
      </c>
      <c r="J9" s="58"/>
      <c r="L9" s="60"/>
    </row>
    <row r="10" spans="2:12">
      <c r="B10" s="117" t="s">
        <v>181</v>
      </c>
      <c r="C10" s="199" t="s">
        <v>103</v>
      </c>
      <c r="D10" s="199"/>
      <c r="E10" s="199"/>
      <c r="F10" s="199"/>
      <c r="G10" s="199"/>
      <c r="H10" s="110">
        <f>H11+H30</f>
        <v>16798509.062000003</v>
      </c>
    </row>
    <row r="11" spans="2:12" s="139" customFormat="1" ht="21.75" customHeight="1">
      <c r="B11" s="196" t="s">
        <v>182</v>
      </c>
      <c r="C11" s="197"/>
      <c r="D11" s="197"/>
      <c r="E11" s="197"/>
      <c r="F11" s="197"/>
      <c r="G11" s="198"/>
      <c r="H11" s="110">
        <f>SUM(H12:H29)</f>
        <v>16397284.767000001</v>
      </c>
    </row>
    <row r="12" spans="2:12">
      <c r="B12" s="118" t="s">
        <v>190</v>
      </c>
      <c r="C12" s="119" t="s">
        <v>183</v>
      </c>
      <c r="D12" s="106" t="s">
        <v>191</v>
      </c>
      <c r="E12" s="106" t="s">
        <v>66</v>
      </c>
      <c r="F12" s="128">
        <v>1162112951</v>
      </c>
      <c r="G12" s="129">
        <v>1</v>
      </c>
      <c r="H12" s="130">
        <v>1162112.9509999999</v>
      </c>
    </row>
    <row r="13" spans="2:12">
      <c r="B13" s="118" t="s">
        <v>199</v>
      </c>
      <c r="C13" s="119" t="s">
        <v>183</v>
      </c>
      <c r="D13" s="106" t="s">
        <v>191</v>
      </c>
      <c r="E13" s="106" t="s">
        <v>66</v>
      </c>
      <c r="F13" s="122">
        <v>351434569</v>
      </c>
      <c r="G13" s="106">
        <v>1</v>
      </c>
      <c r="H13" s="121">
        <f t="shared" ref="H13" si="0">+G13*F13/1000</f>
        <v>351434.56900000002</v>
      </c>
    </row>
    <row r="14" spans="2:12">
      <c r="B14" s="118" t="s">
        <v>200</v>
      </c>
      <c r="C14" s="119" t="s">
        <v>183</v>
      </c>
      <c r="D14" s="106" t="s">
        <v>201</v>
      </c>
      <c r="E14" s="106" t="s">
        <v>66</v>
      </c>
      <c r="F14" s="120">
        <v>663720758</v>
      </c>
      <c r="G14" s="106">
        <v>1</v>
      </c>
      <c r="H14" s="121">
        <f t="shared" ref="H14:H16" si="1">+G14*F14/1000</f>
        <v>663720.75800000003</v>
      </c>
    </row>
    <row r="15" spans="2:12">
      <c r="B15" s="123" t="s">
        <v>212</v>
      </c>
      <c r="C15" s="124" t="s">
        <v>183</v>
      </c>
      <c r="D15" s="106" t="s">
        <v>191</v>
      </c>
      <c r="E15" s="125" t="s">
        <v>66</v>
      </c>
      <c r="F15" s="120">
        <v>1277000000</v>
      </c>
      <c r="G15" s="106">
        <v>1</v>
      </c>
      <c r="H15" s="121">
        <f t="shared" si="1"/>
        <v>1277000</v>
      </c>
    </row>
    <row r="16" spans="2:12">
      <c r="B16" s="118" t="s">
        <v>213</v>
      </c>
      <c r="C16" s="119" t="s">
        <v>183</v>
      </c>
      <c r="D16" s="106" t="s">
        <v>201</v>
      </c>
      <c r="E16" s="106" t="s">
        <v>66</v>
      </c>
      <c r="F16" s="120">
        <v>1080404490</v>
      </c>
      <c r="G16" s="106">
        <v>1</v>
      </c>
      <c r="H16" s="121">
        <f t="shared" si="1"/>
        <v>1080404.49</v>
      </c>
    </row>
    <row r="17" spans="2:8">
      <c r="B17" s="118" t="s">
        <v>218</v>
      </c>
      <c r="C17" s="119" t="s">
        <v>183</v>
      </c>
      <c r="D17" s="106" t="s">
        <v>191</v>
      </c>
      <c r="E17" s="106" t="s">
        <v>66</v>
      </c>
      <c r="F17" s="120">
        <v>530000000</v>
      </c>
      <c r="G17" s="106">
        <v>1</v>
      </c>
      <c r="H17" s="121">
        <f t="shared" ref="H17:H29" si="2">+G17*F17/1000</f>
        <v>530000</v>
      </c>
    </row>
    <row r="18" spans="2:8">
      <c r="B18" s="118" t="s">
        <v>219</v>
      </c>
      <c r="C18" s="119" t="s">
        <v>183</v>
      </c>
      <c r="D18" s="106" t="s">
        <v>201</v>
      </c>
      <c r="E18" s="106" t="s">
        <v>66</v>
      </c>
      <c r="F18" s="120">
        <v>887078318</v>
      </c>
      <c r="G18" s="106">
        <v>1</v>
      </c>
      <c r="H18" s="121">
        <f t="shared" si="2"/>
        <v>887078.31799999997</v>
      </c>
    </row>
    <row r="19" spans="2:8">
      <c r="B19" s="118" t="s">
        <v>225</v>
      </c>
      <c r="C19" s="119" t="s">
        <v>183</v>
      </c>
      <c r="D19" s="106" t="s">
        <v>191</v>
      </c>
      <c r="E19" s="106" t="s">
        <v>66</v>
      </c>
      <c r="F19" s="120">
        <v>846752727</v>
      </c>
      <c r="G19" s="106">
        <v>1</v>
      </c>
      <c r="H19" s="121">
        <f t="shared" si="2"/>
        <v>846752.72699999996</v>
      </c>
    </row>
    <row r="20" spans="2:8">
      <c r="B20" s="118" t="s">
        <v>226</v>
      </c>
      <c r="C20" s="119" t="s">
        <v>183</v>
      </c>
      <c r="D20" s="106" t="s">
        <v>191</v>
      </c>
      <c r="E20" s="106" t="s">
        <v>66</v>
      </c>
      <c r="F20" s="120">
        <v>1989000000</v>
      </c>
      <c r="G20" s="106">
        <v>1</v>
      </c>
      <c r="H20" s="121">
        <f t="shared" si="2"/>
        <v>1989000</v>
      </c>
    </row>
    <row r="21" spans="2:8">
      <c r="B21" s="118" t="s">
        <v>227</v>
      </c>
      <c r="C21" s="119" t="s">
        <v>183</v>
      </c>
      <c r="D21" s="106" t="s">
        <v>191</v>
      </c>
      <c r="E21" s="106" t="s">
        <v>66</v>
      </c>
      <c r="F21" s="120">
        <v>346188456</v>
      </c>
      <c r="G21" s="106">
        <v>1</v>
      </c>
      <c r="H21" s="121">
        <f t="shared" ref="H21" si="3">+G21*F21/1000</f>
        <v>346188.45600000001</v>
      </c>
    </row>
    <row r="22" spans="2:8">
      <c r="B22" s="118" t="s">
        <v>243</v>
      </c>
      <c r="C22" s="119" t="s">
        <v>183</v>
      </c>
      <c r="D22" s="106" t="s">
        <v>191</v>
      </c>
      <c r="E22" s="106" t="s">
        <v>66</v>
      </c>
      <c r="F22" s="120">
        <v>64245768</v>
      </c>
      <c r="G22" s="106">
        <v>1</v>
      </c>
      <c r="H22" s="121">
        <f t="shared" ref="H22:H25" si="4">+G22*F22/1000</f>
        <v>64245.767999999996</v>
      </c>
    </row>
    <row r="23" spans="2:8">
      <c r="B23" s="118" t="s">
        <v>244</v>
      </c>
      <c r="C23" s="119" t="s">
        <v>183</v>
      </c>
      <c r="D23" s="106" t="s">
        <v>201</v>
      </c>
      <c r="E23" s="106" t="s">
        <v>66</v>
      </c>
      <c r="F23" s="120">
        <v>127037502</v>
      </c>
      <c r="G23" s="106">
        <v>1</v>
      </c>
      <c r="H23" s="121">
        <f t="shared" si="4"/>
        <v>127037.50199999999</v>
      </c>
    </row>
    <row r="24" spans="2:8">
      <c r="B24" s="118" t="s">
        <v>245</v>
      </c>
      <c r="C24" s="119" t="s">
        <v>183</v>
      </c>
      <c r="D24" s="106" t="s">
        <v>191</v>
      </c>
      <c r="E24" s="106" t="s">
        <v>66</v>
      </c>
      <c r="F24" s="120">
        <v>224900000</v>
      </c>
      <c r="G24" s="106">
        <v>1</v>
      </c>
      <c r="H24" s="121">
        <f t="shared" si="4"/>
        <v>224900</v>
      </c>
    </row>
    <row r="25" spans="2:8">
      <c r="B25" s="118" t="s">
        <v>231</v>
      </c>
      <c r="C25" s="119" t="s">
        <v>183</v>
      </c>
      <c r="D25" s="106" t="s">
        <v>232</v>
      </c>
      <c r="E25" s="106" t="s">
        <v>66</v>
      </c>
      <c r="F25" s="120">
        <v>2450657923</v>
      </c>
      <c r="G25" s="106">
        <v>1</v>
      </c>
      <c r="H25" s="121">
        <f t="shared" si="4"/>
        <v>2450657.923</v>
      </c>
    </row>
    <row r="26" spans="2:8">
      <c r="B26" s="118" t="s">
        <v>246</v>
      </c>
      <c r="C26" s="119" t="s">
        <v>183</v>
      </c>
      <c r="D26" s="106" t="s">
        <v>191</v>
      </c>
      <c r="E26" s="106" t="s">
        <v>66</v>
      </c>
      <c r="F26" s="120">
        <v>1047676909</v>
      </c>
      <c r="G26" s="106">
        <v>1</v>
      </c>
      <c r="H26" s="121">
        <f t="shared" ref="H26:H28" si="5">+G26*F26/1000</f>
        <v>1047676.909</v>
      </c>
    </row>
    <row r="27" spans="2:8">
      <c r="B27" s="118" t="s">
        <v>247</v>
      </c>
      <c r="C27" s="119" t="s">
        <v>183</v>
      </c>
      <c r="D27" s="106" t="s">
        <v>191</v>
      </c>
      <c r="E27" s="106" t="s">
        <v>66</v>
      </c>
      <c r="F27" s="120">
        <v>1080000000</v>
      </c>
      <c r="G27" s="106">
        <v>1</v>
      </c>
      <c r="H27" s="121">
        <f t="shared" si="5"/>
        <v>1080000</v>
      </c>
    </row>
    <row r="28" spans="2:8">
      <c r="B28" s="118" t="s">
        <v>248</v>
      </c>
      <c r="C28" s="119" t="s">
        <v>183</v>
      </c>
      <c r="D28" s="106" t="s">
        <v>191</v>
      </c>
      <c r="E28" s="106" t="s">
        <v>66</v>
      </c>
      <c r="F28" s="128">
        <v>537402091</v>
      </c>
      <c r="G28" s="106">
        <v>1</v>
      </c>
      <c r="H28" s="121">
        <f t="shared" si="5"/>
        <v>537402.09100000001</v>
      </c>
    </row>
    <row r="29" spans="2:8">
      <c r="B29" s="118" t="s">
        <v>233</v>
      </c>
      <c r="C29" s="119" t="s">
        <v>183</v>
      </c>
      <c r="D29" s="106" t="s">
        <v>191</v>
      </c>
      <c r="E29" s="106" t="s">
        <v>66</v>
      </c>
      <c r="F29" s="120">
        <v>1731672305</v>
      </c>
      <c r="G29" s="106">
        <v>1</v>
      </c>
      <c r="H29" s="121">
        <f t="shared" si="2"/>
        <v>1731672.3049999999</v>
      </c>
    </row>
    <row r="30" spans="2:8">
      <c r="B30" s="196" t="s">
        <v>67</v>
      </c>
      <c r="C30" s="197"/>
      <c r="D30" s="197"/>
      <c r="E30" s="197"/>
      <c r="F30" s="197"/>
      <c r="G30" s="198"/>
      <c r="H30" s="110">
        <f>SUM(H31:H78)</f>
        <v>401224.2950000001</v>
      </c>
    </row>
    <row r="31" spans="2:8">
      <c r="B31" s="118" t="s">
        <v>193</v>
      </c>
      <c r="C31" s="141" t="s">
        <v>184</v>
      </c>
      <c r="D31" s="106" t="s">
        <v>194</v>
      </c>
      <c r="E31" s="106" t="s">
        <v>66</v>
      </c>
      <c r="F31" s="120">
        <v>10835531</v>
      </c>
      <c r="G31" s="106">
        <v>1</v>
      </c>
      <c r="H31" s="121">
        <f t="shared" ref="H31:H78" si="6">+G31*F31/1000</f>
        <v>10835.531000000001</v>
      </c>
    </row>
    <row r="32" spans="2:8">
      <c r="B32" s="118" t="s">
        <v>205</v>
      </c>
      <c r="C32" s="141" t="s">
        <v>184</v>
      </c>
      <c r="D32" s="106" t="s">
        <v>194</v>
      </c>
      <c r="E32" s="106" t="s">
        <v>66</v>
      </c>
      <c r="F32" s="120">
        <v>8200190</v>
      </c>
      <c r="G32" s="106">
        <v>1</v>
      </c>
      <c r="H32" s="121">
        <f t="shared" si="6"/>
        <v>8200.19</v>
      </c>
    </row>
    <row r="33" spans="2:8">
      <c r="B33" s="118" t="s">
        <v>206</v>
      </c>
      <c r="C33" s="141" t="s">
        <v>184</v>
      </c>
      <c r="D33" s="106" t="s">
        <v>194</v>
      </c>
      <c r="E33" s="106" t="s">
        <v>66</v>
      </c>
      <c r="F33" s="120">
        <v>9891341</v>
      </c>
      <c r="G33" s="106">
        <v>1</v>
      </c>
      <c r="H33" s="121">
        <f t="shared" si="6"/>
        <v>9891.3410000000003</v>
      </c>
    </row>
    <row r="34" spans="2:8">
      <c r="B34" s="123" t="s">
        <v>215</v>
      </c>
      <c r="C34" s="126" t="s">
        <v>184</v>
      </c>
      <c r="D34" s="106" t="s">
        <v>194</v>
      </c>
      <c r="E34" s="125" t="s">
        <v>66</v>
      </c>
      <c r="F34" s="120">
        <v>12826153</v>
      </c>
      <c r="G34" s="125">
        <v>1</v>
      </c>
      <c r="H34" s="121">
        <f t="shared" si="6"/>
        <v>12826.153</v>
      </c>
    </row>
    <row r="35" spans="2:8">
      <c r="B35" s="123" t="s">
        <v>216</v>
      </c>
      <c r="C35" s="126" t="s">
        <v>184</v>
      </c>
      <c r="D35" s="106" t="s">
        <v>194</v>
      </c>
      <c r="E35" s="125" t="s">
        <v>66</v>
      </c>
      <c r="F35" s="120">
        <v>7434342</v>
      </c>
      <c r="G35" s="125">
        <v>1</v>
      </c>
      <c r="H35" s="121">
        <f t="shared" si="6"/>
        <v>7434.3419999999996</v>
      </c>
    </row>
    <row r="36" spans="2:8">
      <c r="B36" s="123" t="s">
        <v>220</v>
      </c>
      <c r="C36" s="126" t="s">
        <v>184</v>
      </c>
      <c r="D36" s="106" t="s">
        <v>194</v>
      </c>
      <c r="E36" s="125" t="s">
        <v>66</v>
      </c>
      <c r="F36" s="120">
        <v>4940800</v>
      </c>
      <c r="G36" s="125">
        <v>1</v>
      </c>
      <c r="H36" s="121">
        <f t="shared" ref="H36" si="7">+G36*F36/1000</f>
        <v>4940.8</v>
      </c>
    </row>
    <row r="37" spans="2:8">
      <c r="B37" s="123" t="s">
        <v>249</v>
      </c>
      <c r="C37" s="126" t="s">
        <v>184</v>
      </c>
      <c r="D37" s="106" t="s">
        <v>194</v>
      </c>
      <c r="E37" s="125" t="s">
        <v>66</v>
      </c>
      <c r="F37" s="120">
        <v>5740829</v>
      </c>
      <c r="G37" s="125">
        <v>1</v>
      </c>
      <c r="H37" s="121">
        <f t="shared" ref="H37:H41" si="8">+G37*F37/1000</f>
        <v>5740.8289999999997</v>
      </c>
    </row>
    <row r="38" spans="2:8">
      <c r="B38" s="123">
        <v>98111140</v>
      </c>
      <c r="C38" s="126" t="s">
        <v>184</v>
      </c>
      <c r="D38" s="106" t="s">
        <v>194</v>
      </c>
      <c r="E38" s="125" t="s">
        <v>66</v>
      </c>
      <c r="F38" s="120">
        <v>5552531</v>
      </c>
      <c r="G38" s="125">
        <v>1</v>
      </c>
      <c r="H38" s="121">
        <f t="shared" si="8"/>
        <v>5552.5309999999999</v>
      </c>
    </row>
    <row r="39" spans="2:8">
      <c r="B39" s="123">
        <v>98111140</v>
      </c>
      <c r="C39" s="126" t="s">
        <v>184</v>
      </c>
      <c r="D39" s="106" t="s">
        <v>194</v>
      </c>
      <c r="E39" s="125" t="s">
        <v>66</v>
      </c>
      <c r="F39" s="120">
        <v>13568450</v>
      </c>
      <c r="G39" s="125">
        <v>1</v>
      </c>
      <c r="H39" s="121">
        <f t="shared" si="8"/>
        <v>13568.45</v>
      </c>
    </row>
    <row r="40" spans="2:8">
      <c r="B40" s="123">
        <v>98111140</v>
      </c>
      <c r="C40" s="126" t="s">
        <v>184</v>
      </c>
      <c r="D40" s="106" t="s">
        <v>194</v>
      </c>
      <c r="E40" s="125" t="s">
        <v>66</v>
      </c>
      <c r="F40" s="120">
        <v>2018222</v>
      </c>
      <c r="G40" s="125">
        <v>1</v>
      </c>
      <c r="H40" s="121">
        <f t="shared" si="8"/>
        <v>2018.222</v>
      </c>
    </row>
    <row r="41" spans="2:8">
      <c r="B41" s="123">
        <v>98111140</v>
      </c>
      <c r="C41" s="126" t="s">
        <v>184</v>
      </c>
      <c r="D41" s="106" t="s">
        <v>194</v>
      </c>
      <c r="E41" s="125" t="s">
        <v>66</v>
      </c>
      <c r="F41" s="120">
        <v>374750</v>
      </c>
      <c r="G41" s="125">
        <v>1</v>
      </c>
      <c r="H41" s="121">
        <f t="shared" si="8"/>
        <v>374.75</v>
      </c>
    </row>
    <row r="42" spans="2:8">
      <c r="B42" s="123">
        <v>98111140</v>
      </c>
      <c r="C42" s="126" t="s">
        <v>184</v>
      </c>
      <c r="D42" s="106" t="s">
        <v>194</v>
      </c>
      <c r="E42" s="125" t="s">
        <v>66</v>
      </c>
      <c r="F42" s="120">
        <v>1312926</v>
      </c>
      <c r="G42" s="125">
        <v>1</v>
      </c>
      <c r="H42" s="121">
        <f t="shared" si="6"/>
        <v>1312.9259999999999</v>
      </c>
    </row>
    <row r="43" spans="2:8">
      <c r="B43" s="123" t="s">
        <v>235</v>
      </c>
      <c r="C43" s="126" t="s">
        <v>184</v>
      </c>
      <c r="D43" s="106" t="s">
        <v>194</v>
      </c>
      <c r="E43" s="125" t="s">
        <v>66</v>
      </c>
      <c r="F43" s="120">
        <v>23297700</v>
      </c>
      <c r="G43" s="125">
        <v>1</v>
      </c>
      <c r="H43" s="121">
        <f t="shared" si="6"/>
        <v>23297.7</v>
      </c>
    </row>
    <row r="44" spans="2:8">
      <c r="B44" s="118" t="s">
        <v>236</v>
      </c>
      <c r="C44" s="141" t="s">
        <v>184</v>
      </c>
      <c r="D44" s="106" t="s">
        <v>194</v>
      </c>
      <c r="E44" s="106" t="s">
        <v>66</v>
      </c>
      <c r="F44" s="120">
        <v>9406878</v>
      </c>
      <c r="G44" s="125">
        <v>1</v>
      </c>
      <c r="H44" s="121">
        <f t="shared" ref="H44:H48" si="9">+G44*F44/1000</f>
        <v>9406.8780000000006</v>
      </c>
    </row>
    <row r="45" spans="2:8">
      <c r="B45" s="118">
        <v>98111140</v>
      </c>
      <c r="C45" s="141" t="s">
        <v>184</v>
      </c>
      <c r="D45" s="106" t="s">
        <v>194</v>
      </c>
      <c r="E45" s="106" t="s">
        <v>66</v>
      </c>
      <c r="F45" s="120">
        <v>6789255</v>
      </c>
      <c r="G45" s="125">
        <v>1</v>
      </c>
      <c r="H45" s="121">
        <f t="shared" si="9"/>
        <v>6789.2550000000001</v>
      </c>
    </row>
    <row r="46" spans="2:8">
      <c r="B46" s="118">
        <v>98111140</v>
      </c>
      <c r="C46" s="141" t="s">
        <v>184</v>
      </c>
      <c r="D46" s="106" t="s">
        <v>194</v>
      </c>
      <c r="E46" s="106" t="s">
        <v>66</v>
      </c>
      <c r="F46" s="120">
        <v>9535751</v>
      </c>
      <c r="G46" s="125">
        <v>1</v>
      </c>
      <c r="H46" s="121">
        <f t="shared" si="9"/>
        <v>9535.7510000000002</v>
      </c>
    </row>
    <row r="47" spans="2:8">
      <c r="B47" s="118">
        <v>98111140</v>
      </c>
      <c r="C47" s="141" t="s">
        <v>184</v>
      </c>
      <c r="D47" s="106" t="s">
        <v>194</v>
      </c>
      <c r="E47" s="106" t="s">
        <v>66</v>
      </c>
      <c r="F47" s="120">
        <v>12128361</v>
      </c>
      <c r="G47" s="125">
        <v>1</v>
      </c>
      <c r="H47" s="121">
        <f t="shared" si="9"/>
        <v>12128.361000000001</v>
      </c>
    </row>
    <row r="48" spans="2:8">
      <c r="B48" s="118">
        <v>98111140</v>
      </c>
      <c r="C48" s="141" t="s">
        <v>184</v>
      </c>
      <c r="D48" s="106" t="s">
        <v>194</v>
      </c>
      <c r="E48" s="106" t="s">
        <v>66</v>
      </c>
      <c r="F48" s="120">
        <v>11341064</v>
      </c>
      <c r="G48" s="125">
        <v>1</v>
      </c>
      <c r="H48" s="121">
        <f t="shared" si="9"/>
        <v>11341.064</v>
      </c>
    </row>
    <row r="49" spans="2:8">
      <c r="B49" s="123">
        <v>98111140</v>
      </c>
      <c r="C49" s="141" t="s">
        <v>184</v>
      </c>
      <c r="D49" s="106" t="s">
        <v>194</v>
      </c>
      <c r="E49" s="106" t="s">
        <v>66</v>
      </c>
      <c r="F49" s="120">
        <v>3093822</v>
      </c>
      <c r="G49" s="125">
        <v>1</v>
      </c>
      <c r="H49" s="121">
        <f t="shared" ref="H49" si="10">+G49*F49/1000</f>
        <v>3093.8220000000001</v>
      </c>
    </row>
    <row r="50" spans="2:8">
      <c r="B50" s="118" t="s">
        <v>195</v>
      </c>
      <c r="C50" s="141" t="s">
        <v>185</v>
      </c>
      <c r="D50" s="106" t="s">
        <v>196</v>
      </c>
      <c r="E50" s="106" t="s">
        <v>66</v>
      </c>
      <c r="F50" s="120">
        <v>16740000</v>
      </c>
      <c r="G50" s="106">
        <v>1</v>
      </c>
      <c r="H50" s="121">
        <f t="shared" si="6"/>
        <v>16740</v>
      </c>
    </row>
    <row r="51" spans="2:8">
      <c r="B51" s="118" t="s">
        <v>198</v>
      </c>
      <c r="C51" s="141" t="s">
        <v>185</v>
      </c>
      <c r="D51" s="106" t="s">
        <v>196</v>
      </c>
      <c r="E51" s="106" t="s">
        <v>66</v>
      </c>
      <c r="F51" s="120">
        <v>828000</v>
      </c>
      <c r="G51" s="106">
        <v>1</v>
      </c>
      <c r="H51" s="121">
        <f t="shared" si="6"/>
        <v>828</v>
      </c>
    </row>
    <row r="52" spans="2:8">
      <c r="B52" s="118" t="s">
        <v>207</v>
      </c>
      <c r="C52" s="141" t="s">
        <v>185</v>
      </c>
      <c r="D52" s="106" t="s">
        <v>196</v>
      </c>
      <c r="E52" s="106" t="s">
        <v>66</v>
      </c>
      <c r="F52" s="120">
        <v>6000000</v>
      </c>
      <c r="G52" s="106">
        <v>1</v>
      </c>
      <c r="H52" s="121">
        <f t="shared" si="6"/>
        <v>6000</v>
      </c>
    </row>
    <row r="53" spans="2:8">
      <c r="B53" s="118" t="s">
        <v>237</v>
      </c>
      <c r="C53" s="141" t="s">
        <v>185</v>
      </c>
      <c r="D53" s="106" t="s">
        <v>196</v>
      </c>
      <c r="E53" s="106" t="s">
        <v>66</v>
      </c>
      <c r="F53" s="131">
        <v>96000</v>
      </c>
      <c r="G53" s="106">
        <v>1</v>
      </c>
      <c r="H53" s="121">
        <f t="shared" si="6"/>
        <v>96</v>
      </c>
    </row>
    <row r="54" spans="2:8">
      <c r="B54" s="118" t="s">
        <v>217</v>
      </c>
      <c r="C54" s="141" t="s">
        <v>185</v>
      </c>
      <c r="D54" s="106" t="s">
        <v>196</v>
      </c>
      <c r="E54" s="106" t="s">
        <v>66</v>
      </c>
      <c r="F54" s="120">
        <v>3540000</v>
      </c>
      <c r="G54" s="106">
        <v>1</v>
      </c>
      <c r="H54" s="121">
        <f t="shared" si="6"/>
        <v>3540</v>
      </c>
    </row>
    <row r="55" spans="2:8">
      <c r="B55" s="118" t="s">
        <v>209</v>
      </c>
      <c r="C55" s="141" t="s">
        <v>185</v>
      </c>
      <c r="D55" s="106" t="s">
        <v>196</v>
      </c>
      <c r="E55" s="106" t="s">
        <v>66</v>
      </c>
      <c r="F55" s="120">
        <v>5640000</v>
      </c>
      <c r="G55" s="106">
        <v>1</v>
      </c>
      <c r="H55" s="121">
        <f t="shared" ref="H55:H56" si="11">+G55*F55/1000</f>
        <v>5640</v>
      </c>
    </row>
    <row r="56" spans="2:8">
      <c r="B56" s="118" t="s">
        <v>239</v>
      </c>
      <c r="C56" s="141" t="s">
        <v>185</v>
      </c>
      <c r="D56" s="106" t="s">
        <v>196</v>
      </c>
      <c r="E56" s="106" t="s">
        <v>66</v>
      </c>
      <c r="F56" s="128">
        <v>5880000</v>
      </c>
      <c r="G56" s="106">
        <v>1</v>
      </c>
      <c r="H56" s="121">
        <f t="shared" si="11"/>
        <v>5880</v>
      </c>
    </row>
    <row r="57" spans="2:8">
      <c r="B57" s="118" t="s">
        <v>197</v>
      </c>
      <c r="C57" s="141" t="s">
        <v>186</v>
      </c>
      <c r="D57" s="106" t="s">
        <v>196</v>
      </c>
      <c r="E57" s="106" t="s">
        <v>66</v>
      </c>
      <c r="F57" s="120">
        <v>2921000</v>
      </c>
      <c r="G57" s="106">
        <v>1</v>
      </c>
      <c r="H57" s="121">
        <f t="shared" si="6"/>
        <v>2921</v>
      </c>
    </row>
    <row r="58" spans="2:8">
      <c r="B58" s="118" t="s">
        <v>208</v>
      </c>
      <c r="C58" s="141" t="s">
        <v>186</v>
      </c>
      <c r="D58" s="106" t="s">
        <v>196</v>
      </c>
      <c r="E58" s="106" t="s">
        <v>66</v>
      </c>
      <c r="F58" s="120">
        <v>1390000</v>
      </c>
      <c r="G58" s="106">
        <v>1</v>
      </c>
      <c r="H58" s="121">
        <f t="shared" si="6"/>
        <v>1390</v>
      </c>
    </row>
    <row r="59" spans="2:8">
      <c r="B59" s="118" t="s">
        <v>210</v>
      </c>
      <c r="C59" s="141" t="s">
        <v>186</v>
      </c>
      <c r="D59" s="106" t="s">
        <v>196</v>
      </c>
      <c r="E59" s="106" t="s">
        <v>66</v>
      </c>
      <c r="F59" s="120">
        <v>980000</v>
      </c>
      <c r="G59" s="106">
        <v>1</v>
      </c>
      <c r="H59" s="121">
        <f t="shared" si="6"/>
        <v>980</v>
      </c>
    </row>
    <row r="60" spans="2:8">
      <c r="B60" s="118" t="s">
        <v>211</v>
      </c>
      <c r="C60" s="141" t="s">
        <v>186</v>
      </c>
      <c r="D60" s="106" t="s">
        <v>196</v>
      </c>
      <c r="E60" s="106" t="s">
        <v>66</v>
      </c>
      <c r="F60" s="120">
        <v>530000</v>
      </c>
      <c r="G60" s="106">
        <v>1</v>
      </c>
      <c r="H60" s="121">
        <f t="shared" si="6"/>
        <v>530</v>
      </c>
    </row>
    <row r="61" spans="2:8">
      <c r="B61" s="118" t="s">
        <v>221</v>
      </c>
      <c r="C61" s="141" t="s">
        <v>186</v>
      </c>
      <c r="D61" s="106" t="s">
        <v>196</v>
      </c>
      <c r="E61" s="106" t="s">
        <v>66</v>
      </c>
      <c r="F61" s="120">
        <v>2382000</v>
      </c>
      <c r="G61" s="106">
        <v>1</v>
      </c>
      <c r="H61" s="121">
        <f t="shared" si="6"/>
        <v>2382</v>
      </c>
    </row>
    <row r="62" spans="2:8">
      <c r="B62" s="118" t="s">
        <v>230</v>
      </c>
      <c r="C62" s="141" t="s">
        <v>186</v>
      </c>
      <c r="D62" s="106" t="s">
        <v>196</v>
      </c>
      <c r="E62" s="106" t="s">
        <v>66</v>
      </c>
      <c r="F62" s="120">
        <v>1690000</v>
      </c>
      <c r="G62" s="106">
        <v>1</v>
      </c>
      <c r="H62" s="121">
        <f t="shared" si="6"/>
        <v>1690</v>
      </c>
    </row>
    <row r="63" spans="2:8">
      <c r="B63" s="118" t="s">
        <v>241</v>
      </c>
      <c r="C63" s="141" t="s">
        <v>186</v>
      </c>
      <c r="D63" s="106" t="s">
        <v>196</v>
      </c>
      <c r="E63" s="106" t="s">
        <v>66</v>
      </c>
      <c r="F63" s="128">
        <v>1200000</v>
      </c>
      <c r="G63" s="106">
        <v>1</v>
      </c>
      <c r="H63" s="121">
        <f t="shared" si="6"/>
        <v>1200</v>
      </c>
    </row>
    <row r="64" spans="2:8">
      <c r="B64" s="118" t="s">
        <v>192</v>
      </c>
      <c r="C64" s="141" t="s">
        <v>187</v>
      </c>
      <c r="D64" s="106" t="s">
        <v>191</v>
      </c>
      <c r="E64" s="106" t="s">
        <v>66</v>
      </c>
      <c r="F64" s="128">
        <v>43093985</v>
      </c>
      <c r="G64" s="129">
        <v>1</v>
      </c>
      <c r="H64" s="130">
        <f t="shared" ref="H64" si="12">+G64*F64/1000</f>
        <v>43093.985000000001</v>
      </c>
    </row>
    <row r="65" spans="2:8">
      <c r="B65" s="118" t="s">
        <v>203</v>
      </c>
      <c r="C65" s="141" t="s">
        <v>187</v>
      </c>
      <c r="D65" s="106" t="s">
        <v>196</v>
      </c>
      <c r="E65" s="106" t="s">
        <v>66</v>
      </c>
      <c r="F65" s="120">
        <v>3998143</v>
      </c>
      <c r="G65" s="106">
        <v>1</v>
      </c>
      <c r="H65" s="121">
        <f t="shared" si="6"/>
        <v>3998.143</v>
      </c>
    </row>
    <row r="66" spans="2:8">
      <c r="B66" s="118" t="s">
        <v>204</v>
      </c>
      <c r="C66" s="141" t="s">
        <v>187</v>
      </c>
      <c r="D66" s="106" t="s">
        <v>196</v>
      </c>
      <c r="E66" s="106" t="s">
        <v>66</v>
      </c>
      <c r="F66" s="128">
        <v>8235983</v>
      </c>
      <c r="G66" s="129">
        <v>1</v>
      </c>
      <c r="H66" s="130">
        <f t="shared" si="6"/>
        <v>8235.9830000000002</v>
      </c>
    </row>
    <row r="67" spans="2:8">
      <c r="B67" s="118" t="s">
        <v>202</v>
      </c>
      <c r="C67" s="141" t="s">
        <v>187</v>
      </c>
      <c r="D67" s="106" t="s">
        <v>196</v>
      </c>
      <c r="E67" s="106" t="s">
        <v>66</v>
      </c>
      <c r="F67" s="120">
        <v>17520000</v>
      </c>
      <c r="G67" s="106">
        <v>1</v>
      </c>
      <c r="H67" s="121">
        <f t="shared" si="6"/>
        <v>17520</v>
      </c>
    </row>
    <row r="68" spans="2:8">
      <c r="B68" s="118" t="s">
        <v>214</v>
      </c>
      <c r="C68" s="141" t="s">
        <v>187</v>
      </c>
      <c r="D68" s="106" t="s">
        <v>191</v>
      </c>
      <c r="E68" s="106" t="s">
        <v>66</v>
      </c>
      <c r="F68" s="120">
        <v>3072520</v>
      </c>
      <c r="G68" s="106">
        <v>1</v>
      </c>
      <c r="H68" s="121">
        <f t="shared" si="6"/>
        <v>3072.52</v>
      </c>
    </row>
    <row r="69" spans="2:8">
      <c r="B69" s="118" t="s">
        <v>250</v>
      </c>
      <c r="C69" s="141" t="s">
        <v>187</v>
      </c>
      <c r="D69" s="106" t="s">
        <v>196</v>
      </c>
      <c r="E69" s="106" t="s">
        <v>66</v>
      </c>
      <c r="F69" s="120">
        <v>6003984</v>
      </c>
      <c r="G69" s="106">
        <v>1</v>
      </c>
      <c r="H69" s="121">
        <f t="shared" ref="H69:H71" si="13">+G69*F69/1000</f>
        <v>6003.9840000000004</v>
      </c>
    </row>
    <row r="70" spans="2:8">
      <c r="B70" s="118" t="s">
        <v>251</v>
      </c>
      <c r="C70" s="141" t="s">
        <v>187</v>
      </c>
      <c r="D70" s="106" t="s">
        <v>196</v>
      </c>
      <c r="E70" s="106" t="s">
        <v>66</v>
      </c>
      <c r="F70" s="120">
        <v>1184134</v>
      </c>
      <c r="G70" s="106">
        <v>1</v>
      </c>
      <c r="H70" s="121">
        <f t="shared" si="13"/>
        <v>1184.134</v>
      </c>
    </row>
    <row r="71" spans="2:8">
      <c r="B71" s="118" t="s">
        <v>252</v>
      </c>
      <c r="C71" s="141" t="s">
        <v>187</v>
      </c>
      <c r="D71" s="106" t="s">
        <v>196</v>
      </c>
      <c r="E71" s="106" t="s">
        <v>66</v>
      </c>
      <c r="F71" s="120">
        <v>8796907</v>
      </c>
      <c r="G71" s="106">
        <v>1</v>
      </c>
      <c r="H71" s="121">
        <f t="shared" si="13"/>
        <v>8796.9069999999992</v>
      </c>
    </row>
    <row r="72" spans="2:8">
      <c r="B72" s="118" t="s">
        <v>228</v>
      </c>
      <c r="C72" s="141" t="s">
        <v>187</v>
      </c>
      <c r="D72" s="106" t="s">
        <v>196</v>
      </c>
      <c r="E72" s="106" t="s">
        <v>66</v>
      </c>
      <c r="F72" s="120">
        <v>17820000</v>
      </c>
      <c r="G72" s="106">
        <v>1</v>
      </c>
      <c r="H72" s="121">
        <f t="shared" ref="H72:H73" si="14">+G72*F72/1000</f>
        <v>17820</v>
      </c>
    </row>
    <row r="73" spans="2:8">
      <c r="B73" s="118" t="s">
        <v>229</v>
      </c>
      <c r="C73" s="141" t="s">
        <v>187</v>
      </c>
      <c r="D73" s="106" t="s">
        <v>196</v>
      </c>
      <c r="E73" s="106" t="s">
        <v>66</v>
      </c>
      <c r="F73" s="120">
        <v>762000</v>
      </c>
      <c r="G73" s="106">
        <v>1</v>
      </c>
      <c r="H73" s="121">
        <f t="shared" si="14"/>
        <v>762</v>
      </c>
    </row>
    <row r="74" spans="2:8">
      <c r="B74" s="118" t="s">
        <v>253</v>
      </c>
      <c r="C74" s="141" t="s">
        <v>187</v>
      </c>
      <c r="D74" s="106" t="s">
        <v>196</v>
      </c>
      <c r="E74" s="106" t="s">
        <v>66</v>
      </c>
      <c r="F74" s="120">
        <v>3255840</v>
      </c>
      <c r="G74" s="106">
        <v>1</v>
      </c>
      <c r="H74" s="121">
        <f t="shared" ref="H74:H76" si="15">+G74*F74/1000</f>
        <v>3255.84</v>
      </c>
    </row>
    <row r="75" spans="2:8">
      <c r="B75" s="118" t="s">
        <v>254</v>
      </c>
      <c r="C75" s="141" t="s">
        <v>187</v>
      </c>
      <c r="D75" s="106" t="s">
        <v>194</v>
      </c>
      <c r="E75" s="106" t="s">
        <v>66</v>
      </c>
      <c r="F75" s="120">
        <v>24416900</v>
      </c>
      <c r="G75" s="106">
        <v>1</v>
      </c>
      <c r="H75" s="121">
        <f t="shared" ref="H75" si="16">+G75*F75/1000</f>
        <v>24416.9</v>
      </c>
    </row>
    <row r="76" spans="2:8">
      <c r="B76" s="118" t="s">
        <v>255</v>
      </c>
      <c r="C76" s="141" t="s">
        <v>187</v>
      </c>
      <c r="D76" s="106" t="s">
        <v>196</v>
      </c>
      <c r="E76" s="106" t="s">
        <v>66</v>
      </c>
      <c r="F76" s="120">
        <v>4200000</v>
      </c>
      <c r="G76" s="106">
        <v>1</v>
      </c>
      <c r="H76" s="121">
        <f t="shared" si="15"/>
        <v>4200</v>
      </c>
    </row>
    <row r="77" spans="2:8">
      <c r="B77" s="118" t="s">
        <v>234</v>
      </c>
      <c r="C77" s="141" t="s">
        <v>187</v>
      </c>
      <c r="D77" s="106" t="s">
        <v>191</v>
      </c>
      <c r="E77" s="106" t="s">
        <v>66</v>
      </c>
      <c r="F77" s="120">
        <v>46894819</v>
      </c>
      <c r="G77" s="106">
        <v>1</v>
      </c>
      <c r="H77" s="121">
        <f t="shared" ref="H77" si="17">+G77*F77/1000</f>
        <v>46894.819000000003</v>
      </c>
    </row>
    <row r="78" spans="2:8">
      <c r="B78" s="118" t="s">
        <v>238</v>
      </c>
      <c r="C78" s="141" t="s">
        <v>187</v>
      </c>
      <c r="D78" s="106" t="s">
        <v>191</v>
      </c>
      <c r="E78" s="106" t="s">
        <v>66</v>
      </c>
      <c r="F78" s="120">
        <v>3863184</v>
      </c>
      <c r="G78" s="106">
        <v>1</v>
      </c>
      <c r="H78" s="121">
        <f t="shared" si="6"/>
        <v>3863.1840000000002</v>
      </c>
    </row>
    <row r="79" spans="2:8">
      <c r="B79" s="117" t="s">
        <v>188</v>
      </c>
      <c r="C79" s="199" t="s">
        <v>104</v>
      </c>
      <c r="D79" s="199"/>
      <c r="E79" s="199"/>
      <c r="F79" s="199"/>
      <c r="G79" s="199"/>
      <c r="H79" s="110">
        <f>H80</f>
        <v>57866.727000000006</v>
      </c>
    </row>
    <row r="80" spans="2:8">
      <c r="B80" s="127" t="s">
        <v>67</v>
      </c>
      <c r="C80" s="141"/>
      <c r="D80" s="106"/>
      <c r="E80" s="106"/>
      <c r="F80" s="120"/>
      <c r="G80" s="106"/>
      <c r="H80" s="121">
        <f>SUM(H81:H85)</f>
        <v>57866.727000000006</v>
      </c>
    </row>
    <row r="81" spans="2:8">
      <c r="B81" s="118" t="s">
        <v>222</v>
      </c>
      <c r="C81" s="119" t="s">
        <v>183</v>
      </c>
      <c r="D81" s="106" t="s">
        <v>196</v>
      </c>
      <c r="E81" s="106" t="s">
        <v>66</v>
      </c>
      <c r="F81" s="120">
        <v>1576832</v>
      </c>
      <c r="G81" s="106">
        <v>1</v>
      </c>
      <c r="H81" s="121">
        <f t="shared" ref="H81" si="18">+G81*F81/1000</f>
        <v>1576.8320000000001</v>
      </c>
    </row>
    <row r="82" spans="2:8">
      <c r="B82" s="118" t="s">
        <v>224</v>
      </c>
      <c r="C82" s="119" t="s">
        <v>183</v>
      </c>
      <c r="D82" s="106" t="s">
        <v>196</v>
      </c>
      <c r="E82" s="106" t="s">
        <v>66</v>
      </c>
      <c r="F82" s="120">
        <v>54551190</v>
      </c>
      <c r="G82" s="106">
        <v>1</v>
      </c>
      <c r="H82" s="121">
        <f t="shared" ref="H82" si="19">+G82*F82/1000</f>
        <v>54551.19</v>
      </c>
    </row>
    <row r="83" spans="2:8">
      <c r="B83" s="118" t="s">
        <v>223</v>
      </c>
      <c r="C83" s="141" t="s">
        <v>187</v>
      </c>
      <c r="D83" s="106" t="s">
        <v>196</v>
      </c>
      <c r="E83" s="106" t="s">
        <v>66</v>
      </c>
      <c r="F83" s="120">
        <v>1309212</v>
      </c>
      <c r="G83" s="106">
        <v>1</v>
      </c>
      <c r="H83" s="121">
        <f t="shared" ref="H83" si="20">+G83*F83/1000</f>
        <v>1309.212</v>
      </c>
    </row>
    <row r="84" spans="2:8">
      <c r="B84" s="123" t="s">
        <v>256</v>
      </c>
      <c r="C84" s="126" t="s">
        <v>184</v>
      </c>
      <c r="D84" s="106" t="s">
        <v>194</v>
      </c>
      <c r="E84" s="125" t="s">
        <v>66</v>
      </c>
      <c r="F84" s="120">
        <v>327190</v>
      </c>
      <c r="G84" s="125">
        <v>1</v>
      </c>
      <c r="H84" s="121">
        <f t="shared" ref="H84" si="21">+G84*F84/1000</f>
        <v>327.19</v>
      </c>
    </row>
    <row r="85" spans="2:8">
      <c r="B85" s="123" t="s">
        <v>257</v>
      </c>
      <c r="C85" s="126" t="s">
        <v>184</v>
      </c>
      <c r="D85" s="106" t="s">
        <v>194</v>
      </c>
      <c r="E85" s="125" t="s">
        <v>66</v>
      </c>
      <c r="F85" s="120">
        <v>102303</v>
      </c>
      <c r="G85" s="125">
        <v>1</v>
      </c>
      <c r="H85" s="121">
        <f t="shared" ref="H85" si="22">+G85*F85/1000</f>
        <v>102.303</v>
      </c>
    </row>
  </sheetData>
  <mergeCells count="13">
    <mergeCell ref="B30:G30"/>
    <mergeCell ref="C79:G79"/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honeticPr fontId="8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1</vt:lpstr>
      <vt:lpstr>Հ2</vt:lpstr>
      <vt:lpstr>Հ3</vt:lpstr>
      <vt:lpstr>Հ4</vt:lpstr>
      <vt:lpstr>Հ5</vt:lpstr>
      <vt:lpstr>Հ6</vt:lpstr>
      <vt:lpstr>'1'!Заголовки_для_печати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h.aperyan</cp:lastModifiedBy>
  <cp:lastPrinted>2023-01-11T06:28:57Z</cp:lastPrinted>
  <dcterms:created xsi:type="dcterms:W3CDTF">2020-05-26T05:50:11Z</dcterms:created>
  <dcterms:modified xsi:type="dcterms:W3CDTF">2023-02-14T13:12:44Z</dcterms:modified>
</cp:coreProperties>
</file>