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130" activeTab="6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10" r:id="rId5"/>
    <sheet name="Հավելված 6" sheetId="11" r:id="rId6"/>
    <sheet name="Հավելված 7" sheetId="9" r:id="rId7"/>
  </sheets>
  <definedNames>
    <definedName name="_xlnm.Print_Area" localSheetId="0">'Հավելված 1'!$A$1:$F$50</definedName>
    <definedName name="_xlnm.Print_Area" localSheetId="1">'Հավելված 2'!$A$1:$H$14</definedName>
    <definedName name="_xlnm.Print_Area" localSheetId="2">'Հավելված 3'!$A$1:$I$79</definedName>
    <definedName name="_xlnm.Print_Area" localSheetId="6">'Հավելված 7'!$A$1:$G$54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0" l="1"/>
  <c r="E51" i="10"/>
  <c r="C51" i="10"/>
  <c r="D60" i="10"/>
  <c r="E60" i="10"/>
  <c r="C60" i="10"/>
  <c r="D51" i="11"/>
  <c r="E51" i="11"/>
  <c r="C51" i="11"/>
  <c r="D60" i="11"/>
  <c r="E60" i="11"/>
  <c r="C60" i="11"/>
  <c r="H33" i="2"/>
  <c r="I33" i="2"/>
  <c r="G33" i="2"/>
  <c r="I34" i="2"/>
  <c r="H34" i="2"/>
  <c r="G34" i="2"/>
  <c r="G62" i="2" l="1"/>
  <c r="G61" i="2" s="1"/>
  <c r="H62" i="2"/>
  <c r="H61" i="2" s="1"/>
  <c r="I62" i="2"/>
  <c r="F39" i="1"/>
  <c r="E39" i="1"/>
  <c r="I61" i="2"/>
  <c r="D39" i="1"/>
  <c r="D34" i="11" l="1"/>
  <c r="E34" i="11"/>
  <c r="C34" i="11"/>
  <c r="D22" i="11"/>
  <c r="E22" i="11"/>
  <c r="C22" i="11"/>
  <c r="D31" i="11" l="1"/>
  <c r="E31" i="11" s="1"/>
  <c r="E34" i="10"/>
  <c r="D34" i="10"/>
  <c r="C34" i="10"/>
  <c r="D31" i="10"/>
  <c r="E31" i="10" s="1"/>
  <c r="G13" i="9" l="1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I66" i="2" l="1"/>
  <c r="I65" i="2" s="1"/>
  <c r="I64" i="2" s="1"/>
  <c r="I60" i="2" s="1"/>
  <c r="H66" i="2"/>
  <c r="H65" i="2" s="1"/>
  <c r="H64" i="2" s="1"/>
  <c r="H60" i="2" s="1"/>
  <c r="G66" i="2"/>
  <c r="G65" i="2" s="1"/>
  <c r="G64" i="2" s="1"/>
  <c r="G60" i="2" s="1"/>
  <c r="I78" i="2"/>
  <c r="I77" i="2" s="1"/>
  <c r="I76" i="2" s="1"/>
  <c r="H78" i="2"/>
  <c r="H77" i="2" s="1"/>
  <c r="H76" i="2" s="1"/>
  <c r="G78" i="2"/>
  <c r="G77" i="2" s="1"/>
  <c r="G76" i="2" s="1"/>
  <c r="H44" i="2" l="1"/>
  <c r="I44" i="2"/>
  <c r="G44" i="2"/>
  <c r="G12" i="9" l="1"/>
  <c r="G11" i="9" s="1"/>
  <c r="E12" i="7"/>
  <c r="F12" i="7"/>
  <c r="G12" i="7"/>
  <c r="H31" i="2" l="1"/>
  <c r="I31" i="2"/>
  <c r="G31" i="2"/>
  <c r="H29" i="2"/>
  <c r="I29" i="2"/>
  <c r="G29" i="2"/>
  <c r="G28" i="2" l="1"/>
  <c r="G27" i="2" s="1"/>
  <c r="G26" i="2" s="1"/>
  <c r="G24" i="2" s="1"/>
  <c r="G22" i="2" s="1"/>
  <c r="D19" i="1" s="1"/>
  <c r="I28" i="2"/>
  <c r="I27" i="2"/>
  <c r="I26" i="2" s="1"/>
  <c r="I24" i="2" s="1"/>
  <c r="I22" i="2" s="1"/>
  <c r="H28" i="2"/>
  <c r="H27" i="2" s="1"/>
  <c r="H26" i="2" s="1"/>
  <c r="H24" i="2" s="1"/>
  <c r="H22" i="2" s="1"/>
  <c r="G43" i="2" l="1"/>
  <c r="G42" i="2" s="1"/>
  <c r="G41" i="2" l="1"/>
  <c r="G39" i="2" s="1"/>
  <c r="G37" i="2" s="1"/>
  <c r="G74" i="2"/>
  <c r="E19" i="1"/>
  <c r="G10" i="7"/>
  <c r="G73" i="2" l="1"/>
  <c r="D25" i="1"/>
  <c r="G21" i="2"/>
  <c r="H43" i="2"/>
  <c r="H42" i="2" s="1"/>
  <c r="F19" i="1"/>
  <c r="G72" i="2" l="1"/>
  <c r="G70" i="2" s="1"/>
  <c r="G68" i="2" s="1"/>
  <c r="D32" i="1" s="1"/>
  <c r="D31" i="1" s="1"/>
  <c r="D17" i="8"/>
  <c r="D15" i="8" s="1"/>
  <c r="D13" i="8" s="1"/>
  <c r="D11" i="8" s="1"/>
  <c r="H14" i="7"/>
  <c r="D12" i="1"/>
  <c r="H41" i="2"/>
  <c r="H39" i="2" s="1"/>
  <c r="H37" i="2" s="1"/>
  <c r="H74" i="2"/>
  <c r="H73" i="2" s="1"/>
  <c r="I43" i="2"/>
  <c r="I42" i="2" s="1"/>
  <c r="H72" i="2" l="1"/>
  <c r="H70" i="2" s="1"/>
  <c r="H68" i="2" s="1"/>
  <c r="E32" i="1" s="1"/>
  <c r="E31" i="1" s="1"/>
  <c r="E25" i="1"/>
  <c r="H21" i="2"/>
  <c r="H12" i="7"/>
  <c r="D14" i="7"/>
  <c r="D12" i="7" s="1"/>
  <c r="I41" i="2"/>
  <c r="I39" i="2" s="1"/>
  <c r="I37" i="2" s="1"/>
  <c r="I74" i="2"/>
  <c r="I73" i="2" s="1"/>
  <c r="I72" i="2" l="1"/>
  <c r="I70" i="2" s="1"/>
  <c r="I68" i="2" s="1"/>
  <c r="F32" i="1" s="1"/>
  <c r="F31" i="1" s="1"/>
  <c r="E17" i="8"/>
  <c r="E15" i="8" s="1"/>
  <c r="E13" i="8" s="1"/>
  <c r="E11" i="8" s="1"/>
  <c r="E12" i="1"/>
  <c r="F25" i="1"/>
  <c r="I21" i="2"/>
  <c r="D11" i="1"/>
  <c r="D10" i="1" s="1"/>
  <c r="D10" i="7"/>
  <c r="F17" i="8" l="1"/>
  <c r="F15" i="8" s="1"/>
  <c r="F13" i="8" s="1"/>
  <c r="F11" i="8" s="1"/>
  <c r="F12" i="1"/>
  <c r="G19" i="2"/>
  <c r="G17" i="2" s="1"/>
  <c r="G15" i="2" s="1"/>
  <c r="G13" i="2" s="1"/>
  <c r="H19" i="2"/>
  <c r="I19" i="2"/>
  <c r="G58" i="2" l="1"/>
  <c r="G56" i="2" s="1"/>
  <c r="G55" i="2" s="1"/>
  <c r="G53" i="2" s="1"/>
  <c r="G51" i="2" s="1"/>
  <c r="G49" i="2" s="1"/>
  <c r="G47" i="2" s="1"/>
  <c r="G11" i="2" s="1"/>
  <c r="H10" i="7"/>
  <c r="F10" i="7"/>
  <c r="E10" i="7" l="1"/>
  <c r="H58" i="2" l="1"/>
  <c r="H56" i="2" s="1"/>
  <c r="H55" i="2" s="1"/>
  <c r="H53" i="2" s="1"/>
  <c r="I58" i="2"/>
  <c r="I56" i="2" s="1"/>
  <c r="I55" i="2" s="1"/>
  <c r="I53" i="2" s="1"/>
  <c r="H17" i="2"/>
  <c r="H15" i="2" s="1"/>
  <c r="H13" i="2" s="1"/>
  <c r="I17" i="2"/>
  <c r="I15" i="2" s="1"/>
  <c r="I13" i="2" s="1"/>
  <c r="I51" i="2" l="1"/>
  <c r="I49" i="2" s="1"/>
  <c r="I47" i="2" s="1"/>
  <c r="I11" i="2" s="1"/>
  <c r="H51" i="2"/>
  <c r="H49" i="2" s="1"/>
  <c r="H47" i="2" s="1"/>
  <c r="H11" i="2" s="1"/>
  <c r="F11" i="1" l="1"/>
  <c r="F10" i="1" s="1"/>
  <c r="E11" i="1"/>
  <c r="E10" i="1" s="1"/>
</calcChain>
</file>

<file path=xl/sharedStrings.xml><?xml version="1.0" encoding="utf-8"?>
<sst xmlns="http://schemas.openxmlformats.org/spreadsheetml/2006/main" count="600" uniqueCount="212">
  <si>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</si>
  <si>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</si>
  <si>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</si>
  <si>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</si>
  <si>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</si>
  <si>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 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</si>
  <si>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</si>
  <si>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</si>
  <si>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</si>
  <si>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</si>
  <si>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</si>
  <si>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</si>
  <si>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</si>
  <si>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</si>
  <si>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</si>
  <si>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</si>
  <si>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</si>
  <si>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</si>
  <si>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</si>
  <si>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</si>
  <si>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</si>
  <si>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</si>
  <si>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</si>
  <si>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</si>
  <si>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</si>
  <si>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</si>
  <si>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</si>
  <si>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</si>
  <si>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</si>
  <si>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</si>
  <si>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</si>
  <si>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</si>
  <si>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</si>
  <si>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</si>
  <si>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</si>
  <si>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</si>
  <si>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</si>
  <si>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</si>
  <si>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</si>
  <si>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</si>
  <si>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</si>
  <si>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</si>
  <si>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</si>
  <si>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</si>
  <si>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</si>
  <si>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</si>
  <si>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</si>
  <si>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</si>
  <si>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</si>
  <si>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</si>
  <si>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</si>
  <si>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</si>
  <si>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</si>
  <si>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</si>
  <si>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</si>
  <si>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</si>
  <si>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</si>
  <si>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</si>
  <si>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</si>
  <si>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</si>
  <si>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</si>
  <si>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</si>
  <si>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</si>
  <si>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</si>
  <si>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</si>
  <si>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</si>
  <si>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</si>
  <si>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</si>
  <si>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</si>
  <si>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</si>
  <si>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</si>
  <si>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</si>
  <si>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 xml:space="preserve"> Առաջին կիսամյակ</t>
  </si>
  <si>
    <t xml:space="preserve">ՀՀ կառավարության 2023 թվականի </t>
  </si>
  <si>
    <t xml:space="preserve"> 31001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</si>
  <si>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</si>
  <si>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</si>
  <si>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>Ազգային անվտանգության համակարգի տեխնիկական հագեցվածության բարելավում</t>
  </si>
  <si>
    <t xml:space="preserve"> ՄԵՔԵՆԱՆԵՐ  ԵՎ  ՍԱՐՔԱՎՈՐՈՒՄՆԵՐ</t>
  </si>
  <si>
    <t xml:space="preserve"> - Վարչական սարքավորումներ</t>
  </si>
  <si>
    <t>«ՀԱՅԱՍՏԱՆԻ ՀԱՆՐԱՊԵՏՈՒԹՅԱՆ 2023 ԹՎԱԿԱՆԻ ՊԵՏԱԿԱՆ ԲՅՈՒՋԵԻ ՄԱՍԻՆ» ՀԱՅԱՍՏԱՆԻ ՀԱՆՐԱՊԵՏՈՒԹՅԱՆ 
ՕՐԵՆՔԻ N 1 ՀԱՎԵԼՎԱԾԻ N 3 ԱՂՅՈՒՍԱԿՈՒՄ ԿԱՏԱՐՎՈՂ ՓՈՓՈԽՈՒԹՅՈՒՆՆԵՐԸ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</si>
  <si>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</si>
  <si>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</si>
  <si>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</si>
  <si>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</si>
  <si>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</si>
  <si>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</si>
  <si>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Նյութեր (Ապրանքներ)</t>
  </si>
  <si>
    <t xml:space="preserve"> - Հատուկ նպատակային այլ նյութեր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</si>
  <si>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</t>
  </si>
  <si>
    <t>Հավելված 4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</si>
  <si>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</si>
  <si>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</si>
  <si>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Առաջին կիսամյակ</t>
  </si>
  <si>
    <t>Ինն ամիս</t>
  </si>
  <si>
    <t>Տարի</t>
  </si>
  <si>
    <t>այդ թվում` ըստ կատարողների</t>
  </si>
  <si>
    <t>Ցուցանիշների փոփոխությունը (նվազեցումները նշված են փակագծերում)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</si>
  <si>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</si>
  <si>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</si>
  <si>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</si>
  <si>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</si>
  <si>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</si>
  <si>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</si>
  <si>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</si>
  <si>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 նվազեցումները` փակագծերում)</t>
  </si>
  <si>
    <t>Քանակը</t>
  </si>
  <si>
    <t>Գումարը
(հազար դրամով)</t>
  </si>
  <si>
    <t>Բաժին N 03</t>
  </si>
  <si>
    <t>Խումբ N 01</t>
  </si>
  <si>
    <t>Դաս N 02</t>
  </si>
  <si>
    <t>Ազգային անվտանգություն</t>
  </si>
  <si>
    <t xml:space="preserve"> ՄԱՍ I. Ա Պ Ր Ա Ն Ք Ն Ե Ր</t>
  </si>
  <si>
    <t>հատ</t>
  </si>
  <si>
    <t>1138  11001</t>
  </si>
  <si>
    <t>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</si>
  <si>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>ԳՀ</t>
  </si>
  <si>
    <t>Հավելված 5</t>
  </si>
  <si>
    <t xml:space="preserve">ՀԱՅԱՍՏԱՆԻ ՀԱՆՐԱՊԵՏՈՒԹՅԱՆ ԿԱՌԱՎԱՐՈՒԹՅԱՆ 2022 ԹՎԱԿԱՆԻ ԴԵԿՏԵՄԲԵՐԻ 29-Ի ԹԻՎ 2111-Ն N 10 ՀԱՎԵԼՎԱԾՈՒՄ ԿԱՏԱՐՎՈՂ ՓՈՓՈԽՈՒԹՅՈՒՆՆԵՐԸ  </t>
  </si>
  <si>
    <t>31442230/503</t>
  </si>
  <si>
    <t>կուտակիչ մարտկոց` ԿՄ 6ՍՏ-190</t>
  </si>
  <si>
    <t>34351200/548</t>
  </si>
  <si>
    <t>ավտոմեքենաների անիվներ</t>
  </si>
  <si>
    <t>34351200/552</t>
  </si>
  <si>
    <t>34351200/553</t>
  </si>
  <si>
    <t>34351200/554</t>
  </si>
  <si>
    <t>34351200/555</t>
  </si>
  <si>
    <t>34351200/556</t>
  </si>
  <si>
    <t>34351200/557</t>
  </si>
  <si>
    <t>34351200/558</t>
  </si>
  <si>
    <t>34351200/559</t>
  </si>
  <si>
    <t>34351200/560</t>
  </si>
  <si>
    <t>34351200/561</t>
  </si>
  <si>
    <t>34351200/563</t>
  </si>
  <si>
    <t>09211100/512</t>
  </si>
  <si>
    <t>շարժիչի յուղեր</t>
  </si>
  <si>
    <t>09211100/515</t>
  </si>
  <si>
    <t>24951310/503</t>
  </si>
  <si>
    <t>լիտր</t>
  </si>
  <si>
    <t xml:space="preserve"> - </t>
  </si>
  <si>
    <t>ավտոմեքենաների պահեստամասեր</t>
  </si>
  <si>
    <t>ԷԱՃ</t>
  </si>
  <si>
    <t xml:space="preserve"> - Տրանսպորտային նյութեր</t>
  </si>
  <si>
    <t xml:space="preserve"> ՇԵՆՔԵՐ ԵՎ ՇԻՆՈՒԹՅՈՒՆՆԵՐ</t>
  </si>
  <si>
    <t xml:space="preserve"> - Շենքերի և շինությունների շինարարություն</t>
  </si>
  <si>
    <t>34331300/932</t>
  </si>
  <si>
    <t>34331300/933</t>
  </si>
  <si>
    <t>34331300/934</t>
  </si>
  <si>
    <t>34331300/935</t>
  </si>
  <si>
    <t>34331300/936</t>
  </si>
  <si>
    <t>34331300/937</t>
  </si>
  <si>
    <t>34331300/938</t>
  </si>
  <si>
    <t>34331300/939</t>
  </si>
  <si>
    <t>34331300/940</t>
  </si>
  <si>
    <t>34331300/941</t>
  </si>
  <si>
    <t>34331300/942</t>
  </si>
  <si>
    <t>34331300/943</t>
  </si>
  <si>
    <t>34351200/501</t>
  </si>
  <si>
    <t>34351200/502</t>
  </si>
  <si>
    <t>34351200/503</t>
  </si>
  <si>
    <t>34351200/504</t>
  </si>
  <si>
    <t>34351200/505</t>
  </si>
  <si>
    <t>34351200/506</t>
  </si>
  <si>
    <t>34351200/507</t>
  </si>
  <si>
    <t>34351200/508</t>
  </si>
  <si>
    <t>34351200/509</t>
  </si>
  <si>
    <t>34351200/510</t>
  </si>
  <si>
    <t>34351200/511</t>
  </si>
  <si>
    <t>34351200/512</t>
  </si>
  <si>
    <t>34351200/513</t>
  </si>
  <si>
    <t>հակասառիչ հեղուկ` A դասի կոնցենտրանտ,  A-40 դասի` 40 C աստիճան սառման ջերմաստիճանով,A-65 դասի` 65 C սառման ջերմաստիճանով</t>
  </si>
  <si>
    <t>Հավելված 7</t>
  </si>
  <si>
    <t>Հավելված 6</t>
  </si>
  <si>
    <t>ՀԱՅԱՍՏԱՆԻ ՀԱՆՐԱՊԵՏՈՒԹՅԱՆ ԿԱՌԱՎԱՐՈՒԹՅԱՆ 2022 ԹՎԱԿԱՆԻ ԴԵԿՏԵՄԲԵՐԻ 29-Ի ԹԻՎ 2111-Ն ՈՐՈՇՄԱՆ N 9  ՀԱՎԵԼՎԱԾԻ N9.26 ԵՎ N9.47 ԱՂՅՈՒՍԱԿՆԵՐՈՒՄ ԿԱՏԱՐՎՈՂ ՓՈՓՈԽՈՒԹՅՈՒՆՆԵՐԸ  ԵՎ ԼՐԱՑՈՒՄՆԵՐԸ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</si>
  <si>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</si>
  <si>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</si>
  <si>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</si>
  <si>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1138 </t>
  </si>
  <si>
    <t xml:space="preserve"> Ազգային անվտանգություն </t>
  </si>
  <si>
    <t xml:space="preserve"> Ծրագրի միջոցառումները </t>
  </si>
  <si>
    <t xml:space="preserve"> Ծրագրի դասիչը` </t>
  </si>
  <si>
    <t>Ցուցանիշների փոփոխությունը (ավելացումները նշված են դրական նշանով)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</si>
  <si>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</si>
  <si>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</si>
  <si>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</si>
  <si>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</si>
  <si>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</si>
  <si>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</si>
  <si>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</si>
  <si>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Նկարագրությունը`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</si>
  <si>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 </t>
  </si>
  <si>
    <t xml:space="preserve"> Միջոցառման տեսակը` </t>
  </si>
  <si>
    <t xml:space="preserve"> Ծառայությունների մատուցում </t>
  </si>
  <si>
    <t xml:space="preserve"> Ալտիվն օգտագործող կազմակերպության(ների) անվանում(ներ)ը՛ </t>
  </si>
  <si>
    <t xml:space="preserve"> ՀՀ ազգային անվտանգության ծառայություն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</si>
  <si>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</si>
  <si>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</si>
  <si>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 31001 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</si>
  <si>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</si>
  <si>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</si>
  <si>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</si>
  <si>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</si>
  <si>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Համակարգչային սարքավորումների քանակ, հատ </t>
  </si>
  <si>
    <t xml:space="preserve"> Գրասենյակային գույքի միավոր քանակ, հատ </t>
  </si>
  <si>
    <t xml:space="preserve"> Համակարգչային սարքավորումների ծառայության կանխատեսվող միջին ժամկետ, տարի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</si>
  <si>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</si>
  <si>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</si>
  <si>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</si>
  <si>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</si>
  <si>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</si>
  <si>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>ՀԱՅԱՍՏԱՆԻ ՀԱՆՐԱՊԵՏՈՒԹՅԱՆ ԿԱՌԱՎԱՐՈՒԹՅԱՆ 2022 ԹՎԱԿԱՆԻ ԴԵԿՏԵՄԲԵՐԻ 29-Ի ԹԻՎ 2111-Ն  N 9.1  ՀԱՎԵԼՎԱԾԻ N9.1.31 ԵՎ N9.1.58 ԱՂՅՈՒՍԱԿՆԵՐՈՒՄ ԿԱՏԱՐՎՈՂ ՓՈՓՈԽՈՒԹՅՈՒՆՆԵՐԸ  ԵՎ ԼՐԱՑՈՒՄՆԵՐԸ</t>
  </si>
  <si>
    <t xml:space="preserve"> 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</si>
</sst>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-* #,##0.0\ _֏_-;\-* #,##0.0\ _֏_-;_-* &quot;-&quot;?\ _֏_-;_-@_-"/>
    <numFmt numFmtId="171" formatCode="_(* #,##0.0_);_(* \(#,##0.0\);_(* &quot;-&quot;??_);_(@_)"/>
    <numFmt numFmtId="172" formatCode="_(* #,##0_);_(* \(#,##0\);_(* &quot;-&quot;??_);_(@_)"/>
  </numFmts>
  <fonts count="9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sz val="12"/>
      <color rgb="FF000000"/>
      <name val="GHEA Grapalat"/>
    </font>
    <font>
      <sz val="12"/>
      <name val="GHEA Grapalat"/>
      <family val="2"/>
    </font>
    <font>
      <i/>
      <sz val="12"/>
      <name val="GHEA Grapalat"/>
      <family val="2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1"/>
      <color theme="1"/>
      <name val="GHEA Grapalat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</font>
    <font>
      <b/>
      <sz val="12"/>
      <color rgb="FF000000"/>
      <name val="GHEA Grapalat"/>
    </font>
    <font>
      <sz val="11"/>
      <color rgb="FF000000"/>
      <name val="GHEA Grapalat"/>
      <family val="3"/>
    </font>
    <font>
      <sz val="11"/>
      <color indexed="8"/>
      <name val="Calibri"/>
      <family val="2"/>
      <charset val="1"/>
    </font>
    <font>
      <b/>
      <sz val="8"/>
      <color theme="1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i/>
      <sz val="8"/>
      <name val="GHEA Grapalat"/>
      <family val="2"/>
    </font>
    <font>
      <i/>
      <sz val="10"/>
      <color indexed="8"/>
      <name val="GHEA Grapalat"/>
    </font>
    <font>
      <i/>
      <sz val="10"/>
      <name val="GHEA Grapalat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2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4" applyNumberFormat="0" applyFont="0" applyAlignment="0" applyProtection="0"/>
    <xf numFmtId="0" fontId="5" fillId="0" borderId="0">
      <alignment horizontal="left" vertical="top" wrapText="1"/>
    </xf>
    <xf numFmtId="0" fontId="27" fillId="0" borderId="0" applyNumberFormat="0" applyFill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  <xf numFmtId="0" fontId="34" fillId="5" borderId="10" applyNumberFormat="0" applyAlignment="0" applyProtection="0"/>
    <xf numFmtId="0" fontId="35" fillId="6" borderId="11" applyNumberFormat="0" applyAlignment="0" applyProtection="0"/>
    <xf numFmtId="0" fontId="36" fillId="6" borderId="10" applyNumberFormat="0" applyAlignment="0" applyProtection="0"/>
    <xf numFmtId="0" fontId="37" fillId="0" borderId="12" applyNumberFormat="0" applyFill="0" applyAlignment="0" applyProtection="0"/>
    <xf numFmtId="0" fontId="38" fillId="7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2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49" fillId="0" borderId="0"/>
    <xf numFmtId="0" fontId="49" fillId="0" borderId="0"/>
    <xf numFmtId="43" fontId="54" fillId="0" borderId="0" applyFont="0" applyFill="0" applyBorder="0" applyAlignment="0" applyProtection="0"/>
    <xf numFmtId="0" fontId="2" fillId="0" borderId="0"/>
    <xf numFmtId="0" fontId="56" fillId="4" borderId="0" applyNumberFormat="0" applyBorder="0" applyAlignment="0" applyProtection="0"/>
    <xf numFmtId="43" fontId="4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4" fillId="0" borderId="0"/>
    <xf numFmtId="43" fontId="5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5" fillId="0" borderId="0"/>
    <xf numFmtId="0" fontId="57" fillId="49" borderId="0" applyNumberFormat="0" applyBorder="0" applyAlignment="0" applyProtection="0"/>
    <xf numFmtId="0" fontId="53" fillId="43" borderId="0" applyNumberFormat="0" applyBorder="0" applyAlignment="0" applyProtection="0"/>
    <xf numFmtId="0" fontId="53" fillId="45" borderId="0" applyNumberFormat="0" applyBorder="0" applyAlignment="0" applyProtection="0"/>
    <xf numFmtId="0" fontId="57" fillId="47" borderId="0" applyNumberFormat="0" applyBorder="0" applyAlignment="0" applyProtection="0"/>
    <xf numFmtId="43" fontId="49" fillId="0" borderId="0" applyFont="0" applyFill="0" applyBorder="0" applyAlignment="0" applyProtection="0"/>
    <xf numFmtId="0" fontId="53" fillId="35" borderId="0" applyNumberFormat="0" applyBorder="0" applyAlignment="0" applyProtection="0"/>
    <xf numFmtId="0" fontId="53" fillId="38" borderId="0" applyNumberFormat="0" applyBorder="0" applyAlignment="0" applyProtection="0"/>
    <xf numFmtId="0" fontId="58" fillId="35" borderId="0" applyNumberFormat="0" applyBorder="0" applyAlignment="0" applyProtection="0"/>
    <xf numFmtId="0" fontId="3" fillId="0" borderId="0"/>
    <xf numFmtId="0" fontId="53" fillId="44" borderId="0" applyNumberFormat="0" applyBorder="0" applyAlignment="0" applyProtection="0"/>
    <xf numFmtId="0" fontId="53" fillId="42" borderId="0" applyNumberFormat="0" applyBorder="0" applyAlignment="0" applyProtection="0"/>
    <xf numFmtId="0" fontId="57" fillId="47" borderId="0" applyNumberFormat="0" applyBorder="0" applyAlignment="0" applyProtection="0"/>
    <xf numFmtId="0" fontId="49" fillId="0" borderId="0"/>
    <xf numFmtId="0" fontId="57" fillId="46" borderId="0" applyNumberFormat="0" applyBorder="0" applyAlignment="0" applyProtection="0"/>
    <xf numFmtId="0" fontId="53" fillId="34" borderId="0" applyNumberFormat="0" applyBorder="0" applyAlignment="0" applyProtection="0"/>
    <xf numFmtId="0" fontId="53" fillId="43" borderId="0" applyNumberFormat="0" applyBorder="0" applyAlignment="0" applyProtection="0"/>
    <xf numFmtId="43" fontId="2" fillId="0" borderId="0" applyFont="0" applyFill="0" applyBorder="0" applyAlignment="0" applyProtection="0"/>
    <xf numFmtId="0" fontId="57" fillId="44" borderId="0" applyNumberFormat="0" applyBorder="0" applyAlignment="0" applyProtection="0"/>
    <xf numFmtId="0" fontId="60" fillId="53" borderId="18" applyNumberFormat="0" applyAlignment="0" applyProtection="0"/>
    <xf numFmtId="0" fontId="53" fillId="41" borderId="0" applyNumberFormat="0" applyBorder="0" applyAlignment="0" applyProtection="0"/>
    <xf numFmtId="0" fontId="54" fillId="0" borderId="0"/>
    <xf numFmtId="0" fontId="57" fillId="50" borderId="0" applyNumberFormat="0" applyBorder="0" applyAlignment="0" applyProtection="0"/>
    <xf numFmtId="0" fontId="57" fillId="38" borderId="0" applyNumberFormat="0" applyBorder="0" applyAlignment="0" applyProtection="0"/>
    <xf numFmtId="0" fontId="57" fillId="39" borderId="0" applyNumberFormat="0" applyBorder="0" applyAlignment="0" applyProtection="0"/>
    <xf numFmtId="0" fontId="59" fillId="52" borderId="17" applyNumberFormat="0" applyAlignment="0" applyProtection="0"/>
    <xf numFmtId="0" fontId="57" fillId="51" borderId="0" applyNumberFormat="0" applyBorder="0" applyAlignment="0" applyProtection="0"/>
    <xf numFmtId="0" fontId="57" fillId="39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3" fillId="37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6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42" borderId="17" applyNumberFormat="0" applyAlignment="0" applyProtection="0"/>
    <xf numFmtId="0" fontId="67" fillId="0" borderId="22" applyNumberFormat="0" applyFill="0" applyAlignment="0" applyProtection="0"/>
    <xf numFmtId="0" fontId="68" fillId="5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2" fillId="0" borderId="0"/>
    <xf numFmtId="0" fontId="49" fillId="0" borderId="0"/>
    <xf numFmtId="0" fontId="49" fillId="0" borderId="0"/>
    <xf numFmtId="0" fontId="3" fillId="55" borderId="23" applyNumberFormat="0" applyFont="0" applyAlignment="0" applyProtection="0"/>
    <xf numFmtId="0" fontId="69" fillId="52" borderId="24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25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3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7" fillId="0" borderId="0"/>
  </cellStyleXfs>
  <cellXfs count="201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4" fillId="0" borderId="0" xfId="6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textRotation="90" wrapText="1"/>
    </xf>
    <xf numFmtId="0" fontId="13" fillId="0" borderId="0" xfId="49" applyFont="1" applyAlignment="1">
      <alignment horizontal="center" vertical="center" wrapText="1"/>
    </xf>
    <xf numFmtId="169" fontId="46" fillId="0" borderId="3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49" fontId="2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69" fontId="4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0" fontId="19" fillId="33" borderId="1" xfId="0" applyFont="1" applyFill="1" applyBorder="1" applyAlignment="1">
      <alignment horizontal="center" vertical="center" wrapText="1"/>
    </xf>
    <xf numFmtId="169" fontId="52" fillId="0" borderId="1" xfId="0" applyNumberFormat="1" applyFont="1" applyFill="1" applyBorder="1" applyAlignment="1">
      <alignment horizontal="center" vertical="center" wrapText="1"/>
    </xf>
    <xf numFmtId="0" fontId="25" fillId="33" borderId="1" xfId="58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14" fillId="0" borderId="1" xfId="0" applyNumberFormat="1" applyFont="1" applyBorder="1" applyAlignment="1">
      <alignment horizontal="left" vertical="center" wrapText="1"/>
    </xf>
    <xf numFmtId="170" fontId="14" fillId="0" borderId="1" xfId="0" applyNumberFormat="1" applyFont="1" applyBorder="1" applyAlignment="1">
      <alignment horizontal="left" vertical="top" wrapText="1"/>
    </xf>
    <xf numFmtId="0" fontId="51" fillId="0" borderId="1" xfId="0" applyFont="1" applyBorder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76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77" fillId="0" borderId="1" xfId="0" applyFont="1" applyBorder="1" applyAlignment="1">
      <alignment horizontal="left" vertical="top" wrapText="1"/>
    </xf>
    <xf numFmtId="0" fontId="78" fillId="0" borderId="1" xfId="0" applyFont="1" applyBorder="1" applyAlignment="1">
      <alignment horizontal="left" vertical="top" wrapText="1"/>
    </xf>
    <xf numFmtId="0" fontId="79" fillId="0" borderId="0" xfId="0" applyFont="1" applyAlignment="1">
      <alignment horizontal="right" vertical="center" wrapText="1"/>
    </xf>
    <xf numFmtId="0" fontId="79" fillId="0" borderId="0" xfId="0" applyFont="1" applyAlignment="1">
      <alignment horizontal="center" vertical="center" wrapText="1"/>
    </xf>
    <xf numFmtId="0" fontId="13" fillId="0" borderId="0" xfId="49" applyFont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9" fontId="26" fillId="0" borderId="1" xfId="0" applyNumberFormat="1" applyFont="1" applyFill="1" applyBorder="1" applyAlignment="1">
      <alignment horizontal="center" vertical="center" wrapText="1"/>
    </xf>
    <xf numFmtId="164" fontId="19" fillId="0" borderId="0" xfId="1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center" wrapText="1"/>
    </xf>
    <xf numFmtId="169" fontId="25" fillId="33" borderId="1" xfId="58" applyNumberFormat="1" applyFont="1" applyFill="1" applyBorder="1" applyAlignment="1">
      <alignment horizontal="center" vertical="center" wrapText="1"/>
    </xf>
    <xf numFmtId="0" fontId="50" fillId="33" borderId="1" xfId="0" applyFont="1" applyFill="1" applyBorder="1" applyAlignment="1">
      <alignment horizontal="center" vertical="center" wrapText="1"/>
    </xf>
    <xf numFmtId="0" fontId="19" fillId="0" borderId="1" xfId="58" applyFont="1" applyBorder="1" applyAlignment="1">
      <alignment horizontal="center" vertical="center" wrapText="1"/>
    </xf>
    <xf numFmtId="169" fontId="48" fillId="0" borderId="1" xfId="0" applyNumberFormat="1" applyFont="1" applyFill="1" applyBorder="1" applyAlignment="1">
      <alignment horizontal="center" vertical="center" wrapText="1"/>
    </xf>
    <xf numFmtId="0" fontId="48" fillId="33" borderId="1" xfId="0" applyFont="1" applyFill="1" applyBorder="1" applyAlignment="1">
      <alignment horizontal="left" vertical="center" wrapText="1"/>
    </xf>
    <xf numFmtId="0" fontId="80" fillId="0" borderId="0" xfId="0" applyFont="1" applyAlignment="1">
      <alignment horizontal="right" vertical="center" wrapText="1"/>
    </xf>
    <xf numFmtId="0" fontId="80" fillId="0" borderId="0" xfId="0" applyFont="1" applyAlignment="1">
      <alignment vertical="center" wrapText="1"/>
    </xf>
    <xf numFmtId="0" fontId="80" fillId="0" borderId="0" xfId="0" applyFont="1" applyAlignment="1">
      <alignment horizontal="center" vertical="center" wrapText="1"/>
    </xf>
    <xf numFmtId="171" fontId="80" fillId="0" borderId="0" xfId="1" applyNumberFormat="1" applyFont="1" applyAlignment="1">
      <alignment vertical="center" wrapText="1"/>
    </xf>
    <xf numFmtId="0" fontId="6" fillId="0" borderId="0" xfId="3" applyFont="1" applyAlignment="1">
      <alignment vertical="top" wrapText="1"/>
    </xf>
    <xf numFmtId="0" fontId="6" fillId="0" borderId="0" xfId="3" applyFont="1" applyAlignment="1">
      <alignment horizontal="center" vertical="top" wrapText="1"/>
    </xf>
    <xf numFmtId="171" fontId="79" fillId="0" borderId="0" xfId="0" applyNumberFormat="1" applyFont="1" applyAlignment="1">
      <alignment horizontal="right" vertical="center" wrapText="1"/>
    </xf>
    <xf numFmtId="171" fontId="82" fillId="0" borderId="1" xfId="1" applyNumberFormat="1" applyFont="1" applyBorder="1" applyAlignment="1">
      <alignment horizontal="center" vertical="center" wrapText="1"/>
    </xf>
    <xf numFmtId="171" fontId="83" fillId="0" borderId="1" xfId="1" applyNumberFormat="1" applyFont="1" applyBorder="1" applyAlignment="1">
      <alignment horizontal="center" vertical="center" wrapText="1"/>
    </xf>
    <xf numFmtId="0" fontId="84" fillId="0" borderId="1" xfId="0" applyFont="1" applyBorder="1" applyAlignment="1">
      <alignment horizontal="center" vertical="center" wrapText="1"/>
    </xf>
    <xf numFmtId="0" fontId="76" fillId="0" borderId="1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right" vertical="center" wrapText="1"/>
    </xf>
    <xf numFmtId="0" fontId="80" fillId="0" borderId="1" xfId="0" applyFont="1" applyBorder="1" applyAlignment="1">
      <alignment horizontal="left" vertical="center" wrapText="1"/>
    </xf>
    <xf numFmtId="0" fontId="80" fillId="0" borderId="1" xfId="0" applyFont="1" applyBorder="1" applyAlignment="1">
      <alignment vertical="center" wrapText="1"/>
    </xf>
    <xf numFmtId="0" fontId="86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vertical="center" wrapText="1"/>
    </xf>
    <xf numFmtId="172" fontId="9" fillId="0" borderId="1" xfId="1" applyNumberFormat="1" applyFont="1" applyBorder="1" applyAlignment="1">
      <alignment horizontal="center" vertical="center" wrapText="1"/>
    </xf>
    <xf numFmtId="172" fontId="9" fillId="0" borderId="1" xfId="1" applyNumberFormat="1" applyFont="1" applyBorder="1" applyAlignment="1">
      <alignment vertical="center" wrapText="1"/>
    </xf>
    <xf numFmtId="171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0" fillId="0" borderId="1" xfId="0" applyFont="1" applyFill="1" applyBorder="1" applyAlignment="1">
      <alignment horizontal="left" vertical="center" wrapText="1"/>
    </xf>
    <xf numFmtId="166" fontId="9" fillId="0" borderId="1" xfId="1" applyNumberFormat="1" applyFont="1" applyBorder="1" applyAlignment="1">
      <alignment horizontal="center" vertical="center" wrapText="1"/>
    </xf>
    <xf numFmtId="0" fontId="21" fillId="0" borderId="0" xfId="6" applyFont="1" applyFill="1"/>
    <xf numFmtId="0" fontId="88" fillId="0" borderId="0" xfId="0" applyFont="1" applyAlignment="1">
      <alignment horizontal="right" vertical="center" wrapText="1"/>
    </xf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90" fillId="0" borderId="1" xfId="6" applyFont="1" applyFill="1" applyBorder="1" applyAlignment="1">
      <alignment horizontal="left" vertical="top" wrapText="1"/>
    </xf>
    <xf numFmtId="0" fontId="90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91" fillId="0" borderId="1" xfId="0" applyFont="1" applyBorder="1" applyAlignment="1">
      <alignment horizontal="left" vertical="top" wrapText="1"/>
    </xf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169" fontId="92" fillId="0" borderId="1" xfId="6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93" fillId="0" borderId="0" xfId="0" applyFont="1" applyAlignment="1">
      <alignment horizontal="right" vertical="top" wrapText="1"/>
    </xf>
    <xf numFmtId="0" fontId="94" fillId="0" borderId="6" xfId="6" applyFont="1" applyFill="1" applyBorder="1" applyAlignment="1">
      <alignment horizontal="center" vertical="top"/>
    </xf>
    <xf numFmtId="0" fontId="95" fillId="0" borderId="1" xfId="6" applyFont="1" applyFill="1" applyBorder="1" applyAlignment="1">
      <alignment horizontal="center" vertical="top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21" fillId="0" borderId="0" xfId="6" applyFont="1" applyFill="1" applyBorder="1" applyAlignment="1">
      <alignment horizontal="left" vertical="top"/>
    </xf>
    <xf numFmtId="169" fontId="92" fillId="0" borderId="0" xfId="6" applyNumberFormat="1" applyFont="1" applyFill="1" applyBorder="1" applyAlignment="1">
      <alignment horizontal="center" vertical="center" wrapText="1"/>
    </xf>
    <xf numFmtId="169" fontId="21" fillId="0" borderId="0" xfId="6" applyNumberFormat="1" applyFont="1" applyFill="1"/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49" applyFont="1" applyAlignment="1">
      <alignment horizontal="center" vertical="center" wrapText="1"/>
    </xf>
    <xf numFmtId="169" fontId="43" fillId="0" borderId="0" xfId="0" applyNumberFormat="1" applyFont="1" applyFill="1" applyBorder="1" applyAlignment="1">
      <alignment horizontal="right" vertical="center" wrapText="1"/>
    </xf>
    <xf numFmtId="169" fontId="4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4" fillId="0" borderId="1" xfId="0" applyNumberFormat="1" applyFont="1" applyFill="1" applyBorder="1" applyAlignment="1">
      <alignment horizontal="center" vertical="center" wrapText="1"/>
    </xf>
    <xf numFmtId="169" fontId="45" fillId="0" borderId="1" xfId="0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right" vertical="top"/>
    </xf>
    <xf numFmtId="0" fontId="10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1" fillId="0" borderId="2" xfId="6" applyFont="1" applyFill="1" applyBorder="1" applyAlignment="1">
      <alignment horizontal="center" vertical="top" wrapText="1"/>
    </xf>
    <xf numFmtId="0" fontId="21" fillId="0" borderId="26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7" fillId="0" borderId="0" xfId="6" applyFont="1" applyFill="1" applyAlignment="1">
      <alignment horizontal="center" vertical="top" wrapText="1"/>
    </xf>
    <xf numFmtId="0" fontId="89" fillId="0" borderId="0" xfId="6" applyFont="1" applyFill="1" applyAlignment="1">
      <alignment horizontal="center" vertical="center"/>
    </xf>
    <xf numFmtId="0" fontId="91" fillId="0" borderId="4" xfId="0" applyFont="1" applyBorder="1" applyAlignment="1">
      <alignment horizontal="center" vertical="top" wrapText="1"/>
    </xf>
    <xf numFmtId="0" fontId="91" fillId="0" borderId="5" xfId="0" applyFont="1" applyBorder="1" applyAlignment="1">
      <alignment horizontal="center" vertical="top" wrapText="1"/>
    </xf>
    <xf numFmtId="0" fontId="91" fillId="0" borderId="6" xfId="0" applyFont="1" applyBorder="1" applyAlignment="1">
      <alignment horizontal="center" vertical="top" wrapText="1"/>
    </xf>
    <xf numFmtId="0" fontId="21" fillId="0" borderId="4" xfId="6" applyFont="1" applyFill="1" applyBorder="1" applyAlignment="1">
      <alignment horizontal="center" vertical="top" wrapText="1"/>
    </xf>
    <xf numFmtId="0" fontId="21" fillId="0" borderId="6" xfId="6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" fillId="0" borderId="0" xfId="6" applyFont="1" applyFill="1" applyAlignment="1">
      <alignment horizontal="center" vertical="center" wrapText="1"/>
    </xf>
    <xf numFmtId="0" fontId="26" fillId="0" borderId="4" xfId="0" applyFont="1" applyBorder="1" applyAlignment="1">
      <alignment vertical="center" wrapText="1"/>
    </xf>
    <xf numFmtId="0" fontId="26" fillId="0" borderId="5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76" fillId="0" borderId="4" xfId="0" applyFont="1" applyBorder="1" applyAlignment="1">
      <alignment horizontal="center" vertical="center" wrapText="1"/>
    </xf>
    <xf numFmtId="0" fontId="76" fillId="0" borderId="5" xfId="0" applyFont="1" applyBorder="1" applyAlignment="1">
      <alignment horizontal="center" vertical="center" wrapText="1"/>
    </xf>
    <xf numFmtId="0" fontId="76" fillId="0" borderId="6" xfId="0" applyFont="1" applyBorder="1" applyAlignment="1">
      <alignment horizontal="center" vertical="center" wrapText="1"/>
    </xf>
    <xf numFmtId="0" fontId="85" fillId="0" borderId="4" xfId="0" applyFont="1" applyBorder="1" applyAlignment="1">
      <alignment vertical="center" wrapText="1"/>
    </xf>
    <xf numFmtId="0" fontId="85" fillId="0" borderId="5" xfId="0" applyFont="1" applyBorder="1" applyAlignment="1">
      <alignment vertical="center" wrapText="1"/>
    </xf>
    <xf numFmtId="0" fontId="85" fillId="0" borderId="6" xfId="0" applyFont="1" applyBorder="1" applyAlignment="1">
      <alignment vertical="center" wrapText="1"/>
    </xf>
    <xf numFmtId="0" fontId="26" fillId="56" borderId="4" xfId="0" applyFont="1" applyFill="1" applyBorder="1" applyAlignment="1">
      <alignment vertical="center" wrapText="1"/>
    </xf>
    <xf numFmtId="0" fontId="26" fillId="56" borderId="5" xfId="0" applyFont="1" applyFill="1" applyBorder="1" applyAlignment="1">
      <alignment vertical="center" wrapText="1"/>
    </xf>
    <xf numFmtId="0" fontId="26" fillId="56" borderId="6" xfId="0" applyFont="1" applyFill="1" applyBorder="1" applyAlignment="1">
      <alignment vertical="center" wrapText="1"/>
    </xf>
    <xf numFmtId="0" fontId="81" fillId="0" borderId="0" xfId="0" applyFont="1" applyAlignment="1">
      <alignment horizontal="center" vertical="center" wrapText="1"/>
    </xf>
    <xf numFmtId="0" fontId="80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1" fontId="10" fillId="0" borderId="2" xfId="1" applyNumberFormat="1" applyFont="1" applyBorder="1" applyAlignment="1">
      <alignment horizontal="center" vertical="center" wrapText="1"/>
    </xf>
    <xf numFmtId="171" fontId="10" fillId="0" borderId="3" xfId="1" applyNumberFormat="1" applyFont="1" applyBorder="1" applyAlignment="1">
      <alignment horizontal="center" vertical="center" wrapText="1"/>
    </xf>
    <xf numFmtId="171" fontId="82" fillId="0" borderId="4" xfId="1" applyNumberFormat="1" applyFont="1" applyBorder="1" applyAlignment="1">
      <alignment horizontal="center" vertical="center" wrapText="1"/>
    </xf>
    <xf numFmtId="171" fontId="82" fillId="0" borderId="6" xfId="1" applyNumberFormat="1" applyFont="1" applyBorder="1" applyAlignment="1">
      <alignment horizontal="center" vertical="center" wrapText="1"/>
    </xf>
  </cellXfs>
  <cellStyles count="132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3"/>
    <cellStyle name="Обычный 2 3" xfId="122"/>
    <cellStyle name="Обычный 3" xfId="58"/>
    <cellStyle name="Обычный 4" xfId="131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opLeftCell="A37" zoomScaleNormal="100" zoomScaleSheetLayoutView="100" workbookViewId="0">
      <selection activeCell="D19" sqref="D19"/>
    </sheetView>
  </sheetViews>
  <sheetFormatPr defaultRowHeight="17.25" x14ac:dyDescent="0.3"/>
  <cols>
    <col min="1" max="1" width="8.140625" style="19" customWidth="1"/>
    <col min="2" max="2" width="10" style="19" customWidth="1"/>
    <col min="3" max="3" width="47.140625" style="19" customWidth="1"/>
    <col min="4" max="4" width="15.85546875" style="19" customWidth="1"/>
    <col min="5" max="5" width="15.42578125" style="19" customWidth="1"/>
    <col min="6" max="6" width="17.28515625" style="19" customWidth="1"/>
    <col min="7" max="7" width="11.5703125" style="19" bestFit="1" customWidth="1"/>
    <col min="8" max="8" width="11.7109375" style="19" bestFit="1" customWidth="1"/>
    <col min="9" max="9" width="12.140625" style="19" bestFit="1" customWidth="1"/>
    <col min="10" max="10" width="11.85546875" style="19" bestFit="1" customWidth="1"/>
    <col min="11" max="16384" width="9.140625" style="19"/>
  </cols>
  <sheetData>
    <row r="1" spans="1:6" s="1" customFormat="1" ht="16.5" customHeight="1" x14ac:dyDescent="0.25">
      <c r="D1" s="38"/>
      <c r="F1" s="39" t="s">
        <v>0</v>
      </c>
    </row>
    <row r="2" spans="1:6" s="1" customFormat="1" ht="16.5" customHeight="1" x14ac:dyDescent="0.25">
      <c r="E2" s="40"/>
      <c r="F2" s="70" t="s">
        <v>73</v>
      </c>
    </row>
    <row r="3" spans="1:6" s="1" customFormat="1" ht="17.25" customHeight="1" x14ac:dyDescent="0.25">
      <c r="E3" s="41"/>
      <c r="F3" s="71" t="s">
        <v>54</v>
      </c>
    </row>
    <row r="4" spans="1:6" s="2" customFormat="1" ht="75.75" customHeight="1" x14ac:dyDescent="0.3">
      <c r="A4" s="136" t="s">
        <v>99</v>
      </c>
      <c r="B4" s="136"/>
      <c r="C4" s="136"/>
      <c r="D4" s="136"/>
      <c r="E4" s="136"/>
      <c r="F4" s="136"/>
    </row>
    <row r="5" spans="1:6" s="2" customFormat="1" x14ac:dyDescent="0.3">
      <c r="A5" s="3"/>
    </row>
    <row r="6" spans="1:6" s="2" customFormat="1" x14ac:dyDescent="0.3">
      <c r="A6" s="4"/>
      <c r="B6" s="4"/>
      <c r="C6" s="4"/>
      <c r="D6" s="4"/>
      <c r="E6" s="4"/>
      <c r="F6" s="5" t="s">
        <v>1</v>
      </c>
    </row>
    <row r="7" spans="1:6" s="2" customFormat="1" ht="60.75" customHeight="1" x14ac:dyDescent="0.3">
      <c r="A7" s="137" t="s">
        <v>2</v>
      </c>
      <c r="B7" s="137"/>
      <c r="C7" s="138" t="s">
        <v>3</v>
      </c>
      <c r="D7" s="141" t="s">
        <v>53</v>
      </c>
      <c r="E7" s="142"/>
      <c r="F7" s="143"/>
    </row>
    <row r="8" spans="1:6" s="2" customFormat="1" ht="39.75" customHeight="1" x14ac:dyDescent="0.3">
      <c r="A8" s="6" t="s">
        <v>4</v>
      </c>
      <c r="B8" s="6" t="s">
        <v>5</v>
      </c>
      <c r="C8" s="139"/>
      <c r="D8" s="140" t="s">
        <v>72</v>
      </c>
      <c r="E8" s="140" t="s">
        <v>29</v>
      </c>
      <c r="F8" s="140" t="s">
        <v>30</v>
      </c>
    </row>
    <row r="9" spans="1:6" s="9" customFormat="1" ht="13.5" customHeight="1" x14ac:dyDescent="0.25">
      <c r="A9" s="7"/>
      <c r="B9" s="7"/>
      <c r="C9" s="8"/>
      <c r="D9" s="140"/>
      <c r="E9" s="140"/>
      <c r="F9" s="140"/>
    </row>
    <row r="10" spans="1:6" s="2" customFormat="1" x14ac:dyDescent="0.3">
      <c r="A10" s="10"/>
      <c r="B10" s="10"/>
      <c r="C10" s="10" t="s">
        <v>6</v>
      </c>
      <c r="D10" s="11">
        <f>D11+D31</f>
        <v>0</v>
      </c>
      <c r="E10" s="11">
        <f>E11+E31</f>
        <v>0</v>
      </c>
      <c r="F10" s="11">
        <f>F11+F31</f>
        <v>0</v>
      </c>
    </row>
    <row r="11" spans="1:6" s="2" customFormat="1" ht="33" x14ac:dyDescent="0.3">
      <c r="A11" s="12"/>
      <c r="B11" s="12"/>
      <c r="C11" s="10" t="s">
        <v>42</v>
      </c>
      <c r="D11" s="13">
        <f t="shared" ref="D11:F11" si="0">+D12</f>
        <v>0</v>
      </c>
      <c r="E11" s="13">
        <f t="shared" si="0"/>
        <v>0</v>
      </c>
      <c r="F11" s="13">
        <f t="shared" si="0"/>
        <v>0</v>
      </c>
    </row>
    <row r="12" spans="1:6" s="2" customFormat="1" x14ac:dyDescent="0.3">
      <c r="A12" s="12">
        <v>1138</v>
      </c>
      <c r="B12" s="12"/>
      <c r="C12" s="10" t="s">
        <v>7</v>
      </c>
      <c r="D12" s="13">
        <f>+D25+D19</f>
        <v>0</v>
      </c>
      <c r="E12" s="13">
        <f t="shared" ref="E12:F12" si="1">+E25+E19</f>
        <v>0</v>
      </c>
      <c r="F12" s="13">
        <f t="shared" si="1"/>
        <v>0</v>
      </c>
    </row>
    <row r="13" spans="1:6" s="2" customFormat="1" x14ac:dyDescent="0.3">
      <c r="A13" s="12"/>
      <c r="B13" s="12"/>
      <c r="C13" s="17" t="s">
        <v>43</v>
      </c>
      <c r="D13" s="17"/>
      <c r="E13" s="12"/>
      <c r="F13" s="12"/>
    </row>
    <row r="14" spans="1:6" s="2" customFormat="1" x14ac:dyDescent="0.3">
      <c r="A14" s="12"/>
      <c r="B14" s="12"/>
      <c r="C14" s="14" t="s">
        <v>8</v>
      </c>
      <c r="D14" s="14"/>
      <c r="E14" s="14"/>
      <c r="F14" s="12"/>
    </row>
    <row r="15" spans="1:6" s="2" customFormat="1" ht="49.5" x14ac:dyDescent="0.3">
      <c r="A15" s="12"/>
      <c r="B15" s="12"/>
      <c r="C15" s="17" t="s">
        <v>44</v>
      </c>
      <c r="D15" s="17"/>
      <c r="E15" s="12"/>
      <c r="F15" s="12"/>
    </row>
    <row r="16" spans="1:6" s="2" customFormat="1" x14ac:dyDescent="0.3">
      <c r="A16" s="12"/>
      <c r="B16" s="12"/>
      <c r="C16" s="14" t="s">
        <v>9</v>
      </c>
      <c r="D16" s="14"/>
      <c r="E16" s="14"/>
      <c r="F16" s="12"/>
    </row>
    <row r="17" spans="1:6" s="2" customFormat="1" ht="75" customHeight="1" x14ac:dyDescent="0.3">
      <c r="A17" s="12"/>
      <c r="B17" s="12"/>
      <c r="C17" s="17" t="s">
        <v>45</v>
      </c>
      <c r="D17" s="17"/>
      <c r="E17" s="12"/>
      <c r="F17" s="12"/>
    </row>
    <row r="18" spans="1:6" s="2" customFormat="1" ht="17.25" customHeight="1" x14ac:dyDescent="0.3">
      <c r="A18" s="61" t="s">
        <v>10</v>
      </c>
      <c r="B18" s="62"/>
      <c r="C18" s="1" t="s">
        <v>10</v>
      </c>
      <c r="D18" s="62"/>
      <c r="E18" s="62"/>
      <c r="F18" s="63"/>
    </row>
    <row r="19" spans="1:6" s="2" customFormat="1" x14ac:dyDescent="0.3">
      <c r="A19" s="12"/>
      <c r="B19" s="74" t="s">
        <v>11</v>
      </c>
      <c r="C19" s="75" t="s">
        <v>12</v>
      </c>
      <c r="D19" s="15">
        <f>'Հավելված 3'!G22</f>
        <v>108889.60000000001</v>
      </c>
      <c r="E19" s="15">
        <f t="shared" ref="E19:F19" si="2">D19</f>
        <v>108889.60000000001</v>
      </c>
      <c r="F19" s="15">
        <f t="shared" si="2"/>
        <v>108889.60000000001</v>
      </c>
    </row>
    <row r="20" spans="1:6" s="2" customFormat="1" ht="103.5" x14ac:dyDescent="0.3">
      <c r="A20" s="12"/>
      <c r="B20" s="74"/>
      <c r="C20" s="74" t="s">
        <v>81</v>
      </c>
      <c r="D20" s="17"/>
      <c r="E20" s="12"/>
      <c r="F20" s="12"/>
    </row>
    <row r="21" spans="1:6" s="2" customFormat="1" x14ac:dyDescent="0.3">
      <c r="A21" s="12"/>
      <c r="B21" s="74"/>
      <c r="C21" s="75" t="s">
        <v>13</v>
      </c>
      <c r="D21" s="12"/>
      <c r="E21" s="12"/>
      <c r="F21" s="12"/>
    </row>
    <row r="22" spans="1:6" s="2" customFormat="1" ht="103.5" x14ac:dyDescent="0.3">
      <c r="A22" s="12"/>
      <c r="B22" s="74"/>
      <c r="C22" s="74" t="s">
        <v>89</v>
      </c>
      <c r="D22" s="17"/>
      <c r="E22" s="12"/>
      <c r="F22" s="12"/>
    </row>
    <row r="23" spans="1:6" s="2" customFormat="1" x14ac:dyDescent="0.3">
      <c r="A23" s="12"/>
      <c r="B23" s="74"/>
      <c r="C23" s="75" t="s">
        <v>14</v>
      </c>
      <c r="D23" s="12"/>
      <c r="E23" s="12"/>
      <c r="F23" s="12"/>
    </row>
    <row r="24" spans="1:6" s="2" customFormat="1" x14ac:dyDescent="0.3">
      <c r="A24" s="12"/>
      <c r="B24" s="74"/>
      <c r="C24" s="74" t="s">
        <v>15</v>
      </c>
      <c r="D24" s="12"/>
      <c r="E24" s="12"/>
      <c r="F24" s="12"/>
    </row>
    <row r="25" spans="1:6" s="2" customFormat="1" x14ac:dyDescent="0.3">
      <c r="A25" s="12"/>
      <c r="B25" s="12" t="s">
        <v>74</v>
      </c>
      <c r="C25" s="12" t="s">
        <v>12</v>
      </c>
      <c r="D25" s="15">
        <f>'Հավելված 3'!G37</f>
        <v>-108889.59999999998</v>
      </c>
      <c r="E25" s="15">
        <f>'Հավելված 3'!H37</f>
        <v>-108889.59999999998</v>
      </c>
      <c r="F25" s="15">
        <f>'Հավելված 3'!I37</f>
        <v>-108889.59999999998</v>
      </c>
    </row>
    <row r="26" spans="1:6" s="2" customFormat="1" ht="33" x14ac:dyDescent="0.3">
      <c r="A26" s="12"/>
      <c r="B26" s="12"/>
      <c r="C26" s="17" t="s">
        <v>75</v>
      </c>
      <c r="D26" s="17"/>
      <c r="E26" s="12"/>
      <c r="F26" s="12"/>
    </row>
    <row r="27" spans="1:6" s="2" customFormat="1" x14ac:dyDescent="0.3">
      <c r="A27" s="12"/>
      <c r="B27" s="12"/>
      <c r="C27" s="12" t="s">
        <v>13</v>
      </c>
      <c r="D27" s="12"/>
      <c r="E27" s="12"/>
      <c r="F27" s="12"/>
    </row>
    <row r="28" spans="1:6" s="2" customFormat="1" ht="49.5" x14ac:dyDescent="0.3">
      <c r="A28" s="12"/>
      <c r="B28" s="12"/>
      <c r="C28" s="17" t="s">
        <v>76</v>
      </c>
      <c r="D28" s="17"/>
      <c r="E28" s="12"/>
      <c r="F28" s="12"/>
    </row>
    <row r="29" spans="1:6" s="2" customFormat="1" x14ac:dyDescent="0.3">
      <c r="A29" s="12"/>
      <c r="B29" s="12"/>
      <c r="C29" s="12" t="s">
        <v>14</v>
      </c>
      <c r="D29" s="12"/>
      <c r="E29" s="12"/>
      <c r="F29" s="12"/>
    </row>
    <row r="30" spans="1:6" s="2" customFormat="1" ht="49.5" x14ac:dyDescent="0.3">
      <c r="A30" s="12"/>
      <c r="B30" s="12"/>
      <c r="C30" s="12" t="s">
        <v>55</v>
      </c>
      <c r="D30" s="12"/>
      <c r="E30" s="12"/>
      <c r="F30" s="12"/>
    </row>
    <row r="31" spans="1:6" x14ac:dyDescent="0.3">
      <c r="A31" s="17"/>
      <c r="B31" s="17"/>
      <c r="C31" s="18" t="s">
        <v>16</v>
      </c>
      <c r="D31" s="16">
        <f>D32</f>
        <v>0</v>
      </c>
      <c r="E31" s="16">
        <f t="shared" ref="E31:F31" si="3">E32</f>
        <v>0</v>
      </c>
      <c r="F31" s="16">
        <f t="shared" si="3"/>
        <v>0</v>
      </c>
    </row>
    <row r="32" spans="1:6" x14ac:dyDescent="0.3">
      <c r="A32" s="17" t="s">
        <v>17</v>
      </c>
      <c r="B32" s="17"/>
      <c r="C32" s="20" t="s">
        <v>7</v>
      </c>
      <c r="D32" s="16">
        <f>D39+D45</f>
        <v>0</v>
      </c>
      <c r="E32" s="16">
        <f t="shared" ref="E32:F32" si="4">E39+E45</f>
        <v>0</v>
      </c>
      <c r="F32" s="16">
        <f t="shared" si="4"/>
        <v>0</v>
      </c>
    </row>
    <row r="33" spans="1:6" x14ac:dyDescent="0.3">
      <c r="A33" s="17"/>
      <c r="B33" s="17"/>
      <c r="C33" s="17" t="s">
        <v>18</v>
      </c>
      <c r="D33" s="17"/>
      <c r="E33" s="12"/>
      <c r="F33" s="12"/>
    </row>
    <row r="34" spans="1:6" x14ac:dyDescent="0.3">
      <c r="A34" s="17"/>
      <c r="B34" s="17"/>
      <c r="C34" s="20" t="s">
        <v>8</v>
      </c>
      <c r="D34" s="20"/>
      <c r="E34" s="12"/>
      <c r="F34" s="12"/>
    </row>
    <row r="35" spans="1:6" ht="56.25" customHeight="1" x14ac:dyDescent="0.3">
      <c r="A35" s="17"/>
      <c r="B35" s="17"/>
      <c r="C35" s="17" t="s">
        <v>19</v>
      </c>
      <c r="D35" s="17"/>
      <c r="E35" s="12"/>
      <c r="F35" s="12"/>
    </row>
    <row r="36" spans="1:6" x14ac:dyDescent="0.3">
      <c r="A36" s="17"/>
      <c r="B36" s="17"/>
      <c r="C36" s="20" t="s">
        <v>9</v>
      </c>
      <c r="D36" s="20"/>
      <c r="E36" s="12"/>
      <c r="F36" s="12"/>
    </row>
    <row r="37" spans="1:6" ht="49.5" x14ac:dyDescent="0.3">
      <c r="A37" s="17"/>
      <c r="B37" s="17"/>
      <c r="C37" s="17" t="s">
        <v>20</v>
      </c>
      <c r="D37" s="17"/>
      <c r="E37" s="12"/>
      <c r="F37" s="12"/>
    </row>
    <row r="38" spans="1:6" s="2" customFormat="1" ht="16.5" customHeight="1" x14ac:dyDescent="0.3">
      <c r="A38" s="64"/>
      <c r="B38" s="64"/>
      <c r="C38" s="1" t="s">
        <v>10</v>
      </c>
      <c r="D38" s="64"/>
      <c r="E38" s="64"/>
      <c r="F38" s="64"/>
    </row>
    <row r="39" spans="1:6" x14ac:dyDescent="0.3">
      <c r="A39" s="17"/>
      <c r="B39" s="17" t="s">
        <v>11</v>
      </c>
      <c r="C39" s="20" t="s">
        <v>12</v>
      </c>
      <c r="D39" s="16">
        <f>-D45</f>
        <v>-314445.59999999998</v>
      </c>
      <c r="E39" s="16">
        <f t="shared" ref="E39:F39" si="5">-E45</f>
        <v>-314445.59999999998</v>
      </c>
      <c r="F39" s="16">
        <f t="shared" si="5"/>
        <v>-314445.59999999998</v>
      </c>
    </row>
    <row r="40" spans="1:6" x14ac:dyDescent="0.3">
      <c r="A40" s="17"/>
      <c r="B40" s="17"/>
      <c r="C40" s="17" t="s">
        <v>18</v>
      </c>
      <c r="D40" s="17"/>
      <c r="E40" s="12"/>
      <c r="F40" s="12"/>
    </row>
    <row r="41" spans="1:6" x14ac:dyDescent="0.3">
      <c r="A41" s="17"/>
      <c r="B41" s="17"/>
      <c r="C41" s="20" t="s">
        <v>13</v>
      </c>
      <c r="D41" s="20"/>
      <c r="E41" s="12"/>
      <c r="F41" s="12"/>
    </row>
    <row r="42" spans="1:6" ht="69" customHeight="1" x14ac:dyDescent="0.3">
      <c r="A42" s="17"/>
      <c r="B42" s="17"/>
      <c r="C42" s="17" t="s">
        <v>21</v>
      </c>
      <c r="D42" s="17"/>
      <c r="E42" s="12"/>
      <c r="F42" s="12"/>
    </row>
    <row r="43" spans="1:6" x14ac:dyDescent="0.3">
      <c r="A43" s="17"/>
      <c r="B43" s="17"/>
      <c r="C43" s="20" t="s">
        <v>14</v>
      </c>
      <c r="D43" s="20"/>
      <c r="E43" s="12"/>
      <c r="F43" s="12"/>
    </row>
    <row r="44" spans="1:6" x14ac:dyDescent="0.3">
      <c r="A44" s="17"/>
      <c r="B44" s="17"/>
      <c r="C44" s="17" t="s">
        <v>15</v>
      </c>
      <c r="D44" s="17"/>
      <c r="E44" s="12"/>
      <c r="F44" s="12"/>
    </row>
    <row r="45" spans="1:6" x14ac:dyDescent="0.3">
      <c r="A45" s="17"/>
      <c r="B45" s="17" t="s">
        <v>11</v>
      </c>
      <c r="C45" s="20" t="s">
        <v>12</v>
      </c>
      <c r="D45" s="16">
        <v>314445.59999999998</v>
      </c>
      <c r="E45" s="16">
        <v>314445.59999999998</v>
      </c>
      <c r="F45" s="16">
        <v>314445.59999999998</v>
      </c>
    </row>
    <row r="46" spans="1:6" x14ac:dyDescent="0.3">
      <c r="A46" s="17"/>
      <c r="B46" s="17"/>
      <c r="C46" s="17" t="s">
        <v>18</v>
      </c>
      <c r="D46" s="17"/>
      <c r="E46" s="12"/>
      <c r="F46" s="12"/>
    </row>
    <row r="47" spans="1:6" x14ac:dyDescent="0.3">
      <c r="A47" s="17"/>
      <c r="B47" s="17"/>
      <c r="C47" s="20" t="s">
        <v>13</v>
      </c>
      <c r="D47" s="20"/>
      <c r="E47" s="12"/>
      <c r="F47" s="12"/>
    </row>
    <row r="48" spans="1:6" ht="69" customHeight="1" x14ac:dyDescent="0.3">
      <c r="A48" s="17"/>
      <c r="B48" s="17"/>
      <c r="C48" s="17" t="s">
        <v>21</v>
      </c>
      <c r="D48" s="17"/>
      <c r="E48" s="12"/>
      <c r="F48" s="12"/>
    </row>
    <row r="49" spans="1:6" x14ac:dyDescent="0.3">
      <c r="A49" s="17"/>
      <c r="B49" s="17"/>
      <c r="C49" s="20" t="s">
        <v>14</v>
      </c>
      <c r="D49" s="20"/>
      <c r="E49" s="12"/>
      <c r="F49" s="12"/>
    </row>
    <row r="50" spans="1:6" x14ac:dyDescent="0.3">
      <c r="A50" s="17"/>
      <c r="B50" s="17"/>
      <c r="C50" s="17" t="s">
        <v>15</v>
      </c>
      <c r="D50" s="17"/>
      <c r="E50" s="12"/>
      <c r="F50" s="12"/>
    </row>
  </sheetData>
  <mergeCells count="7">
    <mergeCell ref="A4:F4"/>
    <mergeCell ref="A7:B7"/>
    <mergeCell ref="C7:C8"/>
    <mergeCell ref="D8:D9"/>
    <mergeCell ref="E8:E9"/>
    <mergeCell ref="F8:F9"/>
    <mergeCell ref="D7:F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="110" zoomScaleNormal="110" zoomScaleSheetLayoutView="100" workbookViewId="0">
      <selection sqref="A1:H14"/>
    </sheetView>
  </sheetViews>
  <sheetFormatPr defaultRowHeight="15" x14ac:dyDescent="0.25"/>
  <cols>
    <col min="1" max="1" width="6.42578125" customWidth="1"/>
    <col min="2" max="2" width="8.28515625" customWidth="1"/>
    <col min="3" max="3" width="49.42578125" customWidth="1"/>
    <col min="4" max="4" width="11.5703125" customWidth="1"/>
    <col min="5" max="5" width="15.140625" customWidth="1"/>
    <col min="6" max="6" width="17.42578125" customWidth="1"/>
    <col min="7" max="7" width="16" customWidth="1"/>
    <col min="8" max="8" width="14.5703125" customWidth="1"/>
    <col min="9" max="10" width="14.140625" customWidth="1"/>
    <col min="11" max="11" width="13.85546875" bestFit="1" customWidth="1"/>
    <col min="12" max="13" width="13.7109375" bestFit="1" customWidth="1"/>
  </cols>
  <sheetData>
    <row r="1" spans="1:10" ht="24.75" customHeight="1" x14ac:dyDescent="0.25">
      <c r="F1" s="53"/>
      <c r="G1" s="53"/>
      <c r="H1" s="42" t="s">
        <v>22</v>
      </c>
    </row>
    <row r="2" spans="1:10" ht="16.5" x14ac:dyDescent="0.25">
      <c r="F2" s="144" t="s">
        <v>73</v>
      </c>
      <c r="G2" s="144"/>
      <c r="H2" s="144"/>
      <c r="I2" s="45"/>
      <c r="J2" s="45"/>
    </row>
    <row r="3" spans="1:10" ht="16.5" x14ac:dyDescent="0.25">
      <c r="F3" s="145" t="s">
        <v>54</v>
      </c>
      <c r="G3" s="145"/>
      <c r="H3" s="145"/>
      <c r="I3" s="45"/>
      <c r="J3" s="45"/>
    </row>
    <row r="4" spans="1:10" ht="16.5" x14ac:dyDescent="0.25">
      <c r="I4" s="45"/>
      <c r="J4" s="45"/>
    </row>
    <row r="5" spans="1:10" ht="43.5" customHeight="1" x14ac:dyDescent="0.25">
      <c r="A5" s="146" t="s">
        <v>80</v>
      </c>
      <c r="B5" s="146"/>
      <c r="C5" s="146"/>
      <c r="D5" s="146"/>
      <c r="E5" s="146"/>
      <c r="F5" s="146"/>
      <c r="G5" s="146"/>
      <c r="H5" s="146"/>
    </row>
    <row r="6" spans="1:10" x14ac:dyDescent="0.25">
      <c r="G6" s="147" t="s">
        <v>1</v>
      </c>
      <c r="H6" s="147"/>
      <c r="I6" s="43"/>
      <c r="J6" s="43"/>
    </row>
    <row r="7" spans="1:10" ht="37.5" customHeight="1" x14ac:dyDescent="0.25">
      <c r="A7" s="152" t="s">
        <v>58</v>
      </c>
      <c r="B7" s="152"/>
      <c r="C7" s="150" t="s">
        <v>59</v>
      </c>
      <c r="D7" s="151" t="s">
        <v>60</v>
      </c>
      <c r="E7" s="149" t="s">
        <v>97</v>
      </c>
      <c r="F7" s="149"/>
      <c r="G7" s="149"/>
      <c r="H7" s="149"/>
      <c r="I7" s="43"/>
      <c r="J7" s="43"/>
    </row>
    <row r="8" spans="1:10" s="43" customFormat="1" ht="31.5" customHeight="1" x14ac:dyDescent="0.25">
      <c r="A8" s="152"/>
      <c r="B8" s="152"/>
      <c r="C8" s="150"/>
      <c r="D8" s="151"/>
      <c r="E8" s="148" t="s">
        <v>61</v>
      </c>
      <c r="F8" s="148"/>
      <c r="G8" s="148"/>
      <c r="H8" s="148"/>
    </row>
    <row r="9" spans="1:10" s="43" customFormat="1" ht="76.5" x14ac:dyDescent="0.25">
      <c r="A9" s="44" t="s">
        <v>62</v>
      </c>
      <c r="B9" s="44" t="s">
        <v>63</v>
      </c>
      <c r="C9" s="150"/>
      <c r="D9" s="151"/>
      <c r="E9" s="52" t="s">
        <v>64</v>
      </c>
      <c r="F9" s="52" t="s">
        <v>65</v>
      </c>
      <c r="G9" s="52" t="s">
        <v>66</v>
      </c>
      <c r="H9" s="52" t="s">
        <v>67</v>
      </c>
      <c r="I9" s="51"/>
      <c r="J9" s="51"/>
    </row>
    <row r="10" spans="1:10" s="51" customFormat="1" ht="17.25" x14ac:dyDescent="0.25">
      <c r="A10" s="49"/>
      <c r="B10" s="49"/>
      <c r="C10" s="47" t="s">
        <v>68</v>
      </c>
      <c r="D10" s="46">
        <f>D12</f>
        <v>-108889.59999999998</v>
      </c>
      <c r="E10" s="46">
        <f>E12</f>
        <v>0</v>
      </c>
      <c r="F10" s="46">
        <f>F12</f>
        <v>0</v>
      </c>
      <c r="G10" s="46">
        <f>G12</f>
        <v>0</v>
      </c>
      <c r="H10" s="46">
        <f>H12</f>
        <v>-108889.59999999998</v>
      </c>
      <c r="I10" s="56"/>
      <c r="J10" s="56"/>
    </row>
    <row r="11" spans="1:10" s="56" customFormat="1" ht="17.25" x14ac:dyDescent="0.25">
      <c r="A11" s="49"/>
      <c r="B11" s="49"/>
      <c r="C11" s="72" t="s">
        <v>69</v>
      </c>
      <c r="D11" s="46"/>
      <c r="E11" s="46"/>
      <c r="F11" s="46"/>
      <c r="G11" s="46"/>
      <c r="H11" s="46"/>
      <c r="I11"/>
      <c r="J11"/>
    </row>
    <row r="12" spans="1:10" s="51" customFormat="1" ht="34.5" x14ac:dyDescent="0.25">
      <c r="A12" s="55"/>
      <c r="B12" s="54"/>
      <c r="C12" s="54" t="s">
        <v>70</v>
      </c>
      <c r="D12" s="59">
        <f>+D14</f>
        <v>-108889.59999999998</v>
      </c>
      <c r="E12" s="59">
        <f t="shared" ref="E12:G12" si="0">E14</f>
        <v>0</v>
      </c>
      <c r="F12" s="59">
        <f t="shared" si="0"/>
        <v>0</v>
      </c>
      <c r="G12" s="59">
        <f t="shared" si="0"/>
        <v>0</v>
      </c>
      <c r="H12" s="59">
        <f>H14</f>
        <v>-108889.59999999998</v>
      </c>
    </row>
    <row r="13" spans="1:10" s="51" customFormat="1" ht="17.25" x14ac:dyDescent="0.25">
      <c r="A13" s="55"/>
      <c r="B13" s="55"/>
      <c r="C13" s="73" t="s">
        <v>71</v>
      </c>
      <c r="D13" s="57"/>
      <c r="E13" s="57"/>
      <c r="F13" s="57"/>
      <c r="G13" s="57"/>
      <c r="H13" s="57"/>
    </row>
    <row r="14" spans="1:10" s="51" customFormat="1" ht="51.75" x14ac:dyDescent="0.25">
      <c r="A14" s="50">
        <v>1138</v>
      </c>
      <c r="B14" s="50">
        <v>31001</v>
      </c>
      <c r="C14" s="48" t="s">
        <v>77</v>
      </c>
      <c r="D14" s="59">
        <f>E14+F14+G14+H14</f>
        <v>-108889.59999999998</v>
      </c>
      <c r="E14" s="59">
        <v>0</v>
      </c>
      <c r="F14" s="59">
        <v>0</v>
      </c>
      <c r="G14" s="59">
        <v>0</v>
      </c>
      <c r="H14" s="59">
        <f>'Հավելված 1'!D25</f>
        <v>-108889.59999999998</v>
      </c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opLeftCell="A25" zoomScaleNormal="100" zoomScaleSheetLayoutView="100" workbookViewId="0">
      <selection activeCell="G22" sqref="G22"/>
    </sheetView>
  </sheetViews>
  <sheetFormatPr defaultRowHeight="15.75" x14ac:dyDescent="0.25"/>
  <cols>
    <col min="1" max="1" width="7.28515625" style="35" customWidth="1"/>
    <col min="2" max="2" width="6.85546875" style="35" customWidth="1"/>
    <col min="3" max="3" width="6.28515625" style="35" customWidth="1"/>
    <col min="4" max="4" width="9" style="35" customWidth="1"/>
    <col min="5" max="5" width="7.140625" style="35" customWidth="1"/>
    <col min="6" max="6" width="49.85546875" style="35" customWidth="1"/>
    <col min="7" max="7" width="16" style="35" customWidth="1"/>
    <col min="8" max="8" width="16.5703125" style="35" customWidth="1"/>
    <col min="9" max="9" width="16.28515625" style="35" customWidth="1"/>
    <col min="10" max="11" width="9.140625" style="35"/>
    <col min="12" max="13" width="12" style="35" customWidth="1"/>
    <col min="14" max="14" width="11.28515625" style="35" customWidth="1"/>
    <col min="15" max="15" width="13.5703125" style="35" customWidth="1"/>
    <col min="16" max="16384" width="9.140625" style="35"/>
  </cols>
  <sheetData>
    <row r="1" spans="1:9" s="1" customFormat="1" ht="16.5" customHeight="1" x14ac:dyDescent="0.25">
      <c r="A1" s="21"/>
      <c r="B1" s="21"/>
      <c r="C1" s="21"/>
      <c r="D1" s="21"/>
      <c r="I1" s="39" t="s">
        <v>52</v>
      </c>
    </row>
    <row r="2" spans="1:9" s="1" customFormat="1" ht="16.5" customHeight="1" x14ac:dyDescent="0.25">
      <c r="A2" s="21"/>
      <c r="B2" s="21"/>
      <c r="C2" s="21"/>
      <c r="D2" s="21"/>
      <c r="G2" s="40" t="s">
        <v>73</v>
      </c>
      <c r="H2" s="40"/>
    </row>
    <row r="3" spans="1:9" s="1" customFormat="1" ht="16.5" customHeight="1" x14ac:dyDescent="0.25">
      <c r="A3" s="21"/>
      <c r="B3" s="21"/>
      <c r="C3" s="21"/>
      <c r="D3" s="21"/>
      <c r="G3" s="41" t="s">
        <v>54</v>
      </c>
      <c r="H3" s="41"/>
    </row>
    <row r="4" spans="1:9" s="1" customFormat="1" ht="16.5" customHeight="1" x14ac:dyDescent="0.25">
      <c r="A4" s="21"/>
      <c r="B4" s="21"/>
      <c r="C4" s="21"/>
      <c r="D4" s="21"/>
      <c r="E4" s="22"/>
    </row>
    <row r="5" spans="1:9" s="2" customFormat="1" ht="45" customHeight="1" x14ac:dyDescent="0.3">
      <c r="A5" s="153" t="s">
        <v>98</v>
      </c>
      <c r="B5" s="153"/>
      <c r="C5" s="153"/>
      <c r="D5" s="153"/>
      <c r="E5" s="153"/>
      <c r="F5" s="153"/>
      <c r="G5" s="153"/>
      <c r="H5" s="153"/>
      <c r="I5" s="153"/>
    </row>
    <row r="6" spans="1:9" s="2" customFormat="1" ht="17.25" x14ac:dyDescent="0.3">
      <c r="D6" s="3"/>
    </row>
    <row r="7" spans="1:9" s="2" customFormat="1" ht="17.25" x14ac:dyDescent="0.3">
      <c r="D7" s="4"/>
      <c r="E7" s="4"/>
      <c r="F7" s="4"/>
      <c r="G7" s="4"/>
      <c r="H7" s="158" t="s">
        <v>1</v>
      </c>
      <c r="I7" s="158"/>
    </row>
    <row r="8" spans="1:9" s="2" customFormat="1" ht="47.25" customHeight="1" x14ac:dyDescent="0.3">
      <c r="A8" s="154" t="s">
        <v>23</v>
      </c>
      <c r="B8" s="155"/>
      <c r="C8" s="156"/>
      <c r="D8" s="157" t="s">
        <v>2</v>
      </c>
      <c r="E8" s="157"/>
      <c r="F8" s="137" t="s">
        <v>24</v>
      </c>
      <c r="G8" s="141" t="s">
        <v>25</v>
      </c>
      <c r="H8" s="142"/>
      <c r="I8" s="143"/>
    </row>
    <row r="9" spans="1:9" s="2" customFormat="1" ht="33" customHeight="1" x14ac:dyDescent="0.3">
      <c r="A9" s="23" t="s">
        <v>26</v>
      </c>
      <c r="B9" s="23" t="s">
        <v>27</v>
      </c>
      <c r="C9" s="23" t="s">
        <v>28</v>
      </c>
      <c r="D9" s="24" t="s">
        <v>4</v>
      </c>
      <c r="E9" s="69" t="s">
        <v>5</v>
      </c>
      <c r="F9" s="137"/>
      <c r="G9" s="140" t="s">
        <v>72</v>
      </c>
      <c r="H9" s="140" t="s">
        <v>29</v>
      </c>
      <c r="I9" s="140" t="s">
        <v>30</v>
      </c>
    </row>
    <row r="10" spans="1:9" s="9" customFormat="1" ht="13.5" customHeight="1" x14ac:dyDescent="0.25">
      <c r="A10" s="7">
        <v>1</v>
      </c>
      <c r="B10" s="7">
        <v>2</v>
      </c>
      <c r="C10" s="8">
        <v>3</v>
      </c>
      <c r="D10" s="7">
        <v>4</v>
      </c>
      <c r="E10" s="7">
        <v>5</v>
      </c>
      <c r="F10" s="7">
        <v>6</v>
      </c>
      <c r="G10" s="140"/>
      <c r="H10" s="140"/>
      <c r="I10" s="140"/>
    </row>
    <row r="11" spans="1:9" s="2" customFormat="1" ht="17.25" x14ac:dyDescent="0.3">
      <c r="A11" s="25"/>
      <c r="B11" s="25"/>
      <c r="C11" s="25"/>
      <c r="D11" s="26"/>
      <c r="E11" s="26"/>
      <c r="F11" s="67" t="s">
        <v>35</v>
      </c>
      <c r="G11" s="27">
        <f>+G13+G47</f>
        <v>0</v>
      </c>
      <c r="H11" s="27">
        <f>+H13+H47</f>
        <v>0</v>
      </c>
      <c r="I11" s="27">
        <f>+I13+I47</f>
        <v>0</v>
      </c>
    </row>
    <row r="12" spans="1:9" s="4" customFormat="1" ht="16.5" x14ac:dyDescent="0.25">
      <c r="A12" s="28"/>
      <c r="B12" s="28"/>
      <c r="C12" s="28"/>
      <c r="D12" s="28"/>
      <c r="E12" s="28"/>
      <c r="F12" s="26" t="s">
        <v>31</v>
      </c>
      <c r="G12" s="26"/>
      <c r="H12" s="29"/>
      <c r="I12" s="29"/>
    </row>
    <row r="13" spans="1:9" s="30" customFormat="1" ht="49.5" x14ac:dyDescent="0.25">
      <c r="A13" s="36" t="s">
        <v>47</v>
      </c>
      <c r="B13" s="28"/>
      <c r="C13" s="28"/>
      <c r="D13" s="28"/>
      <c r="E13" s="28"/>
      <c r="F13" s="68" t="s">
        <v>48</v>
      </c>
      <c r="G13" s="27">
        <f t="shared" ref="G13" si="0">+G15</f>
        <v>0</v>
      </c>
      <c r="H13" s="27">
        <f>+H15</f>
        <v>0</v>
      </c>
      <c r="I13" s="27">
        <f>+I15</f>
        <v>0</v>
      </c>
    </row>
    <row r="14" spans="1:9" s="30" customFormat="1" ht="16.5" x14ac:dyDescent="0.25">
      <c r="A14" s="28"/>
      <c r="B14" s="28"/>
      <c r="C14" s="28"/>
      <c r="D14" s="28"/>
      <c r="E14" s="28"/>
      <c r="F14" s="26" t="s">
        <v>31</v>
      </c>
      <c r="G14" s="26"/>
      <c r="H14" s="29"/>
      <c r="I14" s="29"/>
    </row>
    <row r="15" spans="1:9" s="30" customFormat="1" ht="16.5" x14ac:dyDescent="0.25">
      <c r="A15" s="28"/>
      <c r="B15" s="36" t="s">
        <v>46</v>
      </c>
      <c r="C15" s="28"/>
      <c r="D15" s="28"/>
      <c r="E15" s="28"/>
      <c r="F15" s="68" t="s">
        <v>49</v>
      </c>
      <c r="G15" s="27">
        <f t="shared" ref="G15" si="1">+G17</f>
        <v>0</v>
      </c>
      <c r="H15" s="27">
        <f>+H17</f>
        <v>0</v>
      </c>
      <c r="I15" s="27">
        <f>+I17</f>
        <v>0</v>
      </c>
    </row>
    <row r="16" spans="1:9" s="30" customFormat="1" ht="16.5" x14ac:dyDescent="0.25">
      <c r="A16" s="28"/>
      <c r="B16" s="28"/>
      <c r="C16" s="28"/>
      <c r="D16" s="28"/>
      <c r="E16" s="28"/>
      <c r="F16" s="26" t="s">
        <v>31</v>
      </c>
      <c r="G16" s="26"/>
      <c r="H16" s="27"/>
      <c r="I16" s="27"/>
    </row>
    <row r="17" spans="1:9" s="30" customFormat="1" ht="16.5" x14ac:dyDescent="0.25">
      <c r="A17" s="28"/>
      <c r="B17" s="28"/>
      <c r="C17" s="36" t="s">
        <v>51</v>
      </c>
      <c r="D17" s="28"/>
      <c r="E17" s="28"/>
      <c r="F17" s="68" t="s">
        <v>43</v>
      </c>
      <c r="G17" s="27">
        <f t="shared" ref="G17" si="2">+G19</f>
        <v>0</v>
      </c>
      <c r="H17" s="27">
        <f>+H19</f>
        <v>0</v>
      </c>
      <c r="I17" s="27">
        <f>+I19</f>
        <v>0</v>
      </c>
    </row>
    <row r="18" spans="1:9" s="30" customFormat="1" ht="16.5" x14ac:dyDescent="0.25">
      <c r="A18" s="28"/>
      <c r="B18" s="28"/>
      <c r="C18" s="28"/>
      <c r="D18" s="28"/>
      <c r="E18" s="28"/>
      <c r="F18" s="26" t="s">
        <v>31</v>
      </c>
      <c r="G18" s="26"/>
      <c r="H18" s="27"/>
      <c r="I18" s="27"/>
    </row>
    <row r="19" spans="1:9" s="2" customFormat="1" ht="17.25" x14ac:dyDescent="0.3">
      <c r="A19" s="28"/>
      <c r="B19" s="28"/>
      <c r="C19" s="28"/>
      <c r="D19" s="28">
        <v>1138</v>
      </c>
      <c r="E19" s="26"/>
      <c r="F19" s="12" t="s">
        <v>43</v>
      </c>
      <c r="G19" s="66">
        <f t="shared" ref="G19:I19" si="3">G21</f>
        <v>0</v>
      </c>
      <c r="H19" s="66">
        <f t="shared" si="3"/>
        <v>0</v>
      </c>
      <c r="I19" s="66">
        <f t="shared" si="3"/>
        <v>0</v>
      </c>
    </row>
    <row r="20" spans="1:9" s="2" customFormat="1" ht="17.25" x14ac:dyDescent="0.3">
      <c r="A20" s="28"/>
      <c r="B20" s="28"/>
      <c r="C20" s="28"/>
      <c r="D20" s="26"/>
      <c r="E20" s="26"/>
      <c r="F20" s="26" t="s">
        <v>31</v>
      </c>
      <c r="G20" s="26"/>
      <c r="H20" s="29"/>
      <c r="I20" s="29"/>
    </row>
    <row r="21" spans="1:9" s="2" customFormat="1" ht="23.25" customHeight="1" x14ac:dyDescent="0.3">
      <c r="A21" s="28"/>
      <c r="B21" s="28"/>
      <c r="C21" s="28"/>
      <c r="D21" s="26"/>
      <c r="E21" s="26"/>
      <c r="F21" s="37" t="s">
        <v>42</v>
      </c>
      <c r="G21" s="65">
        <f>G22+G37</f>
        <v>0</v>
      </c>
      <c r="H21" s="65">
        <f>H22+H37</f>
        <v>0</v>
      </c>
      <c r="I21" s="65">
        <f>I22+I37</f>
        <v>0</v>
      </c>
    </row>
    <row r="22" spans="1:9" s="2" customFormat="1" ht="93" customHeight="1" x14ac:dyDescent="0.3">
      <c r="A22" s="28"/>
      <c r="B22" s="28"/>
      <c r="C22" s="28"/>
      <c r="D22" s="26"/>
      <c r="E22" s="31" t="s">
        <v>11</v>
      </c>
      <c r="F22" s="37" t="s">
        <v>81</v>
      </c>
      <c r="G22" s="65">
        <f>G24</f>
        <v>108889.60000000001</v>
      </c>
      <c r="H22" s="65">
        <f>H24</f>
        <v>108889.60000000001</v>
      </c>
      <c r="I22" s="65">
        <f>I24</f>
        <v>108889.60000000001</v>
      </c>
    </row>
    <row r="23" spans="1:9" s="2" customFormat="1" ht="23.25" customHeight="1" x14ac:dyDescent="0.3">
      <c r="A23" s="28"/>
      <c r="B23" s="28"/>
      <c r="C23" s="28"/>
      <c r="D23" s="26"/>
      <c r="E23" s="26"/>
      <c r="F23" s="37" t="s">
        <v>33</v>
      </c>
      <c r="G23" s="65"/>
      <c r="H23" s="65"/>
      <c r="I23" s="65"/>
    </row>
    <row r="24" spans="1:9" s="2" customFormat="1" ht="23.25" customHeight="1" x14ac:dyDescent="0.3">
      <c r="A24" s="28"/>
      <c r="B24" s="28"/>
      <c r="C24" s="28"/>
      <c r="D24" s="26"/>
      <c r="E24" s="26"/>
      <c r="F24" s="37" t="s">
        <v>50</v>
      </c>
      <c r="G24" s="65">
        <f>G26</f>
        <v>108889.60000000001</v>
      </c>
      <c r="H24" s="65">
        <f t="shared" ref="H24:I24" si="4">H26</f>
        <v>108889.60000000001</v>
      </c>
      <c r="I24" s="65">
        <f t="shared" si="4"/>
        <v>108889.60000000001</v>
      </c>
    </row>
    <row r="25" spans="1:9" s="2" customFormat="1" ht="33" x14ac:dyDescent="0.3">
      <c r="A25" s="28"/>
      <c r="B25" s="28"/>
      <c r="C25" s="28"/>
      <c r="D25" s="26"/>
      <c r="E25" s="26"/>
      <c r="F25" s="37" t="s">
        <v>34</v>
      </c>
      <c r="G25" s="65"/>
      <c r="H25" s="65"/>
      <c r="I25" s="65"/>
    </row>
    <row r="26" spans="1:9" s="2" customFormat="1" ht="23.25" customHeight="1" x14ac:dyDescent="0.3">
      <c r="A26" s="28"/>
      <c r="B26" s="28"/>
      <c r="C26" s="28"/>
      <c r="D26" s="26"/>
      <c r="E26" s="26"/>
      <c r="F26" s="37" t="s">
        <v>35</v>
      </c>
      <c r="G26" s="65">
        <f>G27</f>
        <v>108889.60000000001</v>
      </c>
      <c r="H26" s="65">
        <f t="shared" ref="H26:I26" si="5">H27</f>
        <v>108889.60000000001</v>
      </c>
      <c r="I26" s="65">
        <f t="shared" si="5"/>
        <v>108889.60000000001</v>
      </c>
    </row>
    <row r="27" spans="1:9" s="2" customFormat="1" ht="23.25" customHeight="1" x14ac:dyDescent="0.3">
      <c r="A27" s="28"/>
      <c r="B27" s="28"/>
      <c r="C27" s="28"/>
      <c r="D27" s="26"/>
      <c r="E27" s="26"/>
      <c r="F27" s="37" t="s">
        <v>36</v>
      </c>
      <c r="G27" s="65">
        <f>G28</f>
        <v>108889.60000000001</v>
      </c>
      <c r="H27" s="65">
        <f t="shared" ref="H27:I27" si="6">H28</f>
        <v>108889.60000000001</v>
      </c>
      <c r="I27" s="65">
        <f t="shared" si="6"/>
        <v>108889.60000000001</v>
      </c>
    </row>
    <row r="28" spans="1:9" s="2" customFormat="1" ht="33" x14ac:dyDescent="0.3">
      <c r="A28" s="28"/>
      <c r="B28" s="28"/>
      <c r="C28" s="28"/>
      <c r="D28" s="26"/>
      <c r="E28" s="26"/>
      <c r="F28" s="37" t="s">
        <v>82</v>
      </c>
      <c r="G28" s="65">
        <f>G29+G31+G33</f>
        <v>108889.60000000001</v>
      </c>
      <c r="H28" s="65">
        <f t="shared" ref="H28" si="7">H29+H31+H33</f>
        <v>108889.60000000001</v>
      </c>
      <c r="I28" s="65">
        <f>I29+I31+I33</f>
        <v>108889.60000000001</v>
      </c>
    </row>
    <row r="29" spans="1:9" s="2" customFormat="1" ht="23.25" customHeight="1" x14ac:dyDescent="0.3">
      <c r="A29" s="28"/>
      <c r="B29" s="28"/>
      <c r="C29" s="28"/>
      <c r="D29" s="26"/>
      <c r="E29" s="26"/>
      <c r="F29" s="37" t="s">
        <v>83</v>
      </c>
      <c r="G29" s="65">
        <f>G30</f>
        <v>37658</v>
      </c>
      <c r="H29" s="65">
        <f t="shared" ref="H29:I29" si="8">H30</f>
        <v>37658</v>
      </c>
      <c r="I29" s="65">
        <f t="shared" si="8"/>
        <v>37658</v>
      </c>
    </row>
    <row r="30" spans="1:9" s="2" customFormat="1" ht="23.25" customHeight="1" x14ac:dyDescent="0.3">
      <c r="A30" s="28"/>
      <c r="B30" s="28"/>
      <c r="C30" s="28"/>
      <c r="D30" s="26"/>
      <c r="E30" s="26"/>
      <c r="F30" s="37" t="s">
        <v>84</v>
      </c>
      <c r="G30" s="65">
        <v>37658</v>
      </c>
      <c r="H30" s="65">
        <v>37658</v>
      </c>
      <c r="I30" s="65">
        <v>37658</v>
      </c>
    </row>
    <row r="31" spans="1:9" s="2" customFormat="1" ht="33" x14ac:dyDescent="0.3">
      <c r="A31" s="28"/>
      <c r="B31" s="28"/>
      <c r="C31" s="28"/>
      <c r="D31" s="26"/>
      <c r="E31" s="26"/>
      <c r="F31" s="37" t="s">
        <v>85</v>
      </c>
      <c r="G31" s="65">
        <f>G32</f>
        <v>50115</v>
      </c>
      <c r="H31" s="65">
        <f t="shared" ref="H31:I31" si="9">H32</f>
        <v>50115</v>
      </c>
      <c r="I31" s="65">
        <f t="shared" si="9"/>
        <v>50115</v>
      </c>
    </row>
    <row r="32" spans="1:9" s="2" customFormat="1" ht="23.25" customHeight="1" x14ac:dyDescent="0.3">
      <c r="A32" s="28"/>
      <c r="B32" s="28"/>
      <c r="C32" s="28"/>
      <c r="D32" s="26"/>
      <c r="E32" s="26"/>
      <c r="F32" s="37" t="s">
        <v>86</v>
      </c>
      <c r="G32" s="65">
        <v>50115</v>
      </c>
      <c r="H32" s="65">
        <v>50115</v>
      </c>
      <c r="I32" s="65">
        <v>50115</v>
      </c>
    </row>
    <row r="33" spans="1:9" s="2" customFormat="1" ht="23.25" customHeight="1" x14ac:dyDescent="0.3">
      <c r="A33" s="28"/>
      <c r="B33" s="28"/>
      <c r="C33" s="28"/>
      <c r="D33" s="26"/>
      <c r="E33" s="26"/>
      <c r="F33" s="37" t="s">
        <v>87</v>
      </c>
      <c r="G33" s="65">
        <f>G36+G34+G35</f>
        <v>21116.6</v>
      </c>
      <c r="H33" s="65">
        <f t="shared" ref="H33:I33" si="10">H36+H34+H35</f>
        <v>21116.6</v>
      </c>
      <c r="I33" s="65">
        <f t="shared" si="10"/>
        <v>21116.6</v>
      </c>
    </row>
    <row r="34" spans="1:9" s="2" customFormat="1" ht="23.25" customHeight="1" x14ac:dyDescent="0.3">
      <c r="A34" s="28"/>
      <c r="B34" s="28"/>
      <c r="C34" s="28"/>
      <c r="D34" s="26"/>
      <c r="E34" s="26"/>
      <c r="F34" s="37" t="s">
        <v>142</v>
      </c>
      <c r="G34" s="65">
        <f>19006</f>
        <v>19006</v>
      </c>
      <c r="H34" s="65">
        <f>19006</f>
        <v>19006</v>
      </c>
      <c r="I34" s="65">
        <f>19006</f>
        <v>19006</v>
      </c>
    </row>
    <row r="35" spans="1:9" s="2" customFormat="1" ht="23.25" customHeight="1" x14ac:dyDescent="0.3">
      <c r="A35" s="28"/>
      <c r="B35" s="28"/>
      <c r="C35" s="28"/>
      <c r="D35" s="26"/>
      <c r="E35" s="26"/>
      <c r="F35" s="37" t="s">
        <v>142</v>
      </c>
      <c r="G35" s="65">
        <v>-19006</v>
      </c>
      <c r="H35" s="65">
        <v>-19006</v>
      </c>
      <c r="I35" s="65">
        <v>-19006</v>
      </c>
    </row>
    <row r="36" spans="1:9" s="2" customFormat="1" ht="23.25" customHeight="1" x14ac:dyDescent="0.3">
      <c r="A36" s="28"/>
      <c r="B36" s="28"/>
      <c r="C36" s="28"/>
      <c r="D36" s="26"/>
      <c r="E36" s="26"/>
      <c r="F36" s="37" t="s">
        <v>88</v>
      </c>
      <c r="G36" s="65">
        <v>21116.6</v>
      </c>
      <c r="H36" s="65">
        <v>21116.6</v>
      </c>
      <c r="I36" s="65">
        <v>21116.6</v>
      </c>
    </row>
    <row r="37" spans="1:9" s="2" customFormat="1" ht="43.5" customHeight="1" x14ac:dyDescent="0.3">
      <c r="A37" s="28"/>
      <c r="B37" s="28"/>
      <c r="C37" s="28"/>
      <c r="D37" s="26"/>
      <c r="E37" s="31" t="s">
        <v>74</v>
      </c>
      <c r="F37" s="37" t="s">
        <v>75</v>
      </c>
      <c r="G37" s="65">
        <f t="shared" ref="G37:I37" si="11">G39</f>
        <v>-108889.59999999998</v>
      </c>
      <c r="H37" s="65">
        <f t="shared" si="11"/>
        <v>-108889.59999999998</v>
      </c>
      <c r="I37" s="65">
        <f t="shared" si="11"/>
        <v>-108889.59999999998</v>
      </c>
    </row>
    <row r="38" spans="1:9" s="2" customFormat="1" ht="23.25" customHeight="1" x14ac:dyDescent="0.3">
      <c r="A38" s="28"/>
      <c r="B38" s="28"/>
      <c r="C38" s="28"/>
      <c r="D38" s="26"/>
      <c r="E38" s="26"/>
      <c r="F38" s="37" t="s">
        <v>33</v>
      </c>
      <c r="G38" s="65"/>
      <c r="H38" s="65"/>
      <c r="I38" s="65"/>
    </row>
    <row r="39" spans="1:9" s="2" customFormat="1" ht="23.25" customHeight="1" x14ac:dyDescent="0.3">
      <c r="A39" s="28"/>
      <c r="B39" s="28"/>
      <c r="C39" s="28"/>
      <c r="D39" s="26"/>
      <c r="E39" s="26"/>
      <c r="F39" s="37" t="s">
        <v>50</v>
      </c>
      <c r="G39" s="65">
        <f t="shared" ref="G39:I39" si="12">G41</f>
        <v>-108889.59999999998</v>
      </c>
      <c r="H39" s="65">
        <f t="shared" si="12"/>
        <v>-108889.59999999998</v>
      </c>
      <c r="I39" s="65">
        <f t="shared" si="12"/>
        <v>-108889.59999999998</v>
      </c>
    </row>
    <row r="40" spans="1:9" s="2" customFormat="1" ht="30" x14ac:dyDescent="0.3">
      <c r="A40" s="28"/>
      <c r="B40" s="28"/>
      <c r="C40" s="28"/>
      <c r="D40" s="26"/>
      <c r="E40" s="26"/>
      <c r="F40" s="26" t="s">
        <v>34</v>
      </c>
      <c r="G40" s="65"/>
      <c r="H40" s="65"/>
      <c r="I40" s="65"/>
    </row>
    <row r="41" spans="1:9" s="2" customFormat="1" ht="23.25" customHeight="1" x14ac:dyDescent="0.3">
      <c r="A41" s="28"/>
      <c r="B41" s="28"/>
      <c r="C41" s="28"/>
      <c r="D41" s="26"/>
      <c r="E41" s="26"/>
      <c r="F41" s="37" t="s">
        <v>35</v>
      </c>
      <c r="G41" s="65">
        <f t="shared" ref="G41:I41" si="13">G42</f>
        <v>-108889.59999999998</v>
      </c>
      <c r="H41" s="65">
        <f t="shared" si="13"/>
        <v>-108889.59999999998</v>
      </c>
      <c r="I41" s="65">
        <f t="shared" si="13"/>
        <v>-108889.59999999998</v>
      </c>
    </row>
    <row r="42" spans="1:9" s="2" customFormat="1" ht="33" customHeight="1" x14ac:dyDescent="0.3">
      <c r="A42" s="28"/>
      <c r="B42" s="28"/>
      <c r="C42" s="28"/>
      <c r="D42" s="26"/>
      <c r="E42" s="26"/>
      <c r="F42" s="37" t="s">
        <v>56</v>
      </c>
      <c r="G42" s="65">
        <f t="shared" ref="G42:I42" si="14">G43</f>
        <v>-108889.59999999998</v>
      </c>
      <c r="H42" s="65">
        <f t="shared" si="14"/>
        <v>-108889.59999999998</v>
      </c>
      <c r="I42" s="65">
        <f t="shared" si="14"/>
        <v>-108889.59999999998</v>
      </c>
    </row>
    <row r="43" spans="1:9" s="2" customFormat="1" ht="23.25" customHeight="1" x14ac:dyDescent="0.3">
      <c r="A43" s="28"/>
      <c r="B43" s="28"/>
      <c r="C43" s="28"/>
      <c r="D43" s="26"/>
      <c r="E43" s="26"/>
      <c r="F43" s="37" t="s">
        <v>57</v>
      </c>
      <c r="G43" s="65">
        <f t="shared" ref="G43:I43" si="15">G44</f>
        <v>-108889.59999999998</v>
      </c>
      <c r="H43" s="65">
        <f t="shared" si="15"/>
        <v>-108889.59999999998</v>
      </c>
      <c r="I43" s="65">
        <f t="shared" si="15"/>
        <v>-108889.59999999998</v>
      </c>
    </row>
    <row r="44" spans="1:9" s="2" customFormat="1" ht="23.25" customHeight="1" x14ac:dyDescent="0.3">
      <c r="A44" s="28"/>
      <c r="B44" s="28"/>
      <c r="C44" s="28"/>
      <c r="D44" s="26"/>
      <c r="E44" s="26"/>
      <c r="F44" s="37" t="s">
        <v>78</v>
      </c>
      <c r="G44" s="65">
        <f>G45+G46</f>
        <v>-108889.59999999998</v>
      </c>
      <c r="H44" s="65">
        <f t="shared" ref="H44:I44" si="16">H45+H46</f>
        <v>-108889.59999999998</v>
      </c>
      <c r="I44" s="65">
        <f t="shared" si="16"/>
        <v>-108889.59999999998</v>
      </c>
    </row>
    <row r="45" spans="1:9" s="2" customFormat="1" ht="23.25" customHeight="1" x14ac:dyDescent="0.3">
      <c r="A45" s="28"/>
      <c r="B45" s="28"/>
      <c r="C45" s="28"/>
      <c r="D45" s="26"/>
      <c r="E45" s="26"/>
      <c r="F45" s="37" t="s">
        <v>79</v>
      </c>
      <c r="G45" s="65">
        <v>-730328</v>
      </c>
      <c r="H45" s="65">
        <v>-730328</v>
      </c>
      <c r="I45" s="65">
        <v>-730328</v>
      </c>
    </row>
    <row r="46" spans="1:9" s="2" customFormat="1" ht="23.25" customHeight="1" x14ac:dyDescent="0.3">
      <c r="A46" s="28"/>
      <c r="B46" s="28"/>
      <c r="C46" s="28"/>
      <c r="D46" s="26"/>
      <c r="E46" s="26"/>
      <c r="F46" s="37" t="s">
        <v>79</v>
      </c>
      <c r="G46" s="65">
        <v>621438.4</v>
      </c>
      <c r="H46" s="65">
        <v>621438.4</v>
      </c>
      <c r="I46" s="65">
        <v>621438.4</v>
      </c>
    </row>
    <row r="47" spans="1:9" s="2" customFormat="1" ht="33" x14ac:dyDescent="0.3">
      <c r="A47" s="12" t="s">
        <v>37</v>
      </c>
      <c r="B47" s="28"/>
      <c r="C47" s="28"/>
      <c r="D47" s="28"/>
      <c r="E47" s="28"/>
      <c r="F47" s="12" t="s">
        <v>38</v>
      </c>
      <c r="G47" s="27">
        <f t="shared" ref="G47" si="17">+G49</f>
        <v>0</v>
      </c>
      <c r="H47" s="27">
        <f>+H49</f>
        <v>0</v>
      </c>
      <c r="I47" s="27">
        <f>+I49</f>
        <v>0</v>
      </c>
    </row>
    <row r="48" spans="1:9" s="2" customFormat="1" ht="17.25" x14ac:dyDescent="0.3">
      <c r="A48" s="28"/>
      <c r="B48" s="28"/>
      <c r="C48" s="28"/>
      <c r="D48" s="28"/>
      <c r="E48" s="28"/>
      <c r="F48" s="26" t="s">
        <v>31</v>
      </c>
      <c r="G48" s="26"/>
      <c r="H48" s="29"/>
      <c r="I48" s="29"/>
    </row>
    <row r="49" spans="1:9" s="2" customFormat="1" ht="33" x14ac:dyDescent="0.3">
      <c r="A49" s="28"/>
      <c r="B49" s="12" t="s">
        <v>32</v>
      </c>
      <c r="C49" s="28"/>
      <c r="D49" s="28"/>
      <c r="E49" s="28"/>
      <c r="F49" s="12" t="s">
        <v>39</v>
      </c>
      <c r="G49" s="27">
        <f t="shared" ref="G49" si="18">+G51</f>
        <v>0</v>
      </c>
      <c r="H49" s="27">
        <f>+H51</f>
        <v>0</v>
      </c>
      <c r="I49" s="27">
        <f>+I51</f>
        <v>0</v>
      </c>
    </row>
    <row r="50" spans="1:9" ht="16.5" x14ac:dyDescent="0.25">
      <c r="A50" s="28"/>
      <c r="B50" s="28"/>
      <c r="C50" s="28"/>
      <c r="D50" s="28"/>
      <c r="E50" s="28"/>
      <c r="F50" s="26" t="s">
        <v>31</v>
      </c>
      <c r="G50" s="26"/>
      <c r="H50" s="27"/>
      <c r="I50" s="27"/>
    </row>
    <row r="51" spans="1:9" ht="16.5" x14ac:dyDescent="0.25">
      <c r="A51" s="28"/>
      <c r="B51" s="28"/>
      <c r="C51" s="12" t="s">
        <v>32</v>
      </c>
      <c r="D51" s="28"/>
      <c r="E51" s="28"/>
      <c r="F51" s="12" t="s">
        <v>18</v>
      </c>
      <c r="G51" s="27">
        <f t="shared" ref="G51" si="19">+G53</f>
        <v>0</v>
      </c>
      <c r="H51" s="27">
        <f>+H53</f>
        <v>0</v>
      </c>
      <c r="I51" s="27">
        <f>+I53</f>
        <v>0</v>
      </c>
    </row>
    <row r="52" spans="1:9" ht="16.5" x14ac:dyDescent="0.25">
      <c r="A52" s="28"/>
      <c r="B52" s="28"/>
      <c r="C52" s="28"/>
      <c r="D52" s="28"/>
      <c r="E52" s="28"/>
      <c r="F52" s="26" t="s">
        <v>31</v>
      </c>
      <c r="G52" s="26"/>
      <c r="H52" s="27"/>
      <c r="I52" s="27"/>
    </row>
    <row r="53" spans="1:9" ht="16.5" x14ac:dyDescent="0.25">
      <c r="A53" s="28"/>
      <c r="B53" s="28"/>
      <c r="C53" s="28"/>
      <c r="D53" s="28" t="s">
        <v>17</v>
      </c>
      <c r="E53" s="26"/>
      <c r="F53" s="12" t="s">
        <v>18</v>
      </c>
      <c r="G53" s="27">
        <f t="shared" ref="G53:I53" si="20">G55</f>
        <v>0</v>
      </c>
      <c r="H53" s="27">
        <f t="shared" si="20"/>
        <v>0</v>
      </c>
      <c r="I53" s="27">
        <f t="shared" si="20"/>
        <v>0</v>
      </c>
    </row>
    <row r="54" spans="1:9" ht="16.5" x14ac:dyDescent="0.25">
      <c r="A54" s="28"/>
      <c r="B54" s="28"/>
      <c r="C54" s="28"/>
      <c r="D54" s="26"/>
      <c r="E54" s="26"/>
      <c r="F54" s="26" t="s">
        <v>31</v>
      </c>
      <c r="G54" s="26"/>
      <c r="H54" s="29"/>
      <c r="I54" s="29"/>
    </row>
    <row r="55" spans="1:9" ht="16.5" x14ac:dyDescent="0.25">
      <c r="A55" s="28"/>
      <c r="B55" s="28"/>
      <c r="C55" s="28"/>
      <c r="D55" s="26"/>
      <c r="E55" s="26"/>
      <c r="F55" s="28" t="s">
        <v>16</v>
      </c>
      <c r="G55" s="27">
        <f>+G56+G68</f>
        <v>0</v>
      </c>
      <c r="H55" s="27">
        <f>+H56+H68</f>
        <v>0</v>
      </c>
      <c r="I55" s="27">
        <f>+I56+I68</f>
        <v>0</v>
      </c>
    </row>
    <row r="56" spans="1:9" ht="16.5" x14ac:dyDescent="0.25">
      <c r="A56" s="28"/>
      <c r="B56" s="28"/>
      <c r="C56" s="28"/>
      <c r="D56" s="28"/>
      <c r="E56" s="31" t="s">
        <v>11</v>
      </c>
      <c r="F56" s="31" t="s">
        <v>18</v>
      </c>
      <c r="G56" s="27">
        <f t="shared" ref="G56" si="21">+G58</f>
        <v>314445.59999999998</v>
      </c>
      <c r="H56" s="27">
        <f>+H58</f>
        <v>314445.59999999998</v>
      </c>
      <c r="I56" s="27">
        <f>+I58</f>
        <v>314445.59999999998</v>
      </c>
    </row>
    <row r="57" spans="1:9" ht="16.5" x14ac:dyDescent="0.25">
      <c r="A57" s="28"/>
      <c r="B57" s="28"/>
      <c r="C57" s="28"/>
      <c r="D57" s="28"/>
      <c r="E57" s="28"/>
      <c r="F57" s="26" t="s">
        <v>33</v>
      </c>
      <c r="G57" s="26"/>
      <c r="H57" s="29"/>
      <c r="I57" s="29"/>
    </row>
    <row r="58" spans="1:9" ht="16.5" x14ac:dyDescent="0.25">
      <c r="A58" s="28"/>
      <c r="B58" s="28"/>
      <c r="C58" s="28"/>
      <c r="D58" s="28"/>
      <c r="E58" s="28"/>
      <c r="F58" s="28" t="s">
        <v>16</v>
      </c>
      <c r="G58" s="27">
        <f t="shared" ref="G58" si="22">+G60</f>
        <v>314445.59999999998</v>
      </c>
      <c r="H58" s="27">
        <f>+H60</f>
        <v>314445.59999999998</v>
      </c>
      <c r="I58" s="27">
        <f>+I60</f>
        <v>314445.59999999998</v>
      </c>
    </row>
    <row r="59" spans="1:9" ht="43.5" customHeight="1" x14ac:dyDescent="0.25">
      <c r="A59" s="28"/>
      <c r="B59" s="28"/>
      <c r="C59" s="28"/>
      <c r="D59" s="28"/>
      <c r="E59" s="28"/>
      <c r="F59" s="26" t="s">
        <v>34</v>
      </c>
      <c r="G59" s="26"/>
      <c r="H59" s="29"/>
      <c r="I59" s="29"/>
    </row>
    <row r="60" spans="1:9" ht="16.5" x14ac:dyDescent="0.25">
      <c r="A60" s="28"/>
      <c r="B60" s="28"/>
      <c r="C60" s="28"/>
      <c r="D60" s="28"/>
      <c r="E60" s="28"/>
      <c r="F60" s="14" t="s">
        <v>35</v>
      </c>
      <c r="G60" s="32">
        <f>+G61+G64</f>
        <v>314445.59999999998</v>
      </c>
      <c r="H60" s="32">
        <f>+H61+H64</f>
        <v>314445.59999999998</v>
      </c>
      <c r="I60" s="32">
        <f>+I61+I64</f>
        <v>314445.59999999998</v>
      </c>
    </row>
    <row r="61" spans="1:9" ht="17.25" x14ac:dyDescent="0.3">
      <c r="A61" s="33"/>
      <c r="B61" s="33"/>
      <c r="C61" s="33"/>
      <c r="D61" s="28"/>
      <c r="E61" s="28"/>
      <c r="F61" s="26" t="s">
        <v>36</v>
      </c>
      <c r="G61" s="34">
        <f>+G62</f>
        <v>19006</v>
      </c>
      <c r="H61" s="34">
        <f>+H62</f>
        <v>19006</v>
      </c>
      <c r="I61" s="34">
        <f>+I62</f>
        <v>19006</v>
      </c>
    </row>
    <row r="62" spans="1:9" ht="17.25" x14ac:dyDescent="0.3">
      <c r="A62" s="33"/>
      <c r="B62" s="33"/>
      <c r="C62" s="33"/>
      <c r="D62" s="28"/>
      <c r="E62" s="28"/>
      <c r="F62" s="28" t="s">
        <v>40</v>
      </c>
      <c r="G62" s="34">
        <f t="shared" ref="G62:I62" si="23">+G63</f>
        <v>19006</v>
      </c>
      <c r="H62" s="34">
        <f t="shared" si="23"/>
        <v>19006</v>
      </c>
      <c r="I62" s="34">
        <f t="shared" si="23"/>
        <v>19006</v>
      </c>
    </row>
    <row r="63" spans="1:9" ht="17.25" x14ac:dyDescent="0.3">
      <c r="A63" s="33"/>
      <c r="B63" s="28"/>
      <c r="C63" s="28"/>
      <c r="D63" s="28"/>
      <c r="E63" s="28"/>
      <c r="F63" s="28" t="s">
        <v>41</v>
      </c>
      <c r="G63" s="34">
        <v>19006</v>
      </c>
      <c r="H63" s="34">
        <v>19006</v>
      </c>
      <c r="I63" s="34">
        <v>19006</v>
      </c>
    </row>
    <row r="64" spans="1:9" ht="33" x14ac:dyDescent="0.3">
      <c r="B64" s="33"/>
      <c r="C64" s="33"/>
      <c r="D64" s="28"/>
      <c r="E64" s="33"/>
      <c r="F64" s="28" t="s">
        <v>56</v>
      </c>
      <c r="G64" s="34">
        <f>G65</f>
        <v>295439.59999999998</v>
      </c>
      <c r="H64" s="34">
        <f t="shared" ref="H64:H65" si="24">H65</f>
        <v>295439.59999999998</v>
      </c>
      <c r="I64" s="34">
        <f t="shared" ref="I64:I65" si="25">I65</f>
        <v>295439.59999999998</v>
      </c>
    </row>
    <row r="65" spans="1:9" ht="17.25" x14ac:dyDescent="0.3">
      <c r="B65" s="33"/>
      <c r="C65" s="33"/>
      <c r="D65" s="28"/>
      <c r="E65" s="33"/>
      <c r="F65" s="28" t="s">
        <v>57</v>
      </c>
      <c r="G65" s="34">
        <f>G66</f>
        <v>295439.59999999998</v>
      </c>
      <c r="H65" s="34">
        <f t="shared" si="24"/>
        <v>295439.59999999998</v>
      </c>
      <c r="I65" s="34">
        <f t="shared" si="25"/>
        <v>295439.59999999998</v>
      </c>
    </row>
    <row r="66" spans="1:9" ht="16.5" x14ac:dyDescent="0.25">
      <c r="B66" s="28"/>
      <c r="C66" s="28"/>
      <c r="D66" s="28"/>
      <c r="E66" s="28"/>
      <c r="F66" s="28" t="s">
        <v>143</v>
      </c>
      <c r="G66" s="34">
        <f>G67</f>
        <v>295439.59999999998</v>
      </c>
      <c r="H66" s="34">
        <f>H67</f>
        <v>295439.59999999998</v>
      </c>
      <c r="I66" s="34">
        <f>I67</f>
        <v>295439.59999999998</v>
      </c>
    </row>
    <row r="67" spans="1:9" ht="17.25" x14ac:dyDescent="0.3">
      <c r="B67" s="33"/>
      <c r="C67" s="33"/>
      <c r="D67" s="28"/>
      <c r="E67" s="33"/>
      <c r="F67" s="28" t="s">
        <v>144</v>
      </c>
      <c r="G67" s="34">
        <v>295439.59999999998</v>
      </c>
      <c r="H67" s="34">
        <v>295439.59999999998</v>
      </c>
      <c r="I67" s="34">
        <v>295439.59999999998</v>
      </c>
    </row>
    <row r="68" spans="1:9" ht="16.5" x14ac:dyDescent="0.25">
      <c r="A68" s="28"/>
      <c r="B68" s="28"/>
      <c r="C68" s="28"/>
      <c r="D68" s="28"/>
      <c r="E68" s="31" t="s">
        <v>11</v>
      </c>
      <c r="F68" s="31" t="s">
        <v>18</v>
      </c>
      <c r="G68" s="27">
        <f t="shared" ref="G68" si="26">+G70</f>
        <v>-314445.59999999998</v>
      </c>
      <c r="H68" s="27">
        <f>+H70</f>
        <v>-314445.59999999998</v>
      </c>
      <c r="I68" s="27">
        <f>+I70</f>
        <v>-314445.59999999998</v>
      </c>
    </row>
    <row r="69" spans="1:9" ht="16.5" x14ac:dyDescent="0.25">
      <c r="A69" s="28"/>
      <c r="B69" s="28"/>
      <c r="C69" s="28"/>
      <c r="D69" s="28"/>
      <c r="E69" s="28"/>
      <c r="F69" s="26" t="s">
        <v>33</v>
      </c>
      <c r="G69" s="26"/>
      <c r="H69" s="29"/>
      <c r="I69" s="29"/>
    </row>
    <row r="70" spans="1:9" ht="16.5" x14ac:dyDescent="0.25">
      <c r="A70" s="28"/>
      <c r="B70" s="28"/>
      <c r="C70" s="28"/>
      <c r="D70" s="28"/>
      <c r="E70" s="28"/>
      <c r="F70" s="28" t="s">
        <v>16</v>
      </c>
      <c r="G70" s="27">
        <f>+G72</f>
        <v>-314445.59999999998</v>
      </c>
      <c r="H70" s="27">
        <f>+H72</f>
        <v>-314445.59999999998</v>
      </c>
      <c r="I70" s="27">
        <f>+I72</f>
        <v>-314445.59999999998</v>
      </c>
    </row>
    <row r="71" spans="1:9" ht="43.5" customHeight="1" x14ac:dyDescent="0.25">
      <c r="A71" s="28"/>
      <c r="B71" s="28"/>
      <c r="C71" s="28"/>
      <c r="D71" s="28"/>
      <c r="E71" s="28"/>
      <c r="F71" s="26" t="s">
        <v>34</v>
      </c>
      <c r="G71" s="26"/>
      <c r="H71" s="29"/>
      <c r="I71" s="29"/>
    </row>
    <row r="72" spans="1:9" ht="16.5" x14ac:dyDescent="0.25">
      <c r="A72" s="28"/>
      <c r="B72" s="28"/>
      <c r="C72" s="28"/>
      <c r="D72" s="28"/>
      <c r="E72" s="28"/>
      <c r="F72" s="14" t="s">
        <v>35</v>
      </c>
      <c r="G72" s="32">
        <f>+G73+G76</f>
        <v>-314445.59999999998</v>
      </c>
      <c r="H72" s="32">
        <f t="shared" ref="H72:I72" si="27">+H73+H76</f>
        <v>-314445.59999999998</v>
      </c>
      <c r="I72" s="32">
        <f t="shared" si="27"/>
        <v>-314445.59999999998</v>
      </c>
    </row>
    <row r="73" spans="1:9" ht="17.25" x14ac:dyDescent="0.3">
      <c r="A73" s="33"/>
      <c r="B73" s="33"/>
      <c r="C73" s="33"/>
      <c r="D73" s="28"/>
      <c r="E73" s="28"/>
      <c r="F73" s="26" t="s">
        <v>36</v>
      </c>
      <c r="G73" s="34">
        <f>+G74</f>
        <v>-127895.6</v>
      </c>
      <c r="H73" s="34">
        <f t="shared" ref="G73:I74" si="28">+H74</f>
        <v>-127895.6</v>
      </c>
      <c r="I73" s="34">
        <f t="shared" si="28"/>
        <v>-127895.6</v>
      </c>
    </row>
    <row r="74" spans="1:9" ht="17.25" x14ac:dyDescent="0.3">
      <c r="A74" s="33"/>
      <c r="B74" s="33"/>
      <c r="C74" s="33"/>
      <c r="D74" s="28"/>
      <c r="E74" s="28"/>
      <c r="F74" s="28" t="s">
        <v>40</v>
      </c>
      <c r="G74" s="34">
        <f t="shared" si="28"/>
        <v>-127895.6</v>
      </c>
      <c r="H74" s="34">
        <f t="shared" si="28"/>
        <v>-127895.6</v>
      </c>
      <c r="I74" s="34">
        <f t="shared" si="28"/>
        <v>-127895.6</v>
      </c>
    </row>
    <row r="75" spans="1:9" ht="17.25" x14ac:dyDescent="0.3">
      <c r="A75" s="33"/>
      <c r="B75" s="33"/>
      <c r="C75" s="33"/>
      <c r="D75" s="28"/>
      <c r="E75" s="28"/>
      <c r="F75" s="28" t="s">
        <v>41</v>
      </c>
      <c r="G75" s="34">
        <v>-127895.6</v>
      </c>
      <c r="H75" s="34">
        <v>-127895.6</v>
      </c>
      <c r="I75" s="34">
        <v>-127895.6</v>
      </c>
    </row>
    <row r="76" spans="1:9" ht="33" x14ac:dyDescent="0.3">
      <c r="B76" s="33"/>
      <c r="C76" s="33"/>
      <c r="D76" s="28"/>
      <c r="E76" s="28"/>
      <c r="F76" s="28" t="s">
        <v>56</v>
      </c>
      <c r="G76" s="34">
        <f>G77</f>
        <v>-186550</v>
      </c>
      <c r="H76" s="34">
        <f t="shared" ref="H76:I77" si="29">H77</f>
        <v>-186550</v>
      </c>
      <c r="I76" s="34">
        <f t="shared" si="29"/>
        <v>-186550</v>
      </c>
    </row>
    <row r="77" spans="1:9" ht="17.25" x14ac:dyDescent="0.3">
      <c r="B77" s="33"/>
      <c r="C77" s="33"/>
      <c r="D77" s="28"/>
      <c r="E77" s="28"/>
      <c r="F77" s="28" t="s">
        <v>57</v>
      </c>
      <c r="G77" s="34">
        <f>G78</f>
        <v>-186550</v>
      </c>
      <c r="H77" s="34">
        <f t="shared" si="29"/>
        <v>-186550</v>
      </c>
      <c r="I77" s="34">
        <f t="shared" si="29"/>
        <v>-186550</v>
      </c>
    </row>
    <row r="78" spans="1:9" ht="17.25" x14ac:dyDescent="0.3">
      <c r="B78" s="33"/>
      <c r="C78" s="33"/>
      <c r="D78" s="28"/>
      <c r="E78" s="28"/>
      <c r="F78" s="28" t="s">
        <v>143</v>
      </c>
      <c r="G78" s="34">
        <f>G79</f>
        <v>-186550</v>
      </c>
      <c r="H78" s="34">
        <f>H79</f>
        <v>-186550</v>
      </c>
      <c r="I78" s="34">
        <f>I79</f>
        <v>-186550</v>
      </c>
    </row>
    <row r="79" spans="1:9" ht="17.25" x14ac:dyDescent="0.3">
      <c r="B79" s="33"/>
      <c r="C79" s="33"/>
      <c r="D79" s="28"/>
      <c r="E79" s="28"/>
      <c r="F79" s="28" t="s">
        <v>144</v>
      </c>
      <c r="G79" s="34">
        <v>-186550</v>
      </c>
      <c r="H79" s="34">
        <v>-186550</v>
      </c>
      <c r="I79" s="34">
        <v>-186550</v>
      </c>
    </row>
  </sheetData>
  <mergeCells count="9"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36" right="0.21" top="0.33" bottom="0.16" header="0.31496062992125984" footer="0.31496062992125984"/>
  <pageSetup paperSize="9" scale="60" orientation="portrait" r:id="rId1"/>
  <ignoredErrors>
    <ignoredError sqref="G28:I2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26" sqref="D26"/>
    </sheetView>
  </sheetViews>
  <sheetFormatPr defaultRowHeight="15" x14ac:dyDescent="0.25"/>
  <cols>
    <col min="1" max="1" width="7" customWidth="1"/>
    <col min="2" max="2" width="8.140625" customWidth="1"/>
    <col min="3" max="3" width="54.140625" customWidth="1"/>
    <col min="4" max="4" width="18.42578125" customWidth="1"/>
    <col min="5" max="5" width="18.5703125" customWidth="1"/>
    <col min="6" max="6" width="21.5703125" customWidth="1"/>
    <col min="7" max="7" width="13.140625" customWidth="1"/>
    <col min="8" max="8" width="18.28515625" customWidth="1"/>
    <col min="9" max="9" width="19.85546875" customWidth="1"/>
    <col min="10" max="10" width="16" customWidth="1"/>
    <col min="11" max="11" width="15.85546875" customWidth="1"/>
  </cols>
  <sheetData>
    <row r="1" spans="1:11" x14ac:dyDescent="0.25">
      <c r="F1" s="76"/>
    </row>
    <row r="2" spans="1:11" x14ac:dyDescent="0.25">
      <c r="F2" s="76" t="s">
        <v>90</v>
      </c>
    </row>
    <row r="3" spans="1:11" ht="18.75" customHeight="1" x14ac:dyDescent="0.25">
      <c r="E3" s="40" t="s">
        <v>73</v>
      </c>
      <c r="F3" s="40"/>
      <c r="G3" s="1"/>
    </row>
    <row r="4" spans="1:11" ht="18.75" customHeight="1" x14ac:dyDescent="0.25">
      <c r="E4" s="41" t="s">
        <v>54</v>
      </c>
      <c r="F4" s="41"/>
      <c r="G4" s="1"/>
    </row>
    <row r="5" spans="1:11" ht="21.75" customHeight="1" x14ac:dyDescent="0.25">
      <c r="E5" s="77"/>
      <c r="F5" s="77"/>
    </row>
    <row r="6" spans="1:11" ht="39" customHeight="1" x14ac:dyDescent="0.25">
      <c r="A6" s="146" t="s">
        <v>91</v>
      </c>
      <c r="B6" s="146"/>
      <c r="C6" s="146"/>
      <c r="D6" s="146"/>
      <c r="E6" s="146"/>
      <c r="F6" s="146"/>
      <c r="G6" s="78"/>
    </row>
    <row r="7" spans="1:11" ht="19.5" customHeight="1" x14ac:dyDescent="0.25">
      <c r="E7" s="159" t="s">
        <v>1</v>
      </c>
      <c r="F7" s="159"/>
    </row>
    <row r="8" spans="1:11" ht="42" customHeight="1" x14ac:dyDescent="0.25">
      <c r="A8" s="152" t="s">
        <v>58</v>
      </c>
      <c r="B8" s="152"/>
      <c r="C8" s="150" t="s">
        <v>92</v>
      </c>
      <c r="D8" s="160" t="s">
        <v>97</v>
      </c>
      <c r="E8" s="161"/>
      <c r="F8" s="162"/>
    </row>
    <row r="9" spans="1:11" s="43" customFormat="1" ht="37.5" customHeight="1" x14ac:dyDescent="0.25">
      <c r="A9" s="152"/>
      <c r="B9" s="152"/>
      <c r="C9" s="150"/>
      <c r="D9" s="148" t="s">
        <v>93</v>
      </c>
      <c r="E9" s="148" t="s">
        <v>94</v>
      </c>
      <c r="F9" s="148" t="s">
        <v>95</v>
      </c>
      <c r="H9" s="79"/>
      <c r="I9" s="79"/>
      <c r="J9" s="79"/>
      <c r="K9" s="79"/>
    </row>
    <row r="10" spans="1:11" s="43" customFormat="1" ht="54" x14ac:dyDescent="0.25">
      <c r="A10" s="44" t="s">
        <v>62</v>
      </c>
      <c r="B10" s="44" t="s">
        <v>63</v>
      </c>
      <c r="C10" s="150"/>
      <c r="D10" s="148"/>
      <c r="E10" s="148"/>
      <c r="F10" s="148"/>
      <c r="H10" s="79"/>
      <c r="I10" s="79"/>
      <c r="J10" s="79"/>
      <c r="K10" s="79"/>
    </row>
    <row r="11" spans="1:11" s="51" customFormat="1" ht="17.25" x14ac:dyDescent="0.25">
      <c r="A11" s="49"/>
      <c r="B11" s="49"/>
      <c r="C11" s="47" t="s">
        <v>68</v>
      </c>
      <c r="D11" s="80">
        <f t="shared" ref="D11:F11" si="0">D13</f>
        <v>-108889.59999999998</v>
      </c>
      <c r="E11" s="80">
        <f t="shared" si="0"/>
        <v>-108889.59999999998</v>
      </c>
      <c r="F11" s="80">
        <f t="shared" si="0"/>
        <v>-108889.59999999998</v>
      </c>
      <c r="H11" s="81"/>
      <c r="I11" s="81"/>
      <c r="J11" s="81"/>
      <c r="K11" s="81"/>
    </row>
    <row r="12" spans="1:11" s="51" customFormat="1" ht="17.25" x14ac:dyDescent="0.25">
      <c r="A12" s="49"/>
      <c r="B12" s="49"/>
      <c r="C12" s="72" t="s">
        <v>71</v>
      </c>
      <c r="D12" s="80"/>
      <c r="E12" s="80"/>
      <c r="F12" s="80"/>
      <c r="H12" s="81"/>
      <c r="I12" s="81"/>
      <c r="J12" s="81"/>
      <c r="K12" s="81"/>
    </row>
    <row r="13" spans="1:11" s="51" customFormat="1" ht="34.5" x14ac:dyDescent="0.25">
      <c r="A13" s="55"/>
      <c r="B13" s="54"/>
      <c r="C13" s="82" t="s">
        <v>70</v>
      </c>
      <c r="D13" s="80">
        <f>D15</f>
        <v>-108889.59999999998</v>
      </c>
      <c r="E13" s="80">
        <f t="shared" ref="E13:F13" si="1">E15</f>
        <v>-108889.59999999998</v>
      </c>
      <c r="F13" s="80">
        <f t="shared" si="1"/>
        <v>-108889.59999999998</v>
      </c>
      <c r="H13" s="81"/>
      <c r="I13" s="81"/>
      <c r="J13" s="81"/>
      <c r="K13" s="81"/>
    </row>
    <row r="14" spans="1:11" s="51" customFormat="1" ht="17.25" x14ac:dyDescent="0.25">
      <c r="A14" s="55"/>
      <c r="B14" s="55"/>
      <c r="C14" s="55" t="s">
        <v>71</v>
      </c>
      <c r="D14" s="55"/>
      <c r="E14" s="83"/>
      <c r="F14" s="83"/>
      <c r="H14" s="81"/>
      <c r="I14" s="81"/>
      <c r="J14" s="81"/>
      <c r="K14" s="81"/>
    </row>
    <row r="15" spans="1:11" s="51" customFormat="1" ht="34.5" x14ac:dyDescent="0.25">
      <c r="A15" s="60">
        <v>1138</v>
      </c>
      <c r="B15" s="84">
        <v>31001</v>
      </c>
      <c r="C15" s="85" t="s">
        <v>77</v>
      </c>
      <c r="D15" s="86">
        <f t="shared" ref="D15:F15" si="2">D17</f>
        <v>-108889.59999999998</v>
      </c>
      <c r="E15" s="86">
        <f t="shared" si="2"/>
        <v>-108889.59999999998</v>
      </c>
      <c r="F15" s="86">
        <f t="shared" si="2"/>
        <v>-108889.59999999998</v>
      </c>
      <c r="H15" s="81"/>
      <c r="I15" s="81"/>
      <c r="J15" s="81"/>
      <c r="K15" s="81"/>
    </row>
    <row r="16" spans="1:11" s="51" customFormat="1" ht="17.25" x14ac:dyDescent="0.25">
      <c r="A16" s="55"/>
      <c r="B16" s="58"/>
      <c r="C16" s="87" t="s">
        <v>96</v>
      </c>
      <c r="D16" s="88"/>
      <c r="E16" s="89"/>
      <c r="F16" s="89"/>
      <c r="H16" s="81"/>
      <c r="I16" s="81"/>
      <c r="J16" s="81"/>
      <c r="K16" s="81"/>
    </row>
    <row r="17" spans="1:11" s="51" customFormat="1" ht="17.25" x14ac:dyDescent="0.25">
      <c r="A17" s="55"/>
      <c r="B17" s="84"/>
      <c r="C17" s="90" t="s">
        <v>42</v>
      </c>
      <c r="D17" s="89">
        <f>'Հավելված 1'!D25</f>
        <v>-108889.59999999998</v>
      </c>
      <c r="E17" s="89">
        <f>'Հավելված 1'!E25</f>
        <v>-108889.59999999998</v>
      </c>
      <c r="F17" s="89">
        <f>'Հավելված 1'!F25</f>
        <v>-108889.59999999998</v>
      </c>
      <c r="H17" s="81"/>
      <c r="I17" s="81"/>
      <c r="J17" s="81"/>
      <c r="K17" s="81"/>
    </row>
  </sheetData>
  <mergeCells count="8">
    <mergeCell ref="A6:F6"/>
    <mergeCell ref="E7:F7"/>
    <mergeCell ref="A8:B9"/>
    <mergeCell ref="C8:C10"/>
    <mergeCell ref="D9:D10"/>
    <mergeCell ref="E9:E10"/>
    <mergeCell ref="F9:F10"/>
    <mergeCell ref="D8:F8"/>
  </mergeCells>
  <pageMargins left="0.70866141732283472" right="0.70866141732283472" top="0.74803149606299213" bottom="0.74803149606299213" header="0.31496062992125984" footer="0.31496062992125984"/>
  <pageSetup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0" workbookViewId="0">
      <selection activeCell="C51" sqref="C51:E51"/>
    </sheetView>
  </sheetViews>
  <sheetFormatPr defaultRowHeight="15" x14ac:dyDescent="0.3"/>
  <cols>
    <col min="1" max="1" width="26.140625" style="113" customWidth="1"/>
    <col min="2" max="2" width="53.7109375" style="113" customWidth="1"/>
    <col min="3" max="3" width="14.7109375" style="113" customWidth="1"/>
    <col min="4" max="4" width="13" style="113" customWidth="1"/>
    <col min="5" max="5" width="14.7109375" style="113" customWidth="1"/>
    <col min="6" max="7" width="9" style="113" customWidth="1"/>
    <col min="8" max="251" width="9.140625" style="113"/>
    <col min="252" max="252" width="4.7109375" style="113" customWidth="1"/>
    <col min="253" max="253" width="19.85546875" style="113" customWidth="1"/>
    <col min="254" max="254" width="72.140625" style="113" customWidth="1"/>
    <col min="255" max="255" width="0" style="113" hidden="1" customWidth="1"/>
    <col min="256" max="256" width="18.28515625" style="113" customWidth="1"/>
    <col min="257" max="257" width="17.5703125" style="113" customWidth="1"/>
    <col min="258" max="263" width="9" style="113" customWidth="1"/>
    <col min="264" max="507" width="9.140625" style="113"/>
    <col min="508" max="508" width="4.7109375" style="113" customWidth="1"/>
    <col min="509" max="509" width="19.85546875" style="113" customWidth="1"/>
    <col min="510" max="510" width="72.140625" style="113" customWidth="1"/>
    <col min="511" max="511" width="0" style="113" hidden="1" customWidth="1"/>
    <col min="512" max="512" width="18.28515625" style="113" customWidth="1"/>
    <col min="513" max="513" width="17.5703125" style="113" customWidth="1"/>
    <col min="514" max="519" width="9" style="113" customWidth="1"/>
    <col min="520" max="763" width="9.140625" style="113"/>
    <col min="764" max="764" width="4.7109375" style="113" customWidth="1"/>
    <col min="765" max="765" width="19.85546875" style="113" customWidth="1"/>
    <col min="766" max="766" width="72.140625" style="113" customWidth="1"/>
    <col min="767" max="767" width="0" style="113" hidden="1" customWidth="1"/>
    <col min="768" max="768" width="18.28515625" style="113" customWidth="1"/>
    <col min="769" max="769" width="17.5703125" style="113" customWidth="1"/>
    <col min="770" max="775" width="9" style="113" customWidth="1"/>
    <col min="776" max="1019" width="9.140625" style="113"/>
    <col min="1020" max="1020" width="4.7109375" style="113" customWidth="1"/>
    <col min="1021" max="1021" width="19.85546875" style="113" customWidth="1"/>
    <col min="1022" max="1022" width="72.140625" style="113" customWidth="1"/>
    <col min="1023" max="1023" width="0" style="113" hidden="1" customWidth="1"/>
    <col min="1024" max="1024" width="18.28515625" style="113" customWidth="1"/>
    <col min="1025" max="1025" width="17.5703125" style="113" customWidth="1"/>
    <col min="1026" max="1031" width="9" style="113" customWidth="1"/>
    <col min="1032" max="1275" width="9.140625" style="113"/>
    <col min="1276" max="1276" width="4.7109375" style="113" customWidth="1"/>
    <col min="1277" max="1277" width="19.85546875" style="113" customWidth="1"/>
    <col min="1278" max="1278" width="72.140625" style="113" customWidth="1"/>
    <col min="1279" max="1279" width="0" style="113" hidden="1" customWidth="1"/>
    <col min="1280" max="1280" width="18.28515625" style="113" customWidth="1"/>
    <col min="1281" max="1281" width="17.5703125" style="113" customWidth="1"/>
    <col min="1282" max="1287" width="9" style="113" customWidth="1"/>
    <col min="1288" max="1531" width="9.140625" style="113"/>
    <col min="1532" max="1532" width="4.7109375" style="113" customWidth="1"/>
    <col min="1533" max="1533" width="19.85546875" style="113" customWidth="1"/>
    <col min="1534" max="1534" width="72.140625" style="113" customWidth="1"/>
    <col min="1535" max="1535" width="0" style="113" hidden="1" customWidth="1"/>
    <col min="1536" max="1536" width="18.28515625" style="113" customWidth="1"/>
    <col min="1537" max="1537" width="17.5703125" style="113" customWidth="1"/>
    <col min="1538" max="1543" width="9" style="113" customWidth="1"/>
    <col min="1544" max="1787" width="9.140625" style="113"/>
    <col min="1788" max="1788" width="4.7109375" style="113" customWidth="1"/>
    <col min="1789" max="1789" width="19.85546875" style="113" customWidth="1"/>
    <col min="1790" max="1790" width="72.140625" style="113" customWidth="1"/>
    <col min="1791" max="1791" width="0" style="113" hidden="1" customWidth="1"/>
    <col min="1792" max="1792" width="18.28515625" style="113" customWidth="1"/>
    <col min="1793" max="1793" width="17.5703125" style="113" customWidth="1"/>
    <col min="1794" max="1799" width="9" style="113" customWidth="1"/>
    <col min="1800" max="2043" width="9.140625" style="113"/>
    <col min="2044" max="2044" width="4.7109375" style="113" customWidth="1"/>
    <col min="2045" max="2045" width="19.85546875" style="113" customWidth="1"/>
    <col min="2046" max="2046" width="72.140625" style="113" customWidth="1"/>
    <col min="2047" max="2047" width="0" style="113" hidden="1" customWidth="1"/>
    <col min="2048" max="2048" width="18.28515625" style="113" customWidth="1"/>
    <col min="2049" max="2049" width="17.5703125" style="113" customWidth="1"/>
    <col min="2050" max="2055" width="9" style="113" customWidth="1"/>
    <col min="2056" max="2299" width="9.140625" style="113"/>
    <col min="2300" max="2300" width="4.7109375" style="113" customWidth="1"/>
    <col min="2301" max="2301" width="19.85546875" style="113" customWidth="1"/>
    <col min="2302" max="2302" width="72.140625" style="113" customWidth="1"/>
    <col min="2303" max="2303" width="0" style="113" hidden="1" customWidth="1"/>
    <col min="2304" max="2304" width="18.28515625" style="113" customWidth="1"/>
    <col min="2305" max="2305" width="17.5703125" style="113" customWidth="1"/>
    <col min="2306" max="2311" width="9" style="113" customWidth="1"/>
    <col min="2312" max="2555" width="9.140625" style="113"/>
    <col min="2556" max="2556" width="4.7109375" style="113" customWidth="1"/>
    <col min="2557" max="2557" width="19.85546875" style="113" customWidth="1"/>
    <col min="2558" max="2558" width="72.140625" style="113" customWidth="1"/>
    <col min="2559" max="2559" width="0" style="113" hidden="1" customWidth="1"/>
    <col min="2560" max="2560" width="18.28515625" style="113" customWidth="1"/>
    <col min="2561" max="2561" width="17.5703125" style="113" customWidth="1"/>
    <col min="2562" max="2567" width="9" style="113" customWidth="1"/>
    <col min="2568" max="2811" width="9.140625" style="113"/>
    <col min="2812" max="2812" width="4.7109375" style="113" customWidth="1"/>
    <col min="2813" max="2813" width="19.85546875" style="113" customWidth="1"/>
    <col min="2814" max="2814" width="72.140625" style="113" customWidth="1"/>
    <col min="2815" max="2815" width="0" style="113" hidden="1" customWidth="1"/>
    <col min="2816" max="2816" width="18.28515625" style="113" customWidth="1"/>
    <col min="2817" max="2817" width="17.5703125" style="113" customWidth="1"/>
    <col min="2818" max="2823" width="9" style="113" customWidth="1"/>
    <col min="2824" max="3067" width="9.140625" style="113"/>
    <col min="3068" max="3068" width="4.7109375" style="113" customWidth="1"/>
    <col min="3069" max="3069" width="19.85546875" style="113" customWidth="1"/>
    <col min="3070" max="3070" width="72.140625" style="113" customWidth="1"/>
    <col min="3071" max="3071" width="0" style="113" hidden="1" customWidth="1"/>
    <col min="3072" max="3072" width="18.28515625" style="113" customWidth="1"/>
    <col min="3073" max="3073" width="17.5703125" style="113" customWidth="1"/>
    <col min="3074" max="3079" width="9" style="113" customWidth="1"/>
    <col min="3080" max="3323" width="9.140625" style="113"/>
    <col min="3324" max="3324" width="4.7109375" style="113" customWidth="1"/>
    <col min="3325" max="3325" width="19.85546875" style="113" customWidth="1"/>
    <col min="3326" max="3326" width="72.140625" style="113" customWidth="1"/>
    <col min="3327" max="3327" width="0" style="113" hidden="1" customWidth="1"/>
    <col min="3328" max="3328" width="18.28515625" style="113" customWidth="1"/>
    <col min="3329" max="3329" width="17.5703125" style="113" customWidth="1"/>
    <col min="3330" max="3335" width="9" style="113" customWidth="1"/>
    <col min="3336" max="3579" width="9.140625" style="113"/>
    <col min="3580" max="3580" width="4.7109375" style="113" customWidth="1"/>
    <col min="3581" max="3581" width="19.85546875" style="113" customWidth="1"/>
    <col min="3582" max="3582" width="72.140625" style="113" customWidth="1"/>
    <col min="3583" max="3583" width="0" style="113" hidden="1" customWidth="1"/>
    <col min="3584" max="3584" width="18.28515625" style="113" customWidth="1"/>
    <col min="3585" max="3585" width="17.5703125" style="113" customWidth="1"/>
    <col min="3586" max="3591" width="9" style="113" customWidth="1"/>
    <col min="3592" max="3835" width="9.140625" style="113"/>
    <col min="3836" max="3836" width="4.7109375" style="113" customWidth="1"/>
    <col min="3837" max="3837" width="19.85546875" style="113" customWidth="1"/>
    <col min="3838" max="3838" width="72.140625" style="113" customWidth="1"/>
    <col min="3839" max="3839" width="0" style="113" hidden="1" customWidth="1"/>
    <col min="3840" max="3840" width="18.28515625" style="113" customWidth="1"/>
    <col min="3841" max="3841" width="17.5703125" style="113" customWidth="1"/>
    <col min="3842" max="3847" width="9" style="113" customWidth="1"/>
    <col min="3848" max="4091" width="9.140625" style="113"/>
    <col min="4092" max="4092" width="4.7109375" style="113" customWidth="1"/>
    <col min="4093" max="4093" width="19.85546875" style="113" customWidth="1"/>
    <col min="4094" max="4094" width="72.140625" style="113" customWidth="1"/>
    <col min="4095" max="4095" width="0" style="113" hidden="1" customWidth="1"/>
    <col min="4096" max="4096" width="18.28515625" style="113" customWidth="1"/>
    <col min="4097" max="4097" width="17.5703125" style="113" customWidth="1"/>
    <col min="4098" max="4103" width="9" style="113" customWidth="1"/>
    <col min="4104" max="4347" width="9.140625" style="113"/>
    <col min="4348" max="4348" width="4.7109375" style="113" customWidth="1"/>
    <col min="4349" max="4349" width="19.85546875" style="113" customWidth="1"/>
    <col min="4350" max="4350" width="72.140625" style="113" customWidth="1"/>
    <col min="4351" max="4351" width="0" style="113" hidden="1" customWidth="1"/>
    <col min="4352" max="4352" width="18.28515625" style="113" customWidth="1"/>
    <col min="4353" max="4353" width="17.5703125" style="113" customWidth="1"/>
    <col min="4354" max="4359" width="9" style="113" customWidth="1"/>
    <col min="4360" max="4603" width="9.140625" style="113"/>
    <col min="4604" max="4604" width="4.7109375" style="113" customWidth="1"/>
    <col min="4605" max="4605" width="19.85546875" style="113" customWidth="1"/>
    <col min="4606" max="4606" width="72.140625" style="113" customWidth="1"/>
    <col min="4607" max="4607" width="0" style="113" hidden="1" customWidth="1"/>
    <col min="4608" max="4608" width="18.28515625" style="113" customWidth="1"/>
    <col min="4609" max="4609" width="17.5703125" style="113" customWidth="1"/>
    <col min="4610" max="4615" width="9" style="113" customWidth="1"/>
    <col min="4616" max="4859" width="9.140625" style="113"/>
    <col min="4860" max="4860" width="4.7109375" style="113" customWidth="1"/>
    <col min="4861" max="4861" width="19.85546875" style="113" customWidth="1"/>
    <col min="4862" max="4862" width="72.140625" style="113" customWidth="1"/>
    <col min="4863" max="4863" width="0" style="113" hidden="1" customWidth="1"/>
    <col min="4864" max="4864" width="18.28515625" style="113" customWidth="1"/>
    <col min="4865" max="4865" width="17.5703125" style="113" customWidth="1"/>
    <col min="4866" max="4871" width="9" style="113" customWidth="1"/>
    <col min="4872" max="5115" width="9.140625" style="113"/>
    <col min="5116" max="5116" width="4.7109375" style="113" customWidth="1"/>
    <col min="5117" max="5117" width="19.85546875" style="113" customWidth="1"/>
    <col min="5118" max="5118" width="72.140625" style="113" customWidth="1"/>
    <col min="5119" max="5119" width="0" style="113" hidden="1" customWidth="1"/>
    <col min="5120" max="5120" width="18.28515625" style="113" customWidth="1"/>
    <col min="5121" max="5121" width="17.5703125" style="113" customWidth="1"/>
    <col min="5122" max="5127" width="9" style="113" customWidth="1"/>
    <col min="5128" max="5371" width="9.140625" style="113"/>
    <col min="5372" max="5372" width="4.7109375" style="113" customWidth="1"/>
    <col min="5373" max="5373" width="19.85546875" style="113" customWidth="1"/>
    <col min="5374" max="5374" width="72.140625" style="113" customWidth="1"/>
    <col min="5375" max="5375" width="0" style="113" hidden="1" customWidth="1"/>
    <col min="5376" max="5376" width="18.28515625" style="113" customWidth="1"/>
    <col min="5377" max="5377" width="17.5703125" style="113" customWidth="1"/>
    <col min="5378" max="5383" width="9" style="113" customWidth="1"/>
    <col min="5384" max="5627" width="9.140625" style="113"/>
    <col min="5628" max="5628" width="4.7109375" style="113" customWidth="1"/>
    <col min="5629" max="5629" width="19.85546875" style="113" customWidth="1"/>
    <col min="5630" max="5630" width="72.140625" style="113" customWidth="1"/>
    <col min="5631" max="5631" width="0" style="113" hidden="1" customWidth="1"/>
    <col min="5632" max="5632" width="18.28515625" style="113" customWidth="1"/>
    <col min="5633" max="5633" width="17.5703125" style="113" customWidth="1"/>
    <col min="5634" max="5639" width="9" style="113" customWidth="1"/>
    <col min="5640" max="5883" width="9.140625" style="113"/>
    <col min="5884" max="5884" width="4.7109375" style="113" customWidth="1"/>
    <col min="5885" max="5885" width="19.85546875" style="113" customWidth="1"/>
    <col min="5886" max="5886" width="72.140625" style="113" customWidth="1"/>
    <col min="5887" max="5887" width="0" style="113" hidden="1" customWidth="1"/>
    <col min="5888" max="5888" width="18.28515625" style="113" customWidth="1"/>
    <col min="5889" max="5889" width="17.5703125" style="113" customWidth="1"/>
    <col min="5890" max="5895" width="9" style="113" customWidth="1"/>
    <col min="5896" max="6139" width="9.140625" style="113"/>
    <col min="6140" max="6140" width="4.7109375" style="113" customWidth="1"/>
    <col min="6141" max="6141" width="19.85546875" style="113" customWidth="1"/>
    <col min="6142" max="6142" width="72.140625" style="113" customWidth="1"/>
    <col min="6143" max="6143" width="0" style="113" hidden="1" customWidth="1"/>
    <col min="6144" max="6144" width="18.28515625" style="113" customWidth="1"/>
    <col min="6145" max="6145" width="17.5703125" style="113" customWidth="1"/>
    <col min="6146" max="6151" width="9" style="113" customWidth="1"/>
    <col min="6152" max="6395" width="9.140625" style="113"/>
    <col min="6396" max="6396" width="4.7109375" style="113" customWidth="1"/>
    <col min="6397" max="6397" width="19.85546875" style="113" customWidth="1"/>
    <col min="6398" max="6398" width="72.140625" style="113" customWidth="1"/>
    <col min="6399" max="6399" width="0" style="113" hidden="1" customWidth="1"/>
    <col min="6400" max="6400" width="18.28515625" style="113" customWidth="1"/>
    <col min="6401" max="6401" width="17.5703125" style="113" customWidth="1"/>
    <col min="6402" max="6407" width="9" style="113" customWidth="1"/>
    <col min="6408" max="6651" width="9.140625" style="113"/>
    <col min="6652" max="6652" width="4.7109375" style="113" customWidth="1"/>
    <col min="6653" max="6653" width="19.85546875" style="113" customWidth="1"/>
    <col min="6654" max="6654" width="72.140625" style="113" customWidth="1"/>
    <col min="6655" max="6655" width="0" style="113" hidden="1" customWidth="1"/>
    <col min="6656" max="6656" width="18.28515625" style="113" customWidth="1"/>
    <col min="6657" max="6657" width="17.5703125" style="113" customWidth="1"/>
    <col min="6658" max="6663" width="9" style="113" customWidth="1"/>
    <col min="6664" max="6907" width="9.140625" style="113"/>
    <col min="6908" max="6908" width="4.7109375" style="113" customWidth="1"/>
    <col min="6909" max="6909" width="19.85546875" style="113" customWidth="1"/>
    <col min="6910" max="6910" width="72.140625" style="113" customWidth="1"/>
    <col min="6911" max="6911" width="0" style="113" hidden="1" customWidth="1"/>
    <col min="6912" max="6912" width="18.28515625" style="113" customWidth="1"/>
    <col min="6913" max="6913" width="17.5703125" style="113" customWidth="1"/>
    <col min="6914" max="6919" width="9" style="113" customWidth="1"/>
    <col min="6920" max="7163" width="9.140625" style="113"/>
    <col min="7164" max="7164" width="4.7109375" style="113" customWidth="1"/>
    <col min="7165" max="7165" width="19.85546875" style="113" customWidth="1"/>
    <col min="7166" max="7166" width="72.140625" style="113" customWidth="1"/>
    <col min="7167" max="7167" width="0" style="113" hidden="1" customWidth="1"/>
    <col min="7168" max="7168" width="18.28515625" style="113" customWidth="1"/>
    <col min="7169" max="7169" width="17.5703125" style="113" customWidth="1"/>
    <col min="7170" max="7175" width="9" style="113" customWidth="1"/>
    <col min="7176" max="7419" width="9.140625" style="113"/>
    <col min="7420" max="7420" width="4.7109375" style="113" customWidth="1"/>
    <col min="7421" max="7421" width="19.85546875" style="113" customWidth="1"/>
    <col min="7422" max="7422" width="72.140625" style="113" customWidth="1"/>
    <col min="7423" max="7423" width="0" style="113" hidden="1" customWidth="1"/>
    <col min="7424" max="7424" width="18.28515625" style="113" customWidth="1"/>
    <col min="7425" max="7425" width="17.5703125" style="113" customWidth="1"/>
    <col min="7426" max="7431" width="9" style="113" customWidth="1"/>
    <col min="7432" max="7675" width="9.140625" style="113"/>
    <col min="7676" max="7676" width="4.7109375" style="113" customWidth="1"/>
    <col min="7677" max="7677" width="19.85546875" style="113" customWidth="1"/>
    <col min="7678" max="7678" width="72.140625" style="113" customWidth="1"/>
    <col min="7679" max="7679" width="0" style="113" hidden="1" customWidth="1"/>
    <col min="7680" max="7680" width="18.28515625" style="113" customWidth="1"/>
    <col min="7681" max="7681" width="17.5703125" style="113" customWidth="1"/>
    <col min="7682" max="7687" width="9" style="113" customWidth="1"/>
    <col min="7688" max="7931" width="9.140625" style="113"/>
    <col min="7932" max="7932" width="4.7109375" style="113" customWidth="1"/>
    <col min="7933" max="7933" width="19.85546875" style="113" customWidth="1"/>
    <col min="7934" max="7934" width="72.140625" style="113" customWidth="1"/>
    <col min="7935" max="7935" width="0" style="113" hidden="1" customWidth="1"/>
    <col min="7936" max="7936" width="18.28515625" style="113" customWidth="1"/>
    <col min="7937" max="7937" width="17.5703125" style="113" customWidth="1"/>
    <col min="7938" max="7943" width="9" style="113" customWidth="1"/>
    <col min="7944" max="8187" width="9.140625" style="113"/>
    <col min="8188" max="8188" width="4.7109375" style="113" customWidth="1"/>
    <col min="8189" max="8189" width="19.85546875" style="113" customWidth="1"/>
    <col min="8190" max="8190" width="72.140625" style="113" customWidth="1"/>
    <col min="8191" max="8191" width="0" style="113" hidden="1" customWidth="1"/>
    <col min="8192" max="8192" width="18.28515625" style="113" customWidth="1"/>
    <col min="8193" max="8193" width="17.5703125" style="113" customWidth="1"/>
    <col min="8194" max="8199" width="9" style="113" customWidth="1"/>
    <col min="8200" max="8443" width="9.140625" style="113"/>
    <col min="8444" max="8444" width="4.7109375" style="113" customWidth="1"/>
    <col min="8445" max="8445" width="19.85546875" style="113" customWidth="1"/>
    <col min="8446" max="8446" width="72.140625" style="113" customWidth="1"/>
    <col min="8447" max="8447" width="0" style="113" hidden="1" customWidth="1"/>
    <col min="8448" max="8448" width="18.28515625" style="113" customWidth="1"/>
    <col min="8449" max="8449" width="17.5703125" style="113" customWidth="1"/>
    <col min="8450" max="8455" width="9" style="113" customWidth="1"/>
    <col min="8456" max="8699" width="9.140625" style="113"/>
    <col min="8700" max="8700" width="4.7109375" style="113" customWidth="1"/>
    <col min="8701" max="8701" width="19.85546875" style="113" customWidth="1"/>
    <col min="8702" max="8702" width="72.140625" style="113" customWidth="1"/>
    <col min="8703" max="8703" width="0" style="113" hidden="1" customWidth="1"/>
    <col min="8704" max="8704" width="18.28515625" style="113" customWidth="1"/>
    <col min="8705" max="8705" width="17.5703125" style="113" customWidth="1"/>
    <col min="8706" max="8711" width="9" style="113" customWidth="1"/>
    <col min="8712" max="8955" width="9.140625" style="113"/>
    <col min="8956" max="8956" width="4.7109375" style="113" customWidth="1"/>
    <col min="8957" max="8957" width="19.85546875" style="113" customWidth="1"/>
    <col min="8958" max="8958" width="72.140625" style="113" customWidth="1"/>
    <col min="8959" max="8959" width="0" style="113" hidden="1" customWidth="1"/>
    <col min="8960" max="8960" width="18.28515625" style="113" customWidth="1"/>
    <col min="8961" max="8961" width="17.5703125" style="113" customWidth="1"/>
    <col min="8962" max="8967" width="9" style="113" customWidth="1"/>
    <col min="8968" max="9211" width="9.140625" style="113"/>
    <col min="9212" max="9212" width="4.7109375" style="113" customWidth="1"/>
    <col min="9213" max="9213" width="19.85546875" style="113" customWidth="1"/>
    <col min="9214" max="9214" width="72.140625" style="113" customWidth="1"/>
    <col min="9215" max="9215" width="0" style="113" hidden="1" customWidth="1"/>
    <col min="9216" max="9216" width="18.28515625" style="113" customWidth="1"/>
    <col min="9217" max="9217" width="17.5703125" style="113" customWidth="1"/>
    <col min="9218" max="9223" width="9" style="113" customWidth="1"/>
    <col min="9224" max="9467" width="9.140625" style="113"/>
    <col min="9468" max="9468" width="4.7109375" style="113" customWidth="1"/>
    <col min="9469" max="9469" width="19.85546875" style="113" customWidth="1"/>
    <col min="9470" max="9470" width="72.140625" style="113" customWidth="1"/>
    <col min="9471" max="9471" width="0" style="113" hidden="1" customWidth="1"/>
    <col min="9472" max="9472" width="18.28515625" style="113" customWidth="1"/>
    <col min="9473" max="9473" width="17.5703125" style="113" customWidth="1"/>
    <col min="9474" max="9479" width="9" style="113" customWidth="1"/>
    <col min="9480" max="9723" width="9.140625" style="113"/>
    <col min="9724" max="9724" width="4.7109375" style="113" customWidth="1"/>
    <col min="9725" max="9725" width="19.85546875" style="113" customWidth="1"/>
    <col min="9726" max="9726" width="72.140625" style="113" customWidth="1"/>
    <col min="9727" max="9727" width="0" style="113" hidden="1" customWidth="1"/>
    <col min="9728" max="9728" width="18.28515625" style="113" customWidth="1"/>
    <col min="9729" max="9729" width="17.5703125" style="113" customWidth="1"/>
    <col min="9730" max="9735" width="9" style="113" customWidth="1"/>
    <col min="9736" max="9979" width="9.140625" style="113"/>
    <col min="9980" max="9980" width="4.7109375" style="113" customWidth="1"/>
    <col min="9981" max="9981" width="19.85546875" style="113" customWidth="1"/>
    <col min="9982" max="9982" width="72.140625" style="113" customWidth="1"/>
    <col min="9983" max="9983" width="0" style="113" hidden="1" customWidth="1"/>
    <col min="9984" max="9984" width="18.28515625" style="113" customWidth="1"/>
    <col min="9985" max="9985" width="17.5703125" style="113" customWidth="1"/>
    <col min="9986" max="9991" width="9" style="113" customWidth="1"/>
    <col min="9992" max="10235" width="9.140625" style="113"/>
    <col min="10236" max="10236" width="4.7109375" style="113" customWidth="1"/>
    <col min="10237" max="10237" width="19.85546875" style="113" customWidth="1"/>
    <col min="10238" max="10238" width="72.140625" style="113" customWidth="1"/>
    <col min="10239" max="10239" width="0" style="113" hidden="1" customWidth="1"/>
    <col min="10240" max="10240" width="18.28515625" style="113" customWidth="1"/>
    <col min="10241" max="10241" width="17.5703125" style="113" customWidth="1"/>
    <col min="10242" max="10247" width="9" style="113" customWidth="1"/>
    <col min="10248" max="10491" width="9.140625" style="113"/>
    <col min="10492" max="10492" width="4.7109375" style="113" customWidth="1"/>
    <col min="10493" max="10493" width="19.85546875" style="113" customWidth="1"/>
    <col min="10494" max="10494" width="72.140625" style="113" customWidth="1"/>
    <col min="10495" max="10495" width="0" style="113" hidden="1" customWidth="1"/>
    <col min="10496" max="10496" width="18.28515625" style="113" customWidth="1"/>
    <col min="10497" max="10497" width="17.5703125" style="113" customWidth="1"/>
    <col min="10498" max="10503" width="9" style="113" customWidth="1"/>
    <col min="10504" max="10747" width="9.140625" style="113"/>
    <col min="10748" max="10748" width="4.7109375" style="113" customWidth="1"/>
    <col min="10749" max="10749" width="19.85546875" style="113" customWidth="1"/>
    <col min="10750" max="10750" width="72.140625" style="113" customWidth="1"/>
    <col min="10751" max="10751" width="0" style="113" hidden="1" customWidth="1"/>
    <col min="10752" max="10752" width="18.28515625" style="113" customWidth="1"/>
    <col min="10753" max="10753" width="17.5703125" style="113" customWidth="1"/>
    <col min="10754" max="10759" width="9" style="113" customWidth="1"/>
    <col min="10760" max="11003" width="9.140625" style="113"/>
    <col min="11004" max="11004" width="4.7109375" style="113" customWidth="1"/>
    <col min="11005" max="11005" width="19.85546875" style="113" customWidth="1"/>
    <col min="11006" max="11006" width="72.140625" style="113" customWidth="1"/>
    <col min="11007" max="11007" width="0" style="113" hidden="1" customWidth="1"/>
    <col min="11008" max="11008" width="18.28515625" style="113" customWidth="1"/>
    <col min="11009" max="11009" width="17.5703125" style="113" customWidth="1"/>
    <col min="11010" max="11015" width="9" style="113" customWidth="1"/>
    <col min="11016" max="11259" width="9.140625" style="113"/>
    <col min="11260" max="11260" width="4.7109375" style="113" customWidth="1"/>
    <col min="11261" max="11261" width="19.85546875" style="113" customWidth="1"/>
    <col min="11262" max="11262" width="72.140625" style="113" customWidth="1"/>
    <col min="11263" max="11263" width="0" style="113" hidden="1" customWidth="1"/>
    <col min="11264" max="11264" width="18.28515625" style="113" customWidth="1"/>
    <col min="11265" max="11265" width="17.5703125" style="113" customWidth="1"/>
    <col min="11266" max="11271" width="9" style="113" customWidth="1"/>
    <col min="11272" max="11515" width="9.140625" style="113"/>
    <col min="11516" max="11516" width="4.7109375" style="113" customWidth="1"/>
    <col min="11517" max="11517" width="19.85546875" style="113" customWidth="1"/>
    <col min="11518" max="11518" width="72.140625" style="113" customWidth="1"/>
    <col min="11519" max="11519" width="0" style="113" hidden="1" customWidth="1"/>
    <col min="11520" max="11520" width="18.28515625" style="113" customWidth="1"/>
    <col min="11521" max="11521" width="17.5703125" style="113" customWidth="1"/>
    <col min="11522" max="11527" width="9" style="113" customWidth="1"/>
    <col min="11528" max="11771" width="9.140625" style="113"/>
    <col min="11772" max="11772" width="4.7109375" style="113" customWidth="1"/>
    <col min="11773" max="11773" width="19.85546875" style="113" customWidth="1"/>
    <col min="11774" max="11774" width="72.140625" style="113" customWidth="1"/>
    <col min="11775" max="11775" width="0" style="113" hidden="1" customWidth="1"/>
    <col min="11776" max="11776" width="18.28515625" style="113" customWidth="1"/>
    <col min="11777" max="11777" width="17.5703125" style="113" customWidth="1"/>
    <col min="11778" max="11783" width="9" style="113" customWidth="1"/>
    <col min="11784" max="12027" width="9.140625" style="113"/>
    <col min="12028" max="12028" width="4.7109375" style="113" customWidth="1"/>
    <col min="12029" max="12029" width="19.85546875" style="113" customWidth="1"/>
    <col min="12030" max="12030" width="72.140625" style="113" customWidth="1"/>
    <col min="12031" max="12031" width="0" style="113" hidden="1" customWidth="1"/>
    <col min="12032" max="12032" width="18.28515625" style="113" customWidth="1"/>
    <col min="12033" max="12033" width="17.5703125" style="113" customWidth="1"/>
    <col min="12034" max="12039" width="9" style="113" customWidth="1"/>
    <col min="12040" max="12283" width="9.140625" style="113"/>
    <col min="12284" max="12284" width="4.7109375" style="113" customWidth="1"/>
    <col min="12285" max="12285" width="19.85546875" style="113" customWidth="1"/>
    <col min="12286" max="12286" width="72.140625" style="113" customWidth="1"/>
    <col min="12287" max="12287" width="0" style="113" hidden="1" customWidth="1"/>
    <col min="12288" max="12288" width="18.28515625" style="113" customWidth="1"/>
    <col min="12289" max="12289" width="17.5703125" style="113" customWidth="1"/>
    <col min="12290" max="12295" width="9" style="113" customWidth="1"/>
    <col min="12296" max="12539" width="9.140625" style="113"/>
    <col min="12540" max="12540" width="4.7109375" style="113" customWidth="1"/>
    <col min="12541" max="12541" width="19.85546875" style="113" customWidth="1"/>
    <col min="12542" max="12542" width="72.140625" style="113" customWidth="1"/>
    <col min="12543" max="12543" width="0" style="113" hidden="1" customWidth="1"/>
    <col min="12544" max="12544" width="18.28515625" style="113" customWidth="1"/>
    <col min="12545" max="12545" width="17.5703125" style="113" customWidth="1"/>
    <col min="12546" max="12551" width="9" style="113" customWidth="1"/>
    <col min="12552" max="12795" width="9.140625" style="113"/>
    <col min="12796" max="12796" width="4.7109375" style="113" customWidth="1"/>
    <col min="12797" max="12797" width="19.85546875" style="113" customWidth="1"/>
    <col min="12798" max="12798" width="72.140625" style="113" customWidth="1"/>
    <col min="12799" max="12799" width="0" style="113" hidden="1" customWidth="1"/>
    <col min="12800" max="12800" width="18.28515625" style="113" customWidth="1"/>
    <col min="12801" max="12801" width="17.5703125" style="113" customWidth="1"/>
    <col min="12802" max="12807" width="9" style="113" customWidth="1"/>
    <col min="12808" max="13051" width="9.140625" style="113"/>
    <col min="13052" max="13052" width="4.7109375" style="113" customWidth="1"/>
    <col min="13053" max="13053" width="19.85546875" style="113" customWidth="1"/>
    <col min="13054" max="13054" width="72.140625" style="113" customWidth="1"/>
    <col min="13055" max="13055" width="0" style="113" hidden="1" customWidth="1"/>
    <col min="13056" max="13056" width="18.28515625" style="113" customWidth="1"/>
    <col min="13057" max="13057" width="17.5703125" style="113" customWidth="1"/>
    <col min="13058" max="13063" width="9" style="113" customWidth="1"/>
    <col min="13064" max="13307" width="9.140625" style="113"/>
    <col min="13308" max="13308" width="4.7109375" style="113" customWidth="1"/>
    <col min="13309" max="13309" width="19.85546875" style="113" customWidth="1"/>
    <col min="13310" max="13310" width="72.140625" style="113" customWidth="1"/>
    <col min="13311" max="13311" width="0" style="113" hidden="1" customWidth="1"/>
    <col min="13312" max="13312" width="18.28515625" style="113" customWidth="1"/>
    <col min="13313" max="13313" width="17.5703125" style="113" customWidth="1"/>
    <col min="13314" max="13319" width="9" style="113" customWidth="1"/>
    <col min="13320" max="13563" width="9.140625" style="113"/>
    <col min="13564" max="13564" width="4.7109375" style="113" customWidth="1"/>
    <col min="13565" max="13565" width="19.85546875" style="113" customWidth="1"/>
    <col min="13566" max="13566" width="72.140625" style="113" customWidth="1"/>
    <col min="13567" max="13567" width="0" style="113" hidden="1" customWidth="1"/>
    <col min="13568" max="13568" width="18.28515625" style="113" customWidth="1"/>
    <col min="13569" max="13569" width="17.5703125" style="113" customWidth="1"/>
    <col min="13570" max="13575" width="9" style="113" customWidth="1"/>
    <col min="13576" max="13819" width="9.140625" style="113"/>
    <col min="13820" max="13820" width="4.7109375" style="113" customWidth="1"/>
    <col min="13821" max="13821" width="19.85546875" style="113" customWidth="1"/>
    <col min="13822" max="13822" width="72.140625" style="113" customWidth="1"/>
    <col min="13823" max="13823" width="0" style="113" hidden="1" customWidth="1"/>
    <col min="13824" max="13824" width="18.28515625" style="113" customWidth="1"/>
    <col min="13825" max="13825" width="17.5703125" style="113" customWidth="1"/>
    <col min="13826" max="13831" width="9" style="113" customWidth="1"/>
    <col min="13832" max="14075" width="9.140625" style="113"/>
    <col min="14076" max="14076" width="4.7109375" style="113" customWidth="1"/>
    <col min="14077" max="14077" width="19.85546875" style="113" customWidth="1"/>
    <col min="14078" max="14078" width="72.140625" style="113" customWidth="1"/>
    <col min="14079" max="14079" width="0" style="113" hidden="1" customWidth="1"/>
    <col min="14080" max="14080" width="18.28515625" style="113" customWidth="1"/>
    <col min="14081" max="14081" width="17.5703125" style="113" customWidth="1"/>
    <col min="14082" max="14087" width="9" style="113" customWidth="1"/>
    <col min="14088" max="14331" width="9.140625" style="113"/>
    <col min="14332" max="14332" width="4.7109375" style="113" customWidth="1"/>
    <col min="14333" max="14333" width="19.85546875" style="113" customWidth="1"/>
    <col min="14334" max="14334" width="72.140625" style="113" customWidth="1"/>
    <col min="14335" max="14335" width="0" style="113" hidden="1" customWidth="1"/>
    <col min="14336" max="14336" width="18.28515625" style="113" customWidth="1"/>
    <col min="14337" max="14337" width="17.5703125" style="113" customWidth="1"/>
    <col min="14338" max="14343" width="9" style="113" customWidth="1"/>
    <col min="14344" max="14587" width="9.140625" style="113"/>
    <col min="14588" max="14588" width="4.7109375" style="113" customWidth="1"/>
    <col min="14589" max="14589" width="19.85546875" style="113" customWidth="1"/>
    <col min="14590" max="14590" width="72.140625" style="113" customWidth="1"/>
    <col min="14591" max="14591" width="0" style="113" hidden="1" customWidth="1"/>
    <col min="14592" max="14592" width="18.28515625" style="113" customWidth="1"/>
    <col min="14593" max="14593" width="17.5703125" style="113" customWidth="1"/>
    <col min="14594" max="14599" width="9" style="113" customWidth="1"/>
    <col min="14600" max="14843" width="9.140625" style="113"/>
    <col min="14844" max="14844" width="4.7109375" style="113" customWidth="1"/>
    <col min="14845" max="14845" width="19.85546875" style="113" customWidth="1"/>
    <col min="14846" max="14846" width="72.140625" style="113" customWidth="1"/>
    <col min="14847" max="14847" width="0" style="113" hidden="1" customWidth="1"/>
    <col min="14848" max="14848" width="18.28515625" style="113" customWidth="1"/>
    <col min="14849" max="14849" width="17.5703125" style="113" customWidth="1"/>
    <col min="14850" max="14855" width="9" style="113" customWidth="1"/>
    <col min="14856" max="15099" width="9.140625" style="113"/>
    <col min="15100" max="15100" width="4.7109375" style="113" customWidth="1"/>
    <col min="15101" max="15101" width="19.85546875" style="113" customWidth="1"/>
    <col min="15102" max="15102" width="72.140625" style="113" customWidth="1"/>
    <col min="15103" max="15103" width="0" style="113" hidden="1" customWidth="1"/>
    <col min="15104" max="15104" width="18.28515625" style="113" customWidth="1"/>
    <col min="15105" max="15105" width="17.5703125" style="113" customWidth="1"/>
    <col min="15106" max="15111" width="9" style="113" customWidth="1"/>
    <col min="15112" max="15355" width="9.140625" style="113"/>
    <col min="15356" max="15356" width="4.7109375" style="113" customWidth="1"/>
    <col min="15357" max="15357" width="19.85546875" style="113" customWidth="1"/>
    <col min="15358" max="15358" width="72.140625" style="113" customWidth="1"/>
    <col min="15359" max="15359" width="0" style="113" hidden="1" customWidth="1"/>
    <col min="15360" max="15360" width="18.28515625" style="113" customWidth="1"/>
    <col min="15361" max="15361" width="17.5703125" style="113" customWidth="1"/>
    <col min="15362" max="15367" width="9" style="113" customWidth="1"/>
    <col min="15368" max="15611" width="9.140625" style="113"/>
    <col min="15612" max="15612" width="4.7109375" style="113" customWidth="1"/>
    <col min="15613" max="15613" width="19.85546875" style="113" customWidth="1"/>
    <col min="15614" max="15614" width="72.140625" style="113" customWidth="1"/>
    <col min="15615" max="15615" width="0" style="113" hidden="1" customWidth="1"/>
    <col min="15616" max="15616" width="18.28515625" style="113" customWidth="1"/>
    <col min="15617" max="15617" width="17.5703125" style="113" customWidth="1"/>
    <col min="15618" max="15623" width="9" style="113" customWidth="1"/>
    <col min="15624" max="15867" width="9.140625" style="113"/>
    <col min="15868" max="15868" width="4.7109375" style="113" customWidth="1"/>
    <col min="15869" max="15869" width="19.85546875" style="113" customWidth="1"/>
    <col min="15870" max="15870" width="72.140625" style="113" customWidth="1"/>
    <col min="15871" max="15871" width="0" style="113" hidden="1" customWidth="1"/>
    <col min="15872" max="15872" width="18.28515625" style="113" customWidth="1"/>
    <col min="15873" max="15873" width="17.5703125" style="113" customWidth="1"/>
    <col min="15874" max="15879" width="9" style="113" customWidth="1"/>
    <col min="15880" max="16123" width="9.140625" style="113"/>
    <col min="16124" max="16124" width="4.7109375" style="113" customWidth="1"/>
    <col min="16125" max="16125" width="19.85546875" style="113" customWidth="1"/>
    <col min="16126" max="16126" width="72.140625" style="113" customWidth="1"/>
    <col min="16127" max="16127" width="0" style="113" hidden="1" customWidth="1"/>
    <col min="16128" max="16128" width="18.28515625" style="113" customWidth="1"/>
    <col min="16129" max="16129" width="17.5703125" style="113" customWidth="1"/>
    <col min="16130" max="16135" width="9" style="113" customWidth="1"/>
    <col min="16136" max="16384" width="9.140625" style="113"/>
  </cols>
  <sheetData>
    <row r="1" spans="1:5" x14ac:dyDescent="0.3">
      <c r="E1" s="114"/>
    </row>
    <row r="2" spans="1:5" ht="15.75" x14ac:dyDescent="0.3">
      <c r="C2"/>
      <c r="D2"/>
      <c r="E2" s="76" t="s">
        <v>117</v>
      </c>
    </row>
    <row r="3" spans="1:5" x14ac:dyDescent="0.3">
      <c r="C3" s="144" t="s">
        <v>73</v>
      </c>
      <c r="D3" s="144"/>
      <c r="E3" s="144"/>
    </row>
    <row r="4" spans="1:5" x14ac:dyDescent="0.3">
      <c r="C4" s="145" t="s">
        <v>54</v>
      </c>
      <c r="D4" s="145"/>
      <c r="E4" s="145"/>
    </row>
    <row r="5" spans="1:5" ht="14.25" customHeight="1" x14ac:dyDescent="0.3"/>
    <row r="6" spans="1:5" ht="57.75" customHeight="1" x14ac:dyDescent="0.3">
      <c r="A6" s="166" t="s">
        <v>173</v>
      </c>
      <c r="B6" s="166"/>
      <c r="C6" s="166"/>
      <c r="D6" s="166"/>
      <c r="E6" s="166"/>
    </row>
    <row r="8" spans="1:5" ht="17.25" x14ac:dyDescent="0.3">
      <c r="A8" s="167" t="s">
        <v>50</v>
      </c>
      <c r="B8" s="167"/>
      <c r="C8" s="167"/>
      <c r="D8" s="167"/>
      <c r="E8" s="167"/>
    </row>
    <row r="9" spans="1:5" ht="15" customHeight="1" x14ac:dyDescent="0.3">
      <c r="A9" s="115" t="s">
        <v>174</v>
      </c>
    </row>
    <row r="11" spans="1:5" x14ac:dyDescent="0.3">
      <c r="A11" s="116" t="s">
        <v>175</v>
      </c>
      <c r="B11" s="116" t="s">
        <v>176</v>
      </c>
    </row>
    <row r="12" spans="1:5" ht="15" customHeight="1" x14ac:dyDescent="0.3">
      <c r="A12" s="117" t="s">
        <v>177</v>
      </c>
      <c r="B12" s="118" t="s">
        <v>178</v>
      </c>
    </row>
    <row r="13" spans="1:5" ht="12" customHeight="1" x14ac:dyDescent="0.3">
      <c r="A13" s="119"/>
      <c r="B13" s="119"/>
    </row>
    <row r="14" spans="1:5" ht="16.5" customHeight="1" x14ac:dyDescent="0.3">
      <c r="A14" s="120" t="s">
        <v>179</v>
      </c>
      <c r="B14" s="121"/>
    </row>
    <row r="15" spans="1:5" s="30" customFormat="1" ht="30.75" customHeight="1" x14ac:dyDescent="0.25">
      <c r="A15" s="122" t="s">
        <v>180</v>
      </c>
      <c r="B15" s="123" t="s">
        <v>177</v>
      </c>
      <c r="C15" s="168" t="s">
        <v>181</v>
      </c>
      <c r="D15" s="169"/>
      <c r="E15" s="170"/>
    </row>
    <row r="16" spans="1:5" s="30" customFormat="1" ht="30" x14ac:dyDescent="0.25">
      <c r="A16" s="122" t="s">
        <v>182</v>
      </c>
      <c r="B16" s="123" t="s">
        <v>183</v>
      </c>
      <c r="C16" s="124" t="s">
        <v>184</v>
      </c>
      <c r="D16" s="124" t="s">
        <v>185</v>
      </c>
      <c r="E16" s="124" t="s">
        <v>186</v>
      </c>
    </row>
    <row r="17" spans="1:5" s="30" customFormat="1" ht="59.25" customHeight="1" x14ac:dyDescent="0.25">
      <c r="A17" s="122" t="s">
        <v>187</v>
      </c>
      <c r="B17" s="123" t="s">
        <v>188</v>
      </c>
      <c r="C17" s="163"/>
      <c r="D17" s="163"/>
      <c r="E17" s="163"/>
    </row>
    <row r="18" spans="1:5" s="30" customFormat="1" ht="62.25" customHeight="1" x14ac:dyDescent="0.3">
      <c r="A18" s="125" t="s">
        <v>189</v>
      </c>
      <c r="B18" s="123" t="s">
        <v>190</v>
      </c>
      <c r="C18" s="164"/>
      <c r="D18" s="164"/>
      <c r="E18" s="164"/>
    </row>
    <row r="19" spans="1:5" s="30" customFormat="1" x14ac:dyDescent="0.3">
      <c r="A19" s="125" t="s">
        <v>191</v>
      </c>
      <c r="B19" s="123" t="s">
        <v>192</v>
      </c>
      <c r="C19" s="164"/>
      <c r="D19" s="164"/>
      <c r="E19" s="164"/>
    </row>
    <row r="20" spans="1:5" s="30" customFormat="1" ht="45" x14ac:dyDescent="0.3">
      <c r="A20" s="125" t="s">
        <v>193</v>
      </c>
      <c r="B20" s="123" t="s">
        <v>194</v>
      </c>
      <c r="C20" s="165"/>
      <c r="D20" s="165"/>
      <c r="E20" s="165"/>
    </row>
    <row r="21" spans="1:5" s="30" customFormat="1" x14ac:dyDescent="0.25">
      <c r="A21" s="171" t="s">
        <v>195</v>
      </c>
      <c r="B21" s="172"/>
      <c r="C21" s="169"/>
      <c r="D21" s="169"/>
      <c r="E21" s="170"/>
    </row>
    <row r="22" spans="1:5" s="30" customFormat="1" ht="20.25" customHeight="1" x14ac:dyDescent="0.25">
      <c r="A22" s="173" t="s">
        <v>196</v>
      </c>
      <c r="B22" s="173"/>
      <c r="C22" s="126">
        <v>108889.60000000001</v>
      </c>
      <c r="D22" s="126">
        <v>108889.60000000001</v>
      </c>
      <c r="E22" s="126">
        <v>108889.60000000001</v>
      </c>
    </row>
    <row r="23" spans="1:5" s="30" customFormat="1" x14ac:dyDescent="0.25">
      <c r="A23" s="127"/>
      <c r="B23" s="127"/>
      <c r="C23" s="128"/>
      <c r="D23" s="128"/>
      <c r="E23" s="128"/>
    </row>
    <row r="24" spans="1:5" ht="31.5" customHeight="1" x14ac:dyDescent="0.3">
      <c r="A24" s="122" t="s">
        <v>180</v>
      </c>
      <c r="B24" s="123" t="s">
        <v>177</v>
      </c>
      <c r="C24" s="168" t="s">
        <v>181</v>
      </c>
      <c r="D24" s="169"/>
      <c r="E24" s="170"/>
    </row>
    <row r="25" spans="1:5" ht="33.75" customHeight="1" x14ac:dyDescent="0.3">
      <c r="A25" s="122" t="s">
        <v>182</v>
      </c>
      <c r="B25" s="123" t="s">
        <v>197</v>
      </c>
      <c r="C25" s="124" t="s">
        <v>184</v>
      </c>
      <c r="D25" s="124" t="s">
        <v>185</v>
      </c>
      <c r="E25" s="124" t="s">
        <v>186</v>
      </c>
    </row>
    <row r="26" spans="1:5" ht="34.5" customHeight="1" x14ac:dyDescent="0.3">
      <c r="A26" s="122" t="s">
        <v>187</v>
      </c>
      <c r="B26" s="123" t="s">
        <v>198</v>
      </c>
      <c r="C26" s="163"/>
      <c r="D26" s="163"/>
      <c r="E26" s="163"/>
    </row>
    <row r="27" spans="1:5" ht="45" x14ac:dyDescent="0.3">
      <c r="A27" s="125" t="s">
        <v>189</v>
      </c>
      <c r="B27" s="123" t="s">
        <v>199</v>
      </c>
      <c r="C27" s="164"/>
      <c r="D27" s="164"/>
      <c r="E27" s="164"/>
    </row>
    <row r="28" spans="1:5" ht="32.25" customHeight="1" x14ac:dyDescent="0.3">
      <c r="A28" s="125" t="s">
        <v>191</v>
      </c>
      <c r="B28" s="123" t="s">
        <v>200</v>
      </c>
      <c r="C28" s="164"/>
      <c r="D28" s="164"/>
      <c r="E28" s="164"/>
    </row>
    <row r="29" spans="1:5" ht="16.5" customHeight="1" x14ac:dyDescent="0.3">
      <c r="A29" s="125" t="s">
        <v>201</v>
      </c>
      <c r="B29" s="123" t="s">
        <v>194</v>
      </c>
      <c r="C29" s="165"/>
      <c r="D29" s="165"/>
      <c r="E29" s="165"/>
    </row>
    <row r="30" spans="1:5" ht="16.5" customHeight="1" x14ac:dyDescent="0.3">
      <c r="A30" s="174" t="s">
        <v>195</v>
      </c>
      <c r="B30" s="175"/>
      <c r="C30" s="122"/>
      <c r="D30" s="122"/>
      <c r="E30" s="122"/>
    </row>
    <row r="31" spans="1:5" ht="16.5" customHeight="1" x14ac:dyDescent="0.3">
      <c r="A31" s="176" t="s">
        <v>202</v>
      </c>
      <c r="B31" s="177"/>
      <c r="C31" s="129">
        <v>1804</v>
      </c>
      <c r="D31" s="129">
        <f>C31</f>
        <v>1804</v>
      </c>
      <c r="E31" s="129">
        <f>D31</f>
        <v>1804</v>
      </c>
    </row>
    <row r="32" spans="1:5" ht="16.5" customHeight="1" x14ac:dyDescent="0.3">
      <c r="A32" s="176" t="s">
        <v>203</v>
      </c>
      <c r="B32" s="177"/>
      <c r="C32" s="130">
        <v>195</v>
      </c>
      <c r="D32" s="130">
        <v>195</v>
      </c>
      <c r="E32" s="130">
        <v>195</v>
      </c>
    </row>
    <row r="33" spans="1:6" ht="16.5" customHeight="1" x14ac:dyDescent="0.3">
      <c r="A33" s="171" t="s">
        <v>204</v>
      </c>
      <c r="B33" s="172"/>
      <c r="C33" s="130">
        <v>5</v>
      </c>
      <c r="D33" s="130">
        <v>5</v>
      </c>
      <c r="E33" s="130">
        <v>5</v>
      </c>
    </row>
    <row r="34" spans="1:6" ht="16.5" customHeight="1" x14ac:dyDescent="0.3">
      <c r="A34" s="131" t="s">
        <v>196</v>
      </c>
      <c r="B34" s="132"/>
      <c r="C34" s="126">
        <f>-C22</f>
        <v>-108889.60000000001</v>
      </c>
      <c r="D34" s="126">
        <f t="shared" ref="D34:E34" si="0">-D22</f>
        <v>-108889.60000000001</v>
      </c>
      <c r="E34" s="126">
        <f t="shared" si="0"/>
        <v>-108889.60000000001</v>
      </c>
    </row>
    <row r="35" spans="1:6" ht="16.5" customHeight="1" x14ac:dyDescent="0.3">
      <c r="A35" s="133"/>
      <c r="B35" s="133"/>
      <c r="C35" s="134"/>
      <c r="D35" s="134"/>
      <c r="E35" s="134"/>
    </row>
    <row r="37" spans="1:6" ht="17.25" x14ac:dyDescent="0.3">
      <c r="A37" s="167" t="s">
        <v>205</v>
      </c>
      <c r="B37" s="167"/>
      <c r="C37" s="167"/>
      <c r="D37" s="167"/>
      <c r="E37" s="167"/>
    </row>
    <row r="38" spans="1:6" ht="15" customHeight="1" x14ac:dyDescent="0.3">
      <c r="A38" s="115" t="s">
        <v>174</v>
      </c>
    </row>
    <row r="40" spans="1:6" x14ac:dyDescent="0.3">
      <c r="A40" s="116" t="s">
        <v>175</v>
      </c>
      <c r="B40" s="116" t="s">
        <v>176</v>
      </c>
    </row>
    <row r="41" spans="1:6" ht="15" customHeight="1" x14ac:dyDescent="0.3">
      <c r="A41" s="117" t="s">
        <v>206</v>
      </c>
      <c r="B41" s="118" t="s">
        <v>207</v>
      </c>
    </row>
    <row r="42" spans="1:6" ht="12" customHeight="1" x14ac:dyDescent="0.3">
      <c r="A42" s="119"/>
      <c r="B42" s="119"/>
    </row>
    <row r="43" spans="1:6" ht="19.5" customHeight="1" x14ac:dyDescent="0.3">
      <c r="A43" s="120" t="s">
        <v>179</v>
      </c>
      <c r="B43" s="121"/>
    </row>
    <row r="44" spans="1:6" ht="36" customHeight="1" x14ac:dyDescent="0.3">
      <c r="A44" s="122" t="s">
        <v>180</v>
      </c>
      <c r="B44" s="123" t="s">
        <v>206</v>
      </c>
      <c r="C44" s="168" t="s">
        <v>181</v>
      </c>
      <c r="D44" s="169"/>
      <c r="E44" s="170"/>
      <c r="F44" s="135"/>
    </row>
    <row r="45" spans="1:6" ht="30" x14ac:dyDescent="0.3">
      <c r="A45" s="122" t="s">
        <v>182</v>
      </c>
      <c r="B45" s="123" t="s">
        <v>183</v>
      </c>
      <c r="C45" s="124" t="s">
        <v>184</v>
      </c>
      <c r="D45" s="124" t="s">
        <v>185</v>
      </c>
      <c r="E45" s="124" t="s">
        <v>186</v>
      </c>
      <c r="F45" s="135"/>
    </row>
    <row r="46" spans="1:6" x14ac:dyDescent="0.3">
      <c r="A46" s="122" t="s">
        <v>187</v>
      </c>
      <c r="B46" s="123" t="s">
        <v>207</v>
      </c>
      <c r="C46" s="163"/>
      <c r="D46" s="163"/>
      <c r="E46" s="163"/>
    </row>
    <row r="47" spans="1:6" ht="87.75" customHeight="1" x14ac:dyDescent="0.3">
      <c r="A47" s="125" t="s">
        <v>189</v>
      </c>
      <c r="B47" s="123" t="s">
        <v>208</v>
      </c>
      <c r="C47" s="164"/>
      <c r="D47" s="164"/>
      <c r="E47" s="164"/>
    </row>
    <row r="48" spans="1:6" x14ac:dyDescent="0.3">
      <c r="A48" s="125" t="s">
        <v>191</v>
      </c>
      <c r="B48" s="123" t="s">
        <v>192</v>
      </c>
      <c r="C48" s="164"/>
      <c r="D48" s="164"/>
      <c r="E48" s="164"/>
    </row>
    <row r="49" spans="1:6" ht="30" x14ac:dyDescent="0.3">
      <c r="A49" s="125" t="s">
        <v>201</v>
      </c>
      <c r="B49" s="123" t="s">
        <v>209</v>
      </c>
      <c r="C49" s="165"/>
      <c r="D49" s="165"/>
      <c r="E49" s="165"/>
    </row>
    <row r="50" spans="1:6" ht="15" customHeight="1" x14ac:dyDescent="0.3">
      <c r="A50" s="174" t="s">
        <v>195</v>
      </c>
      <c r="B50" s="175"/>
      <c r="C50" s="122"/>
      <c r="D50" s="122"/>
      <c r="E50" s="122"/>
      <c r="F50" s="135"/>
    </row>
    <row r="51" spans="1:6" ht="15" customHeight="1" x14ac:dyDescent="0.3">
      <c r="A51" s="131" t="s">
        <v>196</v>
      </c>
      <c r="B51" s="132"/>
      <c r="C51" s="126">
        <f>'Հավելված 6'!C51</f>
        <v>314445.59999999998</v>
      </c>
      <c r="D51" s="126">
        <f>'Հավելված 6'!D51</f>
        <v>314445.59999999998</v>
      </c>
      <c r="E51" s="126">
        <f>'Հավելված 6'!E51</f>
        <v>314445.59999999998</v>
      </c>
    </row>
    <row r="53" spans="1:6" ht="36" customHeight="1" x14ac:dyDescent="0.3">
      <c r="A53" s="122" t="s">
        <v>180</v>
      </c>
      <c r="B53" s="123" t="s">
        <v>206</v>
      </c>
      <c r="C53" s="168" t="s">
        <v>97</v>
      </c>
      <c r="D53" s="169"/>
      <c r="E53" s="170"/>
      <c r="F53" s="135"/>
    </row>
    <row r="54" spans="1:6" ht="30" x14ac:dyDescent="0.3">
      <c r="A54" s="122" t="s">
        <v>182</v>
      </c>
      <c r="B54" s="123" t="s">
        <v>183</v>
      </c>
      <c r="C54" s="124" t="s">
        <v>184</v>
      </c>
      <c r="D54" s="124" t="s">
        <v>185</v>
      </c>
      <c r="E54" s="124" t="s">
        <v>186</v>
      </c>
      <c r="F54" s="135"/>
    </row>
    <row r="55" spans="1:6" x14ac:dyDescent="0.3">
      <c r="A55" s="122" t="s">
        <v>187</v>
      </c>
      <c r="B55" s="123" t="s">
        <v>207</v>
      </c>
      <c r="C55" s="163"/>
      <c r="D55" s="163"/>
      <c r="E55" s="163"/>
    </row>
    <row r="56" spans="1:6" ht="87.75" customHeight="1" x14ac:dyDescent="0.3">
      <c r="A56" s="125" t="s">
        <v>189</v>
      </c>
      <c r="B56" s="123" t="s">
        <v>208</v>
      </c>
      <c r="C56" s="164"/>
      <c r="D56" s="164"/>
      <c r="E56" s="164"/>
    </row>
    <row r="57" spans="1:6" x14ac:dyDescent="0.3">
      <c r="A57" s="125" t="s">
        <v>191</v>
      </c>
      <c r="B57" s="123" t="s">
        <v>192</v>
      </c>
      <c r="C57" s="164"/>
      <c r="D57" s="164"/>
      <c r="E57" s="164"/>
    </row>
    <row r="58" spans="1:6" ht="30" x14ac:dyDescent="0.3">
      <c r="A58" s="125" t="s">
        <v>201</v>
      </c>
      <c r="B58" s="123" t="s">
        <v>209</v>
      </c>
      <c r="C58" s="165"/>
      <c r="D58" s="165"/>
      <c r="E58" s="165"/>
    </row>
    <row r="59" spans="1:6" ht="15" customHeight="1" x14ac:dyDescent="0.3">
      <c r="A59" s="174" t="s">
        <v>195</v>
      </c>
      <c r="B59" s="175"/>
      <c r="C59" s="122"/>
      <c r="D59" s="122"/>
      <c r="E59" s="122"/>
      <c r="F59" s="135"/>
    </row>
    <row r="60" spans="1:6" ht="15" customHeight="1" x14ac:dyDescent="0.3">
      <c r="A60" s="131" t="s">
        <v>196</v>
      </c>
      <c r="B60" s="132"/>
      <c r="C60" s="126">
        <f>'Հավելված 6'!C60</f>
        <v>-314445.59999999998</v>
      </c>
      <c r="D60" s="126">
        <f>'Հավելված 6'!D60</f>
        <v>-314445.59999999998</v>
      </c>
      <c r="E60" s="126">
        <f>'Հավելված 6'!E60</f>
        <v>-314445.59999999998</v>
      </c>
    </row>
  </sheetData>
  <mergeCells count="30">
    <mergeCell ref="A59:B59"/>
    <mergeCell ref="C46:C49"/>
    <mergeCell ref="D46:D49"/>
    <mergeCell ref="E46:E49"/>
    <mergeCell ref="A50:B50"/>
    <mergeCell ref="C53:E53"/>
    <mergeCell ref="C55:C58"/>
    <mergeCell ref="D55:D58"/>
    <mergeCell ref="E55:E58"/>
    <mergeCell ref="C44:E44"/>
    <mergeCell ref="A21:B21"/>
    <mergeCell ref="C21:E21"/>
    <mergeCell ref="A22:B22"/>
    <mergeCell ref="C24:E24"/>
    <mergeCell ref="C26:C29"/>
    <mergeCell ref="D26:D29"/>
    <mergeCell ref="E26:E29"/>
    <mergeCell ref="A30:B30"/>
    <mergeCell ref="A31:B31"/>
    <mergeCell ref="A32:B32"/>
    <mergeCell ref="A33:B33"/>
    <mergeCell ref="A37:E37"/>
    <mergeCell ref="C17:C20"/>
    <mergeCell ref="D17:D20"/>
    <mergeCell ref="E17:E20"/>
    <mergeCell ref="C3:E3"/>
    <mergeCell ref="C4:E4"/>
    <mergeCell ref="A6:E6"/>
    <mergeCell ref="A8:E8"/>
    <mergeCell ref="C15:E15"/>
  </mergeCells>
  <pageMargins left="0.25" right="0.14000000000000001" top="0.74803149606299213" bottom="0.74803149606299213" header="0.31496062992125984" footer="0.31496062992125984"/>
  <pageSetup scale="75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0" zoomScaleNormal="100" workbookViewId="0">
      <selection activeCell="C51" sqref="C51:E51"/>
    </sheetView>
  </sheetViews>
  <sheetFormatPr defaultRowHeight="15" x14ac:dyDescent="0.3"/>
  <cols>
    <col min="1" max="1" width="26.140625" style="113" customWidth="1"/>
    <col min="2" max="2" width="41.28515625" style="113" customWidth="1"/>
    <col min="3" max="3" width="14.5703125" style="113" customWidth="1"/>
    <col min="4" max="4" width="14.28515625" style="113" customWidth="1"/>
    <col min="5" max="5" width="14" style="113" customWidth="1"/>
    <col min="6" max="6" width="14.140625" style="113" customWidth="1"/>
    <col min="7" max="9" width="9" style="113" customWidth="1"/>
    <col min="10" max="253" width="9.140625" style="113"/>
    <col min="254" max="254" width="4.7109375" style="113" customWidth="1"/>
    <col min="255" max="255" width="19.85546875" style="113" customWidth="1"/>
    <col min="256" max="256" width="72.140625" style="113" customWidth="1"/>
    <col min="257" max="257" width="0" style="113" hidden="1" customWidth="1"/>
    <col min="258" max="258" width="18.28515625" style="113" customWidth="1"/>
    <col min="259" max="259" width="17.5703125" style="113" customWidth="1"/>
    <col min="260" max="265" width="9" style="113" customWidth="1"/>
    <col min="266" max="509" width="9.140625" style="113"/>
    <col min="510" max="510" width="4.7109375" style="113" customWidth="1"/>
    <col min="511" max="511" width="19.85546875" style="113" customWidth="1"/>
    <col min="512" max="512" width="72.140625" style="113" customWidth="1"/>
    <col min="513" max="513" width="0" style="113" hidden="1" customWidth="1"/>
    <col min="514" max="514" width="18.28515625" style="113" customWidth="1"/>
    <col min="515" max="515" width="17.5703125" style="113" customWidth="1"/>
    <col min="516" max="521" width="9" style="113" customWidth="1"/>
    <col min="522" max="765" width="9.140625" style="113"/>
    <col min="766" max="766" width="4.7109375" style="113" customWidth="1"/>
    <col min="767" max="767" width="19.85546875" style="113" customWidth="1"/>
    <col min="768" max="768" width="72.140625" style="113" customWidth="1"/>
    <col min="769" max="769" width="0" style="113" hidden="1" customWidth="1"/>
    <col min="770" max="770" width="18.28515625" style="113" customWidth="1"/>
    <col min="771" max="771" width="17.5703125" style="113" customWidth="1"/>
    <col min="772" max="777" width="9" style="113" customWidth="1"/>
    <col min="778" max="1021" width="9.140625" style="113"/>
    <col min="1022" max="1022" width="4.7109375" style="113" customWidth="1"/>
    <col min="1023" max="1023" width="19.85546875" style="113" customWidth="1"/>
    <col min="1024" max="1024" width="72.140625" style="113" customWidth="1"/>
    <col min="1025" max="1025" width="0" style="113" hidden="1" customWidth="1"/>
    <col min="1026" max="1026" width="18.28515625" style="113" customWidth="1"/>
    <col min="1027" max="1027" width="17.5703125" style="113" customWidth="1"/>
    <col min="1028" max="1033" width="9" style="113" customWidth="1"/>
    <col min="1034" max="1277" width="9.140625" style="113"/>
    <col min="1278" max="1278" width="4.7109375" style="113" customWidth="1"/>
    <col min="1279" max="1279" width="19.85546875" style="113" customWidth="1"/>
    <col min="1280" max="1280" width="72.140625" style="113" customWidth="1"/>
    <col min="1281" max="1281" width="0" style="113" hidden="1" customWidth="1"/>
    <col min="1282" max="1282" width="18.28515625" style="113" customWidth="1"/>
    <col min="1283" max="1283" width="17.5703125" style="113" customWidth="1"/>
    <col min="1284" max="1289" width="9" style="113" customWidth="1"/>
    <col min="1290" max="1533" width="9.140625" style="113"/>
    <col min="1534" max="1534" width="4.7109375" style="113" customWidth="1"/>
    <col min="1535" max="1535" width="19.85546875" style="113" customWidth="1"/>
    <col min="1536" max="1536" width="72.140625" style="113" customWidth="1"/>
    <col min="1537" max="1537" width="0" style="113" hidden="1" customWidth="1"/>
    <col min="1538" max="1538" width="18.28515625" style="113" customWidth="1"/>
    <col min="1539" max="1539" width="17.5703125" style="113" customWidth="1"/>
    <col min="1540" max="1545" width="9" style="113" customWidth="1"/>
    <col min="1546" max="1789" width="9.140625" style="113"/>
    <col min="1790" max="1790" width="4.7109375" style="113" customWidth="1"/>
    <col min="1791" max="1791" width="19.85546875" style="113" customWidth="1"/>
    <col min="1792" max="1792" width="72.140625" style="113" customWidth="1"/>
    <col min="1793" max="1793" width="0" style="113" hidden="1" customWidth="1"/>
    <col min="1794" max="1794" width="18.28515625" style="113" customWidth="1"/>
    <col min="1795" max="1795" width="17.5703125" style="113" customWidth="1"/>
    <col min="1796" max="1801" width="9" style="113" customWidth="1"/>
    <col min="1802" max="2045" width="9.140625" style="113"/>
    <col min="2046" max="2046" width="4.7109375" style="113" customWidth="1"/>
    <col min="2047" max="2047" width="19.85546875" style="113" customWidth="1"/>
    <col min="2048" max="2048" width="72.140625" style="113" customWidth="1"/>
    <col min="2049" max="2049" width="0" style="113" hidden="1" customWidth="1"/>
    <col min="2050" max="2050" width="18.28515625" style="113" customWidth="1"/>
    <col min="2051" max="2051" width="17.5703125" style="113" customWidth="1"/>
    <col min="2052" max="2057" width="9" style="113" customWidth="1"/>
    <col min="2058" max="2301" width="9.140625" style="113"/>
    <col min="2302" max="2302" width="4.7109375" style="113" customWidth="1"/>
    <col min="2303" max="2303" width="19.85546875" style="113" customWidth="1"/>
    <col min="2304" max="2304" width="72.140625" style="113" customWidth="1"/>
    <col min="2305" max="2305" width="0" style="113" hidden="1" customWidth="1"/>
    <col min="2306" max="2306" width="18.28515625" style="113" customWidth="1"/>
    <col min="2307" max="2307" width="17.5703125" style="113" customWidth="1"/>
    <col min="2308" max="2313" width="9" style="113" customWidth="1"/>
    <col min="2314" max="2557" width="9.140625" style="113"/>
    <col min="2558" max="2558" width="4.7109375" style="113" customWidth="1"/>
    <col min="2559" max="2559" width="19.85546875" style="113" customWidth="1"/>
    <col min="2560" max="2560" width="72.140625" style="113" customWidth="1"/>
    <col min="2561" max="2561" width="0" style="113" hidden="1" customWidth="1"/>
    <col min="2562" max="2562" width="18.28515625" style="113" customWidth="1"/>
    <col min="2563" max="2563" width="17.5703125" style="113" customWidth="1"/>
    <col min="2564" max="2569" width="9" style="113" customWidth="1"/>
    <col min="2570" max="2813" width="9.140625" style="113"/>
    <col min="2814" max="2814" width="4.7109375" style="113" customWidth="1"/>
    <col min="2815" max="2815" width="19.85546875" style="113" customWidth="1"/>
    <col min="2816" max="2816" width="72.140625" style="113" customWidth="1"/>
    <col min="2817" max="2817" width="0" style="113" hidden="1" customWidth="1"/>
    <col min="2818" max="2818" width="18.28515625" style="113" customWidth="1"/>
    <col min="2819" max="2819" width="17.5703125" style="113" customWidth="1"/>
    <col min="2820" max="2825" width="9" style="113" customWidth="1"/>
    <col min="2826" max="3069" width="9.140625" style="113"/>
    <col min="3070" max="3070" width="4.7109375" style="113" customWidth="1"/>
    <col min="3071" max="3071" width="19.85546875" style="113" customWidth="1"/>
    <col min="3072" max="3072" width="72.140625" style="113" customWidth="1"/>
    <col min="3073" max="3073" width="0" style="113" hidden="1" customWidth="1"/>
    <col min="3074" max="3074" width="18.28515625" style="113" customWidth="1"/>
    <col min="3075" max="3075" width="17.5703125" style="113" customWidth="1"/>
    <col min="3076" max="3081" width="9" style="113" customWidth="1"/>
    <col min="3082" max="3325" width="9.140625" style="113"/>
    <col min="3326" max="3326" width="4.7109375" style="113" customWidth="1"/>
    <col min="3327" max="3327" width="19.85546875" style="113" customWidth="1"/>
    <col min="3328" max="3328" width="72.140625" style="113" customWidth="1"/>
    <col min="3329" max="3329" width="0" style="113" hidden="1" customWidth="1"/>
    <col min="3330" max="3330" width="18.28515625" style="113" customWidth="1"/>
    <col min="3331" max="3331" width="17.5703125" style="113" customWidth="1"/>
    <col min="3332" max="3337" width="9" style="113" customWidth="1"/>
    <col min="3338" max="3581" width="9.140625" style="113"/>
    <col min="3582" max="3582" width="4.7109375" style="113" customWidth="1"/>
    <col min="3583" max="3583" width="19.85546875" style="113" customWidth="1"/>
    <col min="3584" max="3584" width="72.140625" style="113" customWidth="1"/>
    <col min="3585" max="3585" width="0" style="113" hidden="1" customWidth="1"/>
    <col min="3586" max="3586" width="18.28515625" style="113" customWidth="1"/>
    <col min="3587" max="3587" width="17.5703125" style="113" customWidth="1"/>
    <col min="3588" max="3593" width="9" style="113" customWidth="1"/>
    <col min="3594" max="3837" width="9.140625" style="113"/>
    <col min="3838" max="3838" width="4.7109375" style="113" customWidth="1"/>
    <col min="3839" max="3839" width="19.85546875" style="113" customWidth="1"/>
    <col min="3840" max="3840" width="72.140625" style="113" customWidth="1"/>
    <col min="3841" max="3841" width="0" style="113" hidden="1" customWidth="1"/>
    <col min="3842" max="3842" width="18.28515625" style="113" customWidth="1"/>
    <col min="3843" max="3843" width="17.5703125" style="113" customWidth="1"/>
    <col min="3844" max="3849" width="9" style="113" customWidth="1"/>
    <col min="3850" max="4093" width="9.140625" style="113"/>
    <col min="4094" max="4094" width="4.7109375" style="113" customWidth="1"/>
    <col min="4095" max="4095" width="19.85546875" style="113" customWidth="1"/>
    <col min="4096" max="4096" width="72.140625" style="113" customWidth="1"/>
    <col min="4097" max="4097" width="0" style="113" hidden="1" customWidth="1"/>
    <col min="4098" max="4098" width="18.28515625" style="113" customWidth="1"/>
    <col min="4099" max="4099" width="17.5703125" style="113" customWidth="1"/>
    <col min="4100" max="4105" width="9" style="113" customWidth="1"/>
    <col min="4106" max="4349" width="9.140625" style="113"/>
    <col min="4350" max="4350" width="4.7109375" style="113" customWidth="1"/>
    <col min="4351" max="4351" width="19.85546875" style="113" customWidth="1"/>
    <col min="4352" max="4352" width="72.140625" style="113" customWidth="1"/>
    <col min="4353" max="4353" width="0" style="113" hidden="1" customWidth="1"/>
    <col min="4354" max="4354" width="18.28515625" style="113" customWidth="1"/>
    <col min="4355" max="4355" width="17.5703125" style="113" customWidth="1"/>
    <col min="4356" max="4361" width="9" style="113" customWidth="1"/>
    <col min="4362" max="4605" width="9.140625" style="113"/>
    <col min="4606" max="4606" width="4.7109375" style="113" customWidth="1"/>
    <col min="4607" max="4607" width="19.85546875" style="113" customWidth="1"/>
    <col min="4608" max="4608" width="72.140625" style="113" customWidth="1"/>
    <col min="4609" max="4609" width="0" style="113" hidden="1" customWidth="1"/>
    <col min="4610" max="4610" width="18.28515625" style="113" customWidth="1"/>
    <col min="4611" max="4611" width="17.5703125" style="113" customWidth="1"/>
    <col min="4612" max="4617" width="9" style="113" customWidth="1"/>
    <col min="4618" max="4861" width="9.140625" style="113"/>
    <col min="4862" max="4862" width="4.7109375" style="113" customWidth="1"/>
    <col min="4863" max="4863" width="19.85546875" style="113" customWidth="1"/>
    <col min="4864" max="4864" width="72.140625" style="113" customWidth="1"/>
    <col min="4865" max="4865" width="0" style="113" hidden="1" customWidth="1"/>
    <col min="4866" max="4866" width="18.28515625" style="113" customWidth="1"/>
    <col min="4867" max="4867" width="17.5703125" style="113" customWidth="1"/>
    <col min="4868" max="4873" width="9" style="113" customWidth="1"/>
    <col min="4874" max="5117" width="9.140625" style="113"/>
    <col min="5118" max="5118" width="4.7109375" style="113" customWidth="1"/>
    <col min="5119" max="5119" width="19.85546875" style="113" customWidth="1"/>
    <col min="5120" max="5120" width="72.140625" style="113" customWidth="1"/>
    <col min="5121" max="5121" width="0" style="113" hidden="1" customWidth="1"/>
    <col min="5122" max="5122" width="18.28515625" style="113" customWidth="1"/>
    <col min="5123" max="5123" width="17.5703125" style="113" customWidth="1"/>
    <col min="5124" max="5129" width="9" style="113" customWidth="1"/>
    <col min="5130" max="5373" width="9.140625" style="113"/>
    <col min="5374" max="5374" width="4.7109375" style="113" customWidth="1"/>
    <col min="5375" max="5375" width="19.85546875" style="113" customWidth="1"/>
    <col min="5376" max="5376" width="72.140625" style="113" customWidth="1"/>
    <col min="5377" max="5377" width="0" style="113" hidden="1" customWidth="1"/>
    <col min="5378" max="5378" width="18.28515625" style="113" customWidth="1"/>
    <col min="5379" max="5379" width="17.5703125" style="113" customWidth="1"/>
    <col min="5380" max="5385" width="9" style="113" customWidth="1"/>
    <col min="5386" max="5629" width="9.140625" style="113"/>
    <col min="5630" max="5630" width="4.7109375" style="113" customWidth="1"/>
    <col min="5631" max="5631" width="19.85546875" style="113" customWidth="1"/>
    <col min="5632" max="5632" width="72.140625" style="113" customWidth="1"/>
    <col min="5633" max="5633" width="0" style="113" hidden="1" customWidth="1"/>
    <col min="5634" max="5634" width="18.28515625" style="113" customWidth="1"/>
    <col min="5635" max="5635" width="17.5703125" style="113" customWidth="1"/>
    <col min="5636" max="5641" width="9" style="113" customWidth="1"/>
    <col min="5642" max="5885" width="9.140625" style="113"/>
    <col min="5886" max="5886" width="4.7109375" style="113" customWidth="1"/>
    <col min="5887" max="5887" width="19.85546875" style="113" customWidth="1"/>
    <col min="5888" max="5888" width="72.140625" style="113" customWidth="1"/>
    <col min="5889" max="5889" width="0" style="113" hidden="1" customWidth="1"/>
    <col min="5890" max="5890" width="18.28515625" style="113" customWidth="1"/>
    <col min="5891" max="5891" width="17.5703125" style="113" customWidth="1"/>
    <col min="5892" max="5897" width="9" style="113" customWidth="1"/>
    <col min="5898" max="6141" width="9.140625" style="113"/>
    <col min="6142" max="6142" width="4.7109375" style="113" customWidth="1"/>
    <col min="6143" max="6143" width="19.85546875" style="113" customWidth="1"/>
    <col min="6144" max="6144" width="72.140625" style="113" customWidth="1"/>
    <col min="6145" max="6145" width="0" style="113" hidden="1" customWidth="1"/>
    <col min="6146" max="6146" width="18.28515625" style="113" customWidth="1"/>
    <col min="6147" max="6147" width="17.5703125" style="113" customWidth="1"/>
    <col min="6148" max="6153" width="9" style="113" customWidth="1"/>
    <col min="6154" max="6397" width="9.140625" style="113"/>
    <col min="6398" max="6398" width="4.7109375" style="113" customWidth="1"/>
    <col min="6399" max="6399" width="19.85546875" style="113" customWidth="1"/>
    <col min="6400" max="6400" width="72.140625" style="113" customWidth="1"/>
    <col min="6401" max="6401" width="0" style="113" hidden="1" customWidth="1"/>
    <col min="6402" max="6402" width="18.28515625" style="113" customWidth="1"/>
    <col min="6403" max="6403" width="17.5703125" style="113" customWidth="1"/>
    <col min="6404" max="6409" width="9" style="113" customWidth="1"/>
    <col min="6410" max="6653" width="9.140625" style="113"/>
    <col min="6654" max="6654" width="4.7109375" style="113" customWidth="1"/>
    <col min="6655" max="6655" width="19.85546875" style="113" customWidth="1"/>
    <col min="6656" max="6656" width="72.140625" style="113" customWidth="1"/>
    <col min="6657" max="6657" width="0" style="113" hidden="1" customWidth="1"/>
    <col min="6658" max="6658" width="18.28515625" style="113" customWidth="1"/>
    <col min="6659" max="6659" width="17.5703125" style="113" customWidth="1"/>
    <col min="6660" max="6665" width="9" style="113" customWidth="1"/>
    <col min="6666" max="6909" width="9.140625" style="113"/>
    <col min="6910" max="6910" width="4.7109375" style="113" customWidth="1"/>
    <col min="6911" max="6911" width="19.85546875" style="113" customWidth="1"/>
    <col min="6912" max="6912" width="72.140625" style="113" customWidth="1"/>
    <col min="6913" max="6913" width="0" style="113" hidden="1" customWidth="1"/>
    <col min="6914" max="6914" width="18.28515625" style="113" customWidth="1"/>
    <col min="6915" max="6915" width="17.5703125" style="113" customWidth="1"/>
    <col min="6916" max="6921" width="9" style="113" customWidth="1"/>
    <col min="6922" max="7165" width="9.140625" style="113"/>
    <col min="7166" max="7166" width="4.7109375" style="113" customWidth="1"/>
    <col min="7167" max="7167" width="19.85546875" style="113" customWidth="1"/>
    <col min="7168" max="7168" width="72.140625" style="113" customWidth="1"/>
    <col min="7169" max="7169" width="0" style="113" hidden="1" customWidth="1"/>
    <col min="7170" max="7170" width="18.28515625" style="113" customWidth="1"/>
    <col min="7171" max="7171" width="17.5703125" style="113" customWidth="1"/>
    <col min="7172" max="7177" width="9" style="113" customWidth="1"/>
    <col min="7178" max="7421" width="9.140625" style="113"/>
    <col min="7422" max="7422" width="4.7109375" style="113" customWidth="1"/>
    <col min="7423" max="7423" width="19.85546875" style="113" customWidth="1"/>
    <col min="7424" max="7424" width="72.140625" style="113" customWidth="1"/>
    <col min="7425" max="7425" width="0" style="113" hidden="1" customWidth="1"/>
    <col min="7426" max="7426" width="18.28515625" style="113" customWidth="1"/>
    <col min="7427" max="7427" width="17.5703125" style="113" customWidth="1"/>
    <col min="7428" max="7433" width="9" style="113" customWidth="1"/>
    <col min="7434" max="7677" width="9.140625" style="113"/>
    <col min="7678" max="7678" width="4.7109375" style="113" customWidth="1"/>
    <col min="7679" max="7679" width="19.85546875" style="113" customWidth="1"/>
    <col min="7680" max="7680" width="72.140625" style="113" customWidth="1"/>
    <col min="7681" max="7681" width="0" style="113" hidden="1" customWidth="1"/>
    <col min="7682" max="7682" width="18.28515625" style="113" customWidth="1"/>
    <col min="7683" max="7683" width="17.5703125" style="113" customWidth="1"/>
    <col min="7684" max="7689" width="9" style="113" customWidth="1"/>
    <col min="7690" max="7933" width="9.140625" style="113"/>
    <col min="7934" max="7934" width="4.7109375" style="113" customWidth="1"/>
    <col min="7935" max="7935" width="19.85546875" style="113" customWidth="1"/>
    <col min="7936" max="7936" width="72.140625" style="113" customWidth="1"/>
    <col min="7937" max="7937" width="0" style="113" hidden="1" customWidth="1"/>
    <col min="7938" max="7938" width="18.28515625" style="113" customWidth="1"/>
    <col min="7939" max="7939" width="17.5703125" style="113" customWidth="1"/>
    <col min="7940" max="7945" width="9" style="113" customWidth="1"/>
    <col min="7946" max="8189" width="9.140625" style="113"/>
    <col min="8190" max="8190" width="4.7109375" style="113" customWidth="1"/>
    <col min="8191" max="8191" width="19.85546875" style="113" customWidth="1"/>
    <col min="8192" max="8192" width="72.140625" style="113" customWidth="1"/>
    <col min="8193" max="8193" width="0" style="113" hidden="1" customWidth="1"/>
    <col min="8194" max="8194" width="18.28515625" style="113" customWidth="1"/>
    <col min="8195" max="8195" width="17.5703125" style="113" customWidth="1"/>
    <col min="8196" max="8201" width="9" style="113" customWidth="1"/>
    <col min="8202" max="8445" width="9.140625" style="113"/>
    <col min="8446" max="8446" width="4.7109375" style="113" customWidth="1"/>
    <col min="8447" max="8447" width="19.85546875" style="113" customWidth="1"/>
    <col min="8448" max="8448" width="72.140625" style="113" customWidth="1"/>
    <col min="8449" max="8449" width="0" style="113" hidden="1" customWidth="1"/>
    <col min="8450" max="8450" width="18.28515625" style="113" customWidth="1"/>
    <col min="8451" max="8451" width="17.5703125" style="113" customWidth="1"/>
    <col min="8452" max="8457" width="9" style="113" customWidth="1"/>
    <col min="8458" max="8701" width="9.140625" style="113"/>
    <col min="8702" max="8702" width="4.7109375" style="113" customWidth="1"/>
    <col min="8703" max="8703" width="19.85546875" style="113" customWidth="1"/>
    <col min="8704" max="8704" width="72.140625" style="113" customWidth="1"/>
    <col min="8705" max="8705" width="0" style="113" hidden="1" customWidth="1"/>
    <col min="8706" max="8706" width="18.28515625" style="113" customWidth="1"/>
    <col min="8707" max="8707" width="17.5703125" style="113" customWidth="1"/>
    <col min="8708" max="8713" width="9" style="113" customWidth="1"/>
    <col min="8714" max="8957" width="9.140625" style="113"/>
    <col min="8958" max="8958" width="4.7109375" style="113" customWidth="1"/>
    <col min="8959" max="8959" width="19.85546875" style="113" customWidth="1"/>
    <col min="8960" max="8960" width="72.140625" style="113" customWidth="1"/>
    <col min="8961" max="8961" width="0" style="113" hidden="1" customWidth="1"/>
    <col min="8962" max="8962" width="18.28515625" style="113" customWidth="1"/>
    <col min="8963" max="8963" width="17.5703125" style="113" customWidth="1"/>
    <col min="8964" max="8969" width="9" style="113" customWidth="1"/>
    <col min="8970" max="9213" width="9.140625" style="113"/>
    <col min="9214" max="9214" width="4.7109375" style="113" customWidth="1"/>
    <col min="9215" max="9215" width="19.85546875" style="113" customWidth="1"/>
    <col min="9216" max="9216" width="72.140625" style="113" customWidth="1"/>
    <col min="9217" max="9217" width="0" style="113" hidden="1" customWidth="1"/>
    <col min="9218" max="9218" width="18.28515625" style="113" customWidth="1"/>
    <col min="9219" max="9219" width="17.5703125" style="113" customWidth="1"/>
    <col min="9220" max="9225" width="9" style="113" customWidth="1"/>
    <col min="9226" max="9469" width="9.140625" style="113"/>
    <col min="9470" max="9470" width="4.7109375" style="113" customWidth="1"/>
    <col min="9471" max="9471" width="19.85546875" style="113" customWidth="1"/>
    <col min="9472" max="9472" width="72.140625" style="113" customWidth="1"/>
    <col min="9473" max="9473" width="0" style="113" hidden="1" customWidth="1"/>
    <col min="9474" max="9474" width="18.28515625" style="113" customWidth="1"/>
    <col min="9475" max="9475" width="17.5703125" style="113" customWidth="1"/>
    <col min="9476" max="9481" width="9" style="113" customWidth="1"/>
    <col min="9482" max="9725" width="9.140625" style="113"/>
    <col min="9726" max="9726" width="4.7109375" style="113" customWidth="1"/>
    <col min="9727" max="9727" width="19.85546875" style="113" customWidth="1"/>
    <col min="9728" max="9728" width="72.140625" style="113" customWidth="1"/>
    <col min="9729" max="9729" width="0" style="113" hidden="1" customWidth="1"/>
    <col min="9730" max="9730" width="18.28515625" style="113" customWidth="1"/>
    <col min="9731" max="9731" width="17.5703125" style="113" customWidth="1"/>
    <col min="9732" max="9737" width="9" style="113" customWidth="1"/>
    <col min="9738" max="9981" width="9.140625" style="113"/>
    <col min="9982" max="9982" width="4.7109375" style="113" customWidth="1"/>
    <col min="9983" max="9983" width="19.85546875" style="113" customWidth="1"/>
    <col min="9984" max="9984" width="72.140625" style="113" customWidth="1"/>
    <col min="9985" max="9985" width="0" style="113" hidden="1" customWidth="1"/>
    <col min="9986" max="9986" width="18.28515625" style="113" customWidth="1"/>
    <col min="9987" max="9987" width="17.5703125" style="113" customWidth="1"/>
    <col min="9988" max="9993" width="9" style="113" customWidth="1"/>
    <col min="9994" max="10237" width="9.140625" style="113"/>
    <col min="10238" max="10238" width="4.7109375" style="113" customWidth="1"/>
    <col min="10239" max="10239" width="19.85546875" style="113" customWidth="1"/>
    <col min="10240" max="10240" width="72.140625" style="113" customWidth="1"/>
    <col min="10241" max="10241" width="0" style="113" hidden="1" customWidth="1"/>
    <col min="10242" max="10242" width="18.28515625" style="113" customWidth="1"/>
    <col min="10243" max="10243" width="17.5703125" style="113" customWidth="1"/>
    <col min="10244" max="10249" width="9" style="113" customWidth="1"/>
    <col min="10250" max="10493" width="9.140625" style="113"/>
    <col min="10494" max="10494" width="4.7109375" style="113" customWidth="1"/>
    <col min="10495" max="10495" width="19.85546875" style="113" customWidth="1"/>
    <col min="10496" max="10496" width="72.140625" style="113" customWidth="1"/>
    <col min="10497" max="10497" width="0" style="113" hidden="1" customWidth="1"/>
    <col min="10498" max="10498" width="18.28515625" style="113" customWidth="1"/>
    <col min="10499" max="10499" width="17.5703125" style="113" customWidth="1"/>
    <col min="10500" max="10505" width="9" style="113" customWidth="1"/>
    <col min="10506" max="10749" width="9.140625" style="113"/>
    <col min="10750" max="10750" width="4.7109375" style="113" customWidth="1"/>
    <col min="10751" max="10751" width="19.85546875" style="113" customWidth="1"/>
    <col min="10752" max="10752" width="72.140625" style="113" customWidth="1"/>
    <col min="10753" max="10753" width="0" style="113" hidden="1" customWidth="1"/>
    <col min="10754" max="10754" width="18.28515625" style="113" customWidth="1"/>
    <col min="10755" max="10755" width="17.5703125" style="113" customWidth="1"/>
    <col min="10756" max="10761" width="9" style="113" customWidth="1"/>
    <col min="10762" max="11005" width="9.140625" style="113"/>
    <col min="11006" max="11006" width="4.7109375" style="113" customWidth="1"/>
    <col min="11007" max="11007" width="19.85546875" style="113" customWidth="1"/>
    <col min="11008" max="11008" width="72.140625" style="113" customWidth="1"/>
    <col min="11009" max="11009" width="0" style="113" hidden="1" customWidth="1"/>
    <col min="11010" max="11010" width="18.28515625" style="113" customWidth="1"/>
    <col min="11011" max="11011" width="17.5703125" style="113" customWidth="1"/>
    <col min="11012" max="11017" width="9" style="113" customWidth="1"/>
    <col min="11018" max="11261" width="9.140625" style="113"/>
    <col min="11262" max="11262" width="4.7109375" style="113" customWidth="1"/>
    <col min="11263" max="11263" width="19.85546875" style="113" customWidth="1"/>
    <col min="11264" max="11264" width="72.140625" style="113" customWidth="1"/>
    <col min="11265" max="11265" width="0" style="113" hidden="1" customWidth="1"/>
    <col min="11266" max="11266" width="18.28515625" style="113" customWidth="1"/>
    <col min="11267" max="11267" width="17.5703125" style="113" customWidth="1"/>
    <col min="11268" max="11273" width="9" style="113" customWidth="1"/>
    <col min="11274" max="11517" width="9.140625" style="113"/>
    <col min="11518" max="11518" width="4.7109375" style="113" customWidth="1"/>
    <col min="11519" max="11519" width="19.85546875" style="113" customWidth="1"/>
    <col min="11520" max="11520" width="72.140625" style="113" customWidth="1"/>
    <col min="11521" max="11521" width="0" style="113" hidden="1" customWidth="1"/>
    <col min="11522" max="11522" width="18.28515625" style="113" customWidth="1"/>
    <col min="11523" max="11523" width="17.5703125" style="113" customWidth="1"/>
    <col min="11524" max="11529" width="9" style="113" customWidth="1"/>
    <col min="11530" max="11773" width="9.140625" style="113"/>
    <col min="11774" max="11774" width="4.7109375" style="113" customWidth="1"/>
    <col min="11775" max="11775" width="19.85546875" style="113" customWidth="1"/>
    <col min="11776" max="11776" width="72.140625" style="113" customWidth="1"/>
    <col min="11777" max="11777" width="0" style="113" hidden="1" customWidth="1"/>
    <col min="11778" max="11778" width="18.28515625" style="113" customWidth="1"/>
    <col min="11779" max="11779" width="17.5703125" style="113" customWidth="1"/>
    <col min="11780" max="11785" width="9" style="113" customWidth="1"/>
    <col min="11786" max="12029" width="9.140625" style="113"/>
    <col min="12030" max="12030" width="4.7109375" style="113" customWidth="1"/>
    <col min="12031" max="12031" width="19.85546875" style="113" customWidth="1"/>
    <col min="12032" max="12032" width="72.140625" style="113" customWidth="1"/>
    <col min="12033" max="12033" width="0" style="113" hidden="1" customWidth="1"/>
    <col min="12034" max="12034" width="18.28515625" style="113" customWidth="1"/>
    <col min="12035" max="12035" width="17.5703125" style="113" customWidth="1"/>
    <col min="12036" max="12041" width="9" style="113" customWidth="1"/>
    <col min="12042" max="12285" width="9.140625" style="113"/>
    <col min="12286" max="12286" width="4.7109375" style="113" customWidth="1"/>
    <col min="12287" max="12287" width="19.85546875" style="113" customWidth="1"/>
    <col min="12288" max="12288" width="72.140625" style="113" customWidth="1"/>
    <col min="12289" max="12289" width="0" style="113" hidden="1" customWidth="1"/>
    <col min="12290" max="12290" width="18.28515625" style="113" customWidth="1"/>
    <col min="12291" max="12291" width="17.5703125" style="113" customWidth="1"/>
    <col min="12292" max="12297" width="9" style="113" customWidth="1"/>
    <col min="12298" max="12541" width="9.140625" style="113"/>
    <col min="12542" max="12542" width="4.7109375" style="113" customWidth="1"/>
    <col min="12543" max="12543" width="19.85546875" style="113" customWidth="1"/>
    <col min="12544" max="12544" width="72.140625" style="113" customWidth="1"/>
    <col min="12545" max="12545" width="0" style="113" hidden="1" customWidth="1"/>
    <col min="12546" max="12546" width="18.28515625" style="113" customWidth="1"/>
    <col min="12547" max="12547" width="17.5703125" style="113" customWidth="1"/>
    <col min="12548" max="12553" width="9" style="113" customWidth="1"/>
    <col min="12554" max="12797" width="9.140625" style="113"/>
    <col min="12798" max="12798" width="4.7109375" style="113" customWidth="1"/>
    <col min="12799" max="12799" width="19.85546875" style="113" customWidth="1"/>
    <col min="12800" max="12800" width="72.140625" style="113" customWidth="1"/>
    <col min="12801" max="12801" width="0" style="113" hidden="1" customWidth="1"/>
    <col min="12802" max="12802" width="18.28515625" style="113" customWidth="1"/>
    <col min="12803" max="12803" width="17.5703125" style="113" customWidth="1"/>
    <col min="12804" max="12809" width="9" style="113" customWidth="1"/>
    <col min="12810" max="13053" width="9.140625" style="113"/>
    <col min="13054" max="13054" width="4.7109375" style="113" customWidth="1"/>
    <col min="13055" max="13055" width="19.85546875" style="113" customWidth="1"/>
    <col min="13056" max="13056" width="72.140625" style="113" customWidth="1"/>
    <col min="13057" max="13057" width="0" style="113" hidden="1" customWidth="1"/>
    <col min="13058" max="13058" width="18.28515625" style="113" customWidth="1"/>
    <col min="13059" max="13059" width="17.5703125" style="113" customWidth="1"/>
    <col min="13060" max="13065" width="9" style="113" customWidth="1"/>
    <col min="13066" max="13309" width="9.140625" style="113"/>
    <col min="13310" max="13310" width="4.7109375" style="113" customWidth="1"/>
    <col min="13311" max="13311" width="19.85546875" style="113" customWidth="1"/>
    <col min="13312" max="13312" width="72.140625" style="113" customWidth="1"/>
    <col min="13313" max="13313" width="0" style="113" hidden="1" customWidth="1"/>
    <col min="13314" max="13314" width="18.28515625" style="113" customWidth="1"/>
    <col min="13315" max="13315" width="17.5703125" style="113" customWidth="1"/>
    <col min="13316" max="13321" width="9" style="113" customWidth="1"/>
    <col min="13322" max="13565" width="9.140625" style="113"/>
    <col min="13566" max="13566" width="4.7109375" style="113" customWidth="1"/>
    <col min="13567" max="13567" width="19.85546875" style="113" customWidth="1"/>
    <col min="13568" max="13568" width="72.140625" style="113" customWidth="1"/>
    <col min="13569" max="13569" width="0" style="113" hidden="1" customWidth="1"/>
    <col min="13570" max="13570" width="18.28515625" style="113" customWidth="1"/>
    <col min="13571" max="13571" width="17.5703125" style="113" customWidth="1"/>
    <col min="13572" max="13577" width="9" style="113" customWidth="1"/>
    <col min="13578" max="13821" width="9.140625" style="113"/>
    <col min="13822" max="13822" width="4.7109375" style="113" customWidth="1"/>
    <col min="13823" max="13823" width="19.85546875" style="113" customWidth="1"/>
    <col min="13824" max="13824" width="72.140625" style="113" customWidth="1"/>
    <col min="13825" max="13825" width="0" style="113" hidden="1" customWidth="1"/>
    <col min="13826" max="13826" width="18.28515625" style="113" customWidth="1"/>
    <col min="13827" max="13827" width="17.5703125" style="113" customWidth="1"/>
    <col min="13828" max="13833" width="9" style="113" customWidth="1"/>
    <col min="13834" max="14077" width="9.140625" style="113"/>
    <col min="14078" max="14078" width="4.7109375" style="113" customWidth="1"/>
    <col min="14079" max="14079" width="19.85546875" style="113" customWidth="1"/>
    <col min="14080" max="14080" width="72.140625" style="113" customWidth="1"/>
    <col min="14081" max="14081" width="0" style="113" hidden="1" customWidth="1"/>
    <col min="14082" max="14082" width="18.28515625" style="113" customWidth="1"/>
    <col min="14083" max="14083" width="17.5703125" style="113" customWidth="1"/>
    <col min="14084" max="14089" width="9" style="113" customWidth="1"/>
    <col min="14090" max="14333" width="9.140625" style="113"/>
    <col min="14334" max="14334" width="4.7109375" style="113" customWidth="1"/>
    <col min="14335" max="14335" width="19.85546875" style="113" customWidth="1"/>
    <col min="14336" max="14336" width="72.140625" style="113" customWidth="1"/>
    <col min="14337" max="14337" width="0" style="113" hidden="1" customWidth="1"/>
    <col min="14338" max="14338" width="18.28515625" style="113" customWidth="1"/>
    <col min="14339" max="14339" width="17.5703125" style="113" customWidth="1"/>
    <col min="14340" max="14345" width="9" style="113" customWidth="1"/>
    <col min="14346" max="14589" width="9.140625" style="113"/>
    <col min="14590" max="14590" width="4.7109375" style="113" customWidth="1"/>
    <col min="14591" max="14591" width="19.85546875" style="113" customWidth="1"/>
    <col min="14592" max="14592" width="72.140625" style="113" customWidth="1"/>
    <col min="14593" max="14593" width="0" style="113" hidden="1" customWidth="1"/>
    <col min="14594" max="14594" width="18.28515625" style="113" customWidth="1"/>
    <col min="14595" max="14595" width="17.5703125" style="113" customWidth="1"/>
    <col min="14596" max="14601" width="9" style="113" customWidth="1"/>
    <col min="14602" max="14845" width="9.140625" style="113"/>
    <col min="14846" max="14846" width="4.7109375" style="113" customWidth="1"/>
    <col min="14847" max="14847" width="19.85546875" style="113" customWidth="1"/>
    <col min="14848" max="14848" width="72.140625" style="113" customWidth="1"/>
    <col min="14849" max="14849" width="0" style="113" hidden="1" customWidth="1"/>
    <col min="14850" max="14850" width="18.28515625" style="113" customWidth="1"/>
    <col min="14851" max="14851" width="17.5703125" style="113" customWidth="1"/>
    <col min="14852" max="14857" width="9" style="113" customWidth="1"/>
    <col min="14858" max="15101" width="9.140625" style="113"/>
    <col min="15102" max="15102" width="4.7109375" style="113" customWidth="1"/>
    <col min="15103" max="15103" width="19.85546875" style="113" customWidth="1"/>
    <col min="15104" max="15104" width="72.140625" style="113" customWidth="1"/>
    <col min="15105" max="15105" width="0" style="113" hidden="1" customWidth="1"/>
    <col min="15106" max="15106" width="18.28515625" style="113" customWidth="1"/>
    <col min="15107" max="15107" width="17.5703125" style="113" customWidth="1"/>
    <col min="15108" max="15113" width="9" style="113" customWidth="1"/>
    <col min="15114" max="15357" width="9.140625" style="113"/>
    <col min="15358" max="15358" width="4.7109375" style="113" customWidth="1"/>
    <col min="15359" max="15359" width="19.85546875" style="113" customWidth="1"/>
    <col min="15360" max="15360" width="72.140625" style="113" customWidth="1"/>
    <col min="15361" max="15361" width="0" style="113" hidden="1" customWidth="1"/>
    <col min="15362" max="15362" width="18.28515625" style="113" customWidth="1"/>
    <col min="15363" max="15363" width="17.5703125" style="113" customWidth="1"/>
    <col min="15364" max="15369" width="9" style="113" customWidth="1"/>
    <col min="15370" max="15613" width="9.140625" style="113"/>
    <col min="15614" max="15614" width="4.7109375" style="113" customWidth="1"/>
    <col min="15615" max="15615" width="19.85546875" style="113" customWidth="1"/>
    <col min="15616" max="15616" width="72.140625" style="113" customWidth="1"/>
    <col min="15617" max="15617" width="0" style="113" hidden="1" customWidth="1"/>
    <col min="15618" max="15618" width="18.28515625" style="113" customWidth="1"/>
    <col min="15619" max="15619" width="17.5703125" style="113" customWidth="1"/>
    <col min="15620" max="15625" width="9" style="113" customWidth="1"/>
    <col min="15626" max="15869" width="9.140625" style="113"/>
    <col min="15870" max="15870" width="4.7109375" style="113" customWidth="1"/>
    <col min="15871" max="15871" width="19.85546875" style="113" customWidth="1"/>
    <col min="15872" max="15872" width="72.140625" style="113" customWidth="1"/>
    <col min="15873" max="15873" width="0" style="113" hidden="1" customWidth="1"/>
    <col min="15874" max="15874" width="18.28515625" style="113" customWidth="1"/>
    <col min="15875" max="15875" width="17.5703125" style="113" customWidth="1"/>
    <col min="15876" max="15881" width="9" style="113" customWidth="1"/>
    <col min="15882" max="16125" width="9.140625" style="113"/>
    <col min="16126" max="16126" width="4.7109375" style="113" customWidth="1"/>
    <col min="16127" max="16127" width="19.85546875" style="113" customWidth="1"/>
    <col min="16128" max="16128" width="72.140625" style="113" customWidth="1"/>
    <col min="16129" max="16129" width="0" style="113" hidden="1" customWidth="1"/>
    <col min="16130" max="16130" width="18.28515625" style="113" customWidth="1"/>
    <col min="16131" max="16131" width="17.5703125" style="113" customWidth="1"/>
    <col min="16132" max="16137" width="9" style="113" customWidth="1"/>
    <col min="16138" max="16384" width="9.140625" style="113"/>
  </cols>
  <sheetData>
    <row r="1" spans="1:6" x14ac:dyDescent="0.3">
      <c r="F1" s="114"/>
    </row>
    <row r="2" spans="1:6" ht="15.75" x14ac:dyDescent="0.3">
      <c r="D2"/>
      <c r="E2"/>
      <c r="F2" s="76" t="s">
        <v>172</v>
      </c>
    </row>
    <row r="3" spans="1:6" x14ac:dyDescent="0.3">
      <c r="D3" s="144" t="s">
        <v>73</v>
      </c>
      <c r="E3" s="144"/>
      <c r="F3" s="144"/>
    </row>
    <row r="4" spans="1:6" x14ac:dyDescent="0.3">
      <c r="D4" s="145" t="s">
        <v>54</v>
      </c>
      <c r="E4" s="145"/>
      <c r="F4" s="145"/>
    </row>
    <row r="5" spans="1:6" ht="14.25" customHeight="1" x14ac:dyDescent="0.3"/>
    <row r="6" spans="1:6" ht="37.5" customHeight="1" x14ac:dyDescent="0.3">
      <c r="A6" s="178" t="s">
        <v>210</v>
      </c>
      <c r="B6" s="178"/>
      <c r="C6" s="178"/>
      <c r="D6" s="178"/>
      <c r="E6" s="178"/>
      <c r="F6" s="178"/>
    </row>
    <row r="8" spans="1:6" ht="17.25" x14ac:dyDescent="0.3">
      <c r="A8" s="167" t="s">
        <v>50</v>
      </c>
      <c r="B8" s="167"/>
      <c r="C8" s="167"/>
      <c r="D8" s="167"/>
      <c r="E8" s="167"/>
      <c r="F8" s="167"/>
    </row>
    <row r="9" spans="1:6" ht="15" customHeight="1" x14ac:dyDescent="0.3">
      <c r="A9" s="115" t="s">
        <v>211</v>
      </c>
    </row>
    <row r="11" spans="1:6" x14ac:dyDescent="0.3">
      <c r="A11" s="116" t="s">
        <v>175</v>
      </c>
      <c r="B11" s="116" t="s">
        <v>176</v>
      </c>
    </row>
    <row r="12" spans="1:6" ht="15" customHeight="1" x14ac:dyDescent="0.3">
      <c r="A12" s="117" t="s">
        <v>177</v>
      </c>
      <c r="B12" s="118" t="s">
        <v>178</v>
      </c>
    </row>
    <row r="13" spans="1:6" ht="12" customHeight="1" x14ac:dyDescent="0.3">
      <c r="A13" s="119"/>
      <c r="B13" s="119"/>
    </row>
    <row r="14" spans="1:6" ht="16.5" customHeight="1" x14ac:dyDescent="0.3">
      <c r="A14" s="120" t="s">
        <v>179</v>
      </c>
      <c r="B14" s="121"/>
    </row>
    <row r="15" spans="1:6" s="30" customFormat="1" ht="30.75" customHeight="1" x14ac:dyDescent="0.25">
      <c r="A15" s="122" t="s">
        <v>180</v>
      </c>
      <c r="B15" s="123" t="s">
        <v>177</v>
      </c>
      <c r="C15" s="168" t="s">
        <v>181</v>
      </c>
      <c r="D15" s="169"/>
      <c r="E15" s="170"/>
    </row>
    <row r="16" spans="1:6" s="30" customFormat="1" ht="30" x14ac:dyDescent="0.25">
      <c r="A16" s="122" t="s">
        <v>182</v>
      </c>
      <c r="B16" s="123" t="s">
        <v>183</v>
      </c>
      <c r="C16" s="124" t="s">
        <v>184</v>
      </c>
      <c r="D16" s="124" t="s">
        <v>185</v>
      </c>
      <c r="E16" s="124" t="s">
        <v>186</v>
      </c>
    </row>
    <row r="17" spans="1:5" s="30" customFormat="1" ht="59.25" customHeight="1" x14ac:dyDescent="0.25">
      <c r="A17" s="122" t="s">
        <v>187</v>
      </c>
      <c r="B17" s="123" t="s">
        <v>188</v>
      </c>
      <c r="C17" s="163"/>
      <c r="D17" s="163"/>
      <c r="E17" s="163"/>
    </row>
    <row r="18" spans="1:5" s="30" customFormat="1" ht="62.25" customHeight="1" x14ac:dyDescent="0.3">
      <c r="A18" s="125" t="s">
        <v>189</v>
      </c>
      <c r="B18" s="123" t="s">
        <v>190</v>
      </c>
      <c r="C18" s="164"/>
      <c r="D18" s="164"/>
      <c r="E18" s="164"/>
    </row>
    <row r="19" spans="1:5" s="30" customFormat="1" x14ac:dyDescent="0.3">
      <c r="A19" s="125" t="s">
        <v>191</v>
      </c>
      <c r="B19" s="123" t="s">
        <v>192</v>
      </c>
      <c r="C19" s="164"/>
      <c r="D19" s="164"/>
      <c r="E19" s="164"/>
    </row>
    <row r="20" spans="1:5" s="30" customFormat="1" ht="45" x14ac:dyDescent="0.3">
      <c r="A20" s="125" t="s">
        <v>193</v>
      </c>
      <c r="B20" s="123" t="s">
        <v>194</v>
      </c>
      <c r="C20" s="165"/>
      <c r="D20" s="165"/>
      <c r="E20" s="165"/>
    </row>
    <row r="21" spans="1:5" s="30" customFormat="1" x14ac:dyDescent="0.25">
      <c r="A21" s="171" t="s">
        <v>195</v>
      </c>
      <c r="B21" s="172"/>
      <c r="C21" s="169"/>
      <c r="D21" s="169"/>
      <c r="E21" s="170"/>
    </row>
    <row r="22" spans="1:5" s="30" customFormat="1" ht="20.25" customHeight="1" x14ac:dyDescent="0.25">
      <c r="A22" s="173" t="s">
        <v>196</v>
      </c>
      <c r="B22" s="173"/>
      <c r="C22" s="126">
        <f>'Հավելված 5'!C22</f>
        <v>108889.60000000001</v>
      </c>
      <c r="D22" s="126">
        <f>'Հավելված 5'!D22</f>
        <v>108889.60000000001</v>
      </c>
      <c r="E22" s="126">
        <f>'Հավելված 5'!E22</f>
        <v>108889.60000000001</v>
      </c>
    </row>
    <row r="23" spans="1:5" s="30" customFormat="1" x14ac:dyDescent="0.25">
      <c r="A23" s="127"/>
      <c r="B23" s="127"/>
      <c r="C23" s="128"/>
      <c r="D23" s="128"/>
      <c r="E23" s="128"/>
    </row>
    <row r="24" spans="1:5" ht="31.5" customHeight="1" x14ac:dyDescent="0.3">
      <c r="A24" s="122" t="s">
        <v>180</v>
      </c>
      <c r="B24" s="123" t="s">
        <v>177</v>
      </c>
      <c r="C24" s="168" t="s">
        <v>181</v>
      </c>
      <c r="D24" s="169"/>
      <c r="E24" s="170"/>
    </row>
    <row r="25" spans="1:5" ht="33.75" customHeight="1" x14ac:dyDescent="0.3">
      <c r="A25" s="122" t="s">
        <v>182</v>
      </c>
      <c r="B25" s="123" t="s">
        <v>197</v>
      </c>
      <c r="C25" s="124" t="s">
        <v>184</v>
      </c>
      <c r="D25" s="124" t="s">
        <v>185</v>
      </c>
      <c r="E25" s="124" t="s">
        <v>186</v>
      </c>
    </row>
    <row r="26" spans="1:5" ht="34.5" customHeight="1" x14ac:dyDescent="0.3">
      <c r="A26" s="122" t="s">
        <v>187</v>
      </c>
      <c r="B26" s="123" t="s">
        <v>198</v>
      </c>
      <c r="C26" s="163"/>
      <c r="D26" s="163"/>
      <c r="E26" s="163"/>
    </row>
    <row r="27" spans="1:5" ht="45" x14ac:dyDescent="0.3">
      <c r="A27" s="125" t="s">
        <v>189</v>
      </c>
      <c r="B27" s="123" t="s">
        <v>199</v>
      </c>
      <c r="C27" s="164"/>
      <c r="D27" s="164"/>
      <c r="E27" s="164"/>
    </row>
    <row r="28" spans="1:5" ht="32.25" customHeight="1" x14ac:dyDescent="0.3">
      <c r="A28" s="125" t="s">
        <v>191</v>
      </c>
      <c r="B28" s="123" t="s">
        <v>200</v>
      </c>
      <c r="C28" s="164"/>
      <c r="D28" s="164"/>
      <c r="E28" s="164"/>
    </row>
    <row r="29" spans="1:5" ht="16.5" customHeight="1" x14ac:dyDescent="0.3">
      <c r="A29" s="125" t="s">
        <v>201</v>
      </c>
      <c r="B29" s="123" t="s">
        <v>194</v>
      </c>
      <c r="C29" s="165"/>
      <c r="D29" s="165"/>
      <c r="E29" s="165"/>
    </row>
    <row r="30" spans="1:5" ht="16.5" customHeight="1" x14ac:dyDescent="0.3">
      <c r="A30" s="174" t="s">
        <v>195</v>
      </c>
      <c r="B30" s="175"/>
      <c r="C30" s="122"/>
      <c r="D30" s="122"/>
      <c r="E30" s="122"/>
    </row>
    <row r="31" spans="1:5" ht="16.5" customHeight="1" x14ac:dyDescent="0.3">
      <c r="A31" s="176" t="s">
        <v>202</v>
      </c>
      <c r="B31" s="177"/>
      <c r="C31" s="129">
        <v>1804</v>
      </c>
      <c r="D31" s="129">
        <f>C31</f>
        <v>1804</v>
      </c>
      <c r="E31" s="129">
        <f>D31</f>
        <v>1804</v>
      </c>
    </row>
    <row r="32" spans="1:5" ht="16.5" customHeight="1" x14ac:dyDescent="0.3">
      <c r="A32" s="176" t="s">
        <v>203</v>
      </c>
      <c r="B32" s="177"/>
      <c r="C32" s="130">
        <v>195</v>
      </c>
      <c r="D32" s="130">
        <v>195</v>
      </c>
      <c r="E32" s="130">
        <v>195</v>
      </c>
    </row>
    <row r="33" spans="1:6" ht="16.5" customHeight="1" x14ac:dyDescent="0.3">
      <c r="A33" s="171" t="s">
        <v>204</v>
      </c>
      <c r="B33" s="172"/>
      <c r="C33" s="130">
        <v>5</v>
      </c>
      <c r="D33" s="130">
        <v>5</v>
      </c>
      <c r="E33" s="130">
        <v>5</v>
      </c>
    </row>
    <row r="34" spans="1:6" ht="16.5" customHeight="1" x14ac:dyDescent="0.3">
      <c r="A34" s="131" t="s">
        <v>196</v>
      </c>
      <c r="B34" s="132"/>
      <c r="C34" s="126">
        <f>'Հավելված 5'!C34</f>
        <v>-108889.60000000001</v>
      </c>
      <c r="D34" s="126">
        <f>'Հավելված 5'!D34</f>
        <v>-108889.60000000001</v>
      </c>
      <c r="E34" s="126">
        <f>'Հավելված 5'!E34</f>
        <v>-108889.60000000001</v>
      </c>
    </row>
    <row r="35" spans="1:6" ht="16.5" customHeight="1" x14ac:dyDescent="0.3">
      <c r="A35" s="133"/>
      <c r="B35" s="133"/>
      <c r="C35" s="134"/>
      <c r="D35" s="134"/>
      <c r="E35" s="134"/>
    </row>
    <row r="37" spans="1:6" ht="17.25" x14ac:dyDescent="0.3">
      <c r="A37" s="167" t="s">
        <v>205</v>
      </c>
      <c r="B37" s="167"/>
      <c r="C37" s="167"/>
      <c r="D37" s="167"/>
      <c r="E37" s="167"/>
    </row>
    <row r="38" spans="1:6" ht="15" customHeight="1" x14ac:dyDescent="0.3">
      <c r="A38" s="115" t="s">
        <v>174</v>
      </c>
    </row>
    <row r="40" spans="1:6" x14ac:dyDescent="0.3">
      <c r="A40" s="116" t="s">
        <v>175</v>
      </c>
      <c r="B40" s="116" t="s">
        <v>176</v>
      </c>
    </row>
    <row r="41" spans="1:6" ht="15" customHeight="1" x14ac:dyDescent="0.3">
      <c r="A41" s="117" t="s">
        <v>206</v>
      </c>
      <c r="B41" s="118" t="s">
        <v>207</v>
      </c>
    </row>
    <row r="42" spans="1:6" ht="12" customHeight="1" x14ac:dyDescent="0.3">
      <c r="A42" s="119"/>
      <c r="B42" s="119"/>
    </row>
    <row r="43" spans="1:6" ht="19.5" customHeight="1" x14ac:dyDescent="0.3">
      <c r="A43" s="120" t="s">
        <v>179</v>
      </c>
      <c r="B43" s="121"/>
    </row>
    <row r="44" spans="1:6" ht="36" customHeight="1" x14ac:dyDescent="0.3">
      <c r="A44" s="122" t="s">
        <v>180</v>
      </c>
      <c r="B44" s="123" t="s">
        <v>206</v>
      </c>
      <c r="C44" s="168" t="s">
        <v>181</v>
      </c>
      <c r="D44" s="169"/>
      <c r="E44" s="170"/>
      <c r="F44" s="135"/>
    </row>
    <row r="45" spans="1:6" ht="30" x14ac:dyDescent="0.3">
      <c r="A45" s="122" t="s">
        <v>182</v>
      </c>
      <c r="B45" s="123" t="s">
        <v>183</v>
      </c>
      <c r="C45" s="124" t="s">
        <v>184</v>
      </c>
      <c r="D45" s="124" t="s">
        <v>185</v>
      </c>
      <c r="E45" s="124" t="s">
        <v>186</v>
      </c>
      <c r="F45" s="135"/>
    </row>
    <row r="46" spans="1:6" x14ac:dyDescent="0.3">
      <c r="A46" s="122" t="s">
        <v>187</v>
      </c>
      <c r="B46" s="123" t="s">
        <v>207</v>
      </c>
      <c r="C46" s="163"/>
      <c r="D46" s="163"/>
      <c r="E46" s="163"/>
    </row>
    <row r="47" spans="1:6" ht="87.75" customHeight="1" x14ac:dyDescent="0.3">
      <c r="A47" s="125" t="s">
        <v>189</v>
      </c>
      <c r="B47" s="123" t="s">
        <v>208</v>
      </c>
      <c r="C47" s="164"/>
      <c r="D47" s="164"/>
      <c r="E47" s="164"/>
    </row>
    <row r="48" spans="1:6" x14ac:dyDescent="0.3">
      <c r="A48" s="125" t="s">
        <v>191</v>
      </c>
      <c r="B48" s="123" t="s">
        <v>192</v>
      </c>
      <c r="C48" s="164"/>
      <c r="D48" s="164"/>
      <c r="E48" s="164"/>
    </row>
    <row r="49" spans="1:6" ht="30" x14ac:dyDescent="0.3">
      <c r="A49" s="125" t="s">
        <v>201</v>
      </c>
      <c r="B49" s="123" t="s">
        <v>209</v>
      </c>
      <c r="C49" s="165"/>
      <c r="D49" s="165"/>
      <c r="E49" s="165"/>
    </row>
    <row r="50" spans="1:6" ht="15" customHeight="1" x14ac:dyDescent="0.3">
      <c r="A50" s="174" t="s">
        <v>195</v>
      </c>
      <c r="B50" s="175"/>
      <c r="C50" s="122"/>
      <c r="D50" s="122"/>
      <c r="E50" s="122"/>
      <c r="F50" s="135"/>
    </row>
    <row r="51" spans="1:6" ht="15" customHeight="1" x14ac:dyDescent="0.3">
      <c r="A51" s="131" t="s">
        <v>196</v>
      </c>
      <c r="B51" s="132"/>
      <c r="C51" s="126">
        <f>'Հավելված 1'!D45</f>
        <v>314445.59999999998</v>
      </c>
      <c r="D51" s="126">
        <f>'Հավելված 1'!E45</f>
        <v>314445.59999999998</v>
      </c>
      <c r="E51" s="126">
        <f>'Հավելված 1'!F45</f>
        <v>314445.59999999998</v>
      </c>
    </row>
    <row r="53" spans="1:6" ht="36" customHeight="1" x14ac:dyDescent="0.3">
      <c r="A53" s="122" t="s">
        <v>180</v>
      </c>
      <c r="B53" s="123" t="s">
        <v>206</v>
      </c>
      <c r="C53" s="168" t="s">
        <v>97</v>
      </c>
      <c r="D53" s="169"/>
      <c r="E53" s="170"/>
      <c r="F53" s="135"/>
    </row>
    <row r="54" spans="1:6" ht="30" x14ac:dyDescent="0.3">
      <c r="A54" s="122" t="s">
        <v>182</v>
      </c>
      <c r="B54" s="123" t="s">
        <v>183</v>
      </c>
      <c r="C54" s="124" t="s">
        <v>184</v>
      </c>
      <c r="D54" s="124" t="s">
        <v>185</v>
      </c>
      <c r="E54" s="124" t="s">
        <v>186</v>
      </c>
      <c r="F54" s="135"/>
    </row>
    <row r="55" spans="1:6" x14ac:dyDescent="0.3">
      <c r="A55" s="122" t="s">
        <v>187</v>
      </c>
      <c r="B55" s="123" t="s">
        <v>207</v>
      </c>
      <c r="C55" s="163"/>
      <c r="D55" s="163"/>
      <c r="E55" s="163"/>
    </row>
    <row r="56" spans="1:6" ht="87.75" customHeight="1" x14ac:dyDescent="0.3">
      <c r="A56" s="125" t="s">
        <v>189</v>
      </c>
      <c r="B56" s="123" t="s">
        <v>208</v>
      </c>
      <c r="C56" s="164"/>
      <c r="D56" s="164"/>
      <c r="E56" s="164"/>
    </row>
    <row r="57" spans="1:6" x14ac:dyDescent="0.3">
      <c r="A57" s="125" t="s">
        <v>191</v>
      </c>
      <c r="B57" s="123" t="s">
        <v>192</v>
      </c>
      <c r="C57" s="164"/>
      <c r="D57" s="164"/>
      <c r="E57" s="164"/>
    </row>
    <row r="58" spans="1:6" ht="30" x14ac:dyDescent="0.3">
      <c r="A58" s="125" t="s">
        <v>201</v>
      </c>
      <c r="B58" s="123" t="s">
        <v>209</v>
      </c>
      <c r="C58" s="165"/>
      <c r="D58" s="165"/>
      <c r="E58" s="165"/>
    </row>
    <row r="59" spans="1:6" ht="15" customHeight="1" x14ac:dyDescent="0.3">
      <c r="A59" s="174" t="s">
        <v>195</v>
      </c>
      <c r="B59" s="175"/>
      <c r="C59" s="122"/>
      <c r="D59" s="122"/>
      <c r="E59" s="122"/>
      <c r="F59" s="135"/>
    </row>
    <row r="60" spans="1:6" ht="15" customHeight="1" x14ac:dyDescent="0.3">
      <c r="A60" s="131" t="s">
        <v>196</v>
      </c>
      <c r="B60" s="132"/>
      <c r="C60" s="126">
        <f>'Հավելված 1'!D39</f>
        <v>-314445.59999999998</v>
      </c>
      <c r="D60" s="126">
        <f>'Հավելված 1'!E39</f>
        <v>-314445.59999999998</v>
      </c>
      <c r="E60" s="126">
        <f>'Հավելված 1'!F39</f>
        <v>-314445.59999999998</v>
      </c>
    </row>
  </sheetData>
  <mergeCells count="30">
    <mergeCell ref="A59:B59"/>
    <mergeCell ref="C46:C49"/>
    <mergeCell ref="D46:D49"/>
    <mergeCell ref="E46:E49"/>
    <mergeCell ref="A50:B50"/>
    <mergeCell ref="C53:E53"/>
    <mergeCell ref="C55:C58"/>
    <mergeCell ref="D55:D58"/>
    <mergeCell ref="E55:E58"/>
    <mergeCell ref="C44:E44"/>
    <mergeCell ref="A21:B21"/>
    <mergeCell ref="C21:E21"/>
    <mergeCell ref="A22:B22"/>
    <mergeCell ref="C24:E24"/>
    <mergeCell ref="C26:C29"/>
    <mergeCell ref="D26:D29"/>
    <mergeCell ref="E26:E29"/>
    <mergeCell ref="A30:B30"/>
    <mergeCell ref="A31:B31"/>
    <mergeCell ref="A32:B32"/>
    <mergeCell ref="A33:B33"/>
    <mergeCell ref="A37:E37"/>
    <mergeCell ref="C17:C20"/>
    <mergeCell ref="D17:D20"/>
    <mergeCell ref="E17:E20"/>
    <mergeCell ref="D3:F3"/>
    <mergeCell ref="D4:F4"/>
    <mergeCell ref="A6:F6"/>
    <mergeCell ref="A8:F8"/>
    <mergeCell ref="C15:E15"/>
  </mergeCells>
  <pageMargins left="0.16" right="0.19" top="0.74803149606299213" bottom="0.16" header="0.31496062992125984" footer="0.31496062992125984"/>
  <pageSetup scale="8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4" workbookViewId="0">
      <selection activeCell="G11" sqref="G11"/>
    </sheetView>
  </sheetViews>
  <sheetFormatPr defaultRowHeight="15" x14ac:dyDescent="0.25"/>
  <cols>
    <col min="1" max="1" width="20.42578125" customWidth="1"/>
    <col min="2" max="2" width="36.85546875" customWidth="1"/>
    <col min="3" max="3" width="11.7109375" style="110" customWidth="1"/>
    <col min="4" max="4" width="8.7109375" customWidth="1"/>
    <col min="5" max="5" width="25.5703125" customWidth="1"/>
    <col min="6" max="6" width="14.140625" customWidth="1"/>
    <col min="7" max="7" width="27.28515625" customWidth="1"/>
  </cols>
  <sheetData>
    <row r="1" spans="1:7" ht="17.25" x14ac:dyDescent="0.25">
      <c r="A1" s="91"/>
      <c r="B1" s="92"/>
      <c r="C1" s="93"/>
      <c r="D1" s="92"/>
      <c r="E1" s="94"/>
      <c r="F1" s="94"/>
      <c r="G1" s="76"/>
    </row>
    <row r="2" spans="1:7" x14ac:dyDescent="0.25">
      <c r="A2" s="95"/>
      <c r="B2" s="95"/>
      <c r="C2" s="96"/>
      <c r="D2" s="95"/>
      <c r="E2" s="95"/>
      <c r="F2" s="95"/>
      <c r="G2" s="97" t="s">
        <v>171</v>
      </c>
    </row>
    <row r="3" spans="1:7" x14ac:dyDescent="0.25">
      <c r="A3" s="95"/>
      <c r="B3" s="95"/>
      <c r="C3" s="96"/>
      <c r="D3" s="95"/>
      <c r="E3" s="144" t="s">
        <v>73</v>
      </c>
      <c r="F3" s="144"/>
      <c r="G3" s="144"/>
    </row>
    <row r="4" spans="1:7" x14ac:dyDescent="0.25">
      <c r="A4" s="95"/>
      <c r="B4" s="95"/>
      <c r="C4" s="96"/>
      <c r="D4" s="95"/>
      <c r="E4" s="145" t="s">
        <v>54</v>
      </c>
      <c r="F4" s="145"/>
      <c r="G4" s="145"/>
    </row>
    <row r="5" spans="1:7" ht="17.25" x14ac:dyDescent="0.25">
      <c r="A5" s="91"/>
      <c r="B5" s="92"/>
      <c r="C5" s="93"/>
      <c r="D5" s="92"/>
      <c r="E5" s="94"/>
      <c r="F5" s="94"/>
      <c r="G5" s="94"/>
    </row>
    <row r="6" spans="1:7" ht="41.25" customHeight="1" x14ac:dyDescent="0.25">
      <c r="A6" s="191" t="s">
        <v>118</v>
      </c>
      <c r="B6" s="191"/>
      <c r="C6" s="191"/>
      <c r="D6" s="191"/>
      <c r="E6" s="191"/>
      <c r="F6" s="191"/>
      <c r="G6" s="191"/>
    </row>
    <row r="7" spans="1:7" ht="17.25" x14ac:dyDescent="0.25">
      <c r="A7" s="192"/>
      <c r="B7" s="192"/>
      <c r="C7" s="192"/>
      <c r="D7" s="192"/>
      <c r="E7" s="192"/>
      <c r="F7" s="192"/>
      <c r="G7" s="192"/>
    </row>
    <row r="8" spans="1:7" x14ac:dyDescent="0.25">
      <c r="A8" s="193" t="s">
        <v>100</v>
      </c>
      <c r="B8" s="195" t="s">
        <v>101</v>
      </c>
      <c r="C8" s="195" t="s">
        <v>102</v>
      </c>
      <c r="D8" s="195" t="s">
        <v>103</v>
      </c>
      <c r="E8" s="197" t="s">
        <v>104</v>
      </c>
      <c r="F8" s="199" t="s">
        <v>105</v>
      </c>
      <c r="G8" s="200"/>
    </row>
    <row r="9" spans="1:7" ht="30" x14ac:dyDescent="0.25">
      <c r="A9" s="194"/>
      <c r="B9" s="196"/>
      <c r="C9" s="196"/>
      <c r="D9" s="196"/>
      <c r="E9" s="198"/>
      <c r="F9" s="98" t="s">
        <v>106</v>
      </c>
      <c r="G9" s="98" t="s">
        <v>107</v>
      </c>
    </row>
    <row r="10" spans="1:7" ht="17.25" x14ac:dyDescent="0.25">
      <c r="A10" s="179" t="s">
        <v>42</v>
      </c>
      <c r="B10" s="180"/>
      <c r="C10" s="180"/>
      <c r="D10" s="180"/>
      <c r="E10" s="180"/>
      <c r="F10" s="181"/>
      <c r="G10" s="99"/>
    </row>
    <row r="11" spans="1:7" ht="50.25" customHeight="1" x14ac:dyDescent="0.25">
      <c r="A11" s="100" t="s">
        <v>108</v>
      </c>
      <c r="B11" s="101" t="s">
        <v>109</v>
      </c>
      <c r="C11" s="101" t="s">
        <v>110</v>
      </c>
      <c r="D11" s="182" t="s">
        <v>111</v>
      </c>
      <c r="E11" s="183"/>
      <c r="F11" s="184"/>
      <c r="G11" s="99">
        <f>G12</f>
        <v>3.637978807091713E-12</v>
      </c>
    </row>
    <row r="12" spans="1:7" ht="50.25" customHeight="1" x14ac:dyDescent="0.25">
      <c r="A12" s="102" t="s">
        <v>114</v>
      </c>
      <c r="B12" s="185" t="s">
        <v>115</v>
      </c>
      <c r="C12" s="186"/>
      <c r="D12" s="186"/>
      <c r="E12" s="186"/>
      <c r="F12" s="187"/>
      <c r="G12" s="99">
        <f>G13</f>
        <v>3.637978807091713E-12</v>
      </c>
    </row>
    <row r="13" spans="1:7" s="92" customFormat="1" ht="17.25" customHeight="1" x14ac:dyDescent="0.25">
      <c r="A13" s="188" t="s">
        <v>112</v>
      </c>
      <c r="B13" s="189"/>
      <c r="C13" s="189"/>
      <c r="D13" s="189"/>
      <c r="E13" s="189"/>
      <c r="F13" s="190"/>
      <c r="G13" s="99">
        <f>SUM(G14:G54)</f>
        <v>3.637978807091713E-12</v>
      </c>
    </row>
    <row r="14" spans="1:7" s="92" customFormat="1" ht="37.5" customHeight="1" x14ac:dyDescent="0.25">
      <c r="A14" s="103" t="s">
        <v>128</v>
      </c>
      <c r="B14" s="104" t="s">
        <v>122</v>
      </c>
      <c r="C14" s="105" t="s">
        <v>116</v>
      </c>
      <c r="D14" s="106" t="s">
        <v>113</v>
      </c>
      <c r="E14" s="107" t="s">
        <v>139</v>
      </c>
      <c r="F14" s="108" t="s">
        <v>139</v>
      </c>
      <c r="G14" s="109">
        <v>-433.24</v>
      </c>
    </row>
    <row r="15" spans="1:7" s="92" customFormat="1" ht="37.5" customHeight="1" x14ac:dyDescent="0.25">
      <c r="A15" s="103" t="s">
        <v>134</v>
      </c>
      <c r="B15" s="104" t="s">
        <v>135</v>
      </c>
      <c r="C15" s="105" t="s">
        <v>116</v>
      </c>
      <c r="D15" s="106" t="s">
        <v>138</v>
      </c>
      <c r="E15" s="107" t="s">
        <v>139</v>
      </c>
      <c r="F15" s="108" t="s">
        <v>139</v>
      </c>
      <c r="G15" s="109">
        <v>-1000</v>
      </c>
    </row>
    <row r="16" spans="1:7" s="92" customFormat="1" ht="37.5" customHeight="1" x14ac:dyDescent="0.25">
      <c r="A16" s="103" t="s">
        <v>136</v>
      </c>
      <c r="B16" s="104" t="s">
        <v>135</v>
      </c>
      <c r="C16" s="105" t="s">
        <v>116</v>
      </c>
      <c r="D16" s="106" t="s">
        <v>138</v>
      </c>
      <c r="E16" s="107" t="s">
        <v>139</v>
      </c>
      <c r="F16" s="108" t="s">
        <v>139</v>
      </c>
      <c r="G16" s="109">
        <v>-1802</v>
      </c>
    </row>
    <row r="17" spans="1:7" s="92" customFormat="1" ht="37.5" customHeight="1" x14ac:dyDescent="0.25">
      <c r="A17" s="103" t="s">
        <v>125</v>
      </c>
      <c r="B17" s="104" t="s">
        <v>122</v>
      </c>
      <c r="C17" s="105" t="s">
        <v>116</v>
      </c>
      <c r="D17" s="106" t="s">
        <v>113</v>
      </c>
      <c r="E17" s="107" t="s">
        <v>139</v>
      </c>
      <c r="F17" s="108" t="s">
        <v>139</v>
      </c>
      <c r="G17" s="109">
        <v>-1492.96</v>
      </c>
    </row>
    <row r="18" spans="1:7" s="92" customFormat="1" ht="37.5" customHeight="1" x14ac:dyDescent="0.25">
      <c r="A18" s="103" t="s">
        <v>127</v>
      </c>
      <c r="B18" s="104" t="s">
        <v>122</v>
      </c>
      <c r="C18" s="105" t="s">
        <v>116</v>
      </c>
      <c r="D18" s="106" t="s">
        <v>113</v>
      </c>
      <c r="E18" s="107" t="s">
        <v>139</v>
      </c>
      <c r="F18" s="108" t="s">
        <v>139</v>
      </c>
      <c r="G18" s="109">
        <v>-1414.48</v>
      </c>
    </row>
    <row r="19" spans="1:7" s="92" customFormat="1" ht="37.5" customHeight="1" x14ac:dyDescent="0.25">
      <c r="A19" s="103" t="s">
        <v>130</v>
      </c>
      <c r="B19" s="104" t="s">
        <v>122</v>
      </c>
      <c r="C19" s="105" t="s">
        <v>116</v>
      </c>
      <c r="D19" s="106" t="s">
        <v>113</v>
      </c>
      <c r="E19" s="107" t="s">
        <v>139</v>
      </c>
      <c r="F19" s="108" t="s">
        <v>139</v>
      </c>
      <c r="G19" s="109">
        <v>-866.48</v>
      </c>
    </row>
    <row r="20" spans="1:7" s="92" customFormat="1" ht="86.25" x14ac:dyDescent="0.25">
      <c r="A20" s="103" t="s">
        <v>137</v>
      </c>
      <c r="B20" s="104" t="s">
        <v>170</v>
      </c>
      <c r="C20" s="105" t="s">
        <v>116</v>
      </c>
      <c r="D20" s="106" t="s">
        <v>138</v>
      </c>
      <c r="E20" s="107" t="s">
        <v>139</v>
      </c>
      <c r="F20" s="108" t="s">
        <v>139</v>
      </c>
      <c r="G20" s="109">
        <v>-1078</v>
      </c>
    </row>
    <row r="21" spans="1:7" s="92" customFormat="1" ht="37.5" customHeight="1" x14ac:dyDescent="0.25">
      <c r="A21" s="103" t="s">
        <v>126</v>
      </c>
      <c r="B21" s="104" t="s">
        <v>122</v>
      </c>
      <c r="C21" s="105" t="s">
        <v>116</v>
      </c>
      <c r="D21" s="106" t="s">
        <v>113</v>
      </c>
      <c r="E21" s="107" t="s">
        <v>139</v>
      </c>
      <c r="F21" s="108" t="s">
        <v>139</v>
      </c>
      <c r="G21" s="109">
        <v>-1414.48</v>
      </c>
    </row>
    <row r="22" spans="1:7" s="92" customFormat="1" ht="37.5" customHeight="1" x14ac:dyDescent="0.25">
      <c r="A22" s="103" t="s">
        <v>124</v>
      </c>
      <c r="B22" s="104" t="s">
        <v>122</v>
      </c>
      <c r="C22" s="105" t="s">
        <v>116</v>
      </c>
      <c r="D22" s="106" t="s">
        <v>113</v>
      </c>
      <c r="E22" s="107" t="s">
        <v>139</v>
      </c>
      <c r="F22" s="108" t="s">
        <v>139</v>
      </c>
      <c r="G22" s="109">
        <v>-1035.7</v>
      </c>
    </row>
    <row r="23" spans="1:7" s="92" customFormat="1" ht="37.5" customHeight="1" x14ac:dyDescent="0.25">
      <c r="A23" s="103" t="s">
        <v>121</v>
      </c>
      <c r="B23" s="104" t="s">
        <v>122</v>
      </c>
      <c r="C23" s="105" t="s">
        <v>116</v>
      </c>
      <c r="D23" s="106" t="s">
        <v>113</v>
      </c>
      <c r="E23" s="107" t="s">
        <v>139</v>
      </c>
      <c r="F23" s="108" t="s">
        <v>139</v>
      </c>
      <c r="G23" s="109">
        <v>-1068.96</v>
      </c>
    </row>
    <row r="24" spans="1:7" s="92" customFormat="1" ht="37.5" customHeight="1" x14ac:dyDescent="0.25">
      <c r="A24" s="103" t="s">
        <v>123</v>
      </c>
      <c r="B24" s="104" t="s">
        <v>122</v>
      </c>
      <c r="C24" s="105" t="s">
        <v>116</v>
      </c>
      <c r="D24" s="106" t="s">
        <v>113</v>
      </c>
      <c r="E24" s="107" t="s">
        <v>139</v>
      </c>
      <c r="F24" s="108" t="s">
        <v>139</v>
      </c>
      <c r="G24" s="109">
        <v>-1572.96</v>
      </c>
    </row>
    <row r="25" spans="1:7" s="92" customFormat="1" ht="37.5" customHeight="1" x14ac:dyDescent="0.25">
      <c r="A25" s="103" t="s">
        <v>132</v>
      </c>
      <c r="B25" s="104" t="s">
        <v>122</v>
      </c>
      <c r="C25" s="105" t="s">
        <v>116</v>
      </c>
      <c r="D25" s="106" t="s">
        <v>113</v>
      </c>
      <c r="E25" s="107" t="s">
        <v>139</v>
      </c>
      <c r="F25" s="108" t="s">
        <v>139</v>
      </c>
      <c r="G25" s="109">
        <v>-906.48</v>
      </c>
    </row>
    <row r="26" spans="1:7" s="92" customFormat="1" ht="37.5" customHeight="1" x14ac:dyDescent="0.25">
      <c r="A26" s="103" t="s">
        <v>119</v>
      </c>
      <c r="B26" s="104" t="s">
        <v>120</v>
      </c>
      <c r="C26" s="105" t="s">
        <v>116</v>
      </c>
      <c r="D26" s="106" t="s">
        <v>113</v>
      </c>
      <c r="E26" s="107" t="s">
        <v>139</v>
      </c>
      <c r="F26" s="108" t="s">
        <v>139</v>
      </c>
      <c r="G26" s="109">
        <v>-1261.0999999999999</v>
      </c>
    </row>
    <row r="27" spans="1:7" s="92" customFormat="1" ht="37.5" customHeight="1" x14ac:dyDescent="0.25">
      <c r="A27" s="103" t="s">
        <v>133</v>
      </c>
      <c r="B27" s="104" t="s">
        <v>122</v>
      </c>
      <c r="C27" s="105" t="s">
        <v>116</v>
      </c>
      <c r="D27" s="106" t="s">
        <v>113</v>
      </c>
      <c r="E27" s="107" t="s">
        <v>139</v>
      </c>
      <c r="F27" s="108" t="s">
        <v>139</v>
      </c>
      <c r="G27" s="109">
        <v>-1666.2</v>
      </c>
    </row>
    <row r="28" spans="1:7" s="92" customFormat="1" ht="37.5" customHeight="1" x14ac:dyDescent="0.25">
      <c r="A28" s="103" t="s">
        <v>131</v>
      </c>
      <c r="B28" s="104" t="s">
        <v>122</v>
      </c>
      <c r="C28" s="105" t="s">
        <v>116</v>
      </c>
      <c r="D28" s="106" t="s">
        <v>113</v>
      </c>
      <c r="E28" s="107" t="s">
        <v>139</v>
      </c>
      <c r="F28" s="108" t="s">
        <v>139</v>
      </c>
      <c r="G28" s="109">
        <v>-1022.48</v>
      </c>
    </row>
    <row r="29" spans="1:7" s="92" customFormat="1" ht="37.5" customHeight="1" x14ac:dyDescent="0.25">
      <c r="A29" s="103" t="s">
        <v>129</v>
      </c>
      <c r="B29" s="104" t="s">
        <v>122</v>
      </c>
      <c r="C29" s="105" t="s">
        <v>116</v>
      </c>
      <c r="D29" s="106" t="s">
        <v>113</v>
      </c>
      <c r="E29" s="107" t="s">
        <v>139</v>
      </c>
      <c r="F29" s="108" t="s">
        <v>139</v>
      </c>
      <c r="G29" s="109">
        <v>-970.48</v>
      </c>
    </row>
    <row r="30" spans="1:7" ht="34.5" x14ac:dyDescent="0.25">
      <c r="A30" s="111" t="s">
        <v>145</v>
      </c>
      <c r="B30" s="104" t="s">
        <v>140</v>
      </c>
      <c r="C30" s="106" t="s">
        <v>141</v>
      </c>
      <c r="D30" s="106" t="s">
        <v>113</v>
      </c>
      <c r="E30" s="112">
        <v>7000</v>
      </c>
      <c r="F30" s="108">
        <v>6</v>
      </c>
      <c r="G30" s="109">
        <f>E30*F30/1000</f>
        <v>42</v>
      </c>
    </row>
    <row r="31" spans="1:7" ht="34.5" x14ac:dyDescent="0.25">
      <c r="A31" s="111" t="s">
        <v>146</v>
      </c>
      <c r="B31" s="104" t="s">
        <v>140</v>
      </c>
      <c r="C31" s="106" t="s">
        <v>141</v>
      </c>
      <c r="D31" s="106" t="s">
        <v>113</v>
      </c>
      <c r="E31" s="112">
        <v>7000</v>
      </c>
      <c r="F31" s="108">
        <v>4</v>
      </c>
      <c r="G31" s="109">
        <f t="shared" ref="G31:G54" si="0">E31*F31/1000</f>
        <v>28</v>
      </c>
    </row>
    <row r="32" spans="1:7" ht="34.5" x14ac:dyDescent="0.25">
      <c r="A32" s="111" t="s">
        <v>147</v>
      </c>
      <c r="B32" s="104" t="s">
        <v>140</v>
      </c>
      <c r="C32" s="106" t="s">
        <v>141</v>
      </c>
      <c r="D32" s="106" t="s">
        <v>113</v>
      </c>
      <c r="E32" s="112">
        <v>8000</v>
      </c>
      <c r="F32" s="108">
        <v>4</v>
      </c>
      <c r="G32" s="109">
        <f t="shared" si="0"/>
        <v>32</v>
      </c>
    </row>
    <row r="33" spans="1:7" ht="34.5" x14ac:dyDescent="0.25">
      <c r="A33" s="111" t="s">
        <v>148</v>
      </c>
      <c r="B33" s="104" t="s">
        <v>140</v>
      </c>
      <c r="C33" s="106" t="s">
        <v>141</v>
      </c>
      <c r="D33" s="106" t="s">
        <v>113</v>
      </c>
      <c r="E33" s="112">
        <v>40000</v>
      </c>
      <c r="F33" s="108">
        <v>4</v>
      </c>
      <c r="G33" s="109">
        <f t="shared" si="0"/>
        <v>160</v>
      </c>
    </row>
    <row r="34" spans="1:7" ht="34.5" x14ac:dyDescent="0.25">
      <c r="A34" s="111" t="s">
        <v>149</v>
      </c>
      <c r="B34" s="104" t="s">
        <v>140</v>
      </c>
      <c r="C34" s="106" t="s">
        <v>141</v>
      </c>
      <c r="D34" s="106" t="s">
        <v>113</v>
      </c>
      <c r="E34" s="112">
        <v>40000</v>
      </c>
      <c r="F34" s="108">
        <v>4</v>
      </c>
      <c r="G34" s="109">
        <f t="shared" si="0"/>
        <v>160</v>
      </c>
    </row>
    <row r="35" spans="1:7" ht="34.5" x14ac:dyDescent="0.25">
      <c r="A35" s="111" t="s">
        <v>150</v>
      </c>
      <c r="B35" s="104" t="s">
        <v>140</v>
      </c>
      <c r="C35" s="106" t="s">
        <v>141</v>
      </c>
      <c r="D35" s="106" t="s">
        <v>113</v>
      </c>
      <c r="E35" s="112">
        <v>3000</v>
      </c>
      <c r="F35" s="108">
        <v>10</v>
      </c>
      <c r="G35" s="109">
        <f t="shared" si="0"/>
        <v>30</v>
      </c>
    </row>
    <row r="36" spans="1:7" ht="34.5" x14ac:dyDescent="0.25">
      <c r="A36" s="111" t="s">
        <v>151</v>
      </c>
      <c r="B36" s="104" t="s">
        <v>140</v>
      </c>
      <c r="C36" s="106" t="s">
        <v>141</v>
      </c>
      <c r="D36" s="106" t="s">
        <v>113</v>
      </c>
      <c r="E36" s="112">
        <v>16000</v>
      </c>
      <c r="F36" s="108">
        <v>15</v>
      </c>
      <c r="G36" s="109">
        <f t="shared" si="0"/>
        <v>240</v>
      </c>
    </row>
    <row r="37" spans="1:7" ht="34.5" x14ac:dyDescent="0.25">
      <c r="A37" s="111" t="s">
        <v>152</v>
      </c>
      <c r="B37" s="104" t="s">
        <v>140</v>
      </c>
      <c r="C37" s="106" t="s">
        <v>141</v>
      </c>
      <c r="D37" s="106" t="s">
        <v>113</v>
      </c>
      <c r="E37" s="112">
        <v>15000</v>
      </c>
      <c r="F37" s="108">
        <v>10</v>
      </c>
      <c r="G37" s="109">
        <f t="shared" si="0"/>
        <v>150</v>
      </c>
    </row>
    <row r="38" spans="1:7" ht="34.5" x14ac:dyDescent="0.25">
      <c r="A38" s="111" t="s">
        <v>153</v>
      </c>
      <c r="B38" s="104" t="s">
        <v>140</v>
      </c>
      <c r="C38" s="106" t="s">
        <v>141</v>
      </c>
      <c r="D38" s="106" t="s">
        <v>113</v>
      </c>
      <c r="E38" s="112">
        <v>35000</v>
      </c>
      <c r="F38" s="108">
        <v>6</v>
      </c>
      <c r="G38" s="109">
        <f t="shared" si="0"/>
        <v>210</v>
      </c>
    </row>
    <row r="39" spans="1:7" ht="34.5" x14ac:dyDescent="0.25">
      <c r="A39" s="111" t="s">
        <v>154</v>
      </c>
      <c r="B39" s="104" t="s">
        <v>140</v>
      </c>
      <c r="C39" s="106" t="s">
        <v>141</v>
      </c>
      <c r="D39" s="106" t="s">
        <v>113</v>
      </c>
      <c r="E39" s="112">
        <v>31000</v>
      </c>
      <c r="F39" s="108">
        <v>4</v>
      </c>
      <c r="G39" s="109">
        <f t="shared" si="0"/>
        <v>124</v>
      </c>
    </row>
    <row r="40" spans="1:7" ht="34.5" x14ac:dyDescent="0.25">
      <c r="A40" s="111" t="s">
        <v>155</v>
      </c>
      <c r="B40" s="104" t="s">
        <v>140</v>
      </c>
      <c r="C40" s="106" t="s">
        <v>141</v>
      </c>
      <c r="D40" s="106" t="s">
        <v>113</v>
      </c>
      <c r="E40" s="112">
        <v>80000</v>
      </c>
      <c r="F40" s="108">
        <v>4</v>
      </c>
      <c r="G40" s="109">
        <f t="shared" si="0"/>
        <v>320</v>
      </c>
    </row>
    <row r="41" spans="1:7" ht="34.5" x14ac:dyDescent="0.25">
      <c r="A41" s="111" t="s">
        <v>156</v>
      </c>
      <c r="B41" s="104" t="s">
        <v>140</v>
      </c>
      <c r="C41" s="106" t="s">
        <v>141</v>
      </c>
      <c r="D41" s="106" t="s">
        <v>113</v>
      </c>
      <c r="E41" s="112">
        <v>90000</v>
      </c>
      <c r="F41" s="108">
        <v>3</v>
      </c>
      <c r="G41" s="109">
        <f t="shared" si="0"/>
        <v>270</v>
      </c>
    </row>
    <row r="42" spans="1:7" ht="17.25" x14ac:dyDescent="0.25">
      <c r="A42" s="111" t="s">
        <v>157</v>
      </c>
      <c r="B42" s="104" t="s">
        <v>122</v>
      </c>
      <c r="C42" s="106" t="s">
        <v>141</v>
      </c>
      <c r="D42" s="106" t="s">
        <v>113</v>
      </c>
      <c r="E42" s="112">
        <v>25000</v>
      </c>
      <c r="F42" s="108">
        <v>40</v>
      </c>
      <c r="G42" s="109">
        <f t="shared" si="0"/>
        <v>1000</v>
      </c>
    </row>
    <row r="43" spans="1:7" ht="17.25" x14ac:dyDescent="0.25">
      <c r="A43" s="111" t="s">
        <v>158</v>
      </c>
      <c r="B43" s="104" t="s">
        <v>122</v>
      </c>
      <c r="C43" s="106" t="s">
        <v>141</v>
      </c>
      <c r="D43" s="106" t="s">
        <v>113</v>
      </c>
      <c r="E43" s="112">
        <v>25000</v>
      </c>
      <c r="F43" s="108">
        <v>40</v>
      </c>
      <c r="G43" s="109">
        <f t="shared" si="0"/>
        <v>1000</v>
      </c>
    </row>
    <row r="44" spans="1:7" ht="17.25" x14ac:dyDescent="0.25">
      <c r="A44" s="111" t="s">
        <v>159</v>
      </c>
      <c r="B44" s="104" t="s">
        <v>122</v>
      </c>
      <c r="C44" s="106" t="s">
        <v>141</v>
      </c>
      <c r="D44" s="106" t="s">
        <v>113</v>
      </c>
      <c r="E44" s="112">
        <v>28000</v>
      </c>
      <c r="F44" s="108">
        <v>40</v>
      </c>
      <c r="G44" s="109">
        <f t="shared" si="0"/>
        <v>1120</v>
      </c>
    </row>
    <row r="45" spans="1:7" ht="17.25" x14ac:dyDescent="0.25">
      <c r="A45" s="111" t="s">
        <v>160</v>
      </c>
      <c r="B45" s="104" t="s">
        <v>122</v>
      </c>
      <c r="C45" s="106" t="s">
        <v>141</v>
      </c>
      <c r="D45" s="106" t="s">
        <v>113</v>
      </c>
      <c r="E45" s="112">
        <v>38000</v>
      </c>
      <c r="F45" s="108">
        <v>60</v>
      </c>
      <c r="G45" s="109">
        <f t="shared" si="0"/>
        <v>2280</v>
      </c>
    </row>
    <row r="46" spans="1:7" ht="17.25" x14ac:dyDescent="0.25">
      <c r="A46" s="111" t="s">
        <v>161</v>
      </c>
      <c r="B46" s="104" t="s">
        <v>122</v>
      </c>
      <c r="C46" s="106" t="s">
        <v>141</v>
      </c>
      <c r="D46" s="106" t="s">
        <v>113</v>
      </c>
      <c r="E46" s="112">
        <v>38000</v>
      </c>
      <c r="F46" s="108">
        <v>60</v>
      </c>
      <c r="G46" s="109">
        <f t="shared" si="0"/>
        <v>2280</v>
      </c>
    </row>
    <row r="47" spans="1:7" ht="17.25" x14ac:dyDescent="0.25">
      <c r="A47" s="111" t="s">
        <v>162</v>
      </c>
      <c r="B47" s="104" t="s">
        <v>122</v>
      </c>
      <c r="C47" s="106" t="s">
        <v>141</v>
      </c>
      <c r="D47" s="106" t="s">
        <v>113</v>
      </c>
      <c r="E47" s="112">
        <v>45000</v>
      </c>
      <c r="F47" s="108">
        <v>60</v>
      </c>
      <c r="G47" s="109">
        <f t="shared" si="0"/>
        <v>2700</v>
      </c>
    </row>
    <row r="48" spans="1:7" ht="17.25" x14ac:dyDescent="0.25">
      <c r="A48" s="111" t="s">
        <v>163</v>
      </c>
      <c r="B48" s="104" t="s">
        <v>122</v>
      </c>
      <c r="C48" s="106" t="s">
        <v>141</v>
      </c>
      <c r="D48" s="106" t="s">
        <v>113</v>
      </c>
      <c r="E48" s="112">
        <v>51000</v>
      </c>
      <c r="F48" s="108">
        <v>20</v>
      </c>
      <c r="G48" s="109">
        <f t="shared" si="0"/>
        <v>1020</v>
      </c>
    </row>
    <row r="49" spans="1:7" ht="17.25" x14ac:dyDescent="0.25">
      <c r="A49" s="111" t="s">
        <v>164</v>
      </c>
      <c r="B49" s="104" t="s">
        <v>122</v>
      </c>
      <c r="C49" s="106" t="s">
        <v>141</v>
      </c>
      <c r="D49" s="106" t="s">
        <v>113</v>
      </c>
      <c r="E49" s="112">
        <v>51000</v>
      </c>
      <c r="F49" s="108">
        <v>20</v>
      </c>
      <c r="G49" s="109">
        <f t="shared" si="0"/>
        <v>1020</v>
      </c>
    </row>
    <row r="50" spans="1:7" ht="17.25" x14ac:dyDescent="0.25">
      <c r="A50" s="111" t="s">
        <v>165</v>
      </c>
      <c r="B50" s="104" t="s">
        <v>122</v>
      </c>
      <c r="C50" s="106" t="s">
        <v>141</v>
      </c>
      <c r="D50" s="106" t="s">
        <v>113</v>
      </c>
      <c r="E50" s="112">
        <v>60000</v>
      </c>
      <c r="F50" s="108">
        <v>4</v>
      </c>
      <c r="G50" s="109">
        <f t="shared" si="0"/>
        <v>240</v>
      </c>
    </row>
    <row r="51" spans="1:7" ht="17.25" x14ac:dyDescent="0.25">
      <c r="A51" s="111" t="s">
        <v>166</v>
      </c>
      <c r="B51" s="104" t="s">
        <v>122</v>
      </c>
      <c r="C51" s="106" t="s">
        <v>141</v>
      </c>
      <c r="D51" s="106" t="s">
        <v>113</v>
      </c>
      <c r="E51" s="112">
        <v>60000</v>
      </c>
      <c r="F51" s="108">
        <v>4</v>
      </c>
      <c r="G51" s="109">
        <f t="shared" si="0"/>
        <v>240</v>
      </c>
    </row>
    <row r="52" spans="1:7" ht="17.25" x14ac:dyDescent="0.25">
      <c r="A52" s="111" t="s">
        <v>167</v>
      </c>
      <c r="B52" s="104" t="s">
        <v>122</v>
      </c>
      <c r="C52" s="106" t="s">
        <v>141</v>
      </c>
      <c r="D52" s="106" t="s">
        <v>113</v>
      </c>
      <c r="E52" s="112">
        <v>75000</v>
      </c>
      <c r="F52" s="108">
        <v>20</v>
      </c>
      <c r="G52" s="109">
        <f t="shared" si="0"/>
        <v>1500</v>
      </c>
    </row>
    <row r="53" spans="1:7" ht="17.25" x14ac:dyDescent="0.25">
      <c r="A53" s="111" t="s">
        <v>168</v>
      </c>
      <c r="B53" s="104" t="s">
        <v>122</v>
      </c>
      <c r="C53" s="106" t="s">
        <v>141</v>
      </c>
      <c r="D53" s="106" t="s">
        <v>113</v>
      </c>
      <c r="E53" s="112">
        <v>75000</v>
      </c>
      <c r="F53" s="108">
        <v>20</v>
      </c>
      <c r="G53" s="109">
        <f t="shared" si="0"/>
        <v>1500</v>
      </c>
    </row>
    <row r="54" spans="1:7" ht="17.25" x14ac:dyDescent="0.25">
      <c r="A54" s="111" t="s">
        <v>169</v>
      </c>
      <c r="B54" s="104" t="s">
        <v>122</v>
      </c>
      <c r="C54" s="106" t="s">
        <v>141</v>
      </c>
      <c r="D54" s="106" t="s">
        <v>113</v>
      </c>
      <c r="E54" s="112">
        <v>335000</v>
      </c>
      <c r="F54" s="108">
        <v>4</v>
      </c>
      <c r="G54" s="109">
        <f t="shared" si="0"/>
        <v>1340</v>
      </c>
    </row>
  </sheetData>
  <mergeCells count="14">
    <mergeCell ref="A10:F10"/>
    <mergeCell ref="D11:F11"/>
    <mergeCell ref="B12:F12"/>
    <mergeCell ref="A13:F13"/>
    <mergeCell ref="E3:G3"/>
    <mergeCell ref="E4:G4"/>
    <mergeCell ref="A6:G6"/>
    <mergeCell ref="A7:G7"/>
    <mergeCell ref="A8:A9"/>
    <mergeCell ref="B8:B9"/>
    <mergeCell ref="C8:C9"/>
    <mergeCell ref="D8:D9"/>
    <mergeCell ref="E8:E9"/>
    <mergeCell ref="F8:G8"/>
  </mergeCells>
  <pageMargins left="0.70866141732283472" right="0.70866141732283472" top="0.74803149606299213" bottom="0.74803149606299213" header="0.31496062992125984" footer="0.31496062992125984"/>
  <pageSetup scale="5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1'!Область_печати</vt:lpstr>
      <vt:lpstr>'Հավելված 2'!Область_печати</vt:lpstr>
      <vt:lpstr>'Հավելված 3'!Область_печати</vt:lpstr>
      <vt:lpstr>'Հավելված 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2023-05-16T11:39:39Z</dcterms:modified>
  <cp:keywords>https://mul2.gov.am/tasks/791704/oneclick/646be91dc6aa08bf3bb79e5f8659b8dfda94953cecffaae622138f1fb11c528c.xlsx?token=3b71be4ad81d947254e84c54fbed165b</cp:keywords>
</cp:coreProperties>
</file>