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downlods\"/>
    </mc:Choice>
  </mc:AlternateContent>
  <bookViews>
    <workbookView xWindow="0" yWindow="0" windowWidth="28800" windowHeight="11880" tabRatio="847" activeTab="5"/>
  </bookViews>
  <sheets>
    <sheet name="Հավելված N 1" sheetId="27" r:id="rId1"/>
    <sheet name="Հավելված N 2" sheetId="32" r:id="rId2"/>
    <sheet name="Հավելված N 3" sheetId="55" r:id="rId3"/>
    <sheet name="Հավելված N 4" sheetId="56" r:id="rId4"/>
    <sheet name="Հավելված N 5" sheetId="29" r:id="rId5"/>
    <sheet name="Հավելված N 6" sheetId="65" r:id="rId6"/>
    <sheet name="Հավելված N 7" sheetId="54" r:id="rId7"/>
  </sheets>
  <definedNames>
    <definedName name="a" localSheetId="5">#REF!</definedName>
    <definedName name="a">#REF!</definedName>
    <definedName name="AgencyCode" localSheetId="1">#REF!</definedName>
    <definedName name="AgencyCode" localSheetId="2">#REF!</definedName>
    <definedName name="AgencyCode" localSheetId="3">#REF!</definedName>
    <definedName name="AgencyCode" localSheetId="5">#REF!</definedName>
    <definedName name="AgencyCode" localSheetId="6">#REF!</definedName>
    <definedName name="AgencyCode">#REF!</definedName>
    <definedName name="AgencyName" localSheetId="1">#REF!</definedName>
    <definedName name="AgencyName" localSheetId="5">#REF!</definedName>
    <definedName name="AgencyName">#REF!</definedName>
    <definedName name="davit" localSheetId="5">#REF!</definedName>
    <definedName name="davit">#REF!</definedName>
    <definedName name="Functional1" localSheetId="1">#REF!</definedName>
    <definedName name="Functional1" localSheetId="5">#REF!</definedName>
    <definedName name="Functional1">#REF!</definedName>
    <definedName name="ggg" localSheetId="5">#REF!</definedName>
    <definedName name="ggg">#REF!</definedName>
    <definedName name="PANature" localSheetId="1">#REF!</definedName>
    <definedName name="PANature" localSheetId="5">#REF!</definedName>
    <definedName name="PANature">#REF!</definedName>
    <definedName name="PAType" localSheetId="1">#REF!</definedName>
    <definedName name="PAType" localSheetId="5">#REF!</definedName>
    <definedName name="PAType">#REF!</definedName>
    <definedName name="Performance2" localSheetId="1">#REF!</definedName>
    <definedName name="Performance2" localSheetId="5">#REF!</definedName>
    <definedName name="Performance2">#REF!</definedName>
    <definedName name="PerformanceType" localSheetId="1">#REF!</definedName>
    <definedName name="PerformanceType" localSheetId="5">#REF!</definedName>
    <definedName name="PerformanceType">#REF!</definedName>
    <definedName name="_xlnm.Print_Area" localSheetId="0">'Հավելված N 1'!$A$1:$F$44</definedName>
    <definedName name="_xlnm.Print_Area" localSheetId="1">'Հավելված N 2'!$A$1:$I$61</definedName>
    <definedName name="_xlnm.Print_Area" localSheetId="2">'Հավելված N 3'!$A$1:$H$75</definedName>
    <definedName name="_xlnm.Print_Area" localSheetId="3">'Հավելված N 4'!$A$1:$G$78</definedName>
    <definedName name="_xlnm.Print_Area" localSheetId="4">'Հավելված N 5'!$A$1:$F$59</definedName>
    <definedName name="_xlnm.Print_Area" localSheetId="5">'Հավելված N 6'!$A$1:$F$71</definedName>
    <definedName name="_xlnm.Print_Area" localSheetId="6">'Հավելված N 7'!$A$1:$I$112</definedName>
    <definedName name="Հավելված" localSheetId="5">#REF!</definedName>
    <definedName name="Հավելված">#REF!</definedName>
    <definedName name="Մաս" localSheetId="5">#REF!</definedName>
    <definedName name="Մաս">#REF!</definedName>
    <definedName name="շախմատիստ" localSheetId="5">#REF!</definedName>
    <definedName name="շախմատիստ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32" l="1"/>
  <c r="G50" i="32"/>
  <c r="G49" i="32" s="1"/>
  <c r="H52" i="32"/>
  <c r="G52" i="32"/>
  <c r="H51" i="32"/>
  <c r="G51" i="32"/>
  <c r="H49" i="32"/>
  <c r="F49" i="56"/>
  <c r="F47" i="56" s="1"/>
  <c r="F45" i="56" s="1"/>
  <c r="E49" i="56"/>
  <c r="E47" i="56" s="1"/>
  <c r="E45" i="56" s="1"/>
  <c r="F48" i="55"/>
  <c r="F46" i="55" s="1"/>
  <c r="H48" i="55"/>
  <c r="H46" i="55" s="1"/>
  <c r="I65" i="54"/>
  <c r="I64" i="54" s="1"/>
  <c r="I68" i="54"/>
  <c r="I66" i="54" s="1"/>
  <c r="I67" i="54"/>
  <c r="I70" i="54"/>
  <c r="I69" i="54"/>
  <c r="G50" i="55" s="1"/>
  <c r="G48" i="55" s="1"/>
  <c r="G46" i="55" s="1"/>
  <c r="I63" i="54" l="1"/>
  <c r="E49" i="55"/>
  <c r="E48" i="55" s="1"/>
  <c r="E46" i="55" s="1"/>
  <c r="G47" i="32"/>
  <c r="G46" i="32" s="1"/>
  <c r="G44" i="32" s="1"/>
  <c r="G48" i="32"/>
  <c r="H48" i="32"/>
  <c r="H47" i="32" s="1"/>
  <c r="H46" i="32" s="1"/>
  <c r="H44" i="32" s="1"/>
  <c r="H42" i="32" l="1"/>
  <c r="E34" i="27" s="1"/>
  <c r="E48" i="29" s="1"/>
  <c r="E38" i="65"/>
  <c r="G42" i="32"/>
  <c r="D34" i="27" s="1"/>
  <c r="D48" i="29" s="1"/>
  <c r="D38" i="65"/>
  <c r="D50" i="55"/>
  <c r="G51" i="56" s="1"/>
  <c r="I52" i="32" s="1"/>
  <c r="I51" i="32" s="1"/>
  <c r="D49" i="55"/>
  <c r="G50" i="56" s="1"/>
  <c r="I50" i="32" l="1"/>
  <c r="I49" i="32" s="1"/>
  <c r="I48" i="32" s="1"/>
  <c r="I47" i="32" s="1"/>
  <c r="I46" i="32" s="1"/>
  <c r="I44" i="32" s="1"/>
  <c r="G49" i="56"/>
  <c r="G47" i="56" s="1"/>
  <c r="F69" i="56"/>
  <c r="E69" i="56"/>
  <c r="F64" i="56"/>
  <c r="E64" i="56"/>
  <c r="F56" i="56"/>
  <c r="F54" i="56" s="1"/>
  <c r="F35" i="56"/>
  <c r="E35" i="56"/>
  <c r="I62" i="54"/>
  <c r="I61" i="54"/>
  <c r="I60" i="54"/>
  <c r="I59" i="54"/>
  <c r="I42" i="32" l="1"/>
  <c r="F34" i="27" s="1"/>
  <c r="F48" i="29" s="1"/>
  <c r="F38" i="65"/>
  <c r="I92" i="54"/>
  <c r="I112" i="54"/>
  <c r="G75" i="55" s="1"/>
  <c r="D75" i="55" s="1"/>
  <c r="G78" i="56" s="1"/>
  <c r="I111" i="54"/>
  <c r="I91" i="54"/>
  <c r="G74" i="55" s="1"/>
  <c r="D74" i="55" s="1"/>
  <c r="G77" i="56" s="1"/>
  <c r="I39" i="54"/>
  <c r="G42" i="55" s="1"/>
  <c r="I58" i="54"/>
  <c r="I57" i="54"/>
  <c r="I38" i="54"/>
  <c r="G41" i="55" s="1"/>
  <c r="I37" i="54"/>
  <c r="G40" i="55" s="1"/>
  <c r="I56" i="54"/>
  <c r="I55" i="54"/>
  <c r="I110" i="54"/>
  <c r="I90" i="54"/>
  <c r="G73" i="55" s="1"/>
  <c r="D73" i="55" s="1"/>
  <c r="G76" i="56" s="1"/>
  <c r="I89" i="54"/>
  <c r="I109" i="54"/>
  <c r="G72" i="55" s="1"/>
  <c r="D72" i="55" s="1"/>
  <c r="G75" i="56" s="1"/>
  <c r="I108" i="54"/>
  <c r="I88" i="54"/>
  <c r="G71" i="55" s="1"/>
  <c r="D71" i="55" s="1"/>
  <c r="G74" i="56" s="1"/>
  <c r="I87" i="54"/>
  <c r="I107" i="54"/>
  <c r="G70" i="55" s="1"/>
  <c r="D70" i="55" s="1"/>
  <c r="G73" i="56" s="1"/>
  <c r="I106" i="54"/>
  <c r="I86" i="54"/>
  <c r="G69" i="55" s="1"/>
  <c r="D69" i="55" s="1"/>
  <c r="G72" i="56" s="1"/>
  <c r="I85" i="54"/>
  <c r="I105" i="54"/>
  <c r="G68" i="55" s="1"/>
  <c r="D68" i="55" s="1"/>
  <c r="G71" i="56" s="1"/>
  <c r="I104" i="54"/>
  <c r="I84" i="54"/>
  <c r="G67" i="55" s="1"/>
  <c r="D67" i="55" s="1"/>
  <c r="G70" i="56" s="1"/>
  <c r="H66" i="55"/>
  <c r="F66" i="55"/>
  <c r="E66" i="55"/>
  <c r="H36" i="55"/>
  <c r="F36" i="55"/>
  <c r="E36" i="55"/>
  <c r="I83" i="54"/>
  <c r="G65" i="55" s="1"/>
  <c r="D65" i="55" s="1"/>
  <c r="G68" i="56" s="1"/>
  <c r="I103" i="54"/>
  <c r="I82" i="54"/>
  <c r="I102" i="54"/>
  <c r="G64" i="55" s="1"/>
  <c r="D64" i="55" s="1"/>
  <c r="G67" i="56" s="1"/>
  <c r="I101" i="54"/>
  <c r="I81" i="54"/>
  <c r="G63" i="55" s="1"/>
  <c r="D63" i="55" s="1"/>
  <c r="G66" i="56" s="1"/>
  <c r="I100" i="54"/>
  <c r="I80" i="54"/>
  <c r="G62" i="55" s="1"/>
  <c r="I36" i="54"/>
  <c r="G39" i="55" s="1"/>
  <c r="I17" i="54"/>
  <c r="F53" i="55"/>
  <c r="H53" i="55"/>
  <c r="E53" i="55"/>
  <c r="I99" i="54"/>
  <c r="I79" i="54"/>
  <c r="G60" i="55" s="1"/>
  <c r="D60" i="55" s="1"/>
  <c r="G63" i="56" s="1"/>
  <c r="I98" i="54"/>
  <c r="I78" i="54"/>
  <c r="G59" i="55" s="1"/>
  <c r="D59" i="55" s="1"/>
  <c r="G62" i="56" s="1"/>
  <c r="I77" i="54"/>
  <c r="I97" i="54"/>
  <c r="G58" i="55" s="1"/>
  <c r="D58" i="55" s="1"/>
  <c r="G61" i="56" s="1"/>
  <c r="E18" i="55"/>
  <c r="E17" i="55" s="1"/>
  <c r="E15" i="55" s="1"/>
  <c r="E26" i="56"/>
  <c r="E17" i="56"/>
  <c r="E16" i="56" s="1"/>
  <c r="E14" i="56" s="1"/>
  <c r="H27" i="55"/>
  <c r="F27" i="55"/>
  <c r="E27" i="55"/>
  <c r="G69" i="56" l="1"/>
  <c r="G66" i="55"/>
  <c r="D66" i="55" s="1"/>
  <c r="D41" i="55"/>
  <c r="G40" i="56" s="1"/>
  <c r="G61" i="55"/>
  <c r="G32" i="32"/>
  <c r="G31" i="32" s="1"/>
  <c r="G30" i="32" s="1"/>
  <c r="G29" i="32" s="1"/>
  <c r="G28" i="32" s="1"/>
  <c r="G26" i="32" s="1"/>
  <c r="D25" i="65" s="1"/>
  <c r="H18" i="55"/>
  <c r="F18" i="55"/>
  <c r="F17" i="55" l="1"/>
  <c r="F15" i="55" s="1"/>
  <c r="H17" i="55"/>
  <c r="H15" i="55" s="1"/>
  <c r="G24" i="32"/>
  <c r="D22" i="27" l="1"/>
  <c r="D25" i="29"/>
  <c r="E60" i="56"/>
  <c r="E56" i="56" s="1"/>
  <c r="E54" i="56" s="1"/>
  <c r="F61" i="55"/>
  <c r="F51" i="55" s="1"/>
  <c r="H61" i="55"/>
  <c r="H51" i="55" s="1"/>
  <c r="E61" i="55"/>
  <c r="E51" i="55" s="1"/>
  <c r="E42" i="56" l="1"/>
  <c r="F43" i="55" l="1"/>
  <c r="F13" i="55" s="1"/>
  <c r="G43" i="55"/>
  <c r="H43" i="55"/>
  <c r="H13" i="55" s="1"/>
  <c r="G41" i="32"/>
  <c r="I25" i="54"/>
  <c r="I27" i="54"/>
  <c r="I28" i="54"/>
  <c r="I73" i="54"/>
  <c r="I20" i="54"/>
  <c r="I19" i="54"/>
  <c r="I74" i="54"/>
  <c r="I18" i="54"/>
  <c r="G40" i="32" l="1"/>
  <c r="G39" i="32" l="1"/>
  <c r="G38" i="32" s="1"/>
  <c r="G37" i="32" s="1"/>
  <c r="G35" i="32" s="1"/>
  <c r="G33" i="32" l="1"/>
  <c r="D71" i="65"/>
  <c r="I93" i="54"/>
  <c r="G54" i="55" s="1"/>
  <c r="I95" i="54"/>
  <c r="I54" i="54"/>
  <c r="I53" i="54"/>
  <c r="I52" i="54"/>
  <c r="I94" i="54"/>
  <c r="G55" i="55" s="1"/>
  <c r="I51" i="54"/>
  <c r="G30" i="55" s="1"/>
  <c r="I50" i="54"/>
  <c r="G29" i="55" s="1"/>
  <c r="I49" i="54"/>
  <c r="I96" i="54"/>
  <c r="I48" i="54"/>
  <c r="G26" i="55" s="1"/>
  <c r="I47" i="54"/>
  <c r="I46" i="54"/>
  <c r="I45" i="54"/>
  <c r="I44" i="54"/>
  <c r="G22" i="55" s="1"/>
  <c r="I43" i="54"/>
  <c r="G21" i="55" s="1"/>
  <c r="I42" i="54"/>
  <c r="G20" i="55" s="1"/>
  <c r="I41" i="54"/>
  <c r="I40" i="54"/>
  <c r="G17" i="55" s="1"/>
  <c r="I35" i="54"/>
  <c r="G38" i="55" s="1"/>
  <c r="I34" i="54"/>
  <c r="G37" i="55" s="1"/>
  <c r="I33" i="54"/>
  <c r="G35" i="55" s="1"/>
  <c r="I32" i="54"/>
  <c r="G34" i="55" s="1"/>
  <c r="I31" i="54"/>
  <c r="I30" i="54"/>
  <c r="G32" i="55" s="1"/>
  <c r="I76" i="54"/>
  <c r="G57" i="55" s="1"/>
  <c r="D57" i="55" s="1"/>
  <c r="G60" i="56" s="1"/>
  <c r="I29" i="54"/>
  <c r="G31" i="55" s="1"/>
  <c r="I26" i="54"/>
  <c r="I24" i="54"/>
  <c r="I22" i="54"/>
  <c r="I23" i="54"/>
  <c r="I16" i="54" s="1"/>
  <c r="I21" i="54"/>
  <c r="I75" i="54"/>
  <c r="I72" i="54" s="1"/>
  <c r="G28" i="55" l="1"/>
  <c r="G33" i="55"/>
  <c r="G23" i="55"/>
  <c r="G25" i="55"/>
  <c r="D25" i="55" s="1"/>
  <c r="G24" i="56" s="1"/>
  <c r="G56" i="55"/>
  <c r="G53" i="55" s="1"/>
  <c r="G51" i="55" s="1"/>
  <c r="G24" i="55"/>
  <c r="D24" i="55" s="1"/>
  <c r="G23" i="56" s="1"/>
  <c r="D46" i="55"/>
  <c r="D48" i="55"/>
  <c r="D54" i="55"/>
  <c r="G57" i="56" s="1"/>
  <c r="G19" i="55"/>
  <c r="D42" i="55"/>
  <c r="G41" i="56" s="1"/>
  <c r="D35" i="55"/>
  <c r="G34" i="56" s="1"/>
  <c r="D32" i="55"/>
  <c r="G31" i="56" s="1"/>
  <c r="D30" i="55"/>
  <c r="G29" i="56" s="1"/>
  <c r="D31" i="55"/>
  <c r="G30" i="56" s="1"/>
  <c r="D29" i="55"/>
  <c r="G28" i="56" s="1"/>
  <c r="D26" i="55"/>
  <c r="G25" i="56" s="1"/>
  <c r="D40" i="55"/>
  <c r="G39" i="56" s="1"/>
  <c r="D55" i="55"/>
  <c r="G58" i="56" s="1"/>
  <c r="D56" i="55"/>
  <c r="G59" i="56" s="1"/>
  <c r="D33" i="55"/>
  <c r="G32" i="56" s="1"/>
  <c r="D22" i="55"/>
  <c r="G21" i="56" s="1"/>
  <c r="D34" i="55"/>
  <c r="G33" i="56" s="1"/>
  <c r="D23" i="55"/>
  <c r="G22" i="56" s="1"/>
  <c r="D21" i="55"/>
  <c r="G20" i="56" s="1"/>
  <c r="D20" i="55"/>
  <c r="G19" i="56" s="1"/>
  <c r="D62" i="55"/>
  <c r="G65" i="56" s="1"/>
  <c r="G64" i="56" s="1"/>
  <c r="G56" i="56" l="1"/>
  <c r="G54" i="56" s="1"/>
  <c r="D37" i="55"/>
  <c r="G36" i="56" s="1"/>
  <c r="G36" i="55"/>
  <c r="G27" i="55"/>
  <c r="D19" i="55"/>
  <c r="G18" i="55"/>
  <c r="D28" i="55"/>
  <c r="G27" i="56" s="1"/>
  <c r="G26" i="56" s="1"/>
  <c r="F17" i="56" l="1"/>
  <c r="F16" i="56" s="1"/>
  <c r="G18" i="56"/>
  <c r="G17" i="56" s="1"/>
  <c r="D17" i="55"/>
  <c r="G16" i="56" s="1"/>
  <c r="G15" i="55"/>
  <c r="D18" i="55"/>
  <c r="D61" i="55"/>
  <c r="E45" i="55" l="1"/>
  <c r="G13" i="55"/>
  <c r="G60" i="32"/>
  <c r="G59" i="32" s="1"/>
  <c r="G58" i="32" s="1"/>
  <c r="G57" i="32" s="1"/>
  <c r="G55" i="32" s="1"/>
  <c r="G53" i="32" s="1"/>
  <c r="G22" i="32" s="1"/>
  <c r="D49" i="65" l="1"/>
  <c r="D40" i="27"/>
  <c r="D59" i="29" l="1"/>
  <c r="D53" i="55"/>
  <c r="I61" i="32" l="1"/>
  <c r="I60" i="32" s="1"/>
  <c r="I59" i="32" s="1"/>
  <c r="I58" i="32" s="1"/>
  <c r="I57" i="32" s="1"/>
  <c r="I55" i="32" s="1"/>
  <c r="I53" i="32" s="1"/>
  <c r="F11" i="55"/>
  <c r="H61" i="32" l="1"/>
  <c r="H60" i="32" s="1"/>
  <c r="H59" i="32" s="1"/>
  <c r="H58" i="32" s="1"/>
  <c r="H57" i="32" s="1"/>
  <c r="H55" i="32" s="1"/>
  <c r="H53" i="32" s="1"/>
  <c r="F49" i="65"/>
  <c r="F40" i="27"/>
  <c r="F59" i="29" s="1"/>
  <c r="E52" i="56"/>
  <c r="E12" i="56" s="1"/>
  <c r="E10" i="56" s="1"/>
  <c r="D51" i="55"/>
  <c r="E49" i="65" l="1"/>
  <c r="E40" i="27"/>
  <c r="E59" i="29" s="1"/>
  <c r="F52" i="56"/>
  <c r="D28" i="27" l="1"/>
  <c r="D15" i="27" s="1"/>
  <c r="G20" i="32"/>
  <c r="G18" i="32" s="1"/>
  <c r="G16" i="32" s="1"/>
  <c r="G14" i="32" s="1"/>
  <c r="G13" i="32" s="1"/>
  <c r="G11" i="32" s="1"/>
  <c r="G52" i="56"/>
  <c r="G45" i="56" s="1"/>
  <c r="D35" i="29" l="1"/>
  <c r="D13" i="27"/>
  <c r="D11" i="27" s="1"/>
  <c r="H11" i="55" l="1"/>
  <c r="I71" i="54" l="1"/>
  <c r="D39" i="55" s="1"/>
  <c r="G38" i="56" s="1"/>
  <c r="D38" i="55" l="1"/>
  <c r="G37" i="56" s="1"/>
  <c r="G35" i="56" s="1"/>
  <c r="G14" i="56" s="1"/>
  <c r="D36" i="55"/>
  <c r="I15" i="54"/>
  <c r="I13" i="54" l="1"/>
  <c r="I14" i="54"/>
  <c r="F26" i="56"/>
  <c r="F14" i="56" s="1"/>
  <c r="D27" i="55"/>
  <c r="G11" i="55" l="1"/>
  <c r="D15" i="55"/>
  <c r="I32" i="32"/>
  <c r="I31" i="32" s="1"/>
  <c r="I30" i="32" s="1"/>
  <c r="I29" i="32" s="1"/>
  <c r="I28" i="32" s="1"/>
  <c r="I26" i="32" s="1"/>
  <c r="G12" i="56"/>
  <c r="H32" i="32"/>
  <c r="H31" i="32" s="1"/>
  <c r="H30" i="32" s="1"/>
  <c r="H29" i="32" s="1"/>
  <c r="H28" i="32" s="1"/>
  <c r="H26" i="32" s="1"/>
  <c r="F12" i="56"/>
  <c r="F25" i="65" l="1"/>
  <c r="I24" i="32"/>
  <c r="E43" i="55"/>
  <c r="E13" i="55" s="1"/>
  <c r="D45" i="55"/>
  <c r="H24" i="32"/>
  <c r="E25" i="65"/>
  <c r="F42" i="56" l="1"/>
  <c r="F10" i="56" s="1"/>
  <c r="H41" i="32"/>
  <c r="H40" i="32" s="1"/>
  <c r="H39" i="32" s="1"/>
  <c r="H38" i="32" s="1"/>
  <c r="H37" i="32" s="1"/>
  <c r="H35" i="32" s="1"/>
  <c r="E22" i="27"/>
  <c r="F22" i="27"/>
  <c r="D43" i="55"/>
  <c r="G44" i="56" s="1"/>
  <c r="E25" i="29" l="1"/>
  <c r="F25" i="29"/>
  <c r="E11" i="55"/>
  <c r="D11" i="55" s="1"/>
  <c r="D13" i="55"/>
  <c r="G42" i="56"/>
  <c r="G10" i="56" s="1"/>
  <c r="I41" i="32"/>
  <c r="I40" i="32" s="1"/>
  <c r="I39" i="32" s="1"/>
  <c r="I38" i="32" s="1"/>
  <c r="I37" i="32" s="1"/>
  <c r="I35" i="32" s="1"/>
  <c r="H33" i="32"/>
  <c r="H22" i="32" s="1"/>
  <c r="E71" i="65"/>
  <c r="I33" i="32" l="1"/>
  <c r="I22" i="32" s="1"/>
  <c r="F71" i="65"/>
  <c r="E28" i="27"/>
  <c r="E15" i="27" s="1"/>
  <c r="H20" i="32"/>
  <c r="H18" i="32" s="1"/>
  <c r="H16" i="32" s="1"/>
  <c r="H14" i="32" s="1"/>
  <c r="H13" i="32" s="1"/>
  <c r="H11" i="32" s="1"/>
  <c r="F28" i="27" l="1"/>
  <c r="F15" i="27" s="1"/>
  <c r="I20" i="32"/>
  <c r="I18" i="32" s="1"/>
  <c r="I16" i="32" s="1"/>
  <c r="I14" i="32" s="1"/>
  <c r="I13" i="32" s="1"/>
  <c r="I11" i="32" s="1"/>
  <c r="E13" i="27"/>
  <c r="E11" i="27" s="1"/>
  <c r="E35" i="29"/>
  <c r="F13" i="27" l="1"/>
  <c r="F11" i="27" s="1"/>
  <c r="F35" i="29"/>
</calcChain>
</file>

<file path=xl/sharedStrings.xml><?xml version="1.0" encoding="utf-8"?>
<sst xmlns="http://schemas.openxmlformats.org/spreadsheetml/2006/main" count="758" uniqueCount="211">
  <si>
    <t>Արդյունքի չափորոշիչներ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</si>
  <si>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</si>
  <si>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</si>
  <si>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</si>
  <si>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</si>
  <si>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</si>
  <si>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</si>
  <si>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</si>
  <si>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</si>
  <si>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</si>
  <si>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</si>
  <si>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</si>
  <si>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</si>
  <si>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Ինն ամիս</t>
  </si>
  <si>
    <t xml:space="preserve"> Տարի</t>
  </si>
  <si>
    <t xml:space="preserve"> Ծրագիր</t>
  </si>
  <si>
    <t xml:space="preserve"> Միջոցառում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</si>
  <si>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</si>
  <si>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</t>
  </si>
  <si>
    <t xml:space="preserve"> ԸՆԴԱՄԵՆԸ ԾԱԽՍԵՐ</t>
  </si>
  <si>
    <t xml:space="preserve"> ԸՆԴԱՄԵՆԸ</t>
  </si>
  <si>
    <t>հազ. դրամներով</t>
  </si>
  <si>
    <t xml:space="preserve"> Գործառական դասիչը</t>
  </si>
  <si>
    <t xml:space="preserve"> Դաս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</si>
  <si>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</si>
  <si>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</si>
  <si>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</si>
  <si>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</si>
  <si>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</si>
  <si>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</si>
  <si>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>այդ թվում</t>
  </si>
  <si>
    <t>ՀՀ կրթության, գիտության, մշակույթի և սպորտի նախարարություն</t>
  </si>
  <si>
    <t xml:space="preserve">այդ թվում՝ բյուջետային ծախսերի տնտեսագիտական դասակարգման հոդվածներ
</t>
  </si>
  <si>
    <t xml:space="preserve"> Ծրագրի միջոցառումներ</t>
  </si>
  <si>
    <t xml:space="preserve">
1192</t>
  </si>
  <si>
    <t>Ծրագիր</t>
  </si>
  <si>
    <t>Միջոցառում</t>
  </si>
  <si>
    <t xml:space="preserve"> այդ թվում` ըստ կատարողների</t>
  </si>
  <si>
    <t>ՀՀ ԿՐԹՈՒԹՅԱՆ, ԳԻՏՈՒԹՅԱՆ, ՄՇԱԿՈՒՅԹԻ ԵՎ ՍՊՈՐՏԻ ՆԱԽԱՐԱՐՈՒԹՅՈՒՆ</t>
  </si>
  <si>
    <t>Հավելված N 1</t>
  </si>
  <si>
    <t>Հավելված N 2</t>
  </si>
  <si>
    <t xml:space="preserve"> ______________ ի    ___Ն որոշման</t>
  </si>
  <si>
    <t>Հավելված N 3</t>
  </si>
  <si>
    <t>Հավելված N 4</t>
  </si>
  <si>
    <t xml:space="preserve">Ցուցանիշների փոփոխությունը (ավելացումները նշված են դրական նշանով)  </t>
  </si>
  <si>
    <t xml:space="preserve">ՀՀ կրթության, գիտության, մշակույթի և սպորտի նախարարություն </t>
  </si>
  <si>
    <t>Բաժին</t>
  </si>
  <si>
    <t>Խումբ</t>
  </si>
  <si>
    <t>Ցուցանիշների փոփոխությունը (ավելացումները նշված են դրական նշանով, իսկ նվազեցումները փակագծերում)</t>
  </si>
  <si>
    <t xml:space="preserve">Ցուցանիշների փոփոխությունը (նվազեցումները նշված են փակագծերում)  </t>
  </si>
  <si>
    <t>ՄԱՍ 1. ՊԵՏԱԿԱՆ ՄԱՐՄՆԻ ԳԾՈՎ ԱՐԴՅՈՒՆՔԱՅԻՆ (ԿԱՏԱՐՈՂԱԿԱՆ) ՑՈՒՑԱՆԻՇՆԵՐԸ</t>
  </si>
  <si>
    <t>Աղյուսակ 9․13</t>
  </si>
  <si>
    <t>ՀՀ կառավարություն</t>
  </si>
  <si>
    <t>Ծրագրի դասիչը</t>
  </si>
  <si>
    <t xml:space="preserve"> ՈՉ ՖԻՆԱՆՍԱԿԱՆ ԱԿՏԻՎՆԵՐԻ ԳԾՈՎ ԾԱԽՍԵՐ</t>
  </si>
  <si>
    <t xml:space="preserve"> Ակտիվն օգտագործող կազմակերպությունների անվանում 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</si>
  <si>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</si>
  <si>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</si>
  <si>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</si>
  <si>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</si>
  <si>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</si>
  <si>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</si>
  <si>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Գումարը (հազար դրամ)</t>
  </si>
  <si>
    <t>Հավելված N 6</t>
  </si>
  <si>
    <t>Ծրագրային դասիչ</t>
  </si>
  <si>
    <t>Բյուջետային գլխավոր կարգադրիչների, ծրագրերի, միջոցառումների, միջոցառումները կատարող  պետական մարմինների  և ուղղությունների անվանումները</t>
  </si>
  <si>
    <t>Ընդամենը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</si>
  <si>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</si>
  <si>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</si>
  <si>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</si>
  <si>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</si>
  <si>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</si>
  <si>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</si>
  <si>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</si>
  <si>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>այդ  թվում՝</t>
  </si>
  <si>
    <t xml:space="preserve"> այդ թվում՝ ըստ ուղղությունների</t>
  </si>
  <si>
    <t>01</t>
  </si>
  <si>
    <t>ՀՀ կառավարության  2023 թվականի</t>
  </si>
  <si>
    <t>Առաջին կիսամյակ</t>
  </si>
  <si>
    <t xml:space="preserve">ՀՀ կառավարության  2023 թվականի </t>
  </si>
  <si>
    <t>Դաս N 01</t>
  </si>
  <si>
    <t xml:space="preserve"> ՀԻՄՆԱԿԱՆ ՄԻՋՈՑՆԵՐ</t>
  </si>
  <si>
    <t xml:space="preserve"> ՇԵՆՔԵՐ ԵՎ ՇԻՆՈՒԹՅՈՒՆՆԵՐ</t>
  </si>
  <si>
    <t xml:space="preserve"> - Շենքերի և շինությունների շինարարություն</t>
  </si>
  <si>
    <t>Բաժին N 09</t>
  </si>
  <si>
    <t>Խումբ N 06</t>
  </si>
  <si>
    <t>Կրթությանը տրամադրվող օժանդակ ծառայություններ</t>
  </si>
  <si>
    <t>դրամ</t>
  </si>
  <si>
    <t xml:space="preserve"> ՄԱՍ III. ԾԱՌԱՅՈՒԹՅՈՒՆՆԵՐ</t>
  </si>
  <si>
    <t>ԳՀ</t>
  </si>
  <si>
    <t xml:space="preserve">Ցուցանիշների փոփոխությունը (ավելացումները նշված են դրական նշանով, իսկ նվազեցումները՝ փակագծերում)  </t>
  </si>
  <si>
    <t>ՀՀ քաղաքաշինության կոմիտե</t>
  </si>
  <si>
    <t>ՀԱՅԱՍՏԱՆԻ ՀԱՆՐԱՊԵՏՈՒԹՅԱՆ ԿԱՌԱՎԱՐՈՒԹՅԱՆ 2022 ԹՎԱԿԱՆԻ ԴԵԿՏԵՄԲԵՐԻ 29-Ի N2111-Ն ՈՐՈՇՄԱՆ N 3 ԵՎ N 4 ՀԱՎԵԼՎԱԾՆԵՐՈՒՄ ԿԱՏԱՐՎՈՂ  ՓՈՓՈԽՈՒԹՅՈՒՆՆԵՐԸ ԵՎ ԼՐԱՑՈՒՄՆԵՐԸ</t>
  </si>
  <si>
    <t>09</t>
  </si>
  <si>
    <t>06</t>
  </si>
  <si>
    <t xml:space="preserve"> ԿՐԹՈՒԹՅՈՒՆ</t>
  </si>
  <si>
    <t xml:space="preserve"> Կրթությանը տրամադրվող օժանդակ ծառայություններ</t>
  </si>
  <si>
    <t>«ՀԱՅԱUՏԱՆԻ ՀԱՆՐԱՊԵՏՈՒԹՅԱՆ 2023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2022 ԹՎԱԿԱՆԻ ԴԵԿՏԵՄԲԵՐԻ 29-Ի N 2111-Ն ՈՐՈՇՄԱՆ N 5 ՀԱՎԵԼՎԱԾԻ N 1 ԱՂՅՈՒՍԱԿՈՒՄ ԿԱՏԱՐՎՈՂ ՓՈՓՈԽՈՒԹՅՈՒՆՆԵՐԸ ԵՎ ԼՐԱՑՈՒՄՆԵՐԸ</t>
  </si>
  <si>
    <t xml:space="preserve"> Այլ պետական կազմակերպությունների կողմից օգտագործվող ոչ ֆինանսական ակտիվների հետ գործառնություններ</t>
  </si>
  <si>
    <t xml:space="preserve"> Այլ պետական կազմակերպությունների կողմից օգտագործվող ոչ ֆինանսական ակտիվների հետ գործառնություններ </t>
  </si>
  <si>
    <t>Աղյուսակ 9․1.41</t>
  </si>
  <si>
    <t xml:space="preserve">Ցուցանիշների փոփոխությունը (ավելացումները նշված են դրական նշանով, իսկ նվազեցումները փակագծերում)  </t>
  </si>
  <si>
    <t>Փոքրաքանակ երեխաներով համալրված հանրակրթական դպրոցների և կրթահամալիրների մոդուլային շենքերի կառուցում</t>
  </si>
  <si>
    <t xml:space="preserve">  նախագծերի պատրաստում, ծախսերի գնահատում</t>
  </si>
  <si>
    <t xml:space="preserve"> Փոքրաքանակ երեխաներով համալրված հանրակրթական դպրոցների և կրթահամալիրների մոդուլային շենքերի կառուցում</t>
  </si>
  <si>
    <t xml:space="preserve"> փորձաքննության ծառայություններ</t>
  </si>
  <si>
    <t>1183-32013</t>
  </si>
  <si>
    <t xml:space="preserve"> ՀՀ մարզերում կրթական որակյալ ծառայությունների հասանելիության ապահովման ծրագրի շրջանակներում կրթական կենտրոնների ստեղծում</t>
  </si>
  <si>
    <t>Ապահով դպրոց</t>
  </si>
  <si>
    <t xml:space="preserve"> ԱՅԼ ՀԻՄՆԱԿԱՆ ՄԻՋՈՑՆԵՐ</t>
  </si>
  <si>
    <t xml:space="preserve"> - Նախագծահետազոտական ծախսեր</t>
  </si>
  <si>
    <t xml:space="preserve"> Փոքրաքանակ երեխաներով համալրված հանրակրթական դպրոցների  և կրթահամալիրներ մոդուլային շենքերի կառուցում</t>
  </si>
  <si>
    <t xml:space="preserve"> Կրթական հաստատությունների կառուցում  համայնքային կենտրոնների մոդելով</t>
  </si>
  <si>
    <t>ՀՀ մարզերում կրթական որակյալ ծառայությունների հասանելիության ապահովման ծրագրի շրջանակներում հանրակրթական և նախադպրոցական կրթության հասանելիության ապահովման նպատակով կրթական կենտրոնների կառուցում</t>
  </si>
  <si>
    <t>Հավելված N 5</t>
  </si>
  <si>
    <t xml:space="preserve"> Փոքրաքանակ երեխաներով համալրված հանրակրթական դպրոցների  մոդուլային շենքերի կառուցում </t>
  </si>
  <si>
    <t xml:space="preserve"> Կրթական հաստատությունների կառուցում  համայնքային կենտրոնների մոդելով </t>
  </si>
  <si>
    <t xml:space="preserve"> Փոքրաքանակ երեխաներով համալրված հանրակրթական դպրոցներ </t>
  </si>
  <si>
    <t xml:space="preserve"> Նախագծանախահաշվային փաստաթղթերի քանակ, հատ </t>
  </si>
  <si>
    <t xml:space="preserve"> ՀՀ մարզերում տեղակայված կրթահամալիրներ</t>
  </si>
  <si>
    <t xml:space="preserve">ՀԱՅԱՍՏԱՆԻ ՀԱՆՐԱՊԵՏՈՒԹՅԱՆ ԿԱՌԱՎԱՐՈՒԹՅԱՆ 2022 ԹՎԱԿԱՆԻ ԴԵԿՏԵՄԲԵՐԻ 29-Ի N 2111-Ն ՈՐՈՇՄԱՆ N 9.1 ՀԱՎԵԼՎԱԾԻ  N 9.1.41 ԵՎ 9.1.58 ԱՂՅՈՒՍԱԿՆԵՐՈՒՄ ԿԱՏԱՐՎՈՂ ՓՈՓՈԽՈՒԹՅՈՒՆՆԵՐԸ ԵՎ ԼՐԱՑՈՒՄՆԵՐԸ </t>
  </si>
  <si>
    <t xml:space="preserve">Հավելված N 7 </t>
  </si>
  <si>
    <t>Աղյուսակ 9․1.58</t>
  </si>
  <si>
    <t xml:space="preserve">ՀԱՅԱՍՏԱՆԻ ՀԱՆՐԱՊԵՏՈՒԹՅԱՆ ԿԱՌԱՎԱՐՈՒԹՅԱՆ 2022 ԹՎԱԿԱՆԻ ԴԵԿՏԵՄԲԵՐԻ 29-Ի N 2111-Ն ՈՐՈՇՄԱՆ N 9 ՀԱՎԵԼՎԱԾԻ N 9.13 ԱՂՅՈՒՍԱԿՈՒՄ ԿԱՏԱՐՎՈՂ ՓՈՓՈԽՈՒԹՅՈՒՆՆԵՐԸ ԵՎ ԼՐԱՑՈՒՄՆԵՐԸ </t>
  </si>
  <si>
    <t>Կրթական օբյեկտների շենքային ապահովվածության բարելավում</t>
  </si>
  <si>
    <t>1183-32002</t>
  </si>
  <si>
    <t xml:space="preserve"> Կրթական օբյեկտների շենքային ապահովվածության բարելավում</t>
  </si>
  <si>
    <t xml:space="preserve"> Կրթական օբյեկտների շենքերի (մասնաշենքերի) կառուցում (համաշինարարական աշխատանքներ, ջեռուցման համակարգի իրականացում, ներքին հարդարում, տարածքի բարեկարգում) և նախագծում</t>
  </si>
  <si>
    <t xml:space="preserve"> Միջոցառման անվանումը` </t>
  </si>
  <si>
    <t xml:space="preserve"> Կրթական օբյեկտների շենքային ապահովվածության բարելավում </t>
  </si>
  <si>
    <t xml:space="preserve"> Նկարագրությունը` </t>
  </si>
  <si>
    <t xml:space="preserve"> Կրթական օբյեկտների շենքերի (մասնաշենքերի) կառուցում (համաշինարարական աշխատանքներ, ջեռուցման համակարգի իրականացում, ներքին հարդարում, տարածքի բարեկարգում) և նախագծում </t>
  </si>
  <si>
    <t xml:space="preserve"> Միջոցառման տեսակը` </t>
  </si>
  <si>
    <t xml:space="preserve"> Ակտիվն օգտագործող կազմակերպությունների անվանումները </t>
  </si>
  <si>
    <t xml:space="preserve"> Հանրակրթական դպրոցներ </t>
  </si>
  <si>
    <t>ՀՀ Արագածոտնի մարզ</t>
  </si>
  <si>
    <t>ՀՀ Արմավիրի մարզ</t>
  </si>
  <si>
    <t>ք. Ապարանի միջնակարգ դպրոց (ք. Ապարանի Վ.Եղիազարյան անվ. թիվ 1 հիմնական դպրոցի տեղակայման վայրում)</t>
  </si>
  <si>
    <t>ք. Թալինի միջնակարգ դպրոց (ք. Թալինի թիվ 2 հիմնական դպրոցի տեղակայման վայրում)</t>
  </si>
  <si>
    <t>գ. Ներքին Սասնաշենի միջնակարգ դպրոց</t>
  </si>
  <si>
    <t>ք. Աշտարակի Վ.Պետրոսյան անվ. հիմնական դպրոց</t>
  </si>
  <si>
    <t>գ. Ալագյազի միջնակարգ դպրոց</t>
  </si>
  <si>
    <t>գ. Ագարակավանի կրթահամալիր</t>
  </si>
  <si>
    <t>գ. Ռյա Թազայի կրթահամալիր</t>
  </si>
  <si>
    <t>գ. Նոր-Ամանոսի կրթահամալիր</t>
  </si>
  <si>
    <t>գ. Ճարճակիսի կրթահամալիր</t>
  </si>
  <si>
    <t>գ. Զարինջայի կրթահամալիր</t>
  </si>
  <si>
    <t>գ. Օշականի Մ.Մաշտոցի անվ. միջնակարգ դպրոց</t>
  </si>
  <si>
    <t>գ. Արագածավանի թիվ 2 միջնակարգ դպրոց</t>
  </si>
  <si>
    <t>գ. Վարդենուտի կրթահամալիր</t>
  </si>
  <si>
    <t>գ. Կարինի կրթահամալիր</t>
  </si>
  <si>
    <t>գ. Նոր Եդեսիայի Ն. Շնորհալու անվ. միջնակարգ դպրոց</t>
  </si>
  <si>
    <t>գ. Ջրառատի Թ.Խաչատրյանի անվ. միջնակարգ դպրոց</t>
  </si>
  <si>
    <t>300 տեղ հզորությամբ դպրոցի կառուցման նախագծի լրամշակում (վերափոխում 350 տեղ հզորության)</t>
  </si>
  <si>
    <t>գ. Արաքսի Զ.Ավետիսյանի անվ. միջնակարգ դպրոց</t>
  </si>
  <si>
    <t>գ. Երասխահունի կրթահամալիր</t>
  </si>
  <si>
    <t>գ. Վարդանաշենի կրթահամալիր</t>
  </si>
  <si>
    <t>գ. Երվանդաշատի կրթահամալիր</t>
  </si>
  <si>
    <t>գ. Գեղակերտի միջնակարգ դպրոց</t>
  </si>
  <si>
    <t>ք. Վաղարշապատի Վ.Ռշտունու անվ. թիվ 11 հիմնական դպրոց</t>
  </si>
  <si>
    <t>ք. Վաղարշապատի Ե.Օտյանի անվ. թիվ 7 հիմնական դպրոց</t>
  </si>
  <si>
    <t>գ. Նոր Արտագերսի կրթահամալիր</t>
  </si>
  <si>
    <t xml:space="preserve">գ. Վանանդի միջնակարգ դպրոց            </t>
  </si>
  <si>
    <t>գ. Նոր Կեսարիայի միջնակարգ դպրոց</t>
  </si>
  <si>
    <t xml:space="preserve">գ. Ամբերդի Հ. Նավասարդյանի անվ. միջնակարգ դպրոց  </t>
  </si>
  <si>
    <t>ՀՀ Գեղարքունիքի մարզ</t>
  </si>
  <si>
    <t>գ. Թթուջուրի կրթահամալիր</t>
  </si>
  <si>
    <t>գ. Մարտունու կրթահամալիր</t>
  </si>
  <si>
    <t>գ. Դպրաբակի կրթահամալիր</t>
  </si>
  <si>
    <t>գ. Շատվանի կրթահամալիր</t>
  </si>
  <si>
    <t>գ. Կախակնի կրթահամալիր</t>
  </si>
  <si>
    <t>գ. Արեգունու կրթահամալիր</t>
  </si>
  <si>
    <t>ք. Գավառի թիվ 5 հիմնական դպրոց</t>
  </si>
  <si>
    <t>գ. Ծովինարի Արծրուն Խաչատրյանի անվ. միջնակարգ դպրոց</t>
  </si>
  <si>
    <t>գ. Փոքր Մասրիկի  կրթահամալիր</t>
  </si>
  <si>
    <t>ք. Սևանի Վ.Կարապետյանի անվ. թիվ 3 հիմնական դպրոց</t>
  </si>
  <si>
    <t>ք. Վարդենիսի թիվ 3 հիմնական դպրոց</t>
  </si>
  <si>
    <t xml:space="preserve">ք. Գավառի Գեորգի Մնացականյանի թիվ 7 միջնակարգ դպրոց     </t>
  </si>
  <si>
    <t>գ. Մաքենիսի  կրթահամալիր</t>
  </si>
  <si>
    <t>գ. Մադինայի  կրթահամալիր</t>
  </si>
  <si>
    <t>ՀՀ ԳԵղարքունիքի մարզ</t>
  </si>
  <si>
    <t xml:space="preserve"> Հանրակրթական կրթություն իրականացնող ուսումնական հաստատությունների նոր մարզադահլիճների կառուցում</t>
  </si>
  <si>
    <t>Ալագյազի միջնակարգ դպրոց ՊՈԱԿ</t>
  </si>
  <si>
    <t>«Սիփանի Ֆ. Ուսըվի անվան միջնակարգ դպրոց» ՊՈԱԿ</t>
  </si>
  <si>
    <t>1183-32007</t>
  </si>
  <si>
    <t>712412001-1</t>
  </si>
  <si>
    <t>50531140-1</t>
  </si>
  <si>
    <t xml:space="preserve"> հեղինակային հսկողության ծառայություններ</t>
  </si>
  <si>
    <t>71351540-5</t>
  </si>
  <si>
    <t>98111140-5</t>
  </si>
  <si>
    <t xml:space="preserve"> տեխնիկական հսկողության ծառայություններ</t>
  </si>
  <si>
    <t>ՄԱ</t>
  </si>
  <si>
    <t xml:space="preserve"> ՄԱՍ II. ԱՇԽԱՏԱՆՔՆԵՐ</t>
  </si>
  <si>
    <t xml:space="preserve">  ընդհանուր շինարարական աշխատանքներ</t>
  </si>
  <si>
    <t>ԲՄ</t>
  </si>
  <si>
    <t>45221142-5</t>
  </si>
  <si>
    <t>Ցուցանիշների փոփոխությունը (ավելացումները նշված են դրական նշանով, իսկ նվազեցումնեը՝ փակագծերում)</t>
  </si>
  <si>
    <t xml:space="preserve">ՀԱՅԱՍՏԱՆԻ ՀԱՆՐԱՊԵՏՈՒԹՅԱՆ ԿԱՌԱՎԱՐՈՒԹՅԱՆ 2022 ԹՎԱԿԱՆԻ ԴԵԿՏԵՄԲԵՐԻ 29-Ի N 2111-Ն N 10 ՀԱՎԵԼՎԱԾՈՒՄ ԿԱՏԱՐՎՈՂ ՓՈՓՈԽՈՒԹՅՈՒՆՆԵՐԸ ԵՎ ԼՐԱՑՈՒՄՆԵՐԸ
</t>
  </si>
  <si>
    <t xml:space="preserve"> Հանրակրթական ուսուցում իրականացնող ուսումնական հաստատությունների նոր մարզադահլիճների կառուցման նախագծանախահաշվային փաստաթղթերի մշակում</t>
  </si>
  <si>
    <t xml:space="preserve">Ցուցանիշների փոփոխությունը (ավելացումները նշված են դրական նշանով, իսկ նվազեցումները՝  փակագծերում)  </t>
  </si>
  <si>
    <t xml:space="preserve">  Ուսումնական հաստատությունների քանակ, որոնց համար կառուցվում են նոր մարզադահլիճներ, հատ </t>
  </si>
  <si>
    <t xml:space="preserve">  Հաստատությունների քանակ, որոնց շինարարական աշխատանքների ավարտվածության աստիճանը 100% է, հատ </t>
  </si>
  <si>
    <t>գ. Լիճքի միջնակարգ դպրոց (գ. Լիճքի հիմնական դպրոցի տեղակայման վայրում)</t>
  </si>
  <si>
    <t xml:space="preserve"> Ապահով դպրոց</t>
  </si>
  <si>
    <t xml:space="preserve"> Դպրոցներին սպառնացող աղետների ռիսկի կառավարման կարողությունների հզորացում, դպրոցի անձնակազմի և աշակերտների անվտանգության ապահովման մակարդակի բարձրացում՛ կիրառելով ներառական և երեխայակենտրոն մոտեցում</t>
  </si>
  <si>
    <t xml:space="preserve"> Դպրոցական միջավայրի բարելավում</t>
  </si>
  <si>
    <t>«ՀԱՅԱUՏԱՆԻ ՀԱՆՐԱՊԵՏՈՒԹՅԱՆ 2023 ԹՎԱԿԱՆԻ ՊԵՏԱԿԱՆ ԲՅՈՒՋԵԻ ՄԱUԻՆ» ՀԱՅԱUՏԱՆԻ ՀԱՆՐԱՊԵՏՈՒԹՅԱՆ OՐԵՆՔԻ N 1 ՀԱՎԵԼՎԱԾԻ N 3 ԱՂՅՈՒՍԱԿՈՒՄ ԿԱՏԱՐՎՈՂ ՓՈՓՈԽՈՒԹՅՈՒՆՆԵՐԸ ԵՎ ԼՐԱՑՈՒՄՆԵՐԸ</t>
  </si>
  <si>
    <t>ՀԱՅԱՍՏԱՆԻ ՀԱՆՐԱՊԵՏՈՒԹՅԱՆ ԿԱՌԱՎԱՐՈՒԹՅԱՆ 2022 ԹՎԱԿԱՆԻ ԴԵԿՏԵՄԲԵՐԻ 29-Ի N 2111-Ն ՈՐՈՇՄԱՆ N 5 ՀԱՎԵԼՎԱԾԻ N 2 ԱՂՅՈՒՍԱԿՈՒՄ ԿԱՏԱՐՎՈՂ ՓՈՓՈԽՈՒԹՅՈՒՆՆԵՐԸ ԵՎ ԼՐԱՑՈՒՄՆԵՐԸ</t>
  </si>
  <si>
    <t xml:space="preserve"> Հանրակրթական կրթություն իրականացնող ուսումնական հաստատությունների նոր մարզադահլիճների կառուցում </t>
  </si>
  <si>
    <t xml:space="preserve"> Հանրակրթական ուսուցում իրականացնող ուսումնական հաստատությունների նոր մարզադահլիճների կառուցման նախագծանախահաշվային փաստաթղթերի մշակում </t>
  </si>
  <si>
    <t xml:space="preserve">  Հանրակրթական դպրոցներ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</si>
</sst>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_-* #,##0.00\ _₽_-;\-* #,##0.00\ _₽_-;_-* &quot;-&quot;??\ _₽_-;_-@_-"/>
    <numFmt numFmtId="165" formatCode="##,##0.0;\(##,##0.0\);\-"/>
    <numFmt numFmtId="166" formatCode="_(* #,##0.0_);_(* \(#,##0.0\);_(* &quot;-&quot;??_);_(@_)"/>
    <numFmt numFmtId="167" formatCode="0.0"/>
    <numFmt numFmtId="168" formatCode="#,##0.0"/>
    <numFmt numFmtId="169" formatCode="#,##0.0_);\(#,##0.0\)"/>
    <numFmt numFmtId="170" formatCode="_-* #,##0.00_р_._-;\-* #,##0.00_р_._-;_-* &quot;-&quot;??_р_._-;_-@_-"/>
    <numFmt numFmtId="171" formatCode="##,##0;\(##,##0\);\-"/>
    <numFmt numFmtId="172" formatCode="_-* #,##0.0\ _₽_-;\-* #,##0.0\ _₽_-;_-* &quot;-&quot;?\ _₽_-;_-@_-"/>
    <numFmt numFmtId="173" formatCode="General_)"/>
    <numFmt numFmtId="174" formatCode="_-* #,##0.0\ _р_._-;\-* #,##0.0\ _р_._-;_-* &quot;-&quot;?\ _р_._-;_-@_-"/>
    <numFmt numFmtId="175" formatCode="_-* #,##0.00\ _р_._-;\-* #,##0.00\ _р_._-;_-* &quot;-&quot;??\ _р_._-;_-@_-"/>
    <numFmt numFmtId="176" formatCode="0.000%"/>
    <numFmt numFmtId="177" formatCode="_(* #,##0_);_(* \(#,##0\);_(* &quot;-&quot;??_);_(@_)"/>
  </numFmts>
  <fonts count="9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8"/>
      <name val="GHEA Grapalat"/>
      <family val="2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2"/>
      <name val="GHEA Grapalat"/>
      <family val="3"/>
    </font>
    <font>
      <sz val="12"/>
      <color theme="1"/>
      <name val="GHEA Grapalat"/>
      <family val="3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1"/>
      <scheme val="minor"/>
    </font>
    <font>
      <i/>
      <sz val="12"/>
      <name val="GHEA Grapalat"/>
      <family val="3"/>
    </font>
    <font>
      <sz val="12"/>
      <color theme="1"/>
      <name val="Calibri"/>
      <family val="2"/>
      <charset val="1"/>
      <scheme val="minor"/>
    </font>
    <font>
      <i/>
      <sz val="12"/>
      <name val="GHEA Grapalat"/>
      <family val="2"/>
    </font>
    <font>
      <b/>
      <i/>
      <sz val="12"/>
      <color theme="1"/>
      <name val="GHEA Grapalat"/>
      <family val="3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Arial Narrow"/>
      <family val="2"/>
    </font>
    <font>
      <b/>
      <u/>
      <sz val="12"/>
      <name val="GHEA Grapalat"/>
      <family val="3"/>
    </font>
    <font>
      <b/>
      <i/>
      <sz val="12"/>
      <name val="GHEA Grapalat"/>
      <family val="3"/>
    </font>
    <font>
      <i/>
      <sz val="12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b/>
      <sz val="12"/>
      <color indexed="8"/>
      <name val="GHEA Grapalat"/>
      <family val="3"/>
    </font>
    <font>
      <sz val="12"/>
      <color rgb="FFFF0000"/>
      <name val="GHEA Grapalat"/>
      <family val="3"/>
    </font>
    <font>
      <sz val="12"/>
      <color indexed="8"/>
      <name val="GHEA Grapalat"/>
      <family val="3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030">
    <xf numFmtId="0" fontId="0" fillId="0" borderId="0"/>
    <xf numFmtId="0" fontId="8" fillId="0" borderId="0"/>
    <xf numFmtId="9" fontId="9" fillId="0" borderId="0" applyFont="0" applyFill="0" applyBorder="0" applyAlignment="0" applyProtection="0"/>
    <xf numFmtId="0" fontId="10" fillId="0" borderId="0"/>
    <xf numFmtId="0" fontId="11" fillId="0" borderId="0">
      <alignment horizontal="left" vertical="top" wrapText="1"/>
    </xf>
    <xf numFmtId="0" fontId="12" fillId="0" borderId="0"/>
    <xf numFmtId="165" fontId="14" fillId="0" borderId="0" applyFill="0" applyBorder="0" applyProtection="0">
      <alignment horizontal="right" vertical="top"/>
    </xf>
    <xf numFmtId="43" fontId="12" fillId="0" borderId="0" applyFont="0" applyFill="0" applyBorder="0" applyAlignment="0" applyProtection="0"/>
    <xf numFmtId="0" fontId="14" fillId="0" borderId="0">
      <alignment horizontal="left" vertical="top" wrapText="1"/>
    </xf>
    <xf numFmtId="0" fontId="15" fillId="0" borderId="0"/>
    <xf numFmtId="43" fontId="15" fillId="0" borderId="0" applyFont="0" applyFill="0" applyBorder="0" applyAlignment="0" applyProtection="0"/>
    <xf numFmtId="0" fontId="17" fillId="0" borderId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2" applyNumberFormat="0" applyAlignment="0" applyProtection="0"/>
    <xf numFmtId="0" fontId="25" fillId="7" borderId="13" applyNumberFormat="0" applyAlignment="0" applyProtection="0"/>
    <xf numFmtId="0" fontId="26" fillId="7" borderId="12" applyNumberFormat="0" applyAlignment="0" applyProtection="0"/>
    <xf numFmtId="0" fontId="27" fillId="0" borderId="14" applyNumberFormat="0" applyFill="0" applyAlignment="0" applyProtection="0"/>
    <xf numFmtId="0" fontId="28" fillId="8" borderId="15" applyNumberFormat="0" applyAlignment="0" applyProtection="0"/>
    <xf numFmtId="0" fontId="29" fillId="0" borderId="0" applyNumberFormat="0" applyFill="0" applyBorder="0" applyAlignment="0" applyProtection="0"/>
    <xf numFmtId="0" fontId="12" fillId="9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7" fillId="9" borderId="16" applyNumberFormat="0" applyFont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10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16" borderId="0" applyNumberFormat="0" applyBorder="0" applyAlignment="0" applyProtection="0"/>
    <xf numFmtId="0" fontId="34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0" fillId="0" borderId="9" applyNumberFormat="0" applyFill="0" applyAlignment="0" applyProtection="0"/>
    <xf numFmtId="0" fontId="34" fillId="25" borderId="0" applyNumberFormat="0" applyBorder="0" applyAlignment="0" applyProtection="0"/>
    <xf numFmtId="0" fontId="42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4" fillId="0" borderId="14" applyNumberFormat="0" applyFill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5" fillId="5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36" fillId="7" borderId="12" applyNumberFormat="0" applyAlignment="0" applyProtection="0"/>
    <xf numFmtId="0" fontId="39" fillId="3" borderId="0" applyNumberFormat="0" applyBorder="0" applyAlignment="0" applyProtection="0"/>
    <xf numFmtId="0" fontId="46" fillId="7" borderId="13" applyNumberFormat="0" applyAlignment="0" applyProtection="0"/>
    <xf numFmtId="0" fontId="43" fillId="6" borderId="12" applyNumberFormat="0" applyAlignment="0" applyProtection="0"/>
    <xf numFmtId="0" fontId="4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8" borderId="15" applyNumberFormat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48" fillId="0" borderId="17" applyNumberFormat="0" applyFill="0" applyAlignment="0" applyProtection="0"/>
    <xf numFmtId="0" fontId="34" fillId="18" borderId="0" applyNumberFormat="0" applyBorder="0" applyAlignment="0" applyProtection="0"/>
    <xf numFmtId="0" fontId="12" fillId="27" borderId="0" applyNumberFormat="0" applyBorder="0" applyAlignment="0" applyProtection="0"/>
    <xf numFmtId="0" fontId="35" fillId="4" borderId="0" applyNumberFormat="0" applyBorder="0" applyAlignment="0" applyProtection="0"/>
    <xf numFmtId="0" fontId="12" fillId="1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1" fillId="0" borderId="0"/>
    <xf numFmtId="0" fontId="52" fillId="5" borderId="0" applyNumberFormat="0" applyBorder="0" applyAlignment="0" applyProtection="0"/>
    <xf numFmtId="0" fontId="17" fillId="0" borderId="0"/>
    <xf numFmtId="0" fontId="10" fillId="0" borderId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40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51" borderId="0" applyNumberFormat="0" applyBorder="0" applyAlignment="0" applyProtection="0"/>
    <xf numFmtId="0" fontId="54" fillId="35" borderId="0" applyNumberFormat="0" applyBorder="0" applyAlignment="0" applyProtection="0"/>
    <xf numFmtId="0" fontId="55" fillId="52" borderId="18" applyNumberFormat="0" applyAlignment="0" applyProtection="0"/>
    <xf numFmtId="0" fontId="56" fillId="53" borderId="19" applyNumberFormat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20" applyNumberFormat="0" applyFill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62" fillId="42" borderId="18" applyNumberFormat="0" applyAlignment="0" applyProtection="0"/>
    <xf numFmtId="0" fontId="63" fillId="0" borderId="23" applyNumberFormat="0" applyFill="0" applyAlignment="0" applyProtection="0"/>
    <xf numFmtId="0" fontId="64" fillId="54" borderId="0" applyNumberFormat="0" applyBorder="0" applyAlignment="0" applyProtection="0"/>
    <xf numFmtId="1" fontId="70" fillId="0" borderId="0"/>
    <xf numFmtId="1" fontId="70" fillId="0" borderId="0"/>
    <xf numFmtId="1" fontId="70" fillId="0" borderId="0"/>
    <xf numFmtId="0" fontId="6" fillId="0" borderId="0"/>
    <xf numFmtId="0" fontId="10" fillId="0" borderId="0"/>
    <xf numFmtId="0" fontId="10" fillId="0" borderId="0"/>
    <xf numFmtId="0" fontId="15" fillId="55" borderId="24" applyNumberFormat="0" applyFont="0" applyAlignment="0" applyProtection="0"/>
    <xf numFmtId="0" fontId="65" fillId="52" borderId="25" applyNumberFormat="0" applyAlignment="0" applyProtection="0"/>
    <xf numFmtId="0" fontId="69" fillId="0" borderId="0"/>
    <xf numFmtId="0" fontId="69" fillId="0" borderId="0"/>
    <xf numFmtId="0" fontId="69" fillId="0" borderId="0"/>
    <xf numFmtId="0" fontId="66" fillId="0" borderId="0" applyNumberFormat="0" applyFill="0" applyBorder="0" applyAlignment="0" applyProtection="0"/>
    <xf numFmtId="0" fontId="67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51" fillId="0" borderId="0"/>
    <xf numFmtId="1" fontId="70" fillId="0" borderId="0"/>
    <xf numFmtId="0" fontId="71" fillId="0" borderId="0"/>
    <xf numFmtId="0" fontId="10" fillId="0" borderId="0"/>
    <xf numFmtId="0" fontId="6" fillId="0" borderId="0"/>
    <xf numFmtId="0" fontId="14" fillId="0" borderId="0">
      <alignment horizontal="left" vertical="top" wrapText="1"/>
    </xf>
    <xf numFmtId="0" fontId="5" fillId="9" borderId="16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9" borderId="1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1" fillId="0" borderId="0" applyFont="0" applyFill="0" applyBorder="0" applyAlignment="0" applyProtection="0"/>
    <xf numFmtId="38" fontId="74" fillId="0" borderId="0"/>
    <xf numFmtId="38" fontId="75" fillId="0" borderId="0"/>
    <xf numFmtId="38" fontId="76" fillId="0" borderId="0"/>
    <xf numFmtId="38" fontId="77" fillId="0" borderId="0"/>
    <xf numFmtId="0" fontId="78" fillId="0" borderId="0"/>
    <xf numFmtId="0" fontId="78" fillId="0" borderId="0"/>
    <xf numFmtId="0" fontId="79" fillId="0" borderId="0"/>
    <xf numFmtId="0" fontId="51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0" fillId="0" borderId="0"/>
    <xf numFmtId="0" fontId="10" fillId="0" borderId="0"/>
    <xf numFmtId="0" fontId="12" fillId="0" borderId="0"/>
    <xf numFmtId="0" fontId="10" fillId="0" borderId="0"/>
    <xf numFmtId="0" fontId="15" fillId="0" borderId="0"/>
    <xf numFmtId="0" fontId="10" fillId="0" borderId="0"/>
    <xf numFmtId="0" fontId="17" fillId="0" borderId="0"/>
    <xf numFmtId="0" fontId="51" fillId="0" borderId="0"/>
    <xf numFmtId="0" fontId="80" fillId="0" borderId="0"/>
    <xf numFmtId="0" fontId="50" fillId="55" borderId="31" applyNumberFormat="0" applyFont="0" applyAlignment="0" applyProtection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3" fontId="81" fillId="0" borderId="32">
      <protection locked="0"/>
    </xf>
    <xf numFmtId="173" fontId="82" fillId="56" borderId="32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0" fillId="0" borderId="0"/>
    <xf numFmtId="0" fontId="10" fillId="0" borderId="0"/>
    <xf numFmtId="0" fontId="50" fillId="0" borderId="0"/>
    <xf numFmtId="0" fontId="14" fillId="0" borderId="0">
      <alignment horizontal="left" vertical="top" wrapText="1"/>
    </xf>
    <xf numFmtId="0" fontId="6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3" fillId="0" borderId="0"/>
    <xf numFmtId="43" fontId="1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55" fillId="5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62" fillId="42" borderId="18" applyNumberForma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15" fillId="55" borderId="24" applyNumberFormat="0" applyFon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5" fillId="52" borderId="25" applyNumberFormat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4" fillId="6" borderId="12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5" fillId="7" borderId="13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8" fillId="8" borderId="15" applyNumberFormat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horizontal="left" vertical="top" wrapText="1"/>
    </xf>
    <xf numFmtId="0" fontId="12" fillId="0" borderId="0"/>
    <xf numFmtId="0" fontId="12" fillId="0" borderId="0"/>
    <xf numFmtId="0" fontId="12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12" fillId="9" borderId="16" applyNumberFormat="0" applyFon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" fillId="0" borderId="0">
      <alignment horizontal="left" vertical="top" wrapText="1"/>
    </xf>
    <xf numFmtId="0" fontId="90" fillId="0" borderId="0"/>
    <xf numFmtId="43" fontId="90" fillId="0" borderId="0" applyFont="0" applyFill="0" applyBorder="0" applyAlignment="0" applyProtection="0"/>
    <xf numFmtId="175" fontId="83" fillId="0" borderId="0" applyFont="0" applyFill="0" applyBorder="0" applyAlignment="0" applyProtection="0"/>
    <xf numFmtId="0" fontId="12" fillId="0" borderId="0"/>
    <xf numFmtId="9" fontId="83" fillId="0" borderId="0" applyFont="0" applyFill="0" applyBorder="0" applyAlignment="0" applyProtection="0"/>
  </cellStyleXfs>
  <cellXfs count="298">
    <xf numFmtId="0" fontId="0" fillId="0" borderId="0" xfId="0"/>
    <xf numFmtId="0" fontId="73" fillId="2" borderId="0" xfId="0" applyFont="1" applyFill="1"/>
    <xf numFmtId="169" fontId="16" fillId="2" borderId="27" xfId="7" applyNumberFormat="1" applyFont="1" applyFill="1" applyBorder="1" applyAlignment="1">
      <alignment horizontal="center" vertical="center" wrapText="1"/>
    </xf>
    <xf numFmtId="0" fontId="72" fillId="2" borderId="0" xfId="0" applyFont="1" applyFill="1"/>
    <xf numFmtId="165" fontId="16" fillId="2" borderId="27" xfId="0" applyNumberFormat="1" applyFont="1" applyFill="1" applyBorder="1" applyAlignment="1">
      <alignment horizontal="left" vertical="top" wrapText="1"/>
    </xf>
    <xf numFmtId="0" fontId="16" fillId="2" borderId="27" xfId="0" applyFont="1" applyFill="1" applyBorder="1" applyAlignment="1">
      <alignment horizontal="left" vertical="top" wrapText="1"/>
    </xf>
    <xf numFmtId="166" fontId="72" fillId="2" borderId="27" xfId="7" applyNumberFormat="1" applyFont="1" applyFill="1" applyBorder="1" applyAlignment="1">
      <alignment horizontal="center" vertical="center" wrapText="1"/>
    </xf>
    <xf numFmtId="169" fontId="72" fillId="2" borderId="27" xfId="7" applyNumberFormat="1" applyFont="1" applyFill="1" applyBorder="1" applyAlignment="1">
      <alignment horizontal="center" vertical="center" wrapText="1"/>
    </xf>
    <xf numFmtId="166" fontId="85" fillId="2" borderId="27" xfId="7" applyNumberFormat="1" applyFont="1" applyFill="1" applyBorder="1" applyAlignment="1">
      <alignment horizontal="center" vertical="center" wrapText="1"/>
    </xf>
    <xf numFmtId="166" fontId="72" fillId="2" borderId="27" xfId="7" applyNumberFormat="1" applyFont="1" applyFill="1" applyBorder="1" applyAlignment="1">
      <alignment vertical="center" wrapText="1"/>
    </xf>
    <xf numFmtId="166" fontId="72" fillId="2" borderId="27" xfId="7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right"/>
    </xf>
    <xf numFmtId="0" fontId="72" fillId="2" borderId="1" xfId="0" applyFont="1" applyFill="1" applyBorder="1" applyAlignment="1">
      <alignment vertical="top" wrapText="1"/>
    </xf>
    <xf numFmtId="0" fontId="72" fillId="2" borderId="1" xfId="0" applyFont="1" applyFill="1" applyBorder="1" applyAlignment="1">
      <alignment horizontal="center" vertical="top" wrapText="1"/>
    </xf>
    <xf numFmtId="0" fontId="72" fillId="2" borderId="1" xfId="0" applyFont="1" applyFill="1" applyBorder="1" applyAlignment="1">
      <alignment vertical="center" wrapText="1"/>
    </xf>
    <xf numFmtId="0" fontId="72" fillId="2" borderId="1" xfId="0" applyFont="1" applyFill="1" applyBorder="1" applyAlignment="1">
      <alignment horizontal="left" vertical="center"/>
    </xf>
    <xf numFmtId="166" fontId="85" fillId="2" borderId="27" xfId="7" applyNumberFormat="1" applyFont="1" applyFill="1" applyBorder="1" applyAlignment="1">
      <alignment horizontal="right" vertical="center" wrapText="1"/>
    </xf>
    <xf numFmtId="169" fontId="16" fillId="2" borderId="27" xfId="7" applyNumberFormat="1" applyFont="1" applyFill="1" applyBorder="1" applyAlignment="1">
      <alignment horizontal="center" vertical="top" wrapText="1"/>
    </xf>
    <xf numFmtId="0" fontId="72" fillId="2" borderId="27" xfId="0" applyFont="1" applyFill="1" applyBorder="1" applyAlignment="1">
      <alignment horizontal="left" vertical="top" wrapText="1"/>
    </xf>
    <xf numFmtId="0" fontId="72" fillId="2" borderId="0" xfId="0" applyFont="1" applyFill="1" applyAlignment="1">
      <alignment horizontal="left" vertical="top" wrapText="1"/>
    </xf>
    <xf numFmtId="0" fontId="72" fillId="2" borderId="0" xfId="0" applyFont="1" applyFill="1" applyBorder="1" applyAlignment="1">
      <alignment horizontal="left" vertical="top" wrapText="1"/>
    </xf>
    <xf numFmtId="43" fontId="72" fillId="2" borderId="27" xfId="7" applyNumberFormat="1" applyFont="1" applyFill="1" applyBorder="1" applyAlignment="1">
      <alignment horizontal="center" vertical="center" wrapText="1"/>
    </xf>
    <xf numFmtId="169" fontId="16" fillId="2" borderId="27" xfId="7" applyNumberFormat="1" applyFont="1" applyFill="1" applyBorder="1" applyAlignment="1">
      <alignment horizontal="right" vertical="center" wrapText="1"/>
    </xf>
    <xf numFmtId="0" fontId="85" fillId="2" borderId="0" xfId="0" applyFont="1" applyFill="1" applyAlignment="1">
      <alignment horizontal="left" vertical="top" wrapText="1"/>
    </xf>
    <xf numFmtId="172" fontId="72" fillId="2" borderId="0" xfId="0" applyNumberFormat="1" applyFont="1" applyFill="1" applyAlignment="1">
      <alignment horizontal="left" vertical="top" wrapText="1"/>
    </xf>
    <xf numFmtId="167" fontId="72" fillId="2" borderId="0" xfId="0" applyNumberFormat="1" applyFont="1" applyFill="1" applyAlignment="1">
      <alignment horizontal="left" vertical="top" wrapText="1"/>
    </xf>
    <xf numFmtId="0" fontId="16" fillId="2" borderId="27" xfId="0" applyFont="1" applyFill="1" applyBorder="1" applyAlignment="1">
      <alignment horizontal="center" vertical="top" wrapText="1"/>
    </xf>
    <xf numFmtId="0" fontId="85" fillId="2" borderId="27" xfId="165" applyFont="1" applyFill="1" applyBorder="1">
      <alignment horizontal="left" vertical="top" wrapText="1"/>
    </xf>
    <xf numFmtId="0" fontId="72" fillId="2" borderId="27" xfId="0" applyFont="1" applyFill="1" applyBorder="1" applyAlignment="1"/>
    <xf numFmtId="0" fontId="73" fillId="2" borderId="0" xfId="0" applyFont="1" applyFill="1" applyBorder="1"/>
    <xf numFmtId="0" fontId="72" fillId="2" borderId="37" xfId="0" applyFont="1" applyFill="1" applyBorder="1" applyAlignment="1">
      <alignment vertical="top" wrapText="1"/>
    </xf>
    <xf numFmtId="0" fontId="72" fillId="2" borderId="37" xfId="0" applyFont="1" applyFill="1" applyBorder="1" applyAlignment="1">
      <alignment horizontal="left" vertical="top" wrapText="1"/>
    </xf>
    <xf numFmtId="0" fontId="72" fillId="2" borderId="37" xfId="0" applyFont="1" applyFill="1" applyBorder="1" applyAlignment="1">
      <alignment horizontal="left" vertical="center" wrapText="1"/>
    </xf>
    <xf numFmtId="0" fontId="85" fillId="2" borderId="37" xfId="165" applyFont="1" applyFill="1" applyBorder="1" applyAlignment="1">
      <alignment horizontal="left" vertical="top" wrapText="1"/>
    </xf>
    <xf numFmtId="165" fontId="72" fillId="2" borderId="37" xfId="6" applyNumberFormat="1" applyFont="1" applyFill="1" applyBorder="1" applyAlignment="1">
      <alignment horizontal="center" vertical="center"/>
    </xf>
    <xf numFmtId="0" fontId="85" fillId="2" borderId="37" xfId="0" applyFont="1" applyFill="1" applyBorder="1" applyAlignment="1">
      <alignment horizontal="left" vertical="top" wrapText="1"/>
    </xf>
    <xf numFmtId="0" fontId="72" fillId="2" borderId="37" xfId="0" applyFont="1" applyFill="1" applyBorder="1"/>
    <xf numFmtId="0" fontId="16" fillId="2" borderId="38" xfId="0" applyFont="1" applyFill="1" applyBorder="1" applyAlignment="1"/>
    <xf numFmtId="0" fontId="16" fillId="2" borderId="39" xfId="0" applyFont="1" applyFill="1" applyBorder="1" applyAlignment="1"/>
    <xf numFmtId="0" fontId="16" fillId="2" borderId="40" xfId="0" applyFont="1" applyFill="1" applyBorder="1" applyAlignment="1"/>
    <xf numFmtId="0" fontId="16" fillId="2" borderId="37" xfId="0" applyFont="1" applyFill="1" applyBorder="1" applyAlignment="1">
      <alignment vertical="top" wrapText="1"/>
    </xf>
    <xf numFmtId="0" fontId="72" fillId="2" borderId="38" xfId="0" applyFont="1" applyFill="1" applyBorder="1" applyAlignment="1">
      <alignment horizontal="left" vertical="top" wrapText="1"/>
    </xf>
    <xf numFmtId="0" fontId="87" fillId="2" borderId="37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wrapText="1"/>
    </xf>
    <xf numFmtId="0" fontId="72" fillId="2" borderId="0" xfId="0" applyFont="1" applyFill="1" applyBorder="1"/>
    <xf numFmtId="167" fontId="73" fillId="2" borderId="0" xfId="0" applyNumberFormat="1" applyFont="1" applyFill="1" applyBorder="1"/>
    <xf numFmtId="0" fontId="16" fillId="2" borderId="1" xfId="0" applyFont="1" applyFill="1" applyBorder="1" applyAlignment="1">
      <alignment vertical="top" wrapText="1"/>
    </xf>
    <xf numFmtId="0" fontId="72" fillId="2" borderId="1" xfId="0" applyFont="1" applyFill="1" applyBorder="1" applyAlignment="1">
      <alignment horizontal="left" vertical="top" wrapText="1"/>
    </xf>
    <xf numFmtId="171" fontId="85" fillId="2" borderId="1" xfId="6" applyNumberFormat="1" applyFont="1" applyFill="1" applyBorder="1" applyAlignment="1">
      <alignment horizontal="right" vertical="top"/>
    </xf>
    <xf numFmtId="0" fontId="72" fillId="2" borderId="0" xfId="0" applyFont="1" applyFill="1" applyAlignment="1">
      <alignment vertical="center"/>
    </xf>
    <xf numFmtId="165" fontId="72" fillId="2" borderId="1" xfId="6" applyNumberFormat="1" applyFont="1" applyFill="1" applyBorder="1" applyAlignment="1">
      <alignment horizontal="right" vertical="center"/>
    </xf>
    <xf numFmtId="168" fontId="72" fillId="2" borderId="0" xfId="0" applyNumberFormat="1" applyFont="1" applyFill="1" applyAlignment="1">
      <alignment vertical="center"/>
    </xf>
    <xf numFmtId="0" fontId="72" fillId="2" borderId="0" xfId="0" applyFont="1" applyFill="1" applyAlignment="1">
      <alignment horizontal="right"/>
    </xf>
    <xf numFmtId="0" fontId="16" fillId="2" borderId="37" xfId="0" applyFont="1" applyFill="1" applyBorder="1" applyAlignment="1">
      <alignment horizontal="center" vertical="center" wrapText="1"/>
    </xf>
    <xf numFmtId="0" fontId="72" fillId="2" borderId="38" xfId="1737" applyFont="1" applyFill="1" applyBorder="1" applyAlignment="1">
      <alignment vertical="center"/>
    </xf>
    <xf numFmtId="0" fontId="72" fillId="2" borderId="39" xfId="1737" applyFont="1" applyFill="1" applyBorder="1" applyAlignment="1">
      <alignment vertical="center"/>
    </xf>
    <xf numFmtId="0" fontId="72" fillId="2" borderId="39" xfId="1737" applyFont="1" applyFill="1" applyBorder="1" applyAlignment="1">
      <alignment horizontal="center" vertical="center"/>
    </xf>
    <xf numFmtId="0" fontId="72" fillId="2" borderId="0" xfId="299" applyFont="1" applyFill="1"/>
    <xf numFmtId="0" fontId="72" fillId="2" borderId="37" xfId="299" applyFont="1" applyFill="1" applyBorder="1" applyAlignment="1">
      <alignment horizontal="center" vertical="center" wrapText="1"/>
    </xf>
    <xf numFmtId="171" fontId="72" fillId="2" borderId="37" xfId="6" applyNumberFormat="1" applyFont="1" applyFill="1" applyBorder="1" applyAlignment="1">
      <alignment horizontal="center" vertical="center"/>
    </xf>
    <xf numFmtId="0" fontId="72" fillId="2" borderId="0" xfId="299" applyFont="1" applyFill="1" applyAlignment="1">
      <alignment horizontal="left" vertical="center" wrapText="1"/>
    </xf>
    <xf numFmtId="175" fontId="72" fillId="2" borderId="0" xfId="2027" applyFont="1" applyFill="1" applyAlignment="1">
      <alignment horizontal="left" vertical="center" wrapText="1"/>
    </xf>
    <xf numFmtId="175" fontId="72" fillId="2" borderId="0" xfId="2027" applyFont="1" applyFill="1"/>
    <xf numFmtId="0" fontId="72" fillId="2" borderId="1" xfId="0" applyFont="1" applyFill="1" applyBorder="1" applyAlignment="1">
      <alignment horizontal="center" vertical="center" wrapText="1"/>
    </xf>
    <xf numFmtId="0" fontId="72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top" wrapText="1"/>
    </xf>
    <xf numFmtId="0" fontId="72" fillId="2" borderId="7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167" fontId="72" fillId="2" borderId="27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top" wrapText="1"/>
    </xf>
    <xf numFmtId="0" fontId="16" fillId="2" borderId="36" xfId="0" applyFont="1" applyFill="1" applyBorder="1" applyAlignment="1">
      <alignment vertical="top" wrapText="1"/>
    </xf>
    <xf numFmtId="0" fontId="85" fillId="2" borderId="27" xfId="0" applyFont="1" applyFill="1" applyBorder="1" applyAlignment="1">
      <alignment horizontal="left" vertical="top" wrapText="1"/>
    </xf>
    <xf numFmtId="0" fontId="16" fillId="2" borderId="27" xfId="0" applyFont="1" applyFill="1" applyBorder="1" applyAlignment="1">
      <alignment horizontal="left" vertical="center" wrapText="1"/>
    </xf>
    <xf numFmtId="165" fontId="72" fillId="2" borderId="0" xfId="0" applyNumberFormat="1" applyFont="1" applyFill="1" applyAlignment="1">
      <alignment horizontal="left" vertical="top" wrapText="1"/>
    </xf>
    <xf numFmtId="0" fontId="72" fillId="2" borderId="27" xfId="165" applyFont="1" applyFill="1" applyBorder="1" applyAlignment="1">
      <alignment horizontal="left" vertical="top" wrapText="1"/>
    </xf>
    <xf numFmtId="0" fontId="72" fillId="2" borderId="27" xfId="165" applyFont="1" applyFill="1" applyBorder="1" applyAlignment="1">
      <alignment horizontal="center" vertical="top"/>
    </xf>
    <xf numFmtId="39" fontId="72" fillId="2" borderId="0" xfId="0" applyNumberFormat="1" applyFont="1" applyFill="1" applyAlignment="1">
      <alignment horizontal="left" vertical="top" wrapText="1"/>
    </xf>
    <xf numFmtId="169" fontId="72" fillId="2" borderId="0" xfId="96" applyNumberFormat="1" applyFont="1" applyFill="1" applyAlignment="1">
      <alignment vertical="top" wrapText="1"/>
    </xf>
    <xf numFmtId="169" fontId="72" fillId="2" borderId="0" xfId="96" applyNumberFormat="1" applyFont="1" applyFill="1" applyAlignment="1">
      <alignment vertical="center" wrapText="1"/>
    </xf>
    <xf numFmtId="49" fontId="16" fillId="2" borderId="0" xfId="96" applyNumberFormat="1" applyFont="1" applyFill="1" applyAlignment="1">
      <alignment horizontal="center" vertical="center" wrapText="1"/>
    </xf>
    <xf numFmtId="0" fontId="16" fillId="2" borderId="0" xfId="96" applyNumberFormat="1" applyFont="1" applyFill="1" applyAlignment="1">
      <alignment horizontal="center" vertical="center" wrapText="1"/>
    </xf>
    <xf numFmtId="49" fontId="16" fillId="2" borderId="37" xfId="96" applyNumberFormat="1" applyFont="1" applyFill="1" applyBorder="1" applyAlignment="1">
      <alignment horizontal="center" vertical="center" textRotation="90" wrapText="1"/>
    </xf>
    <xf numFmtId="168" fontId="16" fillId="2" borderId="37" xfId="96" applyNumberFormat="1" applyFont="1" applyFill="1" applyBorder="1" applyAlignment="1">
      <alignment horizontal="center" vertical="center" wrapText="1"/>
    </xf>
    <xf numFmtId="0" fontId="16" fillId="2" borderId="37" xfId="96" applyNumberFormat="1" applyFont="1" applyFill="1" applyBorder="1" applyAlignment="1">
      <alignment horizontal="center" vertical="center" wrapText="1"/>
    </xf>
    <xf numFmtId="165" fontId="16" fillId="2" borderId="37" xfId="6" applyNumberFormat="1" applyFont="1" applyFill="1" applyBorder="1" applyAlignment="1">
      <alignment horizontal="center" vertical="center"/>
    </xf>
    <xf numFmtId="169" fontId="16" fillId="2" borderId="37" xfId="96" applyNumberFormat="1" applyFont="1" applyFill="1" applyBorder="1" applyAlignment="1">
      <alignment horizontal="center" vertical="center" wrapText="1"/>
    </xf>
    <xf numFmtId="0" fontId="72" fillId="2" borderId="37" xfId="96" applyFont="1" applyFill="1" applyBorder="1" applyAlignment="1">
      <alignment horizontal="center" vertical="center" wrapText="1"/>
    </xf>
    <xf numFmtId="0" fontId="91" fillId="2" borderId="37" xfId="96" applyFont="1" applyFill="1" applyBorder="1" applyAlignment="1">
      <alignment horizontal="center" vertical="center" wrapText="1"/>
    </xf>
    <xf numFmtId="168" fontId="72" fillId="2" borderId="37" xfId="96" applyNumberFormat="1" applyFont="1" applyFill="1" applyBorder="1" applyAlignment="1">
      <alignment horizontal="center" vertical="center" wrapText="1"/>
    </xf>
    <xf numFmtId="0" fontId="16" fillId="2" borderId="37" xfId="96" applyFont="1" applyFill="1" applyBorder="1" applyAlignment="1">
      <alignment horizontal="center" vertical="center" wrapText="1"/>
    </xf>
    <xf numFmtId="0" fontId="16" fillId="2" borderId="37" xfId="96" applyFont="1" applyFill="1" applyBorder="1" applyAlignment="1">
      <alignment vertical="center" wrapText="1"/>
    </xf>
    <xf numFmtId="0" fontId="73" fillId="2" borderId="37" xfId="299" applyFont="1" applyFill="1" applyBorder="1" applyAlignment="1">
      <alignment horizontal="center"/>
    </xf>
    <xf numFmtId="166" fontId="92" fillId="2" borderId="37" xfId="223" applyNumberFormat="1" applyFont="1" applyFill="1" applyBorder="1"/>
    <xf numFmtId="166" fontId="85" fillId="2" borderId="37" xfId="223" applyNumberFormat="1" applyFont="1" applyFill="1" applyBorder="1" applyAlignment="1">
      <alignment vertical="center"/>
    </xf>
    <xf numFmtId="0" fontId="73" fillId="2" borderId="0" xfId="253" applyFont="1" applyFill="1" applyAlignment="1">
      <alignment vertical="top"/>
    </xf>
    <xf numFmtId="0" fontId="73" fillId="2" borderId="0" xfId="253" applyFont="1" applyFill="1"/>
    <xf numFmtId="0" fontId="73" fillId="2" borderId="0" xfId="253" applyFont="1" applyFill="1" applyAlignment="1">
      <alignment wrapText="1"/>
    </xf>
    <xf numFmtId="0" fontId="16" fillId="2" borderId="0" xfId="299" applyFont="1" applyFill="1" applyAlignment="1">
      <alignment vertical="center" wrapText="1"/>
    </xf>
    <xf numFmtId="0" fontId="73" fillId="2" borderId="0" xfId="253" applyFont="1" applyFill="1" applyAlignment="1">
      <alignment horizontal="center"/>
    </xf>
    <xf numFmtId="0" fontId="91" fillId="2" borderId="37" xfId="253" applyFont="1" applyFill="1" applyBorder="1" applyAlignment="1">
      <alignment horizontal="center" vertical="center" wrapText="1"/>
    </xf>
    <xf numFmtId="168" fontId="95" fillId="2" borderId="37" xfId="96" applyNumberFormat="1" applyFont="1" applyFill="1" applyBorder="1" applyAlignment="1">
      <alignment horizontal="center" vertical="center" wrapText="1"/>
    </xf>
    <xf numFmtId="0" fontId="85" fillId="2" borderId="37" xfId="253" applyFont="1" applyFill="1" applyBorder="1" applyAlignment="1">
      <alignment horizontal="center" vertical="center" wrapText="1"/>
    </xf>
    <xf numFmtId="0" fontId="16" fillId="2" borderId="28" xfId="96" applyFont="1" applyFill="1" applyBorder="1" applyAlignment="1">
      <alignment horizontal="center" vertical="center" wrapText="1"/>
    </xf>
    <xf numFmtId="168" fontId="72" fillId="2" borderId="37" xfId="96" applyNumberFormat="1" applyFont="1" applyFill="1" applyBorder="1" applyAlignment="1">
      <alignment vertical="center" wrapText="1"/>
    </xf>
    <xf numFmtId="0" fontId="92" fillId="2" borderId="40" xfId="96" applyFont="1" applyFill="1" applyBorder="1" applyAlignment="1">
      <alignment horizontal="center" vertical="center" wrapText="1"/>
    </xf>
    <xf numFmtId="165" fontId="92" fillId="2" borderId="37" xfId="6" applyNumberFormat="1" applyFont="1" applyFill="1" applyBorder="1" applyAlignment="1">
      <alignment horizontal="center" vertical="center"/>
    </xf>
    <xf numFmtId="0" fontId="73" fillId="2" borderId="37" xfId="0" applyFont="1" applyFill="1" applyBorder="1" applyAlignment="1">
      <alignment horizontal="center"/>
    </xf>
    <xf numFmtId="166" fontId="93" fillId="2" borderId="0" xfId="0" applyNumberFormat="1" applyFont="1" applyFill="1"/>
    <xf numFmtId="0" fontId="93" fillId="2" borderId="0" xfId="0" applyFont="1" applyFill="1"/>
    <xf numFmtId="0" fontId="85" fillId="2" borderId="40" xfId="0" applyFont="1" applyFill="1" applyBorder="1" applyAlignment="1">
      <alignment vertical="center" wrapText="1"/>
    </xf>
    <xf numFmtId="0" fontId="94" fillId="2" borderId="0" xfId="0" applyFont="1" applyFill="1"/>
    <xf numFmtId="0" fontId="73" fillId="2" borderId="37" xfId="253" applyFont="1" applyFill="1" applyBorder="1"/>
    <xf numFmtId="0" fontId="92" fillId="2" borderId="37" xfId="96" applyFont="1" applyFill="1" applyBorder="1" applyAlignment="1">
      <alignment horizontal="left" vertical="center" wrapText="1"/>
    </xf>
    <xf numFmtId="43" fontId="13" fillId="2" borderId="37" xfId="253" applyNumberFormat="1" applyFont="1" applyFill="1" applyBorder="1"/>
    <xf numFmtId="0" fontId="72" fillId="2" borderId="0" xfId="0" applyFont="1" applyFill="1" applyAlignment="1">
      <alignment horizontal="right"/>
    </xf>
    <xf numFmtId="0" fontId="72" fillId="2" borderId="27" xfId="0" applyFont="1" applyFill="1" applyBorder="1" applyAlignment="1">
      <alignment horizontal="center" vertical="center" wrapText="1"/>
    </xf>
    <xf numFmtId="0" fontId="72" fillId="2" borderId="28" xfId="0" applyFont="1" applyFill="1" applyBorder="1" applyAlignment="1"/>
    <xf numFmtId="49" fontId="16" fillId="2" borderId="37" xfId="96" applyNumberFormat="1" applyFont="1" applyFill="1" applyBorder="1" applyAlignment="1">
      <alignment vertical="center" textRotation="90" wrapText="1"/>
    </xf>
    <xf numFmtId="0" fontId="72" fillId="57" borderId="37" xfId="0" applyFont="1" applyFill="1" applyBorder="1" applyAlignment="1">
      <alignment wrapText="1"/>
    </xf>
    <xf numFmtId="169" fontId="72" fillId="57" borderId="40" xfId="0" applyNumberFormat="1" applyFont="1" applyFill="1" applyBorder="1" applyAlignment="1">
      <alignment horizontal="right" vertical="center" wrapText="1"/>
    </xf>
    <xf numFmtId="166" fontId="16" fillId="58" borderId="37" xfId="7" applyNumberFormat="1" applyFont="1" applyFill="1" applyBorder="1" applyAlignment="1">
      <alignment vertical="top" wrapText="1"/>
    </xf>
    <xf numFmtId="0" fontId="16" fillId="2" borderId="37" xfId="96" applyFont="1" applyFill="1" applyBorder="1" applyAlignment="1">
      <alignment horizontal="left" vertical="center" wrapText="1"/>
    </xf>
    <xf numFmtId="0" fontId="16" fillId="0" borderId="37" xfId="96" applyFont="1" applyBorder="1" applyAlignment="1">
      <alignment horizontal="left" vertical="center" wrapText="1"/>
    </xf>
    <xf numFmtId="169" fontId="72" fillId="2" borderId="37" xfId="299" applyNumberFormat="1" applyFont="1" applyFill="1" applyBorder="1" applyAlignment="1">
      <alignment horizontal="right" vertical="center" wrapText="1"/>
    </xf>
    <xf numFmtId="169" fontId="72" fillId="2" borderId="40" xfId="1737" applyNumberFormat="1" applyFont="1" applyFill="1" applyBorder="1" applyAlignment="1">
      <alignment vertical="center"/>
    </xf>
    <xf numFmtId="49" fontId="72" fillId="2" borderId="37" xfId="0" applyNumberFormat="1" applyFont="1" applyFill="1" applyBorder="1" applyAlignment="1">
      <alignment horizontal="left" vertical="top" wrapText="1"/>
    </xf>
    <xf numFmtId="0" fontId="16" fillId="2" borderId="40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 vertical="center" wrapText="1"/>
    </xf>
    <xf numFmtId="0" fontId="85" fillId="0" borderId="37" xfId="0" applyFont="1" applyBorder="1" applyAlignment="1">
      <alignment horizontal="left" vertical="top" wrapText="1"/>
    </xf>
    <xf numFmtId="0" fontId="16" fillId="0" borderId="37" xfId="8" applyFont="1" applyBorder="1" applyAlignment="1">
      <alignment horizontal="left" vertical="center" wrapText="1"/>
    </xf>
    <xf numFmtId="0" fontId="72" fillId="0" borderId="37" xfId="8" applyFont="1" applyBorder="1" applyAlignment="1">
      <alignment horizontal="left" vertical="top" wrapText="1"/>
    </xf>
    <xf numFmtId="0" fontId="16" fillId="2" borderId="27" xfId="0" applyFont="1" applyFill="1" applyBorder="1" applyAlignment="1">
      <alignment horizontal="left" vertical="top" wrapText="1"/>
    </xf>
    <xf numFmtId="0" fontId="72" fillId="2" borderId="0" xfId="0" applyFont="1" applyFill="1" applyAlignment="1">
      <alignment horizontal="right" vertical="top"/>
    </xf>
    <xf numFmtId="0" fontId="72" fillId="2" borderId="0" xfId="0" applyFont="1" applyFill="1" applyAlignment="1">
      <alignment horizontal="right"/>
    </xf>
    <xf numFmtId="0" fontId="16" fillId="2" borderId="37" xfId="0" applyFont="1" applyFill="1" applyBorder="1" applyAlignment="1">
      <alignment horizontal="left" vertical="top" wrapText="1"/>
    </xf>
    <xf numFmtId="0" fontId="72" fillId="2" borderId="27" xfId="0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right" vertical="top"/>
    </xf>
    <xf numFmtId="0" fontId="72" fillId="2" borderId="0" xfId="0" applyFont="1" applyFill="1" applyAlignment="1">
      <alignment horizontal="right"/>
    </xf>
    <xf numFmtId="0" fontId="72" fillId="2" borderId="28" xfId="0" applyFont="1" applyFill="1" applyBorder="1" applyAlignment="1">
      <alignment vertical="top" wrapText="1"/>
    </xf>
    <xf numFmtId="0" fontId="72" fillId="2" borderId="2" xfId="0" applyFont="1" applyFill="1" applyBorder="1" applyAlignment="1">
      <alignment vertical="top" wrapText="1"/>
    </xf>
    <xf numFmtId="0" fontId="72" fillId="2" borderId="3" xfId="0" applyFont="1" applyFill="1" applyBorder="1" applyAlignment="1">
      <alignment vertical="top" wrapText="1"/>
    </xf>
    <xf numFmtId="0" fontId="16" fillId="2" borderId="28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72" fillId="2" borderId="37" xfId="0" applyFont="1" applyFill="1" applyBorder="1" applyAlignment="1">
      <alignment horizontal="center" vertical="top" wrapText="1"/>
    </xf>
    <xf numFmtId="168" fontId="16" fillId="2" borderId="3" xfId="96" applyNumberFormat="1" applyFont="1" applyFill="1" applyBorder="1" applyAlignment="1">
      <alignment horizontal="center" vertical="center" wrapText="1"/>
    </xf>
    <xf numFmtId="0" fontId="72" fillId="2" borderId="37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 vertical="center" wrapText="1"/>
    </xf>
    <xf numFmtId="0" fontId="72" fillId="2" borderId="37" xfId="299" applyFont="1" applyFill="1" applyBorder="1" applyAlignment="1">
      <alignment vertical="top"/>
    </xf>
    <xf numFmtId="169" fontId="72" fillId="2" borderId="37" xfId="7" applyNumberFormat="1" applyFont="1" applyFill="1" applyBorder="1" applyAlignment="1">
      <alignment horizontal="right" vertical="top" wrapText="1"/>
    </xf>
    <xf numFmtId="0" fontId="85" fillId="2" borderId="37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/>
    </xf>
    <xf numFmtId="0" fontId="84" fillId="2" borderId="0" xfId="0" applyFont="1" applyFill="1"/>
    <xf numFmtId="0" fontId="16" fillId="2" borderId="29" xfId="0" applyFont="1" applyFill="1" applyBorder="1" applyAlignment="1">
      <alignment vertical="center" wrapText="1"/>
    </xf>
    <xf numFmtId="166" fontId="16" fillId="2" borderId="37" xfId="223" applyNumberFormat="1" applyFont="1" applyFill="1" applyBorder="1" applyAlignment="1">
      <alignment vertical="center"/>
    </xf>
    <xf numFmtId="0" fontId="72" fillId="2" borderId="45" xfId="0" applyFont="1" applyFill="1" applyBorder="1" applyAlignment="1">
      <alignment vertical="top" wrapText="1"/>
    </xf>
    <xf numFmtId="0" fontId="72" fillId="2" borderId="42" xfId="0" applyFont="1" applyFill="1" applyBorder="1" applyAlignment="1">
      <alignment vertical="top" wrapText="1"/>
    </xf>
    <xf numFmtId="0" fontId="72" fillId="2" borderId="0" xfId="1660" applyFont="1" applyFill="1" applyAlignment="1">
      <alignment vertical="top"/>
    </xf>
    <xf numFmtId="0" fontId="72" fillId="2" borderId="0" xfId="299" applyFont="1" applyFill="1" applyAlignment="1">
      <alignment vertical="top"/>
    </xf>
    <xf numFmtId="0" fontId="72" fillId="2" borderId="0" xfId="1660" applyFont="1" applyFill="1"/>
    <xf numFmtId="0" fontId="72" fillId="2" borderId="0" xfId="2028" applyFont="1" applyFill="1"/>
    <xf numFmtId="174" fontId="72" fillId="2" borderId="0" xfId="299" applyNumberFormat="1" applyFont="1" applyFill="1"/>
    <xf numFmtId="43" fontId="72" fillId="2" borderId="0" xfId="299" applyNumberFormat="1" applyFont="1" applyFill="1"/>
    <xf numFmtId="176" fontId="72" fillId="2" borderId="37" xfId="2029" applyNumberFormat="1" applyFont="1" applyFill="1" applyBorder="1"/>
    <xf numFmtId="166" fontId="72" fillId="2" borderId="37" xfId="0" applyNumberFormat="1" applyFont="1" applyFill="1" applyBorder="1"/>
    <xf numFmtId="0" fontId="72" fillId="2" borderId="0" xfId="1734" applyFont="1" applyFill="1"/>
    <xf numFmtId="0" fontId="72" fillId="2" borderId="0" xfId="1734" applyFont="1" applyFill="1" applyAlignment="1">
      <alignment vertical="center"/>
    </xf>
    <xf numFmtId="0" fontId="72" fillId="2" borderId="0" xfId="1734" applyFont="1" applyFill="1" applyAlignment="1">
      <alignment horizontal="center" vertical="center"/>
    </xf>
    <xf numFmtId="0" fontId="72" fillId="2" borderId="37" xfId="1736" applyFont="1" applyFill="1" applyBorder="1" applyAlignment="1">
      <alignment horizontal="center" vertical="center"/>
    </xf>
    <xf numFmtId="0" fontId="72" fillId="2" borderId="37" xfId="1735" applyFont="1" applyFill="1" applyBorder="1" applyAlignment="1">
      <alignment horizontal="center"/>
    </xf>
    <xf numFmtId="0" fontId="72" fillId="2" borderId="0" xfId="299" applyFont="1" applyFill="1" applyAlignment="1">
      <alignment vertical="center"/>
    </xf>
    <xf numFmtId="0" fontId="72" fillId="2" borderId="0" xfId="299" applyFont="1" applyFill="1" applyAlignment="1">
      <alignment horizontal="center" vertical="center"/>
    </xf>
    <xf numFmtId="0" fontId="72" fillId="2" borderId="37" xfId="0" applyFont="1" applyFill="1" applyBorder="1" applyAlignment="1">
      <alignment horizontal="center" vertical="top" wrapText="1"/>
    </xf>
    <xf numFmtId="0" fontId="72" fillId="2" borderId="37" xfId="0" applyFont="1" applyFill="1" applyBorder="1" applyAlignment="1"/>
    <xf numFmtId="43" fontId="72" fillId="2" borderId="37" xfId="7" applyFont="1" applyFill="1" applyBorder="1" applyAlignment="1">
      <alignment vertical="center"/>
    </xf>
    <xf numFmtId="0" fontId="72" fillId="2" borderId="0" xfId="253" applyFont="1" applyFill="1"/>
    <xf numFmtId="0" fontId="72" fillId="2" borderId="2" xfId="0" applyFont="1" applyFill="1" applyBorder="1" applyAlignment="1">
      <alignment horizontal="center"/>
    </xf>
    <xf numFmtId="0" fontId="72" fillId="2" borderId="0" xfId="1734" applyFont="1" applyFill="1" applyAlignment="1">
      <alignment horizontal="right" vertical="center"/>
    </xf>
    <xf numFmtId="0" fontId="16" fillId="2" borderId="0" xfId="1734" applyFont="1" applyFill="1" applyBorder="1" applyAlignment="1">
      <alignment horizontal="center" vertical="center" wrapText="1"/>
    </xf>
    <xf numFmtId="0" fontId="72" fillId="2" borderId="37" xfId="1735" applyFont="1" applyFill="1" applyBorder="1" applyAlignment="1">
      <alignment horizontal="center" vertical="center" wrapText="1"/>
    </xf>
    <xf numFmtId="0" fontId="72" fillId="2" borderId="37" xfId="299" applyFont="1" applyFill="1" applyBorder="1" applyAlignment="1">
      <alignment horizontal="left" vertical="center" wrapText="1"/>
    </xf>
    <xf numFmtId="166" fontId="92" fillId="2" borderId="37" xfId="223" applyNumberFormat="1" applyFont="1" applyFill="1" applyBorder="1" applyAlignment="1">
      <alignment vertical="center"/>
    </xf>
    <xf numFmtId="43" fontId="13" fillId="2" borderId="37" xfId="7" applyFont="1" applyFill="1" applyBorder="1"/>
    <xf numFmtId="43" fontId="16" fillId="2" borderId="37" xfId="7" applyFont="1" applyFill="1" applyBorder="1"/>
    <xf numFmtId="43" fontId="73" fillId="2" borderId="37" xfId="7" applyFont="1" applyFill="1" applyBorder="1"/>
    <xf numFmtId="0" fontId="72" fillId="2" borderId="3" xfId="0" applyFont="1" applyFill="1" applyBorder="1" applyAlignment="1">
      <alignment horizontal="center" vertical="top" wrapText="1"/>
    </xf>
    <xf numFmtId="0" fontId="72" fillId="2" borderId="37" xfId="299" applyFont="1" applyFill="1" applyBorder="1" applyAlignment="1">
      <alignment horizontal="left" vertical="center" wrapText="1"/>
    </xf>
    <xf numFmtId="43" fontId="93" fillId="2" borderId="0" xfId="7" applyFont="1" applyFill="1"/>
    <xf numFmtId="43" fontId="94" fillId="2" borderId="0" xfId="7" applyFont="1" applyFill="1"/>
    <xf numFmtId="43" fontId="13" fillId="2" borderId="37" xfId="253" applyNumberFormat="1" applyFont="1" applyFill="1" applyBorder="1" applyAlignment="1">
      <alignment vertical="center"/>
    </xf>
    <xf numFmtId="177" fontId="85" fillId="2" borderId="3" xfId="7" applyNumberFormat="1" applyFont="1" applyFill="1" applyBorder="1" applyAlignment="1">
      <alignment horizontal="center" vertical="top" wrapText="1"/>
    </xf>
    <xf numFmtId="177" fontId="85" fillId="2" borderId="3" xfId="7" applyNumberFormat="1" applyFont="1" applyFill="1" applyBorder="1" applyAlignment="1">
      <alignment horizontal="center" vertical="center" wrapText="1"/>
    </xf>
    <xf numFmtId="49" fontId="72" fillId="2" borderId="37" xfId="96" applyNumberFormat="1" applyFont="1" applyFill="1" applyBorder="1" applyAlignment="1">
      <alignment horizontal="center" vertical="center" textRotation="90" wrapText="1"/>
    </xf>
    <xf numFmtId="0" fontId="73" fillId="2" borderId="37" xfId="165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right" vertical="top"/>
    </xf>
    <xf numFmtId="0" fontId="16" fillId="2" borderId="37" xfId="0" applyFont="1" applyFill="1" applyBorder="1" applyAlignment="1">
      <alignment horizontal="center" wrapText="1"/>
    </xf>
    <xf numFmtId="0" fontId="72" fillId="2" borderId="4" xfId="0" applyFont="1" applyFill="1" applyBorder="1" applyAlignment="1">
      <alignment horizontal="center" vertical="center" wrapText="1"/>
    </xf>
    <xf numFmtId="0" fontId="72" fillId="2" borderId="7" xfId="0" applyFont="1" applyFill="1" applyBorder="1" applyAlignment="1">
      <alignment horizontal="center" vertical="center" wrapText="1"/>
    </xf>
    <xf numFmtId="0" fontId="72" fillId="2" borderId="8" xfId="0" applyFont="1" applyFill="1" applyBorder="1" applyAlignment="1">
      <alignment horizontal="center" vertical="center" wrapText="1"/>
    </xf>
    <xf numFmtId="0" fontId="72" fillId="2" borderId="3" xfId="0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right"/>
    </xf>
    <xf numFmtId="0" fontId="72" fillId="2" borderId="38" xfId="0" applyFont="1" applyFill="1" applyBorder="1" applyAlignment="1">
      <alignment horizontal="center" vertical="center" wrapText="1"/>
    </xf>
    <xf numFmtId="0" fontId="72" fillId="2" borderId="44" xfId="0" applyFont="1" applyFill="1" applyBorder="1" applyAlignment="1">
      <alignment horizontal="center" vertical="center" wrapText="1"/>
    </xf>
    <xf numFmtId="0" fontId="72" fillId="2" borderId="29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left" vertical="top" wrapText="1"/>
    </xf>
    <xf numFmtId="0" fontId="72" fillId="2" borderId="27" xfId="0" applyFont="1" applyFill="1" applyBorder="1" applyAlignment="1">
      <alignment wrapText="1"/>
    </xf>
    <xf numFmtId="0" fontId="16" fillId="2" borderId="28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center" vertical="center" wrapText="1"/>
    </xf>
    <xf numFmtId="49" fontId="16" fillId="2" borderId="43" xfId="0" applyNumberFormat="1" applyFont="1" applyFill="1" applyBorder="1" applyAlignment="1">
      <alignment horizontal="center" vertical="top" wrapText="1"/>
    </xf>
    <xf numFmtId="49" fontId="16" fillId="2" borderId="45" xfId="0" applyNumberFormat="1" applyFont="1" applyFill="1" applyBorder="1" applyAlignment="1">
      <alignment horizontal="center" vertical="top" wrapText="1"/>
    </xf>
    <xf numFmtId="49" fontId="16" fillId="2" borderId="42" xfId="0" applyNumberFormat="1" applyFont="1" applyFill="1" applyBorder="1" applyAlignment="1">
      <alignment horizontal="center" vertical="top" wrapText="1"/>
    </xf>
    <xf numFmtId="49" fontId="16" fillId="2" borderId="37" xfId="0" applyNumberFormat="1" applyFont="1" applyFill="1" applyBorder="1" applyAlignment="1">
      <alignment horizontal="center" vertical="top" wrapText="1"/>
    </xf>
    <xf numFmtId="0" fontId="16" fillId="2" borderId="40" xfId="0" applyFont="1" applyFill="1" applyBorder="1" applyAlignment="1">
      <alignment horizontal="left" vertical="top" wrapText="1"/>
    </xf>
    <xf numFmtId="0" fontId="16" fillId="2" borderId="37" xfId="0" applyFont="1" applyFill="1" applyBorder="1" applyAlignment="1">
      <alignment horizontal="left" vertical="top" wrapText="1"/>
    </xf>
    <xf numFmtId="0" fontId="16" fillId="2" borderId="28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72" fillId="2" borderId="29" xfId="0" applyNumberFormat="1" applyFont="1" applyFill="1" applyBorder="1" applyAlignment="1">
      <alignment horizontal="center" vertical="top" wrapText="1"/>
    </xf>
    <xf numFmtId="0" fontId="72" fillId="2" borderId="27" xfId="0" applyFont="1" applyFill="1" applyBorder="1" applyAlignment="1">
      <alignment horizontal="center" vertical="center" wrapText="1"/>
    </xf>
    <xf numFmtId="0" fontId="72" fillId="2" borderId="28" xfId="299" applyFont="1" applyFill="1" applyBorder="1" applyAlignment="1">
      <alignment horizontal="center"/>
    </xf>
    <xf numFmtId="0" fontId="72" fillId="2" borderId="2" xfId="299" applyFont="1" applyFill="1" applyBorder="1" applyAlignment="1">
      <alignment horizontal="center"/>
    </xf>
    <xf numFmtId="0" fontId="72" fillId="2" borderId="3" xfId="299" applyFont="1" applyFill="1" applyBorder="1" applyAlignment="1">
      <alignment horizontal="center"/>
    </xf>
    <xf numFmtId="0" fontId="72" fillId="2" borderId="28" xfId="0" applyFont="1" applyFill="1" applyBorder="1" applyAlignment="1">
      <alignment horizontal="center"/>
    </xf>
    <xf numFmtId="0" fontId="72" fillId="2" borderId="3" xfId="0" applyFont="1" applyFill="1" applyBorder="1" applyAlignment="1">
      <alignment horizontal="center"/>
    </xf>
    <xf numFmtId="0" fontId="72" fillId="2" borderId="2" xfId="0" applyFont="1" applyFill="1" applyBorder="1" applyAlignment="1">
      <alignment horizontal="center"/>
    </xf>
    <xf numFmtId="0" fontId="96" fillId="2" borderId="28" xfId="299" applyFont="1" applyFill="1" applyBorder="1" applyAlignment="1">
      <alignment horizontal="center"/>
    </xf>
    <xf numFmtId="0" fontId="96" fillId="2" borderId="2" xfId="299" applyFont="1" applyFill="1" applyBorder="1" applyAlignment="1">
      <alignment horizontal="center"/>
    </xf>
    <xf numFmtId="169" fontId="72" fillId="2" borderId="0" xfId="96" applyNumberFormat="1" applyFont="1" applyFill="1" applyAlignment="1">
      <alignment horizontal="right" vertical="top" wrapText="1"/>
    </xf>
    <xf numFmtId="169" fontId="72" fillId="2" borderId="0" xfId="96" applyNumberFormat="1" applyFont="1" applyFill="1" applyAlignment="1">
      <alignment horizontal="right" vertical="center" wrapText="1"/>
    </xf>
    <xf numFmtId="49" fontId="16" fillId="2" borderId="0" xfId="96" applyNumberFormat="1" applyFont="1" applyFill="1" applyBorder="1" applyAlignment="1">
      <alignment horizontal="center" vertical="center" wrapText="1"/>
    </xf>
    <xf numFmtId="0" fontId="72" fillId="2" borderId="0" xfId="1660" applyFont="1" applyFill="1" applyBorder="1" applyAlignment="1">
      <alignment vertical="center" wrapText="1"/>
    </xf>
    <xf numFmtId="0" fontId="72" fillId="2" borderId="41" xfId="2028" applyFont="1" applyFill="1" applyBorder="1" applyAlignment="1">
      <alignment horizontal="right"/>
    </xf>
    <xf numFmtId="0" fontId="16" fillId="2" borderId="28" xfId="96" applyNumberFormat="1" applyFont="1" applyFill="1" applyBorder="1" applyAlignment="1">
      <alignment horizontal="center" vertical="center" wrapText="1"/>
    </xf>
    <xf numFmtId="0" fontId="16" fillId="2" borderId="3" xfId="96" applyNumberFormat="1" applyFont="1" applyFill="1" applyBorder="1" applyAlignment="1">
      <alignment horizontal="center" vertical="center" wrapText="1"/>
    </xf>
    <xf numFmtId="168" fontId="16" fillId="2" borderId="28" xfId="96" applyNumberFormat="1" applyFont="1" applyFill="1" applyBorder="1" applyAlignment="1">
      <alignment horizontal="center" vertical="center" wrapText="1"/>
    </xf>
    <xf numFmtId="168" fontId="16" fillId="2" borderId="3" xfId="96" applyNumberFormat="1" applyFont="1" applyFill="1" applyBorder="1" applyAlignment="1">
      <alignment horizontal="center" vertical="center" wrapText="1"/>
    </xf>
    <xf numFmtId="168" fontId="72" fillId="2" borderId="38" xfId="96" applyNumberFormat="1" applyFont="1" applyFill="1" applyBorder="1" applyAlignment="1">
      <alignment horizontal="center" vertical="center" wrapText="1"/>
    </xf>
    <xf numFmtId="168" fontId="72" fillId="2" borderId="39" xfId="96" applyNumberFormat="1" applyFont="1" applyFill="1" applyBorder="1" applyAlignment="1">
      <alignment horizontal="center" vertical="center" wrapText="1"/>
    </xf>
    <xf numFmtId="168" fontId="72" fillId="2" borderId="40" xfId="96" applyNumberFormat="1" applyFont="1" applyFill="1" applyBorder="1" applyAlignment="1">
      <alignment horizontal="center" vertical="center" wrapText="1"/>
    </xf>
    <xf numFmtId="49" fontId="16" fillId="2" borderId="38" xfId="96" applyNumberFormat="1" applyFont="1" applyFill="1" applyBorder="1" applyAlignment="1">
      <alignment horizontal="center" vertical="center" wrapText="1"/>
    </xf>
    <xf numFmtId="49" fontId="16" fillId="2" borderId="40" xfId="96" applyNumberFormat="1" applyFont="1" applyFill="1" applyBorder="1" applyAlignment="1">
      <alignment horizontal="center" vertical="center" wrapText="1"/>
    </xf>
    <xf numFmtId="0" fontId="73" fillId="2" borderId="28" xfId="253" applyFont="1" applyFill="1" applyBorder="1" applyAlignment="1">
      <alignment horizontal="center"/>
    </xf>
    <xf numFmtId="0" fontId="73" fillId="2" borderId="2" xfId="253" applyFont="1" applyFill="1" applyBorder="1" applyAlignment="1">
      <alignment horizontal="center"/>
    </xf>
    <xf numFmtId="0" fontId="73" fillId="2" borderId="3" xfId="253" applyFont="1" applyFill="1" applyBorder="1" applyAlignment="1">
      <alignment horizontal="center"/>
    </xf>
    <xf numFmtId="0" fontId="73" fillId="2" borderId="0" xfId="253" applyFont="1" applyFill="1" applyAlignment="1">
      <alignment horizontal="right" wrapText="1"/>
    </xf>
    <xf numFmtId="49" fontId="16" fillId="2" borderId="28" xfId="96" applyNumberFormat="1" applyFont="1" applyFill="1" applyBorder="1" applyAlignment="1">
      <alignment horizontal="center" vertical="center" textRotation="90" wrapText="1"/>
    </xf>
    <xf numFmtId="49" fontId="16" fillId="2" borderId="2" xfId="96" applyNumberFormat="1" applyFont="1" applyFill="1" applyBorder="1" applyAlignment="1">
      <alignment horizontal="center" vertical="center" textRotation="90" wrapText="1"/>
    </xf>
    <xf numFmtId="49" fontId="16" fillId="2" borderId="37" xfId="96" applyNumberFormat="1" applyFont="1" applyFill="1" applyBorder="1" applyAlignment="1">
      <alignment horizontal="center" vertical="center" textRotation="90" wrapText="1"/>
    </xf>
    <xf numFmtId="0" fontId="73" fillId="2" borderId="0" xfId="253" applyFont="1" applyFill="1" applyAlignment="1">
      <alignment horizontal="right" vertical="top" wrapText="1"/>
    </xf>
    <xf numFmtId="168" fontId="97" fillId="2" borderId="38" xfId="96" applyNumberFormat="1" applyFont="1" applyFill="1" applyBorder="1" applyAlignment="1">
      <alignment horizontal="center" vertical="center" wrapText="1"/>
    </xf>
    <xf numFmtId="168" fontId="97" fillId="2" borderId="44" xfId="96" applyNumberFormat="1" applyFont="1" applyFill="1" applyBorder="1" applyAlignment="1">
      <alignment horizontal="center" vertical="center" wrapText="1"/>
    </xf>
    <xf numFmtId="168" fontId="97" fillId="2" borderId="29" xfId="96" applyNumberFormat="1" applyFont="1" applyFill="1" applyBorder="1" applyAlignment="1">
      <alignment horizontal="center" vertical="center" wrapText="1"/>
    </xf>
    <xf numFmtId="0" fontId="16" fillId="2" borderId="0" xfId="299" applyFont="1" applyFill="1" applyAlignment="1">
      <alignment horizontal="center" vertical="center" wrapText="1"/>
    </xf>
    <xf numFmtId="49" fontId="72" fillId="2" borderId="38" xfId="96" applyNumberFormat="1" applyFont="1" applyFill="1" applyBorder="1" applyAlignment="1">
      <alignment horizontal="center" vertical="center" wrapText="1"/>
    </xf>
    <xf numFmtId="49" fontId="72" fillId="2" borderId="40" xfId="96" applyNumberFormat="1" applyFont="1" applyFill="1" applyBorder="1" applyAlignment="1">
      <alignment horizontal="center" vertical="center" wrapText="1"/>
    </xf>
    <xf numFmtId="0" fontId="72" fillId="2" borderId="28" xfId="96" applyNumberFormat="1" applyFont="1" applyFill="1" applyBorder="1" applyAlignment="1">
      <alignment horizontal="center" vertical="center" wrapText="1"/>
    </xf>
    <xf numFmtId="0" fontId="72" fillId="2" borderId="3" xfId="96" applyNumberFormat="1" applyFont="1" applyFill="1" applyBorder="1" applyAlignment="1">
      <alignment horizontal="center" vertical="center" wrapText="1"/>
    </xf>
    <xf numFmtId="0" fontId="85" fillId="2" borderId="38" xfId="0" applyFont="1" applyFill="1" applyBorder="1" applyAlignment="1">
      <alignment horizontal="left" vertical="top" wrapText="1"/>
    </xf>
    <xf numFmtId="0" fontId="86" fillId="2" borderId="40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center" wrapText="1"/>
    </xf>
    <xf numFmtId="0" fontId="84" fillId="2" borderId="5" xfId="0" applyFont="1" applyFill="1" applyBorder="1" applyAlignment="1">
      <alignment vertical="center" wrapText="1"/>
    </xf>
    <xf numFmtId="0" fontId="72" fillId="2" borderId="28" xfId="0" applyFont="1" applyFill="1" applyBorder="1" applyAlignment="1">
      <alignment horizontal="center" vertical="top" wrapText="1"/>
    </xf>
    <xf numFmtId="0" fontId="72" fillId="2" borderId="2" xfId="0" applyFont="1" applyFill="1" applyBorder="1" applyAlignment="1">
      <alignment horizontal="center" vertical="top" wrapText="1"/>
    </xf>
    <xf numFmtId="0" fontId="72" fillId="2" borderId="3" xfId="0" applyFont="1" applyFill="1" applyBorder="1" applyAlignment="1">
      <alignment horizontal="center" vertical="top" wrapText="1"/>
    </xf>
    <xf numFmtId="0" fontId="72" fillId="2" borderId="30" xfId="0" applyFont="1" applyFill="1" applyBorder="1" applyAlignment="1">
      <alignment horizontal="center" vertical="top" wrapText="1"/>
    </xf>
    <xf numFmtId="0" fontId="72" fillId="2" borderId="29" xfId="0" applyFont="1" applyFill="1" applyBorder="1" applyAlignment="1">
      <alignment horizontal="center" vertical="top" wrapText="1"/>
    </xf>
    <xf numFmtId="0" fontId="16" fillId="2" borderId="35" xfId="0" applyFont="1" applyFill="1" applyBorder="1" applyAlignment="1">
      <alignment horizontal="left"/>
    </xf>
    <xf numFmtId="0" fontId="16" fillId="2" borderId="33" xfId="0" applyFont="1" applyFill="1" applyBorder="1" applyAlignment="1">
      <alignment horizontal="left"/>
    </xf>
    <xf numFmtId="0" fontId="16" fillId="2" borderId="39" xfId="0" applyFont="1" applyFill="1" applyBorder="1" applyAlignment="1">
      <alignment horizontal="left"/>
    </xf>
    <xf numFmtId="0" fontId="16" fillId="2" borderId="34" xfId="0" applyFont="1" applyFill="1" applyBorder="1" applyAlignment="1">
      <alignment horizontal="left"/>
    </xf>
    <xf numFmtId="0" fontId="88" fillId="2" borderId="0" xfId="0" applyFont="1" applyFill="1" applyBorder="1" applyAlignment="1">
      <alignment horizontal="right" vertical="top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top" wrapText="1"/>
    </xf>
    <xf numFmtId="0" fontId="89" fillId="2" borderId="0" xfId="0" applyFont="1" applyFill="1" applyBorder="1" applyAlignment="1">
      <alignment horizontal="right" vertical="top" wrapText="1"/>
    </xf>
    <xf numFmtId="0" fontId="72" fillId="2" borderId="37" xfId="299" applyFont="1" applyFill="1" applyBorder="1" applyAlignment="1">
      <alignment horizontal="left" vertical="center" wrapText="1"/>
    </xf>
    <xf numFmtId="0" fontId="72" fillId="2" borderId="38" xfId="299" applyFont="1" applyFill="1" applyBorder="1" applyAlignment="1">
      <alignment horizontal="left" vertical="top" wrapText="1"/>
    </xf>
    <xf numFmtId="0" fontId="72" fillId="2" borderId="39" xfId="299" applyFont="1" applyFill="1" applyBorder="1" applyAlignment="1">
      <alignment horizontal="left" vertical="top" wrapText="1"/>
    </xf>
    <xf numFmtId="0" fontId="72" fillId="2" borderId="40" xfId="299" applyFont="1" applyFill="1" applyBorder="1" applyAlignment="1">
      <alignment horizontal="left" vertical="top" wrapText="1"/>
    </xf>
    <xf numFmtId="0" fontId="72" fillId="2" borderId="38" xfId="299" applyFont="1" applyFill="1" applyBorder="1" applyAlignment="1">
      <alignment horizontal="center" vertical="top" wrapText="1"/>
    </xf>
    <xf numFmtId="0" fontId="72" fillId="2" borderId="39" xfId="299" applyFont="1" applyFill="1" applyBorder="1" applyAlignment="1">
      <alignment horizontal="center" vertical="top" wrapText="1"/>
    </xf>
    <xf numFmtId="0" fontId="72" fillId="2" borderId="40" xfId="299" applyFont="1" applyFill="1" applyBorder="1" applyAlignment="1">
      <alignment horizontal="center" vertical="top" wrapText="1"/>
    </xf>
    <xf numFmtId="0" fontId="72" fillId="2" borderId="0" xfId="1734" applyFont="1" applyFill="1" applyAlignment="1">
      <alignment horizontal="right" vertical="top"/>
    </xf>
    <xf numFmtId="0" fontId="72" fillId="2" borderId="0" xfId="1734" applyFont="1" applyFill="1" applyAlignment="1">
      <alignment horizontal="right" vertical="center"/>
    </xf>
    <xf numFmtId="0" fontId="16" fillId="2" borderId="0" xfId="1734" applyFont="1" applyFill="1" applyBorder="1" applyAlignment="1">
      <alignment horizontal="center" vertical="center" wrapText="1"/>
    </xf>
    <xf numFmtId="0" fontId="72" fillId="2" borderId="37" xfId="1735" applyFont="1" applyFill="1" applyBorder="1" applyAlignment="1">
      <alignment horizontal="center" vertical="center" wrapText="1"/>
    </xf>
    <xf numFmtId="0" fontId="72" fillId="2" borderId="37" xfId="8" applyFont="1" applyFill="1" applyBorder="1" applyAlignment="1">
      <alignment horizontal="center" vertical="center" wrapText="1"/>
    </xf>
    <xf numFmtId="0" fontId="16" fillId="58" borderId="37" xfId="0" applyFont="1" applyFill="1" applyBorder="1" applyAlignment="1">
      <alignment vertical="top" wrapText="1"/>
    </xf>
    <xf numFmtId="0" fontId="72" fillId="57" borderId="38" xfId="0" applyFont="1" applyFill="1" applyBorder="1" applyAlignment="1">
      <alignment horizontal="left" vertical="center" wrapText="1"/>
    </xf>
    <xf numFmtId="0" fontId="72" fillId="57" borderId="39" xfId="0" applyFont="1" applyFill="1" applyBorder="1" applyAlignment="1">
      <alignment horizontal="left" vertical="center" wrapText="1"/>
    </xf>
    <xf numFmtId="0" fontId="72" fillId="57" borderId="40" xfId="0" applyFont="1" applyFill="1" applyBorder="1" applyAlignment="1">
      <alignment horizontal="left" vertical="center" wrapText="1"/>
    </xf>
    <xf numFmtId="0" fontId="72" fillId="2" borderId="38" xfId="1735" applyFont="1" applyFill="1" applyBorder="1" applyAlignment="1">
      <alignment horizontal="center" wrapText="1"/>
    </xf>
    <xf numFmtId="0" fontId="72" fillId="2" borderId="39" xfId="1735" applyFont="1" applyFill="1" applyBorder="1" applyAlignment="1">
      <alignment horizontal="center" wrapText="1"/>
    </xf>
    <xf numFmtId="0" fontId="72" fillId="2" borderId="40" xfId="1735" applyFont="1" applyFill="1" applyBorder="1" applyAlignment="1">
      <alignment horizontal="center" wrapText="1"/>
    </xf>
    <xf numFmtId="0" fontId="72" fillId="2" borderId="38" xfId="299" applyFont="1" applyFill="1" applyBorder="1" applyAlignment="1">
      <alignment horizontal="left" vertical="center" wrapText="1"/>
    </xf>
    <xf numFmtId="0" fontId="72" fillId="2" borderId="44" xfId="299" applyFont="1" applyFill="1" applyBorder="1" applyAlignment="1">
      <alignment horizontal="left" vertical="center" wrapText="1"/>
    </xf>
    <xf numFmtId="0" fontId="72" fillId="2" borderId="29" xfId="299" applyFont="1" applyFill="1" applyBorder="1" applyAlignment="1">
      <alignment horizontal="left" vertical="center" wrapText="1"/>
    </xf>
  </cellXfs>
  <cellStyles count="2030">
    <cellStyle name="20% - Accent1" xfId="29" builtinId="30" customBuiltin="1"/>
    <cellStyle name="20% - Accent1 2" xfId="69"/>
    <cellStyle name="20% - Accent1 2 2" xfId="108"/>
    <cellStyle name="20% - Accent1 3" xfId="167"/>
    <cellStyle name="20% - Accent1 4" xfId="191"/>
    <cellStyle name="20% - Accent2" xfId="33" builtinId="34" customBuiltin="1"/>
    <cellStyle name="20% - Accent2 2" xfId="72"/>
    <cellStyle name="20% - Accent2 2 2" xfId="109"/>
    <cellStyle name="20% - Accent2 3" xfId="169"/>
    <cellStyle name="20% - Accent2 4" xfId="193"/>
    <cellStyle name="20% - Accent3" xfId="37" builtinId="38" customBuiltin="1"/>
    <cellStyle name="20% - Accent3 2" xfId="71"/>
    <cellStyle name="20% - Accent3 2 2" xfId="110"/>
    <cellStyle name="20% - Accent3 3" xfId="171"/>
    <cellStyle name="20% - Accent3 4" xfId="195"/>
    <cellStyle name="20% - Accent4" xfId="41" builtinId="42" customBuiltin="1"/>
    <cellStyle name="20% - Accent4 2" xfId="88"/>
    <cellStyle name="20% - Accent4 2 2" xfId="111"/>
    <cellStyle name="20% - Accent4 3" xfId="173"/>
    <cellStyle name="20% - Accent4 4" xfId="197"/>
    <cellStyle name="20% - Accent5" xfId="45" builtinId="46" customBuiltin="1"/>
    <cellStyle name="20% - Accent5 2" xfId="91"/>
    <cellStyle name="20% - Accent5 2 2" xfId="112"/>
    <cellStyle name="20% - Accent5 3" xfId="175"/>
    <cellStyle name="20% - Accent5 4" xfId="199"/>
    <cellStyle name="20% - Accent6" xfId="49" builtinId="50" customBuiltin="1"/>
    <cellStyle name="20% - Accent6 2" xfId="59"/>
    <cellStyle name="20% - Accent6 2 2" xfId="113"/>
    <cellStyle name="20% - Accent6 3" xfId="177"/>
    <cellStyle name="20% - Accent6 4" xfId="201"/>
    <cellStyle name="20% - Акцент1 10" xfId="301"/>
    <cellStyle name="20% - Акцент1 11" xfId="302"/>
    <cellStyle name="20% - Акцент1 12" xfId="303"/>
    <cellStyle name="20% - Акцент1 13" xfId="304"/>
    <cellStyle name="20% - Акцент1 14" xfId="305"/>
    <cellStyle name="20% - Акцент1 15" xfId="306"/>
    <cellStyle name="20% - Акцент1 16" xfId="307"/>
    <cellStyle name="20% - Акцент1 17" xfId="308"/>
    <cellStyle name="20% - Акцент1 18" xfId="309"/>
    <cellStyle name="20% - Акцент1 19" xfId="310"/>
    <cellStyle name="20% - Акцент1 2" xfId="311"/>
    <cellStyle name="20% - Акцент1 20" xfId="312"/>
    <cellStyle name="20% - Акцент1 21" xfId="313"/>
    <cellStyle name="20% - Акцент1 22" xfId="314"/>
    <cellStyle name="20% - Акцент1 23" xfId="315"/>
    <cellStyle name="20% - Акцент1 24" xfId="316"/>
    <cellStyle name="20% - Акцент1 25" xfId="317"/>
    <cellStyle name="20% - Акцент1 26" xfId="318"/>
    <cellStyle name="20% - Акцент1 27" xfId="319"/>
    <cellStyle name="20% - Акцент1 28" xfId="320"/>
    <cellStyle name="20% - Акцент1 29" xfId="321"/>
    <cellStyle name="20% - Акцент1 3" xfId="322"/>
    <cellStyle name="20% - Акцент1 30" xfId="323"/>
    <cellStyle name="20% - Акцент1 31" xfId="324"/>
    <cellStyle name="20% - Акцент1 32" xfId="325"/>
    <cellStyle name="20% - Акцент1 33" xfId="326"/>
    <cellStyle name="20% - Акцент1 34" xfId="327"/>
    <cellStyle name="20% - Акцент1 35" xfId="328"/>
    <cellStyle name="20% - Акцент1 36" xfId="329"/>
    <cellStyle name="20% - Акцент1 4" xfId="330"/>
    <cellStyle name="20% - Акцент1 5" xfId="331"/>
    <cellStyle name="20% - Акцент1 6" xfId="332"/>
    <cellStyle name="20% - Акцент1 7" xfId="333"/>
    <cellStyle name="20% - Акцент1 8" xfId="334"/>
    <cellStyle name="20% - Акцент1 9" xfId="335"/>
    <cellStyle name="20% - Акцент2 10" xfId="336"/>
    <cellStyle name="20% - Акцент2 11" xfId="337"/>
    <cellStyle name="20% - Акцент2 12" xfId="338"/>
    <cellStyle name="20% - Акцент2 13" xfId="339"/>
    <cellStyle name="20% - Акцент2 14" xfId="340"/>
    <cellStyle name="20% - Акцент2 15" xfId="341"/>
    <cellStyle name="20% - Акцент2 16" xfId="342"/>
    <cellStyle name="20% - Акцент2 17" xfId="343"/>
    <cellStyle name="20% - Акцент2 18" xfId="344"/>
    <cellStyle name="20% - Акцент2 19" xfId="345"/>
    <cellStyle name="20% - Акцент2 2" xfId="346"/>
    <cellStyle name="20% - Акцент2 20" xfId="347"/>
    <cellStyle name="20% - Акцент2 21" xfId="348"/>
    <cellStyle name="20% - Акцент2 22" xfId="349"/>
    <cellStyle name="20% - Акцент2 23" xfId="350"/>
    <cellStyle name="20% - Акцент2 24" xfId="351"/>
    <cellStyle name="20% - Акцент2 25" xfId="352"/>
    <cellStyle name="20% - Акцент2 26" xfId="353"/>
    <cellStyle name="20% - Акцент2 27" xfId="354"/>
    <cellStyle name="20% - Акцент2 28" xfId="355"/>
    <cellStyle name="20% - Акцент2 29" xfId="356"/>
    <cellStyle name="20% - Акцент2 3" xfId="357"/>
    <cellStyle name="20% - Акцент2 30" xfId="358"/>
    <cellStyle name="20% - Акцент2 31" xfId="359"/>
    <cellStyle name="20% - Акцент2 32" xfId="360"/>
    <cellStyle name="20% - Акцент2 33" xfId="361"/>
    <cellStyle name="20% - Акцент2 34" xfId="362"/>
    <cellStyle name="20% - Акцент2 35" xfId="363"/>
    <cellStyle name="20% - Акцент2 36" xfId="364"/>
    <cellStyle name="20% - Акцент2 4" xfId="365"/>
    <cellStyle name="20% - Акцент2 5" xfId="366"/>
    <cellStyle name="20% - Акцент2 6" xfId="367"/>
    <cellStyle name="20% - Акцент2 7" xfId="368"/>
    <cellStyle name="20% - Акцент2 8" xfId="369"/>
    <cellStyle name="20% - Акцент2 9" xfId="370"/>
    <cellStyle name="20% - Акцент3 10" xfId="371"/>
    <cellStyle name="20% - Акцент3 11" xfId="372"/>
    <cellStyle name="20% - Акцент3 12" xfId="373"/>
    <cellStyle name="20% - Акцент3 13" xfId="374"/>
    <cellStyle name="20% - Акцент3 14" xfId="375"/>
    <cellStyle name="20% - Акцент3 15" xfId="376"/>
    <cellStyle name="20% - Акцент3 16" xfId="377"/>
    <cellStyle name="20% - Акцент3 17" xfId="378"/>
    <cellStyle name="20% - Акцент3 18" xfId="379"/>
    <cellStyle name="20% - Акцент3 19" xfId="380"/>
    <cellStyle name="20% - Акцент3 2" xfId="381"/>
    <cellStyle name="20% - Акцент3 20" xfId="382"/>
    <cellStyle name="20% - Акцент3 21" xfId="383"/>
    <cellStyle name="20% - Акцент3 22" xfId="384"/>
    <cellStyle name="20% - Акцент3 23" xfId="385"/>
    <cellStyle name="20% - Акцент3 24" xfId="386"/>
    <cellStyle name="20% - Акцент3 25" xfId="387"/>
    <cellStyle name="20% - Акцент3 26" xfId="388"/>
    <cellStyle name="20% - Акцент3 27" xfId="389"/>
    <cellStyle name="20% - Акцент3 28" xfId="390"/>
    <cellStyle name="20% - Акцент3 29" xfId="391"/>
    <cellStyle name="20% - Акцент3 3" xfId="392"/>
    <cellStyle name="20% - Акцент3 30" xfId="393"/>
    <cellStyle name="20% - Акцент3 31" xfId="394"/>
    <cellStyle name="20% - Акцент3 32" xfId="395"/>
    <cellStyle name="20% - Акцент3 33" xfId="396"/>
    <cellStyle name="20% - Акцент3 34" xfId="397"/>
    <cellStyle name="20% - Акцент3 35" xfId="398"/>
    <cellStyle name="20% - Акцент3 36" xfId="399"/>
    <cellStyle name="20% - Акцент3 4" xfId="400"/>
    <cellStyle name="20% - Акцент3 5" xfId="401"/>
    <cellStyle name="20% - Акцент3 6" xfId="402"/>
    <cellStyle name="20% - Акцент3 7" xfId="403"/>
    <cellStyle name="20% - Акцент3 8" xfId="404"/>
    <cellStyle name="20% - Акцент3 9" xfId="405"/>
    <cellStyle name="20% - Акцент4 10" xfId="406"/>
    <cellStyle name="20% - Акцент4 11" xfId="407"/>
    <cellStyle name="20% - Акцент4 12" xfId="408"/>
    <cellStyle name="20% - Акцент4 13" xfId="409"/>
    <cellStyle name="20% - Акцент4 14" xfId="410"/>
    <cellStyle name="20% - Акцент4 15" xfId="411"/>
    <cellStyle name="20% - Акцент4 16" xfId="412"/>
    <cellStyle name="20% - Акцент4 17" xfId="413"/>
    <cellStyle name="20% - Акцент4 18" xfId="414"/>
    <cellStyle name="20% - Акцент4 19" xfId="415"/>
    <cellStyle name="20% - Акцент4 2" xfId="416"/>
    <cellStyle name="20% - Акцент4 20" xfId="417"/>
    <cellStyle name="20% - Акцент4 21" xfId="418"/>
    <cellStyle name="20% - Акцент4 22" xfId="419"/>
    <cellStyle name="20% - Акцент4 23" xfId="420"/>
    <cellStyle name="20% - Акцент4 24" xfId="421"/>
    <cellStyle name="20% - Акцент4 25" xfId="422"/>
    <cellStyle name="20% - Акцент4 26" xfId="423"/>
    <cellStyle name="20% - Акцент4 27" xfId="424"/>
    <cellStyle name="20% - Акцент4 28" xfId="425"/>
    <cellStyle name="20% - Акцент4 29" xfId="426"/>
    <cellStyle name="20% - Акцент4 3" xfId="427"/>
    <cellStyle name="20% - Акцент4 30" xfId="428"/>
    <cellStyle name="20% - Акцент4 31" xfId="429"/>
    <cellStyle name="20% - Акцент4 32" xfId="430"/>
    <cellStyle name="20% - Акцент4 33" xfId="431"/>
    <cellStyle name="20% - Акцент4 34" xfId="432"/>
    <cellStyle name="20% - Акцент4 35" xfId="433"/>
    <cellStyle name="20% - Акцент4 36" xfId="434"/>
    <cellStyle name="20% - Акцент4 4" xfId="435"/>
    <cellStyle name="20% - Акцент4 5" xfId="436"/>
    <cellStyle name="20% - Акцент4 6" xfId="437"/>
    <cellStyle name="20% - Акцент4 7" xfId="438"/>
    <cellStyle name="20% - Акцент4 8" xfId="439"/>
    <cellStyle name="20% - Акцент4 9" xfId="440"/>
    <cellStyle name="20% - Акцент5 10" xfId="441"/>
    <cellStyle name="20% - Акцент5 11" xfId="442"/>
    <cellStyle name="20% - Акцент5 12" xfId="443"/>
    <cellStyle name="20% - Акцент5 13" xfId="444"/>
    <cellStyle name="20% - Акцент5 14" xfId="445"/>
    <cellStyle name="20% - Акцент5 15" xfId="446"/>
    <cellStyle name="20% - Акцент5 16" xfId="447"/>
    <cellStyle name="20% - Акцент5 17" xfId="448"/>
    <cellStyle name="20% - Акцент5 18" xfId="449"/>
    <cellStyle name="20% - Акцент5 19" xfId="450"/>
    <cellStyle name="20% - Акцент5 2" xfId="451"/>
    <cellStyle name="20% - Акцент5 20" xfId="452"/>
    <cellStyle name="20% - Акцент5 21" xfId="453"/>
    <cellStyle name="20% - Акцент5 22" xfId="454"/>
    <cellStyle name="20% - Акцент5 23" xfId="455"/>
    <cellStyle name="20% - Акцент5 24" xfId="456"/>
    <cellStyle name="20% - Акцент5 25" xfId="457"/>
    <cellStyle name="20% - Акцент5 26" xfId="458"/>
    <cellStyle name="20% - Акцент5 27" xfId="459"/>
    <cellStyle name="20% - Акцент5 28" xfId="460"/>
    <cellStyle name="20% - Акцент5 29" xfId="461"/>
    <cellStyle name="20% - Акцент5 3" xfId="462"/>
    <cellStyle name="20% - Акцент5 30" xfId="463"/>
    <cellStyle name="20% - Акцент5 31" xfId="464"/>
    <cellStyle name="20% - Акцент5 32" xfId="465"/>
    <cellStyle name="20% - Акцент5 33" xfId="466"/>
    <cellStyle name="20% - Акцент5 34" xfId="467"/>
    <cellStyle name="20% - Акцент5 35" xfId="468"/>
    <cellStyle name="20% - Акцент5 36" xfId="469"/>
    <cellStyle name="20% - Акцент5 4" xfId="470"/>
    <cellStyle name="20% - Акцент5 5" xfId="471"/>
    <cellStyle name="20% - Акцент5 6" xfId="472"/>
    <cellStyle name="20% - Акцент5 7" xfId="473"/>
    <cellStyle name="20% - Акцент5 8" xfId="474"/>
    <cellStyle name="20% - Акцент5 9" xfId="475"/>
    <cellStyle name="20% - Акцент6 10" xfId="476"/>
    <cellStyle name="20% - Акцент6 11" xfId="477"/>
    <cellStyle name="20% - Акцент6 12" xfId="478"/>
    <cellStyle name="20% - Акцент6 13" xfId="479"/>
    <cellStyle name="20% - Акцент6 14" xfId="480"/>
    <cellStyle name="20% - Акцент6 15" xfId="481"/>
    <cellStyle name="20% - Акцент6 16" xfId="482"/>
    <cellStyle name="20% - Акцент6 17" xfId="483"/>
    <cellStyle name="20% - Акцент6 18" xfId="484"/>
    <cellStyle name="20% - Акцент6 19" xfId="485"/>
    <cellStyle name="20% - Акцент6 2" xfId="486"/>
    <cellStyle name="20% - Акцент6 20" xfId="487"/>
    <cellStyle name="20% - Акцент6 21" xfId="488"/>
    <cellStyle name="20% - Акцент6 22" xfId="489"/>
    <cellStyle name="20% - Акцент6 23" xfId="490"/>
    <cellStyle name="20% - Акцент6 24" xfId="491"/>
    <cellStyle name="20% - Акцент6 25" xfId="492"/>
    <cellStyle name="20% - Акцент6 26" xfId="493"/>
    <cellStyle name="20% - Акцент6 27" xfId="494"/>
    <cellStyle name="20% - Акцент6 28" xfId="495"/>
    <cellStyle name="20% - Акцент6 29" xfId="496"/>
    <cellStyle name="20% - Акцент6 3" xfId="497"/>
    <cellStyle name="20% - Акцент6 30" xfId="498"/>
    <cellStyle name="20% - Акцент6 31" xfId="499"/>
    <cellStyle name="20% - Акцент6 32" xfId="500"/>
    <cellStyle name="20% - Акцент6 33" xfId="501"/>
    <cellStyle name="20% - Акцент6 34" xfId="502"/>
    <cellStyle name="20% - Акцент6 35" xfId="503"/>
    <cellStyle name="20% - Акцент6 36" xfId="504"/>
    <cellStyle name="20% - Акцент6 4" xfId="505"/>
    <cellStyle name="20% - Акцент6 5" xfId="506"/>
    <cellStyle name="20% - Акцент6 6" xfId="507"/>
    <cellStyle name="20% - Акцент6 7" xfId="508"/>
    <cellStyle name="20% - Акцент6 8" xfId="509"/>
    <cellStyle name="20% - Акцент6 9" xfId="510"/>
    <cellStyle name="40% - Accent1" xfId="30" builtinId="31" customBuiltin="1"/>
    <cellStyle name="40% - Accent1 2" xfId="93"/>
    <cellStyle name="40% - Accent1 2 2" xfId="114"/>
    <cellStyle name="40% - Accent1 3" xfId="168"/>
    <cellStyle name="40% - Accent1 4" xfId="192"/>
    <cellStyle name="40% - Accent2" xfId="34" builtinId="35" customBuiltin="1"/>
    <cellStyle name="40% - Accent2 2" xfId="61"/>
    <cellStyle name="40% - Accent2 2 2" xfId="115"/>
    <cellStyle name="40% - Accent2 3" xfId="170"/>
    <cellStyle name="40% - Accent2 4" xfId="194"/>
    <cellStyle name="40% - Accent3" xfId="38" builtinId="39" customBuiltin="1"/>
    <cellStyle name="40% - Accent3 2" xfId="87"/>
    <cellStyle name="40% - Accent3 2 2" xfId="116"/>
    <cellStyle name="40% - Accent3 3" xfId="172"/>
    <cellStyle name="40% - Accent3 4" xfId="196"/>
    <cellStyle name="40% - Accent4" xfId="42" builtinId="43" customBuiltin="1"/>
    <cellStyle name="40% - Accent4 2" xfId="78"/>
    <cellStyle name="40% - Accent4 2 2" xfId="117"/>
    <cellStyle name="40% - Accent4 3" xfId="174"/>
    <cellStyle name="40% - Accent4 4" xfId="198"/>
    <cellStyle name="40% - Accent5" xfId="46" builtinId="47" customBuiltin="1"/>
    <cellStyle name="40% - Accent5 2" xfId="77"/>
    <cellStyle name="40% - Accent5 2 2" xfId="118"/>
    <cellStyle name="40% - Accent5 3" xfId="176"/>
    <cellStyle name="40% - Accent5 4" xfId="200"/>
    <cellStyle name="40% - Accent6" xfId="50" builtinId="51" customBuiltin="1"/>
    <cellStyle name="40% - Accent6 2" xfId="60"/>
    <cellStyle name="40% - Accent6 2 2" xfId="119"/>
    <cellStyle name="40% - Accent6 3" xfId="178"/>
    <cellStyle name="40% - Accent6 4" xfId="202"/>
    <cellStyle name="40% - Акцент1 10" xfId="511"/>
    <cellStyle name="40% - Акцент1 11" xfId="512"/>
    <cellStyle name="40% - Акцент1 12" xfId="513"/>
    <cellStyle name="40% - Акцент1 13" xfId="514"/>
    <cellStyle name="40% - Акцент1 14" xfId="515"/>
    <cellStyle name="40% - Акцент1 15" xfId="516"/>
    <cellStyle name="40% - Акцент1 16" xfId="517"/>
    <cellStyle name="40% - Акцент1 17" xfId="518"/>
    <cellStyle name="40% - Акцент1 18" xfId="519"/>
    <cellStyle name="40% - Акцент1 19" xfId="520"/>
    <cellStyle name="40% - Акцент1 2" xfId="521"/>
    <cellStyle name="40% - Акцент1 20" xfId="522"/>
    <cellStyle name="40% - Акцент1 21" xfId="523"/>
    <cellStyle name="40% - Акцент1 22" xfId="524"/>
    <cellStyle name="40% - Акцент1 23" xfId="525"/>
    <cellStyle name="40% - Акцент1 24" xfId="526"/>
    <cellStyle name="40% - Акцент1 25" xfId="527"/>
    <cellStyle name="40% - Акцент1 26" xfId="528"/>
    <cellStyle name="40% - Акцент1 27" xfId="529"/>
    <cellStyle name="40% - Акцент1 28" xfId="530"/>
    <cellStyle name="40% - Акцент1 29" xfId="531"/>
    <cellStyle name="40% - Акцент1 3" xfId="532"/>
    <cellStyle name="40% - Акцент1 30" xfId="533"/>
    <cellStyle name="40% - Акцент1 31" xfId="534"/>
    <cellStyle name="40% - Акцент1 32" xfId="535"/>
    <cellStyle name="40% - Акцент1 33" xfId="536"/>
    <cellStyle name="40% - Акцент1 34" xfId="537"/>
    <cellStyle name="40% - Акцент1 35" xfId="538"/>
    <cellStyle name="40% - Акцент1 36" xfId="539"/>
    <cellStyle name="40% - Акцент1 4" xfId="540"/>
    <cellStyle name="40% - Акцент1 5" xfId="541"/>
    <cellStyle name="40% - Акцент1 6" xfId="542"/>
    <cellStyle name="40% - Акцент1 7" xfId="543"/>
    <cellStyle name="40% - Акцент1 8" xfId="544"/>
    <cellStyle name="40% - Акцент1 9" xfId="545"/>
    <cellStyle name="40% - Акцент2 10" xfId="546"/>
    <cellStyle name="40% - Акцент2 11" xfId="547"/>
    <cellStyle name="40% - Акцент2 12" xfId="548"/>
    <cellStyle name="40% - Акцент2 13" xfId="549"/>
    <cellStyle name="40% - Акцент2 14" xfId="550"/>
    <cellStyle name="40% - Акцент2 15" xfId="551"/>
    <cellStyle name="40% - Акцент2 16" xfId="552"/>
    <cellStyle name="40% - Акцент2 17" xfId="553"/>
    <cellStyle name="40% - Акцент2 18" xfId="554"/>
    <cellStyle name="40% - Акцент2 19" xfId="555"/>
    <cellStyle name="40% - Акцент2 2" xfId="556"/>
    <cellStyle name="40% - Акцент2 20" xfId="557"/>
    <cellStyle name="40% - Акцент2 21" xfId="558"/>
    <cellStyle name="40% - Акцент2 22" xfId="559"/>
    <cellStyle name="40% - Акцент2 23" xfId="560"/>
    <cellStyle name="40% - Акцент2 24" xfId="561"/>
    <cellStyle name="40% - Акцент2 25" xfId="562"/>
    <cellStyle name="40% - Акцент2 26" xfId="563"/>
    <cellStyle name="40% - Акцент2 27" xfId="564"/>
    <cellStyle name="40% - Акцент2 28" xfId="565"/>
    <cellStyle name="40% - Акцент2 29" xfId="566"/>
    <cellStyle name="40% - Акцент2 3" xfId="567"/>
    <cellStyle name="40% - Акцент2 30" xfId="568"/>
    <cellStyle name="40% - Акцент2 31" xfId="569"/>
    <cellStyle name="40% - Акцент2 32" xfId="570"/>
    <cellStyle name="40% - Акцент2 33" xfId="571"/>
    <cellStyle name="40% - Акцент2 34" xfId="572"/>
    <cellStyle name="40% - Акцент2 35" xfId="573"/>
    <cellStyle name="40% - Акцент2 36" xfId="574"/>
    <cellStyle name="40% - Акцент2 4" xfId="575"/>
    <cellStyle name="40% - Акцент2 5" xfId="576"/>
    <cellStyle name="40% - Акцент2 6" xfId="577"/>
    <cellStyle name="40% - Акцент2 7" xfId="578"/>
    <cellStyle name="40% - Акцент2 8" xfId="579"/>
    <cellStyle name="40% - Акцент2 9" xfId="580"/>
    <cellStyle name="40% - Акцент3 10" xfId="581"/>
    <cellStyle name="40% - Акцент3 11" xfId="582"/>
    <cellStyle name="40% - Акцент3 12" xfId="583"/>
    <cellStyle name="40% - Акцент3 13" xfId="584"/>
    <cellStyle name="40% - Акцент3 14" xfId="585"/>
    <cellStyle name="40% - Акцент3 15" xfId="586"/>
    <cellStyle name="40% - Акцент3 16" xfId="587"/>
    <cellStyle name="40% - Акцент3 17" xfId="588"/>
    <cellStyle name="40% - Акцент3 18" xfId="589"/>
    <cellStyle name="40% - Акцент3 19" xfId="590"/>
    <cellStyle name="40% - Акцент3 2" xfId="591"/>
    <cellStyle name="40% - Акцент3 20" xfId="592"/>
    <cellStyle name="40% - Акцент3 21" xfId="593"/>
    <cellStyle name="40% - Акцент3 22" xfId="594"/>
    <cellStyle name="40% - Акцент3 23" xfId="595"/>
    <cellStyle name="40% - Акцент3 24" xfId="596"/>
    <cellStyle name="40% - Акцент3 25" xfId="597"/>
    <cellStyle name="40% - Акцент3 26" xfId="598"/>
    <cellStyle name="40% - Акцент3 27" xfId="599"/>
    <cellStyle name="40% - Акцент3 28" xfId="600"/>
    <cellStyle name="40% - Акцент3 29" xfId="601"/>
    <cellStyle name="40% - Акцент3 3" xfId="602"/>
    <cellStyle name="40% - Акцент3 30" xfId="603"/>
    <cellStyle name="40% - Акцент3 31" xfId="604"/>
    <cellStyle name="40% - Акцент3 32" xfId="605"/>
    <cellStyle name="40% - Акцент3 33" xfId="606"/>
    <cellStyle name="40% - Акцент3 34" xfId="607"/>
    <cellStyle name="40% - Акцент3 35" xfId="608"/>
    <cellStyle name="40% - Акцент3 36" xfId="609"/>
    <cellStyle name="40% - Акцент3 4" xfId="610"/>
    <cellStyle name="40% - Акцент3 5" xfId="611"/>
    <cellStyle name="40% - Акцент3 6" xfId="612"/>
    <cellStyle name="40% - Акцент3 7" xfId="613"/>
    <cellStyle name="40% - Акцент3 8" xfId="614"/>
    <cellStyle name="40% - Акцент3 9" xfId="615"/>
    <cellStyle name="40% - Акцент4 10" xfId="616"/>
    <cellStyle name="40% - Акцент4 11" xfId="617"/>
    <cellStyle name="40% - Акцент4 12" xfId="618"/>
    <cellStyle name="40% - Акцент4 13" xfId="619"/>
    <cellStyle name="40% - Акцент4 14" xfId="620"/>
    <cellStyle name="40% - Акцент4 15" xfId="621"/>
    <cellStyle name="40% - Акцент4 16" xfId="622"/>
    <cellStyle name="40% - Акцент4 17" xfId="623"/>
    <cellStyle name="40% - Акцент4 18" xfId="624"/>
    <cellStyle name="40% - Акцент4 19" xfId="625"/>
    <cellStyle name="40% - Акцент4 2" xfId="626"/>
    <cellStyle name="40% - Акцент4 20" xfId="627"/>
    <cellStyle name="40% - Акцент4 21" xfId="628"/>
    <cellStyle name="40% - Акцент4 22" xfId="629"/>
    <cellStyle name="40% - Акцент4 23" xfId="630"/>
    <cellStyle name="40% - Акцент4 24" xfId="631"/>
    <cellStyle name="40% - Акцент4 25" xfId="632"/>
    <cellStyle name="40% - Акцент4 26" xfId="633"/>
    <cellStyle name="40% - Акцент4 27" xfId="634"/>
    <cellStyle name="40% - Акцент4 28" xfId="635"/>
    <cellStyle name="40% - Акцент4 29" xfId="636"/>
    <cellStyle name="40% - Акцент4 3" xfId="637"/>
    <cellStyle name="40% - Акцент4 30" xfId="638"/>
    <cellStyle name="40% - Акцент4 31" xfId="639"/>
    <cellStyle name="40% - Акцент4 32" xfId="640"/>
    <cellStyle name="40% - Акцент4 33" xfId="641"/>
    <cellStyle name="40% - Акцент4 34" xfId="642"/>
    <cellStyle name="40% - Акцент4 35" xfId="643"/>
    <cellStyle name="40% - Акцент4 36" xfId="644"/>
    <cellStyle name="40% - Акцент4 4" xfId="645"/>
    <cellStyle name="40% - Акцент4 5" xfId="646"/>
    <cellStyle name="40% - Акцент4 6" xfId="647"/>
    <cellStyle name="40% - Акцент4 7" xfId="648"/>
    <cellStyle name="40% - Акцент4 8" xfId="649"/>
    <cellStyle name="40% - Акцент4 9" xfId="650"/>
    <cellStyle name="40% - Акцент5 10" xfId="651"/>
    <cellStyle name="40% - Акцент5 11" xfId="652"/>
    <cellStyle name="40% - Акцент5 12" xfId="653"/>
    <cellStyle name="40% - Акцент5 13" xfId="654"/>
    <cellStyle name="40% - Акцент5 14" xfId="655"/>
    <cellStyle name="40% - Акцент5 15" xfId="656"/>
    <cellStyle name="40% - Акцент5 16" xfId="657"/>
    <cellStyle name="40% - Акцент5 17" xfId="658"/>
    <cellStyle name="40% - Акцент5 18" xfId="659"/>
    <cellStyle name="40% - Акцент5 19" xfId="660"/>
    <cellStyle name="40% - Акцент5 2" xfId="661"/>
    <cellStyle name="40% - Акцент5 20" xfId="662"/>
    <cellStyle name="40% - Акцент5 21" xfId="663"/>
    <cellStyle name="40% - Акцент5 22" xfId="664"/>
    <cellStyle name="40% - Акцент5 23" xfId="665"/>
    <cellStyle name="40% - Акцент5 24" xfId="666"/>
    <cellStyle name="40% - Акцент5 25" xfId="667"/>
    <cellStyle name="40% - Акцент5 26" xfId="668"/>
    <cellStyle name="40% - Акцент5 27" xfId="669"/>
    <cellStyle name="40% - Акцент5 28" xfId="670"/>
    <cellStyle name="40% - Акцент5 29" xfId="671"/>
    <cellStyle name="40% - Акцент5 3" xfId="672"/>
    <cellStyle name="40% - Акцент5 30" xfId="673"/>
    <cellStyle name="40% - Акцент5 31" xfId="674"/>
    <cellStyle name="40% - Акцент5 32" xfId="675"/>
    <cellStyle name="40% - Акцент5 33" xfId="676"/>
    <cellStyle name="40% - Акцент5 34" xfId="677"/>
    <cellStyle name="40% - Акцент5 35" xfId="678"/>
    <cellStyle name="40% - Акцент5 36" xfId="679"/>
    <cellStyle name="40% - Акцент5 4" xfId="680"/>
    <cellStyle name="40% - Акцент5 5" xfId="681"/>
    <cellStyle name="40% - Акцент5 6" xfId="682"/>
    <cellStyle name="40% - Акцент5 7" xfId="683"/>
    <cellStyle name="40% - Акцент5 8" xfId="684"/>
    <cellStyle name="40% - Акцент5 9" xfId="685"/>
    <cellStyle name="40% - Акцент6 10" xfId="686"/>
    <cellStyle name="40% - Акцент6 11" xfId="687"/>
    <cellStyle name="40% - Акцент6 12" xfId="688"/>
    <cellStyle name="40% - Акцент6 13" xfId="689"/>
    <cellStyle name="40% - Акцент6 14" xfId="690"/>
    <cellStyle name="40% - Акцент6 15" xfId="691"/>
    <cellStyle name="40% - Акцент6 16" xfId="692"/>
    <cellStyle name="40% - Акцент6 17" xfId="693"/>
    <cellStyle name="40% - Акцент6 18" xfId="694"/>
    <cellStyle name="40% - Акцент6 19" xfId="695"/>
    <cellStyle name="40% - Акцент6 2" xfId="696"/>
    <cellStyle name="40% - Акцент6 20" xfId="697"/>
    <cellStyle name="40% - Акцент6 21" xfId="698"/>
    <cellStyle name="40% - Акцент6 22" xfId="699"/>
    <cellStyle name="40% - Акцент6 23" xfId="700"/>
    <cellStyle name="40% - Акцент6 24" xfId="701"/>
    <cellStyle name="40% - Акцент6 25" xfId="702"/>
    <cellStyle name="40% - Акцент6 26" xfId="703"/>
    <cellStyle name="40% - Акцент6 27" xfId="704"/>
    <cellStyle name="40% - Акцент6 28" xfId="705"/>
    <cellStyle name="40% - Акцент6 29" xfId="706"/>
    <cellStyle name="40% - Акцент6 3" xfId="707"/>
    <cellStyle name="40% - Акцент6 30" xfId="708"/>
    <cellStyle name="40% - Акцент6 31" xfId="709"/>
    <cellStyle name="40% - Акцент6 32" xfId="710"/>
    <cellStyle name="40% - Акцент6 33" xfId="711"/>
    <cellStyle name="40% - Акцент6 34" xfId="712"/>
    <cellStyle name="40% - Акцент6 35" xfId="713"/>
    <cellStyle name="40% - Акцент6 36" xfId="714"/>
    <cellStyle name="40% - Акцент6 4" xfId="715"/>
    <cellStyle name="40% - Акцент6 5" xfId="716"/>
    <cellStyle name="40% - Акцент6 6" xfId="717"/>
    <cellStyle name="40% - Акцент6 7" xfId="718"/>
    <cellStyle name="40% - Акцент6 8" xfId="719"/>
    <cellStyle name="40% - Акцент6 9" xfId="720"/>
    <cellStyle name="60% - Accent1" xfId="31" builtinId="32" customBuiltin="1"/>
    <cellStyle name="60% - Accent1 2" xfId="64"/>
    <cellStyle name="60% - Accent1 2 2" xfId="120"/>
    <cellStyle name="60% - Accent2" xfId="35" builtinId="36" customBuiltin="1"/>
    <cellStyle name="60% - Accent2 2" xfId="62"/>
    <cellStyle name="60% - Accent2 2 2" xfId="121"/>
    <cellStyle name="60% - Accent3" xfId="39" builtinId="40" customBuiltin="1"/>
    <cellStyle name="60% - Accent3 2" xfId="56"/>
    <cellStyle name="60% - Accent3 2 2" xfId="122"/>
    <cellStyle name="60% - Accent4" xfId="43" builtinId="44" customBuiltin="1"/>
    <cellStyle name="60% - Accent4 2" xfId="66"/>
    <cellStyle name="60% - Accent4 2 2" xfId="123"/>
    <cellStyle name="60% - Accent5" xfId="47" builtinId="48" customBuiltin="1"/>
    <cellStyle name="60% - Accent5 2" xfId="73"/>
    <cellStyle name="60% - Accent5 2 2" xfId="124"/>
    <cellStyle name="60% - Accent6" xfId="51" builtinId="52" customBuiltin="1"/>
    <cellStyle name="60% - Accent6 2" xfId="55"/>
    <cellStyle name="60% - Accent6 2 2" xfId="125"/>
    <cellStyle name="60% - Акцент1 10" xfId="721"/>
    <cellStyle name="60% - Акцент1 11" xfId="722"/>
    <cellStyle name="60% - Акцент1 12" xfId="723"/>
    <cellStyle name="60% - Акцент1 13" xfId="724"/>
    <cellStyle name="60% - Акцент1 14" xfId="725"/>
    <cellStyle name="60% - Акцент1 15" xfId="726"/>
    <cellStyle name="60% - Акцент1 16" xfId="727"/>
    <cellStyle name="60% - Акцент1 17" xfId="728"/>
    <cellStyle name="60% - Акцент1 18" xfId="729"/>
    <cellStyle name="60% - Акцент1 19" xfId="730"/>
    <cellStyle name="60% - Акцент1 2" xfId="731"/>
    <cellStyle name="60% - Акцент1 20" xfId="732"/>
    <cellStyle name="60% - Акцент1 21" xfId="733"/>
    <cellStyle name="60% - Акцент1 22" xfId="734"/>
    <cellStyle name="60% - Акцент1 23" xfId="735"/>
    <cellStyle name="60% - Акцент1 24" xfId="736"/>
    <cellStyle name="60% - Акцент1 25" xfId="737"/>
    <cellStyle name="60% - Акцент1 26" xfId="738"/>
    <cellStyle name="60% - Акцент1 27" xfId="739"/>
    <cellStyle name="60% - Акцент1 28" xfId="740"/>
    <cellStyle name="60% - Акцент1 29" xfId="741"/>
    <cellStyle name="60% - Акцент1 3" xfId="742"/>
    <cellStyle name="60% - Акцент1 30" xfId="743"/>
    <cellStyle name="60% - Акцент1 31" xfId="744"/>
    <cellStyle name="60% - Акцент1 32" xfId="745"/>
    <cellStyle name="60% - Акцент1 33" xfId="746"/>
    <cellStyle name="60% - Акцент1 34" xfId="747"/>
    <cellStyle name="60% - Акцент1 35" xfId="748"/>
    <cellStyle name="60% - Акцент1 36" xfId="749"/>
    <cellStyle name="60% - Акцент1 4" xfId="750"/>
    <cellStyle name="60% - Акцент1 5" xfId="751"/>
    <cellStyle name="60% - Акцент1 6" xfId="752"/>
    <cellStyle name="60% - Акцент1 7" xfId="753"/>
    <cellStyle name="60% - Акцент1 8" xfId="754"/>
    <cellStyle name="60% - Акцент1 9" xfId="755"/>
    <cellStyle name="60% - Акцент2 10" xfId="756"/>
    <cellStyle name="60% - Акцент2 11" xfId="757"/>
    <cellStyle name="60% - Акцент2 12" xfId="758"/>
    <cellStyle name="60% - Акцент2 13" xfId="759"/>
    <cellStyle name="60% - Акцент2 14" xfId="760"/>
    <cellStyle name="60% - Акцент2 15" xfId="761"/>
    <cellStyle name="60% - Акцент2 16" xfId="762"/>
    <cellStyle name="60% - Акцент2 17" xfId="763"/>
    <cellStyle name="60% - Акцент2 18" xfId="764"/>
    <cellStyle name="60% - Акцент2 19" xfId="765"/>
    <cellStyle name="60% - Акцент2 2" xfId="766"/>
    <cellStyle name="60% - Акцент2 20" xfId="767"/>
    <cellStyle name="60% - Акцент2 21" xfId="768"/>
    <cellStyle name="60% - Акцент2 22" xfId="769"/>
    <cellStyle name="60% - Акцент2 23" xfId="770"/>
    <cellStyle name="60% - Акцент2 24" xfId="771"/>
    <cellStyle name="60% - Акцент2 25" xfId="772"/>
    <cellStyle name="60% - Акцент2 26" xfId="773"/>
    <cellStyle name="60% - Акцент2 27" xfId="774"/>
    <cellStyle name="60% - Акцент2 28" xfId="775"/>
    <cellStyle name="60% - Акцент2 29" xfId="776"/>
    <cellStyle name="60% - Акцент2 3" xfId="777"/>
    <cellStyle name="60% - Акцент2 30" xfId="778"/>
    <cellStyle name="60% - Акцент2 31" xfId="779"/>
    <cellStyle name="60% - Акцент2 32" xfId="780"/>
    <cellStyle name="60% - Акцент2 33" xfId="781"/>
    <cellStyle name="60% - Акцент2 34" xfId="782"/>
    <cellStyle name="60% - Акцент2 35" xfId="783"/>
    <cellStyle name="60% - Акцент2 36" xfId="784"/>
    <cellStyle name="60% - Акцент2 4" xfId="785"/>
    <cellStyle name="60% - Акцент2 5" xfId="786"/>
    <cellStyle name="60% - Акцент2 6" xfId="787"/>
    <cellStyle name="60% - Акцент2 7" xfId="788"/>
    <cellStyle name="60% - Акцент2 8" xfId="789"/>
    <cellStyle name="60% - Акцент2 9" xfId="790"/>
    <cellStyle name="60% - Акцент3 10" xfId="791"/>
    <cellStyle name="60% - Акцент3 11" xfId="792"/>
    <cellStyle name="60% - Акцент3 12" xfId="793"/>
    <cellStyle name="60% - Акцент3 13" xfId="794"/>
    <cellStyle name="60% - Акцент3 14" xfId="795"/>
    <cellStyle name="60% - Акцент3 15" xfId="796"/>
    <cellStyle name="60% - Акцент3 16" xfId="797"/>
    <cellStyle name="60% - Акцент3 17" xfId="798"/>
    <cellStyle name="60% - Акцент3 18" xfId="799"/>
    <cellStyle name="60% - Акцент3 19" xfId="800"/>
    <cellStyle name="60% - Акцент3 2" xfId="801"/>
    <cellStyle name="60% - Акцент3 20" xfId="802"/>
    <cellStyle name="60% - Акцент3 21" xfId="803"/>
    <cellStyle name="60% - Акцент3 22" xfId="804"/>
    <cellStyle name="60% - Акцент3 23" xfId="805"/>
    <cellStyle name="60% - Акцент3 24" xfId="806"/>
    <cellStyle name="60% - Акцент3 25" xfId="807"/>
    <cellStyle name="60% - Акцент3 26" xfId="808"/>
    <cellStyle name="60% - Акцент3 27" xfId="809"/>
    <cellStyle name="60% - Акцент3 28" xfId="810"/>
    <cellStyle name="60% - Акцент3 29" xfId="811"/>
    <cellStyle name="60% - Акцент3 3" xfId="812"/>
    <cellStyle name="60% - Акцент3 30" xfId="813"/>
    <cellStyle name="60% - Акцент3 31" xfId="814"/>
    <cellStyle name="60% - Акцент3 32" xfId="815"/>
    <cellStyle name="60% - Акцент3 33" xfId="816"/>
    <cellStyle name="60% - Акцент3 34" xfId="817"/>
    <cellStyle name="60% - Акцент3 35" xfId="818"/>
    <cellStyle name="60% - Акцент3 36" xfId="819"/>
    <cellStyle name="60% - Акцент3 4" xfId="820"/>
    <cellStyle name="60% - Акцент3 5" xfId="821"/>
    <cellStyle name="60% - Акцент3 6" xfId="822"/>
    <cellStyle name="60% - Акцент3 7" xfId="823"/>
    <cellStyle name="60% - Акцент3 8" xfId="824"/>
    <cellStyle name="60% - Акцент3 9" xfId="825"/>
    <cellStyle name="60% - Акцент4 10" xfId="826"/>
    <cellStyle name="60% - Акцент4 11" xfId="827"/>
    <cellStyle name="60% - Акцент4 12" xfId="828"/>
    <cellStyle name="60% - Акцент4 13" xfId="829"/>
    <cellStyle name="60% - Акцент4 14" xfId="830"/>
    <cellStyle name="60% - Акцент4 15" xfId="831"/>
    <cellStyle name="60% - Акцент4 16" xfId="832"/>
    <cellStyle name="60% - Акцент4 17" xfId="833"/>
    <cellStyle name="60% - Акцент4 18" xfId="834"/>
    <cellStyle name="60% - Акцент4 19" xfId="835"/>
    <cellStyle name="60% - Акцент4 2" xfId="836"/>
    <cellStyle name="60% - Акцент4 20" xfId="837"/>
    <cellStyle name="60% - Акцент4 21" xfId="838"/>
    <cellStyle name="60% - Акцент4 22" xfId="839"/>
    <cellStyle name="60% - Акцент4 23" xfId="840"/>
    <cellStyle name="60% - Акцент4 24" xfId="841"/>
    <cellStyle name="60% - Акцент4 25" xfId="842"/>
    <cellStyle name="60% - Акцент4 26" xfId="843"/>
    <cellStyle name="60% - Акцент4 27" xfId="844"/>
    <cellStyle name="60% - Акцент4 28" xfId="845"/>
    <cellStyle name="60% - Акцент4 29" xfId="846"/>
    <cellStyle name="60% - Акцент4 3" xfId="847"/>
    <cellStyle name="60% - Акцент4 30" xfId="848"/>
    <cellStyle name="60% - Акцент4 31" xfId="849"/>
    <cellStyle name="60% - Акцент4 32" xfId="850"/>
    <cellStyle name="60% - Акцент4 33" xfId="851"/>
    <cellStyle name="60% - Акцент4 34" xfId="852"/>
    <cellStyle name="60% - Акцент4 35" xfId="853"/>
    <cellStyle name="60% - Акцент4 36" xfId="854"/>
    <cellStyle name="60% - Акцент4 4" xfId="855"/>
    <cellStyle name="60% - Акцент4 5" xfId="856"/>
    <cellStyle name="60% - Акцент4 6" xfId="857"/>
    <cellStyle name="60% - Акцент4 7" xfId="858"/>
    <cellStyle name="60% - Акцент4 8" xfId="859"/>
    <cellStyle name="60% - Акцент4 9" xfId="860"/>
    <cellStyle name="60% - Акцент5 10" xfId="861"/>
    <cellStyle name="60% - Акцент5 11" xfId="862"/>
    <cellStyle name="60% - Акцент5 12" xfId="863"/>
    <cellStyle name="60% - Акцент5 13" xfId="864"/>
    <cellStyle name="60% - Акцент5 14" xfId="865"/>
    <cellStyle name="60% - Акцент5 15" xfId="866"/>
    <cellStyle name="60% - Акцент5 16" xfId="867"/>
    <cellStyle name="60% - Акцент5 17" xfId="868"/>
    <cellStyle name="60% - Акцент5 18" xfId="869"/>
    <cellStyle name="60% - Акцент5 19" xfId="870"/>
    <cellStyle name="60% - Акцент5 2" xfId="871"/>
    <cellStyle name="60% - Акцент5 20" xfId="872"/>
    <cellStyle name="60% - Акцент5 21" xfId="873"/>
    <cellStyle name="60% - Акцент5 22" xfId="874"/>
    <cellStyle name="60% - Акцент5 23" xfId="875"/>
    <cellStyle name="60% - Акцент5 24" xfId="876"/>
    <cellStyle name="60% - Акцент5 25" xfId="877"/>
    <cellStyle name="60% - Акцент5 26" xfId="878"/>
    <cellStyle name="60% - Акцент5 27" xfId="879"/>
    <cellStyle name="60% - Акцент5 28" xfId="880"/>
    <cellStyle name="60% - Акцент5 29" xfId="881"/>
    <cellStyle name="60% - Акцент5 3" xfId="882"/>
    <cellStyle name="60% - Акцент5 30" xfId="883"/>
    <cellStyle name="60% - Акцент5 31" xfId="884"/>
    <cellStyle name="60% - Акцент5 32" xfId="885"/>
    <cellStyle name="60% - Акцент5 33" xfId="886"/>
    <cellStyle name="60% - Акцент5 34" xfId="887"/>
    <cellStyle name="60% - Акцент5 35" xfId="888"/>
    <cellStyle name="60% - Акцент5 36" xfId="889"/>
    <cellStyle name="60% - Акцент5 4" xfId="890"/>
    <cellStyle name="60% - Акцент5 5" xfId="891"/>
    <cellStyle name="60% - Акцент5 6" xfId="892"/>
    <cellStyle name="60% - Акцент5 7" xfId="893"/>
    <cellStyle name="60% - Акцент5 8" xfId="894"/>
    <cellStyle name="60% - Акцент5 9" xfId="895"/>
    <cellStyle name="60% - Акцент6 10" xfId="896"/>
    <cellStyle name="60% - Акцент6 11" xfId="897"/>
    <cellStyle name="60% - Акцент6 12" xfId="898"/>
    <cellStyle name="60% - Акцент6 13" xfId="899"/>
    <cellStyle name="60% - Акцент6 14" xfId="900"/>
    <cellStyle name="60% - Акцент6 15" xfId="901"/>
    <cellStyle name="60% - Акцент6 16" xfId="902"/>
    <cellStyle name="60% - Акцент6 17" xfId="903"/>
    <cellStyle name="60% - Акцент6 18" xfId="904"/>
    <cellStyle name="60% - Акцент6 19" xfId="905"/>
    <cellStyle name="60% - Акцент6 2" xfId="906"/>
    <cellStyle name="60% - Акцент6 20" xfId="907"/>
    <cellStyle name="60% - Акцент6 21" xfId="908"/>
    <cellStyle name="60% - Акцент6 22" xfId="909"/>
    <cellStyle name="60% - Акцент6 23" xfId="910"/>
    <cellStyle name="60% - Акцент6 24" xfId="911"/>
    <cellStyle name="60% - Акцент6 25" xfId="912"/>
    <cellStyle name="60% - Акцент6 26" xfId="913"/>
    <cellStyle name="60% - Акцент6 27" xfId="914"/>
    <cellStyle name="60% - Акцент6 28" xfId="915"/>
    <cellStyle name="60% - Акцент6 29" xfId="916"/>
    <cellStyle name="60% - Акцент6 3" xfId="917"/>
    <cellStyle name="60% - Акцент6 30" xfId="918"/>
    <cellStyle name="60% - Акцент6 31" xfId="919"/>
    <cellStyle name="60% - Акцент6 32" xfId="920"/>
    <cellStyle name="60% - Акцент6 33" xfId="921"/>
    <cellStyle name="60% - Акцент6 34" xfId="922"/>
    <cellStyle name="60% - Акцент6 35" xfId="923"/>
    <cellStyle name="60% - Акцент6 36" xfId="924"/>
    <cellStyle name="60% - Акцент6 4" xfId="925"/>
    <cellStyle name="60% - Акцент6 5" xfId="926"/>
    <cellStyle name="60% - Акцент6 6" xfId="927"/>
    <cellStyle name="60% - Акцент6 7" xfId="928"/>
    <cellStyle name="60% - Акцент6 8" xfId="929"/>
    <cellStyle name="60% - Акцент6 9" xfId="930"/>
    <cellStyle name="Accent1" xfId="28" builtinId="29" customBuiltin="1"/>
    <cellStyle name="Accent1 2" xfId="57"/>
    <cellStyle name="Accent1 2 2" xfId="126"/>
    <cellStyle name="Accent2" xfId="32" builtinId="33" customBuiltin="1"/>
    <cellStyle name="Accent2 2" xfId="53"/>
    <cellStyle name="Accent2 2 2" xfId="127"/>
    <cellStyle name="Accent3" xfId="36" builtinId="37" customBuiltin="1"/>
    <cellStyle name="Accent3 2" xfId="90"/>
    <cellStyle name="Accent3 2 2" xfId="128"/>
    <cellStyle name="Accent4" xfId="40" builtinId="41" customBuiltin="1"/>
    <cellStyle name="Accent4 2" xfId="75"/>
    <cellStyle name="Accent4 2 2" xfId="129"/>
    <cellStyle name="Accent5" xfId="44" builtinId="45" customBuiltin="1"/>
    <cellStyle name="Accent5 2" xfId="85"/>
    <cellStyle name="Accent5 2 2" xfId="130"/>
    <cellStyle name="Accent6" xfId="48" builtinId="49" customBuiltin="1"/>
    <cellStyle name="Accent6 2" xfId="58"/>
    <cellStyle name="Accent6 2 2" xfId="131"/>
    <cellStyle name="Bad" xfId="17" builtinId="27" customBuiltin="1"/>
    <cellStyle name="Bad 2" xfId="92"/>
    <cellStyle name="Bad 2 2" xfId="132"/>
    <cellStyle name="Calculation" xfId="21" builtinId="22" customBuiltin="1"/>
    <cellStyle name="Calculation 2" xfId="79"/>
    <cellStyle name="Calculation 2 2" xfId="133"/>
    <cellStyle name="Calculation 2 2 10" xfId="931"/>
    <cellStyle name="Calculation 2 2 11" xfId="932"/>
    <cellStyle name="Calculation 2 2 12" xfId="933"/>
    <cellStyle name="Calculation 2 2 13" xfId="934"/>
    <cellStyle name="Calculation 2 2 14" xfId="935"/>
    <cellStyle name="Calculation 2 2 15" xfId="936"/>
    <cellStyle name="Calculation 2 2 16" xfId="937"/>
    <cellStyle name="Calculation 2 2 17" xfId="938"/>
    <cellStyle name="Calculation 2 2 18" xfId="939"/>
    <cellStyle name="Calculation 2 2 19" xfId="940"/>
    <cellStyle name="Calculation 2 2 2" xfId="941"/>
    <cellStyle name="Calculation 2 2 20" xfId="942"/>
    <cellStyle name="Calculation 2 2 21" xfId="943"/>
    <cellStyle name="Calculation 2 2 22" xfId="944"/>
    <cellStyle name="Calculation 2 2 23" xfId="945"/>
    <cellStyle name="Calculation 2 2 24" xfId="946"/>
    <cellStyle name="Calculation 2 2 25" xfId="947"/>
    <cellStyle name="Calculation 2 2 26" xfId="948"/>
    <cellStyle name="Calculation 2 2 27" xfId="949"/>
    <cellStyle name="Calculation 2 2 28" xfId="950"/>
    <cellStyle name="Calculation 2 2 29" xfId="951"/>
    <cellStyle name="Calculation 2 2 3" xfId="952"/>
    <cellStyle name="Calculation 2 2 30" xfId="953"/>
    <cellStyle name="Calculation 2 2 31" xfId="954"/>
    <cellStyle name="Calculation 2 2 32" xfId="955"/>
    <cellStyle name="Calculation 2 2 33" xfId="956"/>
    <cellStyle name="Calculation 2 2 4" xfId="957"/>
    <cellStyle name="Calculation 2 2 5" xfId="958"/>
    <cellStyle name="Calculation 2 2 6" xfId="959"/>
    <cellStyle name="Calculation 2 2 7" xfId="960"/>
    <cellStyle name="Calculation 2 2 8" xfId="961"/>
    <cellStyle name="Calculation 2 2 9" xfId="962"/>
    <cellStyle name="Check Cell" xfId="23" builtinId="23" customBuiltin="1"/>
    <cellStyle name="Check Cell 2" xfId="86"/>
    <cellStyle name="Check Cell 2 2" xfId="134"/>
    <cellStyle name="Comma" xfId="7" builtinId="3"/>
    <cellStyle name="Comma 10" xfId="217"/>
    <cellStyle name="Comma 11" xfId="2021"/>
    <cellStyle name="Comma 12" xfId="2027"/>
    <cellStyle name="Comma 15" xfId="2022"/>
    <cellStyle name="Comma 2" xfId="10"/>
    <cellStyle name="Comma 2 2" xfId="100"/>
    <cellStyle name="Comma 2 2 2" xfId="135"/>
    <cellStyle name="Comma 2 2 2 2" xfId="218"/>
    <cellStyle name="Comma 2 2 3" xfId="219"/>
    <cellStyle name="Comma 2 3" xfId="103"/>
    <cellStyle name="Comma 2 3 2" xfId="220"/>
    <cellStyle name="Comma 2 3 3" xfId="221"/>
    <cellStyle name="Comma 2 4" xfId="222"/>
    <cellStyle name="Comma 2 5" xfId="223"/>
    <cellStyle name="Comma 3" xfId="99"/>
    <cellStyle name="Comma 3 2" xfId="136"/>
    <cellStyle name="Comma 3 2 2" xfId="188"/>
    <cellStyle name="Comma 3 2 2 2" xfId="211"/>
    <cellStyle name="Comma 3 2 3" xfId="181"/>
    <cellStyle name="Comma 3 2 4" xfId="205"/>
    <cellStyle name="Comma 3 3" xfId="224"/>
    <cellStyle name="Comma 4" xfId="102"/>
    <cellStyle name="Comma 4 2" xfId="225"/>
    <cellStyle name="Comma 4 2 2" xfId="2023"/>
    <cellStyle name="Comma 4 3" xfId="226"/>
    <cellStyle name="Comma 5" xfId="95"/>
    <cellStyle name="Comma 5 2" xfId="180"/>
    <cellStyle name="Comma 5 3" xfId="204"/>
    <cellStyle name="Comma 6" xfId="187"/>
    <cellStyle name="Comma 6 2" xfId="210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Explanatory Text" xfId="26" builtinId="53" customBuiltin="1"/>
    <cellStyle name="Explanatory Text 2" xfId="74"/>
    <cellStyle name="Explanatory Text 2 2" xfId="137"/>
    <cellStyle name="Good" xfId="16" builtinId="26" customBuiltin="1"/>
    <cellStyle name="Good 2" xfId="80"/>
    <cellStyle name="Good 2 2" xfId="138"/>
    <cellStyle name="Heading 1" xfId="12" builtinId="16" customBuiltin="1"/>
    <cellStyle name="Heading 1 2" xfId="65"/>
    <cellStyle name="Heading 1 2 2" xfId="139"/>
    <cellStyle name="Heading 2" xfId="13" builtinId="17" customBuiltin="1"/>
    <cellStyle name="Heading 2 2" xfId="83"/>
    <cellStyle name="Heading 2 2 2" xfId="140"/>
    <cellStyle name="Heading 3" xfId="14" builtinId="18" customBuiltin="1"/>
    <cellStyle name="Heading 3 2" xfId="67"/>
    <cellStyle name="Heading 3 2 2" xfId="141"/>
    <cellStyle name="Heading 4" xfId="15" builtinId="19" customBuiltin="1"/>
    <cellStyle name="Heading 4 2" xfId="63"/>
    <cellStyle name="Heading 4 2 2" xfId="142"/>
    <cellStyle name="Input" xfId="19" builtinId="20" customBuiltin="1"/>
    <cellStyle name="Input 2" xfId="82"/>
    <cellStyle name="Input 2 2" xfId="143"/>
    <cellStyle name="Input 2 2 10" xfId="963"/>
    <cellStyle name="Input 2 2 11" xfId="964"/>
    <cellStyle name="Input 2 2 12" xfId="965"/>
    <cellStyle name="Input 2 2 13" xfId="966"/>
    <cellStyle name="Input 2 2 14" xfId="967"/>
    <cellStyle name="Input 2 2 15" xfId="968"/>
    <cellStyle name="Input 2 2 16" xfId="969"/>
    <cellStyle name="Input 2 2 17" xfId="970"/>
    <cellStyle name="Input 2 2 18" xfId="971"/>
    <cellStyle name="Input 2 2 19" xfId="972"/>
    <cellStyle name="Input 2 2 2" xfId="973"/>
    <cellStyle name="Input 2 2 20" xfId="974"/>
    <cellStyle name="Input 2 2 21" xfId="975"/>
    <cellStyle name="Input 2 2 22" xfId="976"/>
    <cellStyle name="Input 2 2 23" xfId="977"/>
    <cellStyle name="Input 2 2 24" xfId="978"/>
    <cellStyle name="Input 2 2 25" xfId="979"/>
    <cellStyle name="Input 2 2 26" xfId="980"/>
    <cellStyle name="Input 2 2 27" xfId="981"/>
    <cellStyle name="Input 2 2 28" xfId="982"/>
    <cellStyle name="Input 2 2 29" xfId="983"/>
    <cellStyle name="Input 2 2 3" xfId="984"/>
    <cellStyle name="Input 2 2 30" xfId="985"/>
    <cellStyle name="Input 2 2 31" xfId="986"/>
    <cellStyle name="Input 2 2 32" xfId="987"/>
    <cellStyle name="Input 2 2 33" xfId="988"/>
    <cellStyle name="Input 2 2 4" xfId="989"/>
    <cellStyle name="Input 2 2 5" xfId="990"/>
    <cellStyle name="Input 2 2 6" xfId="991"/>
    <cellStyle name="Input 2 2 7" xfId="992"/>
    <cellStyle name="Input 2 2 8" xfId="993"/>
    <cellStyle name="Input 2 2 9" xfId="994"/>
    <cellStyle name="KPMG Heading 1" xfId="234"/>
    <cellStyle name="KPMG Heading 2" xfId="235"/>
    <cellStyle name="KPMG Heading 3" xfId="236"/>
    <cellStyle name="KPMG Heading 4" xfId="237"/>
    <cellStyle name="KPMG Normal" xfId="238"/>
    <cellStyle name="KPMG Normal Text" xfId="239"/>
    <cellStyle name="KPMG Normal_123" xfId="240"/>
    <cellStyle name="Linked Cell" xfId="22" builtinId="24" customBuiltin="1"/>
    <cellStyle name="Linked Cell 2" xfId="70"/>
    <cellStyle name="Linked Cell 2 2" xfId="144"/>
    <cellStyle name="Neutral" xfId="18" builtinId="28" customBuiltin="1"/>
    <cellStyle name="Neutral 2" xfId="76"/>
    <cellStyle name="Neutral 2 2" xfId="105"/>
    <cellStyle name="Neutral 3" xfId="145"/>
    <cellStyle name="Normal" xfId="0" builtinId="0"/>
    <cellStyle name="Normal 10" xfId="4"/>
    <cellStyle name="Normal 10 2" xfId="185"/>
    <cellStyle name="Normal 10 3" xfId="208"/>
    <cellStyle name="Normal 11" xfId="164"/>
    <cellStyle name="Normal 11 2" xfId="186"/>
    <cellStyle name="Normal 11 3" xfId="209"/>
    <cellStyle name="Normal 12" xfId="165"/>
    <cellStyle name="Normal 12 2" xfId="241"/>
    <cellStyle name="Normal 12 3" xfId="2024"/>
    <cellStyle name="Normal 13" xfId="242"/>
    <cellStyle name="Normal 14" xfId="243"/>
    <cellStyle name="Normal 14 2" xfId="244"/>
    <cellStyle name="Normal 15" xfId="245"/>
    <cellStyle name="Normal 16" xfId="246"/>
    <cellStyle name="Normal 17" xfId="247"/>
    <cellStyle name="Normal 18" xfId="299"/>
    <cellStyle name="Normal 2" xfId="1"/>
    <cellStyle name="Normal 2 2" xfId="146"/>
    <cellStyle name="Normal 2 2 2" xfId="163"/>
    <cellStyle name="Normal 2 2 3" xfId="248"/>
    <cellStyle name="Normal 2 3" xfId="147"/>
    <cellStyle name="Normal 2 3 2" xfId="249"/>
    <cellStyle name="Normal 2 3 3" xfId="250"/>
    <cellStyle name="Normal 2 4" xfId="96"/>
    <cellStyle name="Normal 2 4 2" xfId="251"/>
    <cellStyle name="Normal 2 5" xfId="252"/>
    <cellStyle name="Normal 2 6" xfId="253"/>
    <cellStyle name="Normal 3" xfId="3"/>
    <cellStyle name="Normal 3 2" xfId="104"/>
    <cellStyle name="Normal 3 2 2" xfId="148"/>
    <cellStyle name="Normal 3 2 3" xfId="254"/>
    <cellStyle name="Normal 3 3" xfId="98"/>
    <cellStyle name="Normal 3 4" xfId="255"/>
    <cellStyle name="Normal 3 5" xfId="256"/>
    <cellStyle name="Normal 3_HavelvacN2axjusakN3" xfId="106"/>
    <cellStyle name="Normal 4" xfId="5"/>
    <cellStyle name="Normal 4 2" xfId="9"/>
    <cellStyle name="Normal 4 3" xfId="101"/>
    <cellStyle name="Normal 5" xfId="107"/>
    <cellStyle name="Normal 5 2" xfId="149"/>
    <cellStyle name="Normal 5 2 2" xfId="189"/>
    <cellStyle name="Normal 5 2 2 2" xfId="212"/>
    <cellStyle name="Normal 5 2 3" xfId="182"/>
    <cellStyle name="Normal 5 2 4" xfId="206"/>
    <cellStyle name="Normal 5 3" xfId="257"/>
    <cellStyle name="Normal 6" xfId="150"/>
    <cellStyle name="Normal 6 2" xfId="213"/>
    <cellStyle name="Normal 6 3" xfId="258"/>
    <cellStyle name="Normal 7" xfId="151"/>
    <cellStyle name="Normal 7 2" xfId="259"/>
    <cellStyle name="Normal 8" xfId="8"/>
    <cellStyle name="Normal 8 2" xfId="162"/>
    <cellStyle name="Normal 8 3" xfId="179"/>
    <cellStyle name="Normal 8 4" xfId="203"/>
    <cellStyle name="Normal 9" xfId="94"/>
    <cellStyle name="Normal 9 2" xfId="184"/>
    <cellStyle name="Normal 9 3" xfId="207"/>
    <cellStyle name="Note" xfId="25" builtinId="10" customBuiltin="1"/>
    <cellStyle name="Note 2" xfId="54"/>
    <cellStyle name="Note 2 2" xfId="152"/>
    <cellStyle name="Note 2 2 10" xfId="995"/>
    <cellStyle name="Note 2 2 11" xfId="996"/>
    <cellStyle name="Note 2 2 12" xfId="997"/>
    <cellStyle name="Note 2 2 13" xfId="998"/>
    <cellStyle name="Note 2 2 14" xfId="999"/>
    <cellStyle name="Note 2 2 15" xfId="1000"/>
    <cellStyle name="Note 2 2 16" xfId="1001"/>
    <cellStyle name="Note 2 2 17" xfId="1002"/>
    <cellStyle name="Note 2 2 18" xfId="1003"/>
    <cellStyle name="Note 2 2 19" xfId="1004"/>
    <cellStyle name="Note 2 2 2" xfId="1005"/>
    <cellStyle name="Note 2 2 20" xfId="1006"/>
    <cellStyle name="Note 2 2 21" xfId="1007"/>
    <cellStyle name="Note 2 2 22" xfId="1008"/>
    <cellStyle name="Note 2 2 23" xfId="1009"/>
    <cellStyle name="Note 2 2 24" xfId="1010"/>
    <cellStyle name="Note 2 2 25" xfId="1011"/>
    <cellStyle name="Note 2 2 26" xfId="1012"/>
    <cellStyle name="Note 2 2 27" xfId="1013"/>
    <cellStyle name="Note 2 2 28" xfId="1014"/>
    <cellStyle name="Note 2 2 29" xfId="1015"/>
    <cellStyle name="Note 2 2 3" xfId="1016"/>
    <cellStyle name="Note 2 2 30" xfId="1017"/>
    <cellStyle name="Note 2 2 31" xfId="1018"/>
    <cellStyle name="Note 2 2 32" xfId="1019"/>
    <cellStyle name="Note 2 2 33" xfId="1020"/>
    <cellStyle name="Note 2 2 34" xfId="1021"/>
    <cellStyle name="Note 2 2 4" xfId="1022"/>
    <cellStyle name="Note 2 2 5" xfId="1023"/>
    <cellStyle name="Note 2 2 6" xfId="1024"/>
    <cellStyle name="Note 2 2 7" xfId="1025"/>
    <cellStyle name="Note 2 2 8" xfId="1026"/>
    <cellStyle name="Note 2 2 9" xfId="1027"/>
    <cellStyle name="Note 2 3" xfId="260"/>
    <cellStyle name="Note 3" xfId="166"/>
    <cellStyle name="Note 4" xfId="190"/>
    <cellStyle name="Output" xfId="20" builtinId="21" customBuiltin="1"/>
    <cellStyle name="Output 2" xfId="81"/>
    <cellStyle name="Output 2 2" xfId="153"/>
    <cellStyle name="Output 2 2 10" xfId="1028"/>
    <cellStyle name="Output 2 2 11" xfId="1029"/>
    <cellStyle name="Output 2 2 12" xfId="1030"/>
    <cellStyle name="Output 2 2 13" xfId="1031"/>
    <cellStyle name="Output 2 2 14" xfId="1032"/>
    <cellStyle name="Output 2 2 15" xfId="1033"/>
    <cellStyle name="Output 2 2 16" xfId="1034"/>
    <cellStyle name="Output 2 2 17" xfId="1035"/>
    <cellStyle name="Output 2 2 18" xfId="1036"/>
    <cellStyle name="Output 2 2 19" xfId="1037"/>
    <cellStyle name="Output 2 2 2" xfId="1038"/>
    <cellStyle name="Output 2 2 20" xfId="1039"/>
    <cellStyle name="Output 2 2 21" xfId="1040"/>
    <cellStyle name="Output 2 2 22" xfId="1041"/>
    <cellStyle name="Output 2 2 23" xfId="1042"/>
    <cellStyle name="Output 2 2 24" xfId="1043"/>
    <cellStyle name="Output 2 2 25" xfId="1044"/>
    <cellStyle name="Output 2 2 26" xfId="1045"/>
    <cellStyle name="Output 2 2 27" xfId="1046"/>
    <cellStyle name="Output 2 2 28" xfId="1047"/>
    <cellStyle name="Output 2 2 29" xfId="1048"/>
    <cellStyle name="Output 2 2 3" xfId="1049"/>
    <cellStyle name="Output 2 2 30" xfId="1050"/>
    <cellStyle name="Output 2 2 31" xfId="1051"/>
    <cellStyle name="Output 2 2 32" xfId="1052"/>
    <cellStyle name="Output 2 2 33" xfId="1053"/>
    <cellStyle name="Output 2 2 34" xfId="1054"/>
    <cellStyle name="Output 2 2 4" xfId="1055"/>
    <cellStyle name="Output 2 2 5" xfId="1056"/>
    <cellStyle name="Output 2 2 6" xfId="1057"/>
    <cellStyle name="Output 2 2 7" xfId="1058"/>
    <cellStyle name="Output 2 2 8" xfId="1059"/>
    <cellStyle name="Output 2 2 9" xfId="1060"/>
    <cellStyle name="Percent 2" xfId="2"/>
    <cellStyle name="Percent 2 2" xfId="97"/>
    <cellStyle name="Percent 2 2 2" xfId="261"/>
    <cellStyle name="Percent 2 3" xfId="262"/>
    <cellStyle name="Percent 2 4" xfId="263"/>
    <cellStyle name="Percent 3" xfId="264"/>
    <cellStyle name="Percent 3 2" xfId="265"/>
    <cellStyle name="Percent 4" xfId="266"/>
    <cellStyle name="Percent 4 2" xfId="267"/>
    <cellStyle name="Percent 5" xfId="268"/>
    <cellStyle name="Percent 5 2" xfId="269"/>
    <cellStyle name="Percent 5 2 2" xfId="270"/>
    <cellStyle name="Percent 5 3" xfId="271"/>
    <cellStyle name="Percent 6" xfId="2029"/>
    <cellStyle name="SN_241" xfId="6"/>
    <cellStyle name="Style 1" xfId="154"/>
    <cellStyle name="Style 1 2" xfId="155"/>
    <cellStyle name="Style 1 2 2" xfId="183"/>
    <cellStyle name="Style 1_verchnakan_ax21-25_2018" xfId="156"/>
    <cellStyle name="Title 2" xfId="52"/>
    <cellStyle name="Title 2 2" xfId="157"/>
    <cellStyle name="Title 3" xfId="84"/>
    <cellStyle name="Total" xfId="27" builtinId="25" customBuiltin="1"/>
    <cellStyle name="Total 2" xfId="89"/>
    <cellStyle name="Total 2 2" xfId="158"/>
    <cellStyle name="Total 2 2 10" xfId="1061"/>
    <cellStyle name="Total 2 2 11" xfId="1062"/>
    <cellStyle name="Total 2 2 12" xfId="1063"/>
    <cellStyle name="Total 2 2 13" xfId="1064"/>
    <cellStyle name="Total 2 2 14" xfId="1065"/>
    <cellStyle name="Total 2 2 15" xfId="1066"/>
    <cellStyle name="Total 2 2 16" xfId="1067"/>
    <cellStyle name="Total 2 2 17" xfId="1068"/>
    <cellStyle name="Total 2 2 18" xfId="1069"/>
    <cellStyle name="Total 2 2 19" xfId="1070"/>
    <cellStyle name="Total 2 2 2" xfId="1071"/>
    <cellStyle name="Total 2 2 20" xfId="1072"/>
    <cellStyle name="Total 2 2 21" xfId="1073"/>
    <cellStyle name="Total 2 2 22" xfId="1074"/>
    <cellStyle name="Total 2 2 23" xfId="1075"/>
    <cellStyle name="Total 2 2 24" xfId="1076"/>
    <cellStyle name="Total 2 2 25" xfId="1077"/>
    <cellStyle name="Total 2 2 26" xfId="1078"/>
    <cellStyle name="Total 2 2 27" xfId="1079"/>
    <cellStyle name="Total 2 2 28" xfId="1080"/>
    <cellStyle name="Total 2 2 29" xfId="1081"/>
    <cellStyle name="Total 2 2 3" xfId="1082"/>
    <cellStyle name="Total 2 2 30" xfId="1083"/>
    <cellStyle name="Total 2 2 31" xfId="1084"/>
    <cellStyle name="Total 2 2 32" xfId="1085"/>
    <cellStyle name="Total 2 2 33" xfId="1086"/>
    <cellStyle name="Total 2 2 34" xfId="1087"/>
    <cellStyle name="Total 2 2 4" xfId="1088"/>
    <cellStyle name="Total 2 2 5" xfId="1089"/>
    <cellStyle name="Total 2 2 6" xfId="1090"/>
    <cellStyle name="Total 2 2 7" xfId="1091"/>
    <cellStyle name="Total 2 2 8" xfId="1092"/>
    <cellStyle name="Total 2 2 9" xfId="1093"/>
    <cellStyle name="Warning Text" xfId="24" builtinId="11" customBuiltin="1"/>
    <cellStyle name="Warning Text 2" xfId="68"/>
    <cellStyle name="Warning Text 2 2" xfId="159"/>
    <cellStyle name="Акцент1 10" xfId="1094"/>
    <cellStyle name="Акцент1 11" xfId="1095"/>
    <cellStyle name="Акцент1 12" xfId="1096"/>
    <cellStyle name="Акцент1 13" xfId="1097"/>
    <cellStyle name="Акцент1 14" xfId="1098"/>
    <cellStyle name="Акцент1 15" xfId="1099"/>
    <cellStyle name="Акцент1 16" xfId="1100"/>
    <cellStyle name="Акцент1 17" xfId="1101"/>
    <cellStyle name="Акцент1 18" xfId="1102"/>
    <cellStyle name="Акцент1 19" xfId="1103"/>
    <cellStyle name="Акцент1 2" xfId="1104"/>
    <cellStyle name="Акцент1 20" xfId="1105"/>
    <cellStyle name="Акцент1 21" xfId="1106"/>
    <cellStyle name="Акцент1 22" xfId="1107"/>
    <cellStyle name="Акцент1 23" xfId="1108"/>
    <cellStyle name="Акцент1 24" xfId="1109"/>
    <cellStyle name="Акцент1 25" xfId="1110"/>
    <cellStyle name="Акцент1 26" xfId="1111"/>
    <cellStyle name="Акцент1 27" xfId="1112"/>
    <cellStyle name="Акцент1 28" xfId="1113"/>
    <cellStyle name="Акцент1 29" xfId="1114"/>
    <cellStyle name="Акцент1 3" xfId="1115"/>
    <cellStyle name="Акцент1 30" xfId="1116"/>
    <cellStyle name="Акцент1 31" xfId="1117"/>
    <cellStyle name="Акцент1 32" xfId="1118"/>
    <cellStyle name="Акцент1 33" xfId="1119"/>
    <cellStyle name="Акцент1 34" xfId="1120"/>
    <cellStyle name="Акцент1 35" xfId="1121"/>
    <cellStyle name="Акцент1 36" xfId="1122"/>
    <cellStyle name="Акцент1 4" xfId="1123"/>
    <cellStyle name="Акцент1 5" xfId="1124"/>
    <cellStyle name="Акцент1 6" xfId="1125"/>
    <cellStyle name="Акцент1 7" xfId="1126"/>
    <cellStyle name="Акцент1 8" xfId="1127"/>
    <cellStyle name="Акцент1 9" xfId="1128"/>
    <cellStyle name="Акцент2 10" xfId="1129"/>
    <cellStyle name="Акцент2 11" xfId="1130"/>
    <cellStyle name="Акцент2 12" xfId="1131"/>
    <cellStyle name="Акцент2 13" xfId="1132"/>
    <cellStyle name="Акцент2 14" xfId="1133"/>
    <cellStyle name="Акцент2 15" xfId="1134"/>
    <cellStyle name="Акцент2 16" xfId="1135"/>
    <cellStyle name="Акцент2 17" xfId="1136"/>
    <cellStyle name="Акцент2 18" xfId="1137"/>
    <cellStyle name="Акцент2 19" xfId="1138"/>
    <cellStyle name="Акцент2 2" xfId="1139"/>
    <cellStyle name="Акцент2 20" xfId="1140"/>
    <cellStyle name="Акцент2 21" xfId="1141"/>
    <cellStyle name="Акцент2 22" xfId="1142"/>
    <cellStyle name="Акцент2 23" xfId="1143"/>
    <cellStyle name="Акцент2 24" xfId="1144"/>
    <cellStyle name="Акцент2 25" xfId="1145"/>
    <cellStyle name="Акцент2 26" xfId="1146"/>
    <cellStyle name="Акцент2 27" xfId="1147"/>
    <cellStyle name="Акцент2 28" xfId="1148"/>
    <cellStyle name="Акцент2 29" xfId="1149"/>
    <cellStyle name="Акцент2 3" xfId="1150"/>
    <cellStyle name="Акцент2 30" xfId="1151"/>
    <cellStyle name="Акцент2 31" xfId="1152"/>
    <cellStyle name="Акцент2 32" xfId="1153"/>
    <cellStyle name="Акцент2 33" xfId="1154"/>
    <cellStyle name="Акцент2 34" xfId="1155"/>
    <cellStyle name="Акцент2 35" xfId="1156"/>
    <cellStyle name="Акцент2 36" xfId="1157"/>
    <cellStyle name="Акцент2 4" xfId="1158"/>
    <cellStyle name="Акцент2 5" xfId="1159"/>
    <cellStyle name="Акцент2 6" xfId="1160"/>
    <cellStyle name="Акцент2 7" xfId="1161"/>
    <cellStyle name="Акцент2 8" xfId="1162"/>
    <cellStyle name="Акцент2 9" xfId="1163"/>
    <cellStyle name="Акцент3 10" xfId="1164"/>
    <cellStyle name="Акцент3 11" xfId="1165"/>
    <cellStyle name="Акцент3 12" xfId="1166"/>
    <cellStyle name="Акцент3 13" xfId="1167"/>
    <cellStyle name="Акцент3 14" xfId="1168"/>
    <cellStyle name="Акцент3 15" xfId="1169"/>
    <cellStyle name="Акцент3 16" xfId="1170"/>
    <cellStyle name="Акцент3 17" xfId="1171"/>
    <cellStyle name="Акцент3 18" xfId="1172"/>
    <cellStyle name="Акцент3 19" xfId="1173"/>
    <cellStyle name="Акцент3 2" xfId="1174"/>
    <cellStyle name="Акцент3 20" xfId="1175"/>
    <cellStyle name="Акцент3 21" xfId="1176"/>
    <cellStyle name="Акцент3 22" xfId="1177"/>
    <cellStyle name="Акцент3 23" xfId="1178"/>
    <cellStyle name="Акцент3 24" xfId="1179"/>
    <cellStyle name="Акцент3 25" xfId="1180"/>
    <cellStyle name="Акцент3 26" xfId="1181"/>
    <cellStyle name="Акцент3 27" xfId="1182"/>
    <cellStyle name="Акцент3 28" xfId="1183"/>
    <cellStyle name="Акцент3 29" xfId="1184"/>
    <cellStyle name="Акцент3 3" xfId="1185"/>
    <cellStyle name="Акцент3 30" xfId="1186"/>
    <cellStyle name="Акцент3 31" xfId="1187"/>
    <cellStyle name="Акцент3 32" xfId="1188"/>
    <cellStyle name="Акцент3 33" xfId="1189"/>
    <cellStyle name="Акцент3 34" xfId="1190"/>
    <cellStyle name="Акцент3 35" xfId="1191"/>
    <cellStyle name="Акцент3 36" xfId="1192"/>
    <cellStyle name="Акцент3 4" xfId="1193"/>
    <cellStyle name="Акцент3 5" xfId="1194"/>
    <cellStyle name="Акцент3 6" xfId="1195"/>
    <cellStyle name="Акцент3 7" xfId="1196"/>
    <cellStyle name="Акцент3 8" xfId="1197"/>
    <cellStyle name="Акцент3 9" xfId="1198"/>
    <cellStyle name="Акцент4 10" xfId="1199"/>
    <cellStyle name="Акцент4 11" xfId="1200"/>
    <cellStyle name="Акцент4 12" xfId="1201"/>
    <cellStyle name="Акцент4 13" xfId="1202"/>
    <cellStyle name="Акцент4 14" xfId="1203"/>
    <cellStyle name="Акцент4 15" xfId="1204"/>
    <cellStyle name="Акцент4 16" xfId="1205"/>
    <cellStyle name="Акцент4 17" xfId="1206"/>
    <cellStyle name="Акцент4 18" xfId="1207"/>
    <cellStyle name="Акцент4 19" xfId="1208"/>
    <cellStyle name="Акцент4 2" xfId="1209"/>
    <cellStyle name="Акцент4 20" xfId="1210"/>
    <cellStyle name="Акцент4 21" xfId="1211"/>
    <cellStyle name="Акцент4 22" xfId="1212"/>
    <cellStyle name="Акцент4 23" xfId="1213"/>
    <cellStyle name="Акцент4 24" xfId="1214"/>
    <cellStyle name="Акцент4 25" xfId="1215"/>
    <cellStyle name="Акцент4 26" xfId="1216"/>
    <cellStyle name="Акцент4 27" xfId="1217"/>
    <cellStyle name="Акцент4 28" xfId="1218"/>
    <cellStyle name="Акцент4 29" xfId="1219"/>
    <cellStyle name="Акцент4 3" xfId="1220"/>
    <cellStyle name="Акцент4 30" xfId="1221"/>
    <cellStyle name="Акцент4 31" xfId="1222"/>
    <cellStyle name="Акцент4 32" xfId="1223"/>
    <cellStyle name="Акцент4 33" xfId="1224"/>
    <cellStyle name="Акцент4 34" xfId="1225"/>
    <cellStyle name="Акцент4 35" xfId="1226"/>
    <cellStyle name="Акцент4 36" xfId="1227"/>
    <cellStyle name="Акцент4 4" xfId="1228"/>
    <cellStyle name="Акцент4 5" xfId="1229"/>
    <cellStyle name="Акцент4 6" xfId="1230"/>
    <cellStyle name="Акцент4 7" xfId="1231"/>
    <cellStyle name="Акцент4 8" xfId="1232"/>
    <cellStyle name="Акцент4 9" xfId="1233"/>
    <cellStyle name="Акцент5 10" xfId="1234"/>
    <cellStyle name="Акцент5 11" xfId="1235"/>
    <cellStyle name="Акцент5 12" xfId="1236"/>
    <cellStyle name="Акцент5 13" xfId="1237"/>
    <cellStyle name="Акцент5 14" xfId="1238"/>
    <cellStyle name="Акцент5 15" xfId="1239"/>
    <cellStyle name="Акцент5 16" xfId="1240"/>
    <cellStyle name="Акцент5 17" xfId="1241"/>
    <cellStyle name="Акцент5 18" xfId="1242"/>
    <cellStyle name="Акцент5 19" xfId="1243"/>
    <cellStyle name="Акцент5 2" xfId="1244"/>
    <cellStyle name="Акцент5 20" xfId="1245"/>
    <cellStyle name="Акцент5 21" xfId="1246"/>
    <cellStyle name="Акцент5 22" xfId="1247"/>
    <cellStyle name="Акцент5 23" xfId="1248"/>
    <cellStyle name="Акцент5 24" xfId="1249"/>
    <cellStyle name="Акцент5 25" xfId="1250"/>
    <cellStyle name="Акцент5 26" xfId="1251"/>
    <cellStyle name="Акцент5 27" xfId="1252"/>
    <cellStyle name="Акцент5 28" xfId="1253"/>
    <cellStyle name="Акцент5 29" xfId="1254"/>
    <cellStyle name="Акцент5 3" xfId="1255"/>
    <cellStyle name="Акцент5 30" xfId="1256"/>
    <cellStyle name="Акцент5 31" xfId="1257"/>
    <cellStyle name="Акцент5 32" xfId="1258"/>
    <cellStyle name="Акцент5 33" xfId="1259"/>
    <cellStyle name="Акцент5 34" xfId="1260"/>
    <cellStyle name="Акцент5 35" xfId="1261"/>
    <cellStyle name="Акцент5 36" xfId="1262"/>
    <cellStyle name="Акцент5 4" xfId="1263"/>
    <cellStyle name="Акцент5 5" xfId="1264"/>
    <cellStyle name="Акцент5 6" xfId="1265"/>
    <cellStyle name="Акцент5 7" xfId="1266"/>
    <cellStyle name="Акцент5 8" xfId="1267"/>
    <cellStyle name="Акцент5 9" xfId="1268"/>
    <cellStyle name="Акцент6 10" xfId="1269"/>
    <cellStyle name="Акцент6 11" xfId="1270"/>
    <cellStyle name="Акцент6 12" xfId="1271"/>
    <cellStyle name="Акцент6 13" xfId="1272"/>
    <cellStyle name="Акцент6 14" xfId="1273"/>
    <cellStyle name="Акцент6 15" xfId="1274"/>
    <cellStyle name="Акцент6 16" xfId="1275"/>
    <cellStyle name="Акцент6 17" xfId="1276"/>
    <cellStyle name="Акцент6 18" xfId="1277"/>
    <cellStyle name="Акцент6 19" xfId="1278"/>
    <cellStyle name="Акцент6 2" xfId="1279"/>
    <cellStyle name="Акцент6 20" xfId="1280"/>
    <cellStyle name="Акцент6 21" xfId="1281"/>
    <cellStyle name="Акцент6 22" xfId="1282"/>
    <cellStyle name="Акцент6 23" xfId="1283"/>
    <cellStyle name="Акцент6 24" xfId="1284"/>
    <cellStyle name="Акцент6 25" xfId="1285"/>
    <cellStyle name="Акцент6 26" xfId="1286"/>
    <cellStyle name="Акцент6 27" xfId="1287"/>
    <cellStyle name="Акцент6 28" xfId="1288"/>
    <cellStyle name="Акцент6 29" xfId="1289"/>
    <cellStyle name="Акцент6 3" xfId="1290"/>
    <cellStyle name="Акцент6 30" xfId="1291"/>
    <cellStyle name="Акцент6 31" xfId="1292"/>
    <cellStyle name="Акцент6 32" xfId="1293"/>
    <cellStyle name="Акцент6 33" xfId="1294"/>
    <cellStyle name="Акцент6 34" xfId="1295"/>
    <cellStyle name="Акцент6 35" xfId="1296"/>
    <cellStyle name="Акцент6 36" xfId="1297"/>
    <cellStyle name="Акцент6 4" xfId="1298"/>
    <cellStyle name="Акцент6 5" xfId="1299"/>
    <cellStyle name="Акцент6 6" xfId="1300"/>
    <cellStyle name="Акцент6 7" xfId="1301"/>
    <cellStyle name="Акцент6 8" xfId="1302"/>
    <cellStyle name="Акцент6 9" xfId="1303"/>
    <cellStyle name="Беззащитный" xfId="272"/>
    <cellStyle name="Ввод  10" xfId="1304"/>
    <cellStyle name="Ввод  11" xfId="1305"/>
    <cellStyle name="Ввод  12" xfId="1306"/>
    <cellStyle name="Ввод  13" xfId="1307"/>
    <cellStyle name="Ввод  14" xfId="1308"/>
    <cellStyle name="Ввод  15" xfId="1309"/>
    <cellStyle name="Ввод  16" xfId="1310"/>
    <cellStyle name="Ввод  17" xfId="1311"/>
    <cellStyle name="Ввод  18" xfId="1312"/>
    <cellStyle name="Ввод  19" xfId="1313"/>
    <cellStyle name="Ввод  2" xfId="1314"/>
    <cellStyle name="Ввод  20" xfId="1315"/>
    <cellStyle name="Ввод  21" xfId="1316"/>
    <cellStyle name="Ввод  22" xfId="1317"/>
    <cellStyle name="Ввод  23" xfId="1318"/>
    <cellStyle name="Ввод  24" xfId="1319"/>
    <cellStyle name="Ввод  25" xfId="1320"/>
    <cellStyle name="Ввод  26" xfId="1321"/>
    <cellStyle name="Ввод  27" xfId="1322"/>
    <cellStyle name="Ввод  28" xfId="1323"/>
    <cellStyle name="Ввод  29" xfId="1324"/>
    <cellStyle name="Ввод  3" xfId="1325"/>
    <cellStyle name="Ввод  30" xfId="1326"/>
    <cellStyle name="Ввод  31" xfId="1327"/>
    <cellStyle name="Ввод  32" xfId="1328"/>
    <cellStyle name="Ввод  33" xfId="1329"/>
    <cellStyle name="Ввод  34" xfId="1330"/>
    <cellStyle name="Ввод  35" xfId="1331"/>
    <cellStyle name="Ввод  36" xfId="1332"/>
    <cellStyle name="Ввод  4" xfId="1333"/>
    <cellStyle name="Ввод  5" xfId="1334"/>
    <cellStyle name="Ввод  6" xfId="1335"/>
    <cellStyle name="Ввод  7" xfId="1336"/>
    <cellStyle name="Ввод  8" xfId="1337"/>
    <cellStyle name="Ввод  9" xfId="1338"/>
    <cellStyle name="Вывод 10" xfId="1339"/>
    <cellStyle name="Вывод 11" xfId="1340"/>
    <cellStyle name="Вывод 12" xfId="1341"/>
    <cellStyle name="Вывод 13" xfId="1342"/>
    <cellStyle name="Вывод 14" xfId="1343"/>
    <cellStyle name="Вывод 15" xfId="1344"/>
    <cellStyle name="Вывод 16" xfId="1345"/>
    <cellStyle name="Вывод 17" xfId="1346"/>
    <cellStyle name="Вывод 18" xfId="1347"/>
    <cellStyle name="Вывод 19" xfId="1348"/>
    <cellStyle name="Вывод 2" xfId="1349"/>
    <cellStyle name="Вывод 20" xfId="1350"/>
    <cellStyle name="Вывод 21" xfId="1351"/>
    <cellStyle name="Вывод 22" xfId="1352"/>
    <cellStyle name="Вывод 23" xfId="1353"/>
    <cellStyle name="Вывод 24" xfId="1354"/>
    <cellStyle name="Вывод 25" xfId="1355"/>
    <cellStyle name="Вывод 26" xfId="1356"/>
    <cellStyle name="Вывод 27" xfId="1357"/>
    <cellStyle name="Вывод 28" xfId="1358"/>
    <cellStyle name="Вывод 29" xfId="1359"/>
    <cellStyle name="Вывод 3" xfId="1360"/>
    <cellStyle name="Вывод 30" xfId="1361"/>
    <cellStyle name="Вывод 31" xfId="1362"/>
    <cellStyle name="Вывод 32" xfId="1363"/>
    <cellStyle name="Вывод 33" xfId="1364"/>
    <cellStyle name="Вывод 34" xfId="1365"/>
    <cellStyle name="Вывод 35" xfId="1366"/>
    <cellStyle name="Вывод 36" xfId="1367"/>
    <cellStyle name="Вывод 4" xfId="1368"/>
    <cellStyle name="Вывод 5" xfId="1369"/>
    <cellStyle name="Вывод 6" xfId="1370"/>
    <cellStyle name="Вывод 7" xfId="1371"/>
    <cellStyle name="Вывод 8" xfId="1372"/>
    <cellStyle name="Вывод 9" xfId="1373"/>
    <cellStyle name="Вычисление 10" xfId="1374"/>
    <cellStyle name="Вычисление 11" xfId="1375"/>
    <cellStyle name="Вычисление 12" xfId="1376"/>
    <cellStyle name="Вычисление 13" xfId="1377"/>
    <cellStyle name="Вычисление 14" xfId="1378"/>
    <cellStyle name="Вычисление 15" xfId="1379"/>
    <cellStyle name="Вычисление 16" xfId="1380"/>
    <cellStyle name="Вычисление 17" xfId="1381"/>
    <cellStyle name="Вычисление 18" xfId="1382"/>
    <cellStyle name="Вычисление 19" xfId="1383"/>
    <cellStyle name="Вычисление 2" xfId="1384"/>
    <cellStyle name="Вычисление 20" xfId="1385"/>
    <cellStyle name="Вычисление 21" xfId="1386"/>
    <cellStyle name="Вычисление 22" xfId="1387"/>
    <cellStyle name="Вычисление 23" xfId="1388"/>
    <cellStyle name="Вычисление 24" xfId="1389"/>
    <cellStyle name="Вычисление 25" xfId="1390"/>
    <cellStyle name="Вычисление 26" xfId="1391"/>
    <cellStyle name="Вычисление 27" xfId="1392"/>
    <cellStyle name="Вычисление 28" xfId="1393"/>
    <cellStyle name="Вычисление 29" xfId="1394"/>
    <cellStyle name="Вычисление 3" xfId="1395"/>
    <cellStyle name="Вычисление 30" xfId="1396"/>
    <cellStyle name="Вычисление 31" xfId="1397"/>
    <cellStyle name="Вычисление 32" xfId="1398"/>
    <cellStyle name="Вычисление 33" xfId="1399"/>
    <cellStyle name="Вычисление 34" xfId="1400"/>
    <cellStyle name="Вычисление 35" xfId="1401"/>
    <cellStyle name="Вычисление 36" xfId="1402"/>
    <cellStyle name="Вычисление 4" xfId="1403"/>
    <cellStyle name="Вычисление 5" xfId="1404"/>
    <cellStyle name="Вычисление 6" xfId="1405"/>
    <cellStyle name="Вычисление 7" xfId="1406"/>
    <cellStyle name="Вычисление 8" xfId="1407"/>
    <cellStyle name="Вычисление 9" xfId="1408"/>
    <cellStyle name="Заголовок 1 10" xfId="1409"/>
    <cellStyle name="Заголовок 1 11" xfId="1410"/>
    <cellStyle name="Заголовок 1 12" xfId="1411"/>
    <cellStyle name="Заголовок 1 13" xfId="1412"/>
    <cellStyle name="Заголовок 1 14" xfId="1413"/>
    <cellStyle name="Заголовок 1 15" xfId="1414"/>
    <cellStyle name="Заголовок 1 16" xfId="1415"/>
    <cellStyle name="Заголовок 1 17" xfId="1416"/>
    <cellStyle name="Заголовок 1 18" xfId="1417"/>
    <cellStyle name="Заголовок 1 19" xfId="1418"/>
    <cellStyle name="Заголовок 1 2" xfId="1419"/>
    <cellStyle name="Заголовок 1 20" xfId="1420"/>
    <cellStyle name="Заголовок 1 21" xfId="1421"/>
    <cellStyle name="Заголовок 1 22" xfId="1422"/>
    <cellStyle name="Заголовок 1 23" xfId="1423"/>
    <cellStyle name="Заголовок 1 24" xfId="1424"/>
    <cellStyle name="Заголовок 1 25" xfId="1425"/>
    <cellStyle name="Заголовок 1 26" xfId="1426"/>
    <cellStyle name="Заголовок 1 27" xfId="1427"/>
    <cellStyle name="Заголовок 1 28" xfId="1428"/>
    <cellStyle name="Заголовок 1 29" xfId="1429"/>
    <cellStyle name="Заголовок 1 3" xfId="1430"/>
    <cellStyle name="Заголовок 1 30" xfId="1431"/>
    <cellStyle name="Заголовок 1 31" xfId="1432"/>
    <cellStyle name="Заголовок 1 32" xfId="1433"/>
    <cellStyle name="Заголовок 1 33" xfId="1434"/>
    <cellStyle name="Заголовок 1 34" xfId="1435"/>
    <cellStyle name="Заголовок 1 35" xfId="1436"/>
    <cellStyle name="Заголовок 1 36" xfId="1437"/>
    <cellStyle name="Заголовок 1 4" xfId="1438"/>
    <cellStyle name="Заголовок 1 5" xfId="1439"/>
    <cellStyle name="Заголовок 1 6" xfId="1440"/>
    <cellStyle name="Заголовок 1 7" xfId="1441"/>
    <cellStyle name="Заголовок 1 8" xfId="1442"/>
    <cellStyle name="Заголовок 1 9" xfId="1443"/>
    <cellStyle name="Заголовок 2 10" xfId="1444"/>
    <cellStyle name="Заголовок 2 11" xfId="1445"/>
    <cellStyle name="Заголовок 2 12" xfId="1446"/>
    <cellStyle name="Заголовок 2 13" xfId="1447"/>
    <cellStyle name="Заголовок 2 14" xfId="1448"/>
    <cellStyle name="Заголовок 2 15" xfId="1449"/>
    <cellStyle name="Заголовок 2 16" xfId="1450"/>
    <cellStyle name="Заголовок 2 17" xfId="1451"/>
    <cellStyle name="Заголовок 2 18" xfId="1452"/>
    <cellStyle name="Заголовок 2 19" xfId="1453"/>
    <cellStyle name="Заголовок 2 2" xfId="1454"/>
    <cellStyle name="Заголовок 2 20" xfId="1455"/>
    <cellStyle name="Заголовок 2 21" xfId="1456"/>
    <cellStyle name="Заголовок 2 22" xfId="1457"/>
    <cellStyle name="Заголовок 2 23" xfId="1458"/>
    <cellStyle name="Заголовок 2 24" xfId="1459"/>
    <cellStyle name="Заголовок 2 25" xfId="1460"/>
    <cellStyle name="Заголовок 2 26" xfId="1461"/>
    <cellStyle name="Заголовок 2 27" xfId="1462"/>
    <cellStyle name="Заголовок 2 28" xfId="1463"/>
    <cellStyle name="Заголовок 2 29" xfId="1464"/>
    <cellStyle name="Заголовок 2 3" xfId="1465"/>
    <cellStyle name="Заголовок 2 30" xfId="1466"/>
    <cellStyle name="Заголовок 2 31" xfId="1467"/>
    <cellStyle name="Заголовок 2 32" xfId="1468"/>
    <cellStyle name="Заголовок 2 33" xfId="1469"/>
    <cellStyle name="Заголовок 2 34" xfId="1470"/>
    <cellStyle name="Заголовок 2 35" xfId="1471"/>
    <cellStyle name="Заголовок 2 36" xfId="1472"/>
    <cellStyle name="Заголовок 2 4" xfId="1473"/>
    <cellStyle name="Заголовок 2 5" xfId="1474"/>
    <cellStyle name="Заголовок 2 6" xfId="1475"/>
    <cellStyle name="Заголовок 2 7" xfId="1476"/>
    <cellStyle name="Заголовок 2 8" xfId="1477"/>
    <cellStyle name="Заголовок 2 9" xfId="1478"/>
    <cellStyle name="Заголовок 3 10" xfId="1479"/>
    <cellStyle name="Заголовок 3 11" xfId="1480"/>
    <cellStyle name="Заголовок 3 12" xfId="1481"/>
    <cellStyle name="Заголовок 3 13" xfId="1482"/>
    <cellStyle name="Заголовок 3 14" xfId="1483"/>
    <cellStyle name="Заголовок 3 15" xfId="1484"/>
    <cellStyle name="Заголовок 3 16" xfId="1485"/>
    <cellStyle name="Заголовок 3 17" xfId="1486"/>
    <cellStyle name="Заголовок 3 18" xfId="1487"/>
    <cellStyle name="Заголовок 3 19" xfId="1488"/>
    <cellStyle name="Заголовок 3 2" xfId="1489"/>
    <cellStyle name="Заголовок 3 20" xfId="1490"/>
    <cellStyle name="Заголовок 3 21" xfId="1491"/>
    <cellStyle name="Заголовок 3 22" xfId="1492"/>
    <cellStyle name="Заголовок 3 23" xfId="1493"/>
    <cellStyle name="Заголовок 3 24" xfId="1494"/>
    <cellStyle name="Заголовок 3 25" xfId="1495"/>
    <cellStyle name="Заголовок 3 26" xfId="1496"/>
    <cellStyle name="Заголовок 3 27" xfId="1497"/>
    <cellStyle name="Заголовок 3 28" xfId="1498"/>
    <cellStyle name="Заголовок 3 29" xfId="1499"/>
    <cellStyle name="Заголовок 3 3" xfId="1500"/>
    <cellStyle name="Заголовок 3 30" xfId="1501"/>
    <cellStyle name="Заголовок 3 31" xfId="1502"/>
    <cellStyle name="Заголовок 3 32" xfId="1503"/>
    <cellStyle name="Заголовок 3 33" xfId="1504"/>
    <cellStyle name="Заголовок 3 34" xfId="1505"/>
    <cellStyle name="Заголовок 3 35" xfId="1506"/>
    <cellStyle name="Заголовок 3 36" xfId="1507"/>
    <cellStyle name="Заголовок 3 4" xfId="1508"/>
    <cellStyle name="Заголовок 3 5" xfId="1509"/>
    <cellStyle name="Заголовок 3 6" xfId="1510"/>
    <cellStyle name="Заголовок 3 7" xfId="1511"/>
    <cellStyle name="Заголовок 3 8" xfId="1512"/>
    <cellStyle name="Заголовок 3 9" xfId="1513"/>
    <cellStyle name="Заголовок 4 10" xfId="1514"/>
    <cellStyle name="Заголовок 4 11" xfId="1515"/>
    <cellStyle name="Заголовок 4 12" xfId="1516"/>
    <cellStyle name="Заголовок 4 13" xfId="1517"/>
    <cellStyle name="Заголовок 4 14" xfId="1518"/>
    <cellStyle name="Заголовок 4 15" xfId="1519"/>
    <cellStyle name="Заголовок 4 16" xfId="1520"/>
    <cellStyle name="Заголовок 4 17" xfId="1521"/>
    <cellStyle name="Заголовок 4 18" xfId="1522"/>
    <cellStyle name="Заголовок 4 19" xfId="1523"/>
    <cellStyle name="Заголовок 4 2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25" xfId="1530"/>
    <cellStyle name="Заголовок 4 26" xfId="1531"/>
    <cellStyle name="Заголовок 4 27" xfId="1532"/>
    <cellStyle name="Заголовок 4 28" xfId="1533"/>
    <cellStyle name="Заголовок 4 29" xfId="1534"/>
    <cellStyle name="Заголовок 4 3" xfId="1535"/>
    <cellStyle name="Заголовок 4 30" xfId="1536"/>
    <cellStyle name="Заголовок 4 31" xfId="1537"/>
    <cellStyle name="Заголовок 4 32" xfId="1538"/>
    <cellStyle name="Заголовок 4 33" xfId="1539"/>
    <cellStyle name="Заголовок 4 34" xfId="1540"/>
    <cellStyle name="Заголовок 4 35" xfId="1541"/>
    <cellStyle name="Заголовок 4 36" xfId="1542"/>
    <cellStyle name="Заголовок 4 4" xfId="1543"/>
    <cellStyle name="Заголовок 4 5" xfId="1544"/>
    <cellStyle name="Заголовок 4 6" xfId="1545"/>
    <cellStyle name="Заголовок 4 7" xfId="1546"/>
    <cellStyle name="Заголовок 4 8" xfId="1547"/>
    <cellStyle name="Заголовок 4 9" xfId="1548"/>
    <cellStyle name="Защитный" xfId="273"/>
    <cellStyle name="Итог 10" xfId="1549"/>
    <cellStyle name="Итог 11" xfId="1550"/>
    <cellStyle name="Итог 12" xfId="1551"/>
    <cellStyle name="Итог 13" xfId="1552"/>
    <cellStyle name="Итог 14" xfId="1553"/>
    <cellStyle name="Итог 15" xfId="1554"/>
    <cellStyle name="Итог 16" xfId="1555"/>
    <cellStyle name="Итог 17" xfId="1556"/>
    <cellStyle name="Итог 18" xfId="1557"/>
    <cellStyle name="Итог 19" xfId="1558"/>
    <cellStyle name="Итог 2" xfId="1559"/>
    <cellStyle name="Итог 20" xfId="1560"/>
    <cellStyle name="Итог 21" xfId="1561"/>
    <cellStyle name="Итог 22" xfId="1562"/>
    <cellStyle name="Итог 23" xfId="1563"/>
    <cellStyle name="Итог 24" xfId="1564"/>
    <cellStyle name="Итог 25" xfId="1565"/>
    <cellStyle name="Итог 26" xfId="1566"/>
    <cellStyle name="Итог 27" xfId="1567"/>
    <cellStyle name="Итог 28" xfId="1568"/>
    <cellStyle name="Итог 29" xfId="1569"/>
    <cellStyle name="Итог 3" xfId="1570"/>
    <cellStyle name="Итог 30" xfId="1571"/>
    <cellStyle name="Итог 31" xfId="1572"/>
    <cellStyle name="Итог 32" xfId="1573"/>
    <cellStyle name="Итог 33" xfId="1574"/>
    <cellStyle name="Итог 34" xfId="1575"/>
    <cellStyle name="Итог 35" xfId="1576"/>
    <cellStyle name="Итог 36" xfId="1577"/>
    <cellStyle name="Итог 4" xfId="1578"/>
    <cellStyle name="Итог 5" xfId="1579"/>
    <cellStyle name="Итог 6" xfId="1580"/>
    <cellStyle name="Итог 7" xfId="1581"/>
    <cellStyle name="Итог 8" xfId="1582"/>
    <cellStyle name="Итог 9" xfId="1583"/>
    <cellStyle name="Контрольная ячейка 10" xfId="1584"/>
    <cellStyle name="Контрольная ячейка 11" xfId="1585"/>
    <cellStyle name="Контрольная ячейка 12" xfId="1586"/>
    <cellStyle name="Контрольная ячейка 13" xfId="1587"/>
    <cellStyle name="Контрольная ячейка 14" xfId="1588"/>
    <cellStyle name="Контрольная ячейка 15" xfId="1589"/>
    <cellStyle name="Контрольная ячейка 16" xfId="1590"/>
    <cellStyle name="Контрольная ячейка 17" xfId="1591"/>
    <cellStyle name="Контрольная ячейка 18" xfId="1592"/>
    <cellStyle name="Контрольная ячейка 19" xfId="1593"/>
    <cellStyle name="Контрольная ячейка 2" xfId="1594"/>
    <cellStyle name="Контрольная ячейка 20" xfId="1595"/>
    <cellStyle name="Контрольная ячейка 21" xfId="1596"/>
    <cellStyle name="Контрольная ячейка 22" xfId="1597"/>
    <cellStyle name="Контрольная ячейка 23" xfId="1598"/>
    <cellStyle name="Контрольная ячейка 24" xfId="1599"/>
    <cellStyle name="Контрольная ячейка 25" xfId="1600"/>
    <cellStyle name="Контрольная ячейка 26" xfId="1601"/>
    <cellStyle name="Контрольная ячейка 27" xfId="1602"/>
    <cellStyle name="Контрольная ячейка 28" xfId="1603"/>
    <cellStyle name="Контрольная ячейка 29" xfId="1604"/>
    <cellStyle name="Контрольная ячейка 3" xfId="1605"/>
    <cellStyle name="Контрольная ячейка 30" xfId="1606"/>
    <cellStyle name="Контрольная ячейка 31" xfId="1607"/>
    <cellStyle name="Контрольная ячейка 32" xfId="1608"/>
    <cellStyle name="Контрольная ячейка 33" xfId="1609"/>
    <cellStyle name="Контрольная ячейка 34" xfId="1610"/>
    <cellStyle name="Контрольная ячейка 35" xfId="1611"/>
    <cellStyle name="Контрольная ячейка 36" xfId="1612"/>
    <cellStyle name="Контрольная ячейка 4" xfId="1613"/>
    <cellStyle name="Контрольная ячейка 5" xfId="1614"/>
    <cellStyle name="Контрольная ячейка 6" xfId="1615"/>
    <cellStyle name="Контрольная ячейка 7" xfId="1616"/>
    <cellStyle name="Контрольная ячейка 8" xfId="1617"/>
    <cellStyle name="Контрольная ячейка 9" xfId="1618"/>
    <cellStyle name="Нейтральный 10" xfId="1619"/>
    <cellStyle name="Нейтральный 11" xfId="1620"/>
    <cellStyle name="Нейтральный 12" xfId="1621"/>
    <cellStyle name="Нейтральный 13" xfId="1622"/>
    <cellStyle name="Нейтральный 14" xfId="1623"/>
    <cellStyle name="Нейтральный 15" xfId="1624"/>
    <cellStyle name="Нейтральный 16" xfId="1625"/>
    <cellStyle name="Нейтральный 17" xfId="1626"/>
    <cellStyle name="Нейтральный 18" xfId="1627"/>
    <cellStyle name="Нейтральный 19" xfId="1628"/>
    <cellStyle name="Нейтральный 2" xfId="1629"/>
    <cellStyle name="Нейтральный 20" xfId="1630"/>
    <cellStyle name="Нейтральный 21" xfId="1631"/>
    <cellStyle name="Нейтральный 22" xfId="1632"/>
    <cellStyle name="Нейтральный 23" xfId="1633"/>
    <cellStyle name="Нейтральный 24" xfId="1634"/>
    <cellStyle name="Нейтральный 25" xfId="1635"/>
    <cellStyle name="Нейтральный 26" xfId="1636"/>
    <cellStyle name="Нейтральный 27" xfId="1637"/>
    <cellStyle name="Нейтральный 28" xfId="1638"/>
    <cellStyle name="Нейтральный 29" xfId="1639"/>
    <cellStyle name="Нейтральный 3" xfId="1640"/>
    <cellStyle name="Нейтральный 30" xfId="1641"/>
    <cellStyle name="Нейтральный 31" xfId="1642"/>
    <cellStyle name="Нейтральный 32" xfId="1643"/>
    <cellStyle name="Нейтральный 33" xfId="1644"/>
    <cellStyle name="Нейтральный 34" xfId="1645"/>
    <cellStyle name="Нейтральный 35" xfId="1646"/>
    <cellStyle name="Нейтральный 36" xfId="1647"/>
    <cellStyle name="Нейтральный 4" xfId="1648"/>
    <cellStyle name="Нейтральный 5" xfId="1649"/>
    <cellStyle name="Нейтральный 6" xfId="1650"/>
    <cellStyle name="Нейтральный 7" xfId="1651"/>
    <cellStyle name="Нейтральный 8" xfId="1652"/>
    <cellStyle name="Нейтральный 9" xfId="1653"/>
    <cellStyle name="Обычный 13" xfId="1654"/>
    <cellStyle name="Обычный 14" xfId="1655"/>
    <cellStyle name="Обычный 15" xfId="1656"/>
    <cellStyle name="Обычный 16" xfId="1657"/>
    <cellStyle name="Обычный 17" xfId="1658"/>
    <cellStyle name="Обычный 18" xfId="1659"/>
    <cellStyle name="Обычный 19" xfId="1660"/>
    <cellStyle name="Обычный 2" xfId="11"/>
    <cellStyle name="Обычный 2 10" xfId="274"/>
    <cellStyle name="Обычный 2 10 2" xfId="1661"/>
    <cellStyle name="Обычный 2 11" xfId="275"/>
    <cellStyle name="Обычный 2 11 2" xfId="1662"/>
    <cellStyle name="Обычный 2 12" xfId="276"/>
    <cellStyle name="Обычный 2 12 2" xfId="1663"/>
    <cellStyle name="Обычный 2 13" xfId="277"/>
    <cellStyle name="Обычный 2 13 2" xfId="1664"/>
    <cellStyle name="Обычный 2 14" xfId="278"/>
    <cellStyle name="Обычный 2 14 2" xfId="1665"/>
    <cellStyle name="Обычный 2 15" xfId="1666"/>
    <cellStyle name="Обычный 2 16" xfId="1667"/>
    <cellStyle name="Обычный 2 17" xfId="1668"/>
    <cellStyle name="Обычный 2 18" xfId="1669"/>
    <cellStyle name="Обычный 2 19" xfId="1670"/>
    <cellStyle name="Обычный 2 2" xfId="161"/>
    <cellStyle name="Обычный 2 2 10" xfId="1671"/>
    <cellStyle name="Обычный 2 2 11" xfId="1672"/>
    <cellStyle name="Обычный 2 2 12" xfId="1673"/>
    <cellStyle name="Обычный 2 2 13" xfId="1674"/>
    <cellStyle name="Обычный 2 2 14" xfId="1675"/>
    <cellStyle name="Обычный 2 2 15" xfId="1676"/>
    <cellStyle name="Обычный 2 2 16" xfId="1677"/>
    <cellStyle name="Обычный 2 2 17" xfId="1678"/>
    <cellStyle name="Обычный 2 2 18" xfId="1679"/>
    <cellStyle name="Обычный 2 2 19" xfId="1680"/>
    <cellStyle name="Обычный 2 2 2" xfId="279"/>
    <cellStyle name="Обычный 2 2 2 2" xfId="1681"/>
    <cellStyle name="Обычный 2 2 20" xfId="1682"/>
    <cellStyle name="Обычный 2 2 21" xfId="1683"/>
    <cellStyle name="Обычный 2 2 22" xfId="1684"/>
    <cellStyle name="Обычный 2 2 23" xfId="1685"/>
    <cellStyle name="Обычный 2 2 24" xfId="1686"/>
    <cellStyle name="Обычный 2 2 25" xfId="1687"/>
    <cellStyle name="Обычный 2 2 26" xfId="1688"/>
    <cellStyle name="Обычный 2 2 27" xfId="1689"/>
    <cellStyle name="Обычный 2 2 28" xfId="1690"/>
    <cellStyle name="Обычный 2 2 29" xfId="1691"/>
    <cellStyle name="Обычный 2 2 3" xfId="280"/>
    <cellStyle name="Обычный 2 2 3 2" xfId="1692"/>
    <cellStyle name="Обычный 2 2 30" xfId="1693"/>
    <cellStyle name="Обычный 2 2 31" xfId="1694"/>
    <cellStyle name="Обычный 2 2 32" xfId="1695"/>
    <cellStyle name="Обычный 2 2 33" xfId="1696"/>
    <cellStyle name="Обычный 2 2 34" xfId="1697"/>
    <cellStyle name="Обычный 2 2 35" xfId="1698"/>
    <cellStyle name="Обычный 2 2 36" xfId="1699"/>
    <cellStyle name="Обычный 2 2 4" xfId="1700"/>
    <cellStyle name="Обычный 2 2 5" xfId="1701"/>
    <cellStyle name="Обычный 2 2 6" xfId="1702"/>
    <cellStyle name="Обычный 2 2 7" xfId="1703"/>
    <cellStyle name="Обычный 2 2 8" xfId="1704"/>
    <cellStyle name="Обычный 2 2 9" xfId="1705"/>
    <cellStyle name="Обычный 2 20" xfId="1706"/>
    <cellStyle name="Обычный 2 21" xfId="1707"/>
    <cellStyle name="Обычный 2 22" xfId="1708"/>
    <cellStyle name="Обычный 2 23" xfId="1709"/>
    <cellStyle name="Обычный 2 24" xfId="1710"/>
    <cellStyle name="Обычный 2 25" xfId="1711"/>
    <cellStyle name="Обычный 2 26" xfId="1712"/>
    <cellStyle name="Обычный 2 27" xfId="1713"/>
    <cellStyle name="Обычный 2 28" xfId="1714"/>
    <cellStyle name="Обычный 2 29" xfId="1715"/>
    <cellStyle name="Обычный 2 3" xfId="160"/>
    <cellStyle name="Обычный 2 30" xfId="1716"/>
    <cellStyle name="Обычный 2 31" xfId="1717"/>
    <cellStyle name="Обычный 2 32" xfId="1718"/>
    <cellStyle name="Обычный 2 33" xfId="1719"/>
    <cellStyle name="Обычный 2 34" xfId="1720"/>
    <cellStyle name="Обычный 2 35" xfId="1721"/>
    <cellStyle name="Обычный 2 36" xfId="1722"/>
    <cellStyle name="Обычный 2 37" xfId="1723"/>
    <cellStyle name="Обычный 2 4" xfId="281"/>
    <cellStyle name="Обычный 2 4 2" xfId="282"/>
    <cellStyle name="Обычный 2 5" xfId="283"/>
    <cellStyle name="Обычный 2 5 2" xfId="284"/>
    <cellStyle name="Обычный 2 6" xfId="285"/>
    <cellStyle name="Обычный 2 6 2" xfId="286"/>
    <cellStyle name="Обычный 2 7" xfId="287"/>
    <cellStyle name="Обычный 2 7 2" xfId="288"/>
    <cellStyle name="Обычный 2 8" xfId="289"/>
    <cellStyle name="Обычный 2 8 2" xfId="290"/>
    <cellStyle name="Обычный 2 9" xfId="291"/>
    <cellStyle name="Обычный 2 9 2" xfId="1724"/>
    <cellStyle name="Обычный 2_900005052015" xfId="292"/>
    <cellStyle name="Обычный 23" xfId="1725"/>
    <cellStyle name="Обычный 24" xfId="1726"/>
    <cellStyle name="Обычный 25" xfId="1727"/>
    <cellStyle name="Обычный 27" xfId="1728"/>
    <cellStyle name="Обычный 28" xfId="1729"/>
    <cellStyle name="Обычный 29" xfId="1730"/>
    <cellStyle name="Обычный 3" xfId="293"/>
    <cellStyle name="Обычный 3 2" xfId="294"/>
    <cellStyle name="Обычный 3 2 2" xfId="1731"/>
    <cellStyle name="Обычный 3 3" xfId="2028"/>
    <cellStyle name="Обычный 30" xfId="1732"/>
    <cellStyle name="Обычный 31" xfId="1733"/>
    <cellStyle name="Обычный 32" xfId="1734"/>
    <cellStyle name="Обычный 34" xfId="1735"/>
    <cellStyle name="Обычный 35" xfId="1736"/>
    <cellStyle name="Обычный 36" xfId="1737"/>
    <cellStyle name="Обычный 4" xfId="295"/>
    <cellStyle name="Обычный 4 2" xfId="1738"/>
    <cellStyle name="Обычный 5" xfId="1739"/>
    <cellStyle name="Обычный 6" xfId="1740"/>
    <cellStyle name="Обычный 7" xfId="1741"/>
    <cellStyle name="Обычный 8" xfId="2025"/>
    <cellStyle name="Плохой 10" xfId="1742"/>
    <cellStyle name="Плохой 11" xfId="1743"/>
    <cellStyle name="Плохой 12" xfId="1744"/>
    <cellStyle name="Плохой 13" xfId="1745"/>
    <cellStyle name="Плохой 14" xfId="1746"/>
    <cellStyle name="Плохой 15" xfId="1747"/>
    <cellStyle name="Плохой 16" xfId="1748"/>
    <cellStyle name="Плохой 17" xfId="1749"/>
    <cellStyle name="Плохой 18" xfId="1750"/>
    <cellStyle name="Плохой 19" xfId="1751"/>
    <cellStyle name="Плохой 2" xfId="1752"/>
    <cellStyle name="Плохой 20" xfId="1753"/>
    <cellStyle name="Плохой 21" xfId="1754"/>
    <cellStyle name="Плохой 22" xfId="1755"/>
    <cellStyle name="Плохой 23" xfId="1756"/>
    <cellStyle name="Плохой 24" xfId="1757"/>
    <cellStyle name="Плохой 25" xfId="1758"/>
    <cellStyle name="Плохой 26" xfId="1759"/>
    <cellStyle name="Плохой 27" xfId="1760"/>
    <cellStyle name="Плохой 28" xfId="1761"/>
    <cellStyle name="Плохой 29" xfId="1762"/>
    <cellStyle name="Плохой 3" xfId="1763"/>
    <cellStyle name="Плохой 30" xfId="1764"/>
    <cellStyle name="Плохой 31" xfId="1765"/>
    <cellStyle name="Плохой 32" xfId="1766"/>
    <cellStyle name="Плохой 33" xfId="1767"/>
    <cellStyle name="Плохой 34" xfId="1768"/>
    <cellStyle name="Плохой 35" xfId="1769"/>
    <cellStyle name="Плохой 36" xfId="1770"/>
    <cellStyle name="Плохой 4" xfId="1771"/>
    <cellStyle name="Плохой 5" xfId="1772"/>
    <cellStyle name="Плохой 6" xfId="1773"/>
    <cellStyle name="Плохой 7" xfId="1774"/>
    <cellStyle name="Плохой 8" xfId="1775"/>
    <cellStyle name="Плохой 9" xfId="1776"/>
    <cellStyle name="Пояснение 10" xfId="1777"/>
    <cellStyle name="Пояснение 11" xfId="1778"/>
    <cellStyle name="Пояснение 12" xfId="1779"/>
    <cellStyle name="Пояснение 13" xfId="1780"/>
    <cellStyle name="Пояснение 14" xfId="1781"/>
    <cellStyle name="Пояснение 15" xfId="1782"/>
    <cellStyle name="Пояснение 16" xfId="1783"/>
    <cellStyle name="Пояснение 17" xfId="1784"/>
    <cellStyle name="Пояснение 18" xfId="1785"/>
    <cellStyle name="Пояснение 19" xfId="1786"/>
    <cellStyle name="Пояснение 2" xfId="1787"/>
    <cellStyle name="Пояснение 20" xfId="1788"/>
    <cellStyle name="Пояснение 21" xfId="1789"/>
    <cellStyle name="Пояснение 22" xfId="1790"/>
    <cellStyle name="Пояснение 23" xfId="1791"/>
    <cellStyle name="Пояснение 24" xfId="1792"/>
    <cellStyle name="Пояснение 25" xfId="1793"/>
    <cellStyle name="Пояснение 26" xfId="1794"/>
    <cellStyle name="Пояснение 27" xfId="1795"/>
    <cellStyle name="Пояснение 28" xfId="1796"/>
    <cellStyle name="Пояснение 29" xfId="1797"/>
    <cellStyle name="Пояснение 3" xfId="1798"/>
    <cellStyle name="Пояснение 30" xfId="1799"/>
    <cellStyle name="Пояснение 31" xfId="1800"/>
    <cellStyle name="Пояснение 32" xfId="1801"/>
    <cellStyle name="Пояснение 33" xfId="1802"/>
    <cellStyle name="Пояснение 34" xfId="1803"/>
    <cellStyle name="Пояснение 35" xfId="1804"/>
    <cellStyle name="Пояснение 36" xfId="1805"/>
    <cellStyle name="Пояснение 4" xfId="1806"/>
    <cellStyle name="Пояснение 5" xfId="1807"/>
    <cellStyle name="Пояснение 6" xfId="1808"/>
    <cellStyle name="Пояснение 7" xfId="1809"/>
    <cellStyle name="Пояснение 8" xfId="1810"/>
    <cellStyle name="Пояснение 9" xfId="1811"/>
    <cellStyle name="Примечание 10" xfId="1812"/>
    <cellStyle name="Примечание 11" xfId="1813"/>
    <cellStyle name="Примечание 12" xfId="1814"/>
    <cellStyle name="Примечание 13" xfId="1815"/>
    <cellStyle name="Примечание 14" xfId="1816"/>
    <cellStyle name="Примечание 15" xfId="1817"/>
    <cellStyle name="Примечание 16" xfId="1818"/>
    <cellStyle name="Примечание 17" xfId="1819"/>
    <cellStyle name="Примечание 18" xfId="1820"/>
    <cellStyle name="Примечание 19" xfId="1821"/>
    <cellStyle name="Примечание 2" xfId="1822"/>
    <cellStyle name="Примечание 20" xfId="1823"/>
    <cellStyle name="Примечание 21" xfId="1824"/>
    <cellStyle name="Примечание 22" xfId="1825"/>
    <cellStyle name="Примечание 23" xfId="1826"/>
    <cellStyle name="Примечание 24" xfId="1827"/>
    <cellStyle name="Примечание 25" xfId="1828"/>
    <cellStyle name="Примечание 26" xfId="1829"/>
    <cellStyle name="Примечание 27" xfId="1830"/>
    <cellStyle name="Примечание 28" xfId="1831"/>
    <cellStyle name="Примечание 29" xfId="1832"/>
    <cellStyle name="Примечание 3" xfId="1833"/>
    <cellStyle name="Примечание 30" xfId="1834"/>
    <cellStyle name="Примечание 31" xfId="1835"/>
    <cellStyle name="Примечание 32" xfId="1836"/>
    <cellStyle name="Примечание 33" xfId="1837"/>
    <cellStyle name="Примечание 34" xfId="1838"/>
    <cellStyle name="Примечание 35" xfId="1839"/>
    <cellStyle name="Примечание 36" xfId="1840"/>
    <cellStyle name="Примечание 4" xfId="1841"/>
    <cellStyle name="Примечание 5" xfId="1842"/>
    <cellStyle name="Примечание 6" xfId="1843"/>
    <cellStyle name="Примечание 7" xfId="1844"/>
    <cellStyle name="Примечание 8" xfId="1845"/>
    <cellStyle name="Примечание 9" xfId="1846"/>
    <cellStyle name="Связанная ячейка 10" xfId="1847"/>
    <cellStyle name="Связанная ячейка 11" xfId="1848"/>
    <cellStyle name="Связанная ячейка 12" xfId="1849"/>
    <cellStyle name="Связанная ячейка 13" xfId="1850"/>
    <cellStyle name="Связанная ячейка 14" xfId="1851"/>
    <cellStyle name="Связанная ячейка 15" xfId="1852"/>
    <cellStyle name="Связанная ячейка 16" xfId="1853"/>
    <cellStyle name="Связанная ячейка 17" xfId="1854"/>
    <cellStyle name="Связанная ячейка 18" xfId="1855"/>
    <cellStyle name="Связанная ячейка 19" xfId="1856"/>
    <cellStyle name="Связанная ячейка 2" xfId="1857"/>
    <cellStyle name="Связанная ячейка 20" xfId="1858"/>
    <cellStyle name="Связанная ячейка 21" xfId="1859"/>
    <cellStyle name="Связанная ячейка 22" xfId="1860"/>
    <cellStyle name="Связанная ячейка 23" xfId="1861"/>
    <cellStyle name="Связанная ячейка 24" xfId="1862"/>
    <cellStyle name="Связанная ячейка 25" xfId="1863"/>
    <cellStyle name="Связанная ячейка 26" xfId="1864"/>
    <cellStyle name="Связанная ячейка 27" xfId="1865"/>
    <cellStyle name="Связанная ячейка 28" xfId="1866"/>
    <cellStyle name="Связанная ячейка 29" xfId="1867"/>
    <cellStyle name="Связанная ячейка 3" xfId="1868"/>
    <cellStyle name="Связанная ячейка 30" xfId="1869"/>
    <cellStyle name="Связанная ячейка 31" xfId="1870"/>
    <cellStyle name="Связанная ячейка 32" xfId="1871"/>
    <cellStyle name="Связанная ячейка 33" xfId="1872"/>
    <cellStyle name="Связанная ячейка 34" xfId="1873"/>
    <cellStyle name="Связанная ячейка 35" xfId="1874"/>
    <cellStyle name="Связанная ячейка 36" xfId="1875"/>
    <cellStyle name="Связанная ячейка 4" xfId="1876"/>
    <cellStyle name="Связанная ячейка 5" xfId="1877"/>
    <cellStyle name="Связанная ячейка 6" xfId="1878"/>
    <cellStyle name="Связанная ячейка 7" xfId="1879"/>
    <cellStyle name="Связанная ячейка 8" xfId="1880"/>
    <cellStyle name="Связанная ячейка 9" xfId="1881"/>
    <cellStyle name="Стиль 1" xfId="296"/>
    <cellStyle name="Текст предупреждения 10" xfId="1882"/>
    <cellStyle name="Текст предупреждения 11" xfId="1883"/>
    <cellStyle name="Текст предупреждения 12" xfId="1884"/>
    <cellStyle name="Текст предупреждения 13" xfId="1885"/>
    <cellStyle name="Текст предупреждения 14" xfId="1886"/>
    <cellStyle name="Текст предупреждения 15" xfId="1887"/>
    <cellStyle name="Текст предупреждения 16" xfId="1888"/>
    <cellStyle name="Текст предупреждения 17" xfId="1889"/>
    <cellStyle name="Текст предупреждения 18" xfId="1890"/>
    <cellStyle name="Текст предупреждения 19" xfId="1891"/>
    <cellStyle name="Текст предупреждения 2" xfId="1892"/>
    <cellStyle name="Текст предупреждения 20" xfId="1893"/>
    <cellStyle name="Текст предупреждения 21" xfId="1894"/>
    <cellStyle name="Текст предупреждения 22" xfId="1895"/>
    <cellStyle name="Текст предупреждения 23" xfId="1896"/>
    <cellStyle name="Текст предупреждения 24" xfId="1897"/>
    <cellStyle name="Текст предупреждения 25" xfId="1898"/>
    <cellStyle name="Текст предупреждения 26" xfId="1899"/>
    <cellStyle name="Текст предупреждения 27" xfId="1900"/>
    <cellStyle name="Текст предупреждения 28" xfId="1901"/>
    <cellStyle name="Текст предупреждения 29" xfId="1902"/>
    <cellStyle name="Текст предупреждения 3" xfId="1903"/>
    <cellStyle name="Текст предупреждения 30" xfId="1904"/>
    <cellStyle name="Текст предупреждения 31" xfId="1905"/>
    <cellStyle name="Текст предупреждения 32" xfId="1906"/>
    <cellStyle name="Текст предупреждения 33" xfId="1907"/>
    <cellStyle name="Текст предупреждения 34" xfId="1908"/>
    <cellStyle name="Текст предупреждения 35" xfId="1909"/>
    <cellStyle name="Текст предупреждения 36" xfId="1910"/>
    <cellStyle name="Текст предупреждения 4" xfId="1911"/>
    <cellStyle name="Текст предупреждения 5" xfId="1912"/>
    <cellStyle name="Текст предупреждения 6" xfId="1913"/>
    <cellStyle name="Текст предупреждения 7" xfId="1914"/>
    <cellStyle name="Текст предупреждения 8" xfId="1915"/>
    <cellStyle name="Текст предупреждения 9" xfId="1916"/>
    <cellStyle name="Финансовый 16" xfId="300"/>
    <cellStyle name="Финансовый 2" xfId="214"/>
    <cellStyle name="Финансовый 2 10" xfId="1917"/>
    <cellStyle name="Финансовый 2 11" xfId="1918"/>
    <cellStyle name="Финансовый 2 12" xfId="1919"/>
    <cellStyle name="Финансовый 2 13" xfId="1920"/>
    <cellStyle name="Финансовый 2 14" xfId="1921"/>
    <cellStyle name="Финансовый 2 15" xfId="1922"/>
    <cellStyle name="Финансовый 2 16" xfId="1923"/>
    <cellStyle name="Финансовый 2 17" xfId="1924"/>
    <cellStyle name="Финансовый 2 18" xfId="1925"/>
    <cellStyle name="Финансовый 2 19" xfId="1926"/>
    <cellStyle name="Финансовый 2 2" xfId="215"/>
    <cellStyle name="Финансовый 2 2 10" xfId="1927"/>
    <cellStyle name="Финансовый 2 2 11" xfId="1928"/>
    <cellStyle name="Финансовый 2 2 12" xfId="1929"/>
    <cellStyle name="Финансовый 2 2 13" xfId="1930"/>
    <cellStyle name="Финансовый 2 2 14" xfId="1931"/>
    <cellStyle name="Финансовый 2 2 15" xfId="1932"/>
    <cellStyle name="Финансовый 2 2 16" xfId="1933"/>
    <cellStyle name="Финансовый 2 2 17" xfId="1934"/>
    <cellStyle name="Финансовый 2 2 18" xfId="1935"/>
    <cellStyle name="Финансовый 2 2 19" xfId="1936"/>
    <cellStyle name="Финансовый 2 2 2" xfId="1937"/>
    <cellStyle name="Финансовый 2 2 20" xfId="1938"/>
    <cellStyle name="Финансовый 2 2 21" xfId="1939"/>
    <cellStyle name="Финансовый 2 2 22" xfId="1940"/>
    <cellStyle name="Финансовый 2 2 23" xfId="1941"/>
    <cellStyle name="Финансовый 2 2 24" xfId="1942"/>
    <cellStyle name="Финансовый 2 2 25" xfId="1943"/>
    <cellStyle name="Финансовый 2 2 26" xfId="1944"/>
    <cellStyle name="Финансовый 2 2 27" xfId="1945"/>
    <cellStyle name="Финансовый 2 2 28" xfId="1946"/>
    <cellStyle name="Финансовый 2 2 29" xfId="1947"/>
    <cellStyle name="Финансовый 2 2 3" xfId="1948"/>
    <cellStyle name="Финансовый 2 2 30" xfId="1949"/>
    <cellStyle name="Финансовый 2 2 31" xfId="1950"/>
    <cellStyle name="Финансовый 2 2 32" xfId="1951"/>
    <cellStyle name="Финансовый 2 2 33" xfId="1952"/>
    <cellStyle name="Финансовый 2 2 34" xfId="1953"/>
    <cellStyle name="Финансовый 2 2 35" xfId="1954"/>
    <cellStyle name="Финансовый 2 2 36" xfId="1955"/>
    <cellStyle name="Финансовый 2 2 4" xfId="1956"/>
    <cellStyle name="Финансовый 2 2 5" xfId="1957"/>
    <cellStyle name="Финансовый 2 2 6" xfId="1958"/>
    <cellStyle name="Финансовый 2 2 7" xfId="1959"/>
    <cellStyle name="Финансовый 2 2 8" xfId="1960"/>
    <cellStyle name="Финансовый 2 2 9" xfId="1961"/>
    <cellStyle name="Финансовый 2 20" xfId="1962"/>
    <cellStyle name="Финансовый 2 21" xfId="1963"/>
    <cellStyle name="Финансовый 2 22" xfId="1964"/>
    <cellStyle name="Финансовый 2 23" xfId="1965"/>
    <cellStyle name="Финансовый 2 24" xfId="1966"/>
    <cellStyle name="Финансовый 2 25" xfId="1967"/>
    <cellStyle name="Финансовый 2 26" xfId="1968"/>
    <cellStyle name="Финансовый 2 27" xfId="1969"/>
    <cellStyle name="Финансовый 2 28" xfId="1970"/>
    <cellStyle name="Финансовый 2 29" xfId="1971"/>
    <cellStyle name="Финансовый 2 3" xfId="1972"/>
    <cellStyle name="Финансовый 2 30" xfId="1973"/>
    <cellStyle name="Финансовый 2 31" xfId="1974"/>
    <cellStyle name="Финансовый 2 32" xfId="1975"/>
    <cellStyle name="Финансовый 2 33" xfId="1976"/>
    <cellStyle name="Финансовый 2 34" xfId="1977"/>
    <cellStyle name="Финансовый 2 35" xfId="1978"/>
    <cellStyle name="Финансовый 2 36" xfId="1979"/>
    <cellStyle name="Финансовый 2 4" xfId="1980"/>
    <cellStyle name="Финансовый 2 5" xfId="1981"/>
    <cellStyle name="Финансовый 2 6" xfId="1982"/>
    <cellStyle name="Финансовый 2 7" xfId="1983"/>
    <cellStyle name="Финансовый 2 8" xfId="1984"/>
    <cellStyle name="Финансовый 2 9" xfId="1985"/>
    <cellStyle name="Финансовый 3" xfId="216"/>
    <cellStyle name="Финансовый 4" xfId="297"/>
    <cellStyle name="Финансовый 4 2" xfId="298"/>
    <cellStyle name="Финансовый 5" xfId="2026"/>
    <cellStyle name="Хороший 10" xfId="1986"/>
    <cellStyle name="Хороший 11" xfId="1987"/>
    <cellStyle name="Хороший 12" xfId="1988"/>
    <cellStyle name="Хороший 13" xfId="1989"/>
    <cellStyle name="Хороший 14" xfId="1990"/>
    <cellStyle name="Хороший 15" xfId="1991"/>
    <cellStyle name="Хороший 16" xfId="1992"/>
    <cellStyle name="Хороший 17" xfId="1993"/>
    <cellStyle name="Хороший 18" xfId="1994"/>
    <cellStyle name="Хороший 19" xfId="1995"/>
    <cellStyle name="Хороший 2" xfId="1996"/>
    <cellStyle name="Хороший 20" xfId="1997"/>
    <cellStyle name="Хороший 21" xfId="1998"/>
    <cellStyle name="Хороший 22" xfId="1999"/>
    <cellStyle name="Хороший 23" xfId="2000"/>
    <cellStyle name="Хороший 24" xfId="2001"/>
    <cellStyle name="Хороший 25" xfId="2002"/>
    <cellStyle name="Хороший 26" xfId="2003"/>
    <cellStyle name="Хороший 27" xfId="2004"/>
    <cellStyle name="Хороший 28" xfId="2005"/>
    <cellStyle name="Хороший 29" xfId="2006"/>
    <cellStyle name="Хороший 3" xfId="2007"/>
    <cellStyle name="Хороший 30" xfId="2008"/>
    <cellStyle name="Хороший 31" xfId="2009"/>
    <cellStyle name="Хороший 32" xfId="2010"/>
    <cellStyle name="Хороший 33" xfId="2011"/>
    <cellStyle name="Хороший 34" xfId="2012"/>
    <cellStyle name="Хороший 35" xfId="2013"/>
    <cellStyle name="Хороший 36" xfId="2014"/>
    <cellStyle name="Хороший 4" xfId="2015"/>
    <cellStyle name="Хороший 5" xfId="2016"/>
    <cellStyle name="Хороший 6" xfId="2017"/>
    <cellStyle name="Хороший 7" xfId="2018"/>
    <cellStyle name="Хороший 8" xfId="2019"/>
    <cellStyle name="Хороший 9" xfId="20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view="pageBreakPreview" topLeftCell="A43" zoomScaleNormal="100" zoomScaleSheetLayoutView="100" workbookViewId="0">
      <selection activeCell="D64" sqref="D64"/>
    </sheetView>
  </sheetViews>
  <sheetFormatPr defaultColWidth="9.140625" defaultRowHeight="17.25"/>
  <cols>
    <col min="1" max="1" width="9.7109375" style="3" customWidth="1"/>
    <col min="2" max="2" width="24.7109375" style="3" customWidth="1"/>
    <col min="3" max="3" width="64.42578125" style="3" customWidth="1"/>
    <col min="4" max="5" width="19.140625" style="3" customWidth="1"/>
    <col min="6" max="6" width="21.5703125" style="3" customWidth="1"/>
    <col min="7" max="7" width="15.85546875" style="3" customWidth="1"/>
    <col min="8" max="8" width="15.7109375" style="3" customWidth="1"/>
    <col min="9" max="9" width="13.85546875" style="3" customWidth="1"/>
    <col min="10" max="11" width="12.140625" style="3" customWidth="1"/>
    <col min="12" max="16384" width="9.140625" style="3"/>
  </cols>
  <sheetData>
    <row r="1" spans="1:7" ht="37.5" customHeight="1">
      <c r="D1" s="136"/>
      <c r="E1" s="194" t="s">
        <v>39</v>
      </c>
      <c r="F1" s="194"/>
    </row>
    <row r="2" spans="1:7" ht="17.45" customHeight="1">
      <c r="D2" s="137"/>
      <c r="E2" s="200" t="s">
        <v>79</v>
      </c>
      <c r="F2" s="200"/>
    </row>
    <row r="3" spans="1:7" ht="17.45" customHeight="1">
      <c r="D3" s="137"/>
      <c r="E3" s="200" t="s">
        <v>8</v>
      </c>
      <c r="F3" s="200"/>
    </row>
    <row r="6" spans="1:7" ht="75.95" customHeight="1">
      <c r="A6" s="195" t="s">
        <v>97</v>
      </c>
      <c r="B6" s="195"/>
      <c r="C6" s="195"/>
      <c r="D6" s="195"/>
      <c r="E6" s="195"/>
      <c r="F6" s="195"/>
    </row>
    <row r="8" spans="1:7">
      <c r="D8" s="114"/>
      <c r="F8" s="52" t="s">
        <v>21</v>
      </c>
    </row>
    <row r="9" spans="1:7" s="19" customFormat="1" ht="55.7" customHeight="1">
      <c r="A9" s="196" t="s">
        <v>11</v>
      </c>
      <c r="B9" s="197"/>
      <c r="C9" s="198" t="s">
        <v>12</v>
      </c>
      <c r="D9" s="201" t="s">
        <v>48</v>
      </c>
      <c r="E9" s="202"/>
      <c r="F9" s="203"/>
    </row>
    <row r="10" spans="1:7" s="19" customFormat="1" ht="44.45" customHeight="1">
      <c r="A10" s="63" t="s">
        <v>35</v>
      </c>
      <c r="B10" s="64" t="s">
        <v>16</v>
      </c>
      <c r="C10" s="199"/>
      <c r="D10" s="115" t="s">
        <v>78</v>
      </c>
      <c r="E10" s="115" t="s">
        <v>13</v>
      </c>
      <c r="F10" s="115" t="s">
        <v>14</v>
      </c>
    </row>
    <row r="11" spans="1:7" s="19" customFormat="1" ht="34.9" customHeight="1">
      <c r="A11" s="65" t="s">
        <v>34</v>
      </c>
      <c r="B11" s="66"/>
      <c r="C11" s="67" t="s">
        <v>20</v>
      </c>
      <c r="D11" s="17">
        <f>+D13</f>
        <v>0</v>
      </c>
      <c r="E11" s="17">
        <f t="shared" ref="E11:F11" si="0">+E13</f>
        <v>0</v>
      </c>
      <c r="F11" s="17">
        <f t="shared" si="0"/>
        <v>0</v>
      </c>
    </row>
    <row r="12" spans="1:7" s="19" customFormat="1" ht="18" customHeight="1">
      <c r="A12" s="65"/>
      <c r="B12" s="66"/>
      <c r="C12" s="47" t="s">
        <v>30</v>
      </c>
      <c r="D12" s="68"/>
      <c r="E12" s="68"/>
      <c r="F12" s="68"/>
    </row>
    <row r="13" spans="1:7" s="19" customFormat="1" ht="34.5">
      <c r="A13" s="69"/>
      <c r="B13" s="70"/>
      <c r="C13" s="5" t="s">
        <v>38</v>
      </c>
      <c r="D13" s="2">
        <f>+D15</f>
        <v>0</v>
      </c>
      <c r="E13" s="2">
        <f t="shared" ref="E13:F13" si="1">+E15</f>
        <v>0</v>
      </c>
      <c r="F13" s="2">
        <f t="shared" si="1"/>
        <v>0</v>
      </c>
    </row>
    <row r="14" spans="1:7" s="19" customFormat="1">
      <c r="A14" s="206">
        <v>1183</v>
      </c>
      <c r="B14" s="204"/>
      <c r="C14" s="71" t="s">
        <v>24</v>
      </c>
      <c r="D14" s="4"/>
      <c r="E14" s="4"/>
      <c r="F14" s="4"/>
    </row>
    <row r="15" spans="1:7" s="19" customFormat="1">
      <c r="A15" s="207"/>
      <c r="B15" s="205"/>
      <c r="C15" s="72" t="s">
        <v>203</v>
      </c>
      <c r="D15" s="2">
        <f>+D22+D28+D34+D40</f>
        <v>0</v>
      </c>
      <c r="E15" s="2">
        <f t="shared" ref="E15:F15" si="2">+E22+E28+E34+E40</f>
        <v>0</v>
      </c>
      <c r="F15" s="2">
        <f t="shared" si="2"/>
        <v>0</v>
      </c>
      <c r="G15" s="73"/>
    </row>
    <row r="16" spans="1:7" s="19" customFormat="1">
      <c r="A16" s="207"/>
      <c r="B16" s="205"/>
      <c r="C16" s="27" t="s">
        <v>25</v>
      </c>
      <c r="D16" s="22"/>
      <c r="E16" s="22"/>
      <c r="F16" s="22"/>
    </row>
    <row r="17" spans="1:7" s="19" customFormat="1" ht="86.25">
      <c r="A17" s="207"/>
      <c r="B17" s="205"/>
      <c r="C17" s="74" t="s">
        <v>204</v>
      </c>
      <c r="D17" s="22"/>
      <c r="E17" s="22"/>
      <c r="F17" s="22"/>
    </row>
    <row r="18" spans="1:7" s="19" customFormat="1">
      <c r="A18" s="207"/>
      <c r="B18" s="205"/>
      <c r="C18" s="27" t="s">
        <v>26</v>
      </c>
      <c r="D18" s="22"/>
      <c r="E18" s="22"/>
      <c r="F18" s="22"/>
    </row>
    <row r="19" spans="1:7" s="19" customFormat="1">
      <c r="A19" s="207"/>
      <c r="B19" s="205"/>
      <c r="C19" s="74" t="s">
        <v>205</v>
      </c>
      <c r="D19" s="22"/>
      <c r="E19" s="22"/>
      <c r="F19" s="22"/>
    </row>
    <row r="20" spans="1:7" s="19" customFormat="1" ht="24" customHeight="1">
      <c r="A20" s="207"/>
      <c r="B20" s="28"/>
      <c r="C20" s="75" t="s">
        <v>33</v>
      </c>
      <c r="D20" s="22"/>
      <c r="E20" s="22"/>
      <c r="F20" s="22"/>
    </row>
    <row r="21" spans="1:7" s="19" customFormat="1">
      <c r="A21" s="207"/>
      <c r="B21" s="209">
        <v>32002</v>
      </c>
      <c r="C21" s="128" t="s">
        <v>27</v>
      </c>
      <c r="D21" s="22"/>
      <c r="E21" s="22"/>
      <c r="F21" s="22"/>
    </row>
    <row r="22" spans="1:7" s="19" customFormat="1" ht="34.5">
      <c r="A22" s="207"/>
      <c r="B22" s="209"/>
      <c r="C22" s="129" t="s">
        <v>126</v>
      </c>
      <c r="D22" s="22">
        <f>+'Հավելված N 2'!G24</f>
        <v>0</v>
      </c>
      <c r="E22" s="22">
        <f>+'Հավելված N 2'!H24</f>
        <v>0</v>
      </c>
      <c r="F22" s="22">
        <f>+'Հավելված N 2'!I24</f>
        <v>297000</v>
      </c>
      <c r="G22" s="76"/>
    </row>
    <row r="23" spans="1:7" s="19" customFormat="1">
      <c r="A23" s="207"/>
      <c r="B23" s="209"/>
      <c r="C23" s="128" t="s">
        <v>28</v>
      </c>
      <c r="D23" s="28"/>
      <c r="E23" s="28"/>
      <c r="F23" s="28"/>
    </row>
    <row r="24" spans="1:7" s="19" customFormat="1" ht="69">
      <c r="A24" s="207"/>
      <c r="B24" s="209"/>
      <c r="C24" s="130" t="s">
        <v>127</v>
      </c>
      <c r="D24" s="28"/>
      <c r="E24" s="28"/>
      <c r="F24" s="28"/>
    </row>
    <row r="25" spans="1:7" s="19" customFormat="1">
      <c r="A25" s="207"/>
      <c r="B25" s="209"/>
      <c r="C25" s="128" t="s">
        <v>29</v>
      </c>
      <c r="D25" s="28"/>
      <c r="E25" s="28"/>
      <c r="F25" s="28"/>
    </row>
    <row r="26" spans="1:7" s="19" customFormat="1" ht="51.75">
      <c r="A26" s="207"/>
      <c r="B26" s="209"/>
      <c r="C26" s="130" t="s">
        <v>98</v>
      </c>
      <c r="D26" s="28"/>
      <c r="E26" s="28"/>
      <c r="F26" s="28"/>
    </row>
    <row r="27" spans="1:7" s="19" customFormat="1">
      <c r="A27" s="207"/>
      <c r="B27" s="209">
        <v>32003</v>
      </c>
      <c r="C27" s="128" t="s">
        <v>27</v>
      </c>
      <c r="D27" s="22"/>
      <c r="E27" s="22"/>
      <c r="F27" s="22"/>
    </row>
    <row r="28" spans="1:7" s="19" customFormat="1" ht="51.75">
      <c r="A28" s="207"/>
      <c r="B28" s="209"/>
      <c r="C28" s="129" t="s">
        <v>111</v>
      </c>
      <c r="D28" s="22">
        <f>+'Հավելված N 2'!G33</f>
        <v>46171.3</v>
      </c>
      <c r="E28" s="22">
        <f>+'Հավելված N 2'!H33</f>
        <v>112818.1</v>
      </c>
      <c r="F28" s="22">
        <f>+'Հավելված N 2'!I33</f>
        <v>-231585.30000000002</v>
      </c>
      <c r="G28" s="76"/>
    </row>
    <row r="29" spans="1:7" s="19" customFormat="1">
      <c r="A29" s="207"/>
      <c r="B29" s="209"/>
      <c r="C29" s="128" t="s">
        <v>28</v>
      </c>
      <c r="D29" s="28"/>
      <c r="E29" s="28"/>
      <c r="F29" s="28"/>
    </row>
    <row r="30" spans="1:7" s="19" customFormat="1" ht="34.5">
      <c r="A30" s="207"/>
      <c r="B30" s="209"/>
      <c r="C30" s="130" t="s">
        <v>112</v>
      </c>
      <c r="D30" s="28"/>
      <c r="E30" s="28"/>
      <c r="F30" s="28"/>
    </row>
    <row r="31" spans="1:7" s="19" customFormat="1">
      <c r="A31" s="207"/>
      <c r="B31" s="209"/>
      <c r="C31" s="128" t="s">
        <v>29</v>
      </c>
      <c r="D31" s="28"/>
      <c r="E31" s="28"/>
      <c r="F31" s="28"/>
    </row>
    <row r="32" spans="1:7" s="19" customFormat="1" ht="51.75">
      <c r="A32" s="207"/>
      <c r="B32" s="209"/>
      <c r="C32" s="130" t="s">
        <v>98</v>
      </c>
      <c r="D32" s="28"/>
      <c r="E32" s="28"/>
      <c r="F32" s="28"/>
    </row>
    <row r="33" spans="1:7" s="19" customFormat="1">
      <c r="A33" s="207"/>
      <c r="B33" s="209">
        <v>32007</v>
      </c>
      <c r="C33" s="128" t="s">
        <v>27</v>
      </c>
      <c r="D33" s="22"/>
      <c r="E33" s="22"/>
      <c r="F33" s="22"/>
    </row>
    <row r="34" spans="1:7" s="19" customFormat="1" ht="51.75">
      <c r="A34" s="207"/>
      <c r="B34" s="209"/>
      <c r="C34" s="129" t="s">
        <v>181</v>
      </c>
      <c r="D34" s="22">
        <f>+'Հավելված N 2'!G42</f>
        <v>-46171.3</v>
      </c>
      <c r="E34" s="22">
        <f>+'Հավելված N 2'!H42</f>
        <v>-112818.1</v>
      </c>
      <c r="F34" s="22">
        <f>+'Հավելված N 2'!I42</f>
        <v>-165014.69999999998</v>
      </c>
      <c r="G34" s="76"/>
    </row>
    <row r="35" spans="1:7" s="19" customFormat="1">
      <c r="A35" s="207"/>
      <c r="B35" s="209"/>
      <c r="C35" s="128" t="s">
        <v>28</v>
      </c>
      <c r="D35" s="28"/>
      <c r="E35" s="28"/>
      <c r="F35" s="28"/>
    </row>
    <row r="36" spans="1:7" s="19" customFormat="1" ht="69">
      <c r="A36" s="207"/>
      <c r="B36" s="209"/>
      <c r="C36" s="130" t="s">
        <v>198</v>
      </c>
      <c r="D36" s="28"/>
      <c r="E36" s="28"/>
      <c r="F36" s="28"/>
    </row>
    <row r="37" spans="1:7" s="19" customFormat="1">
      <c r="A37" s="207"/>
      <c r="B37" s="209"/>
      <c r="C37" s="128" t="s">
        <v>29</v>
      </c>
      <c r="D37" s="28"/>
      <c r="E37" s="28"/>
      <c r="F37" s="28"/>
    </row>
    <row r="38" spans="1:7" s="19" customFormat="1" ht="51.75">
      <c r="A38" s="207"/>
      <c r="B38" s="209"/>
      <c r="C38" s="130" t="s">
        <v>98</v>
      </c>
      <c r="D38" s="28"/>
      <c r="E38" s="28"/>
      <c r="F38" s="28"/>
    </row>
    <row r="39" spans="1:7" s="19" customFormat="1">
      <c r="A39" s="207"/>
      <c r="B39" s="209">
        <v>32013</v>
      </c>
      <c r="C39" s="128" t="s">
        <v>27</v>
      </c>
      <c r="D39" s="22"/>
      <c r="E39" s="22"/>
      <c r="F39" s="22"/>
    </row>
    <row r="40" spans="1:7" s="19" customFormat="1" ht="51.75">
      <c r="A40" s="207"/>
      <c r="B40" s="209"/>
      <c r="C40" s="129" t="s">
        <v>107</v>
      </c>
      <c r="D40" s="22">
        <f>+'Հավելված N 2'!G53</f>
        <v>0</v>
      </c>
      <c r="E40" s="22">
        <f>+'Հավելված N 2'!H53</f>
        <v>0</v>
      </c>
      <c r="F40" s="22">
        <f>+'Հավելված N 2'!I53</f>
        <v>99600</v>
      </c>
      <c r="G40" s="76"/>
    </row>
    <row r="41" spans="1:7" s="19" customFormat="1">
      <c r="A41" s="207"/>
      <c r="B41" s="209"/>
      <c r="C41" s="128" t="s">
        <v>28</v>
      </c>
      <c r="D41" s="28"/>
      <c r="E41" s="28"/>
      <c r="F41" s="28"/>
    </row>
    <row r="42" spans="1:7" s="19" customFormat="1" ht="86.25">
      <c r="A42" s="207"/>
      <c r="B42" s="209"/>
      <c r="C42" s="130" t="s">
        <v>113</v>
      </c>
      <c r="D42" s="28"/>
      <c r="E42" s="28"/>
      <c r="F42" s="28"/>
    </row>
    <row r="43" spans="1:7" s="19" customFormat="1">
      <c r="A43" s="207"/>
      <c r="B43" s="209"/>
      <c r="C43" s="128" t="s">
        <v>29</v>
      </c>
      <c r="D43" s="28"/>
      <c r="E43" s="28"/>
      <c r="F43" s="28"/>
    </row>
    <row r="44" spans="1:7" s="19" customFormat="1" ht="51.75">
      <c r="A44" s="208"/>
      <c r="B44" s="209"/>
      <c r="C44" s="130" t="s">
        <v>98</v>
      </c>
      <c r="D44" s="28"/>
      <c r="E44" s="28"/>
      <c r="F44" s="28"/>
    </row>
  </sheetData>
  <mergeCells count="13">
    <mergeCell ref="B14:B19"/>
    <mergeCell ref="A14:A44"/>
    <mergeCell ref="B27:B32"/>
    <mergeCell ref="B39:B44"/>
    <mergeCell ref="B21:B26"/>
    <mergeCell ref="B33:B38"/>
    <mergeCell ref="E1:F1"/>
    <mergeCell ref="A6:F6"/>
    <mergeCell ref="A9:B9"/>
    <mergeCell ref="C9:C10"/>
    <mergeCell ref="E3:F3"/>
    <mergeCell ref="E2:F2"/>
    <mergeCell ref="D9:F9"/>
  </mergeCells>
  <pageMargins left="0" right="0" top="0" bottom="0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view="pageBreakPreview" zoomScaleNormal="100" zoomScaleSheetLayoutView="100" workbookViewId="0">
      <selection activeCell="F29" sqref="F29"/>
    </sheetView>
  </sheetViews>
  <sheetFormatPr defaultColWidth="9.140625" defaultRowHeight="17.25"/>
  <cols>
    <col min="1" max="3" width="8.140625" style="3" customWidth="1"/>
    <col min="4" max="4" width="11.5703125" style="3" customWidth="1"/>
    <col min="5" max="5" width="13.85546875" style="3" customWidth="1"/>
    <col min="6" max="6" width="62.140625" style="3" customWidth="1"/>
    <col min="7" max="9" width="19.7109375" style="3" customWidth="1"/>
    <col min="10" max="12" width="15" style="3" customWidth="1"/>
    <col min="13" max="16384" width="9.140625" style="3"/>
  </cols>
  <sheetData>
    <row r="1" spans="1:9" s="132" customFormat="1" ht="26.25" customHeight="1">
      <c r="F1" s="194" t="s">
        <v>40</v>
      </c>
      <c r="G1" s="194"/>
      <c r="H1" s="194"/>
      <c r="I1" s="194"/>
    </row>
    <row r="2" spans="1:9" s="133" customFormat="1" ht="17.45" customHeight="1">
      <c r="F2" s="200" t="s">
        <v>79</v>
      </c>
      <c r="G2" s="200"/>
      <c r="H2" s="200"/>
      <c r="I2" s="200"/>
    </row>
    <row r="3" spans="1:9" s="133" customFormat="1" ht="17.45" customHeight="1">
      <c r="F3" s="200" t="s">
        <v>8</v>
      </c>
      <c r="G3" s="200"/>
      <c r="H3" s="200"/>
      <c r="I3" s="200"/>
    </row>
    <row r="4" spans="1:9" ht="13.5" customHeight="1"/>
    <row r="5" spans="1:9" ht="13.5" customHeight="1"/>
    <row r="6" spans="1:9" ht="52.5" customHeight="1">
      <c r="A6" s="195" t="s">
        <v>92</v>
      </c>
      <c r="B6" s="195"/>
      <c r="C6" s="195"/>
      <c r="D6" s="195"/>
      <c r="E6" s="195"/>
      <c r="F6" s="195"/>
      <c r="G6" s="195"/>
      <c r="H6" s="195"/>
      <c r="I6" s="195"/>
    </row>
    <row r="8" spans="1:9">
      <c r="G8" s="133"/>
      <c r="I8" s="133" t="s">
        <v>21</v>
      </c>
    </row>
    <row r="9" spans="1:9" s="19" customFormat="1" ht="58.5" customHeight="1">
      <c r="A9" s="220" t="s">
        <v>22</v>
      </c>
      <c r="B9" s="220"/>
      <c r="C9" s="220"/>
      <c r="D9" s="220" t="s">
        <v>11</v>
      </c>
      <c r="E9" s="220"/>
      <c r="F9" s="220" t="s">
        <v>17</v>
      </c>
      <c r="G9" s="201" t="s">
        <v>48</v>
      </c>
      <c r="H9" s="202"/>
      <c r="I9" s="203"/>
    </row>
    <row r="10" spans="1:9" s="19" customFormat="1" ht="45.75" customHeight="1">
      <c r="A10" s="135" t="s">
        <v>46</v>
      </c>
      <c r="B10" s="135" t="s">
        <v>47</v>
      </c>
      <c r="C10" s="135" t="s">
        <v>23</v>
      </c>
      <c r="D10" s="135" t="s">
        <v>15</v>
      </c>
      <c r="E10" s="135" t="s">
        <v>36</v>
      </c>
      <c r="F10" s="220"/>
      <c r="G10" s="135" t="s">
        <v>78</v>
      </c>
      <c r="H10" s="135" t="s">
        <v>13</v>
      </c>
      <c r="I10" s="135" t="s">
        <v>14</v>
      </c>
    </row>
    <row r="11" spans="1:9" s="19" customFormat="1" ht="34.9" customHeight="1">
      <c r="A11" s="18"/>
      <c r="B11" s="18"/>
      <c r="C11" s="18"/>
      <c r="D11" s="135"/>
      <c r="E11" s="135"/>
      <c r="F11" s="26" t="s">
        <v>20</v>
      </c>
      <c r="G11" s="17">
        <f>+G13</f>
        <v>0</v>
      </c>
      <c r="H11" s="17">
        <f t="shared" ref="H11:I11" si="0">+H13</f>
        <v>0</v>
      </c>
      <c r="I11" s="17">
        <f t="shared" si="0"/>
        <v>0</v>
      </c>
    </row>
    <row r="12" spans="1:9" s="19" customFormat="1">
      <c r="A12" s="18"/>
      <c r="B12" s="18"/>
      <c r="C12" s="18"/>
      <c r="D12" s="135"/>
      <c r="E12" s="135"/>
      <c r="F12" s="18" t="s">
        <v>30</v>
      </c>
      <c r="G12" s="2"/>
      <c r="H12" s="2"/>
      <c r="I12" s="2"/>
    </row>
    <row r="13" spans="1:9" s="19" customFormat="1" ht="34.5">
      <c r="A13" s="18"/>
      <c r="B13" s="18"/>
      <c r="C13" s="18"/>
      <c r="D13" s="135"/>
      <c r="E13" s="135"/>
      <c r="F13" s="131" t="s">
        <v>38</v>
      </c>
      <c r="G13" s="2">
        <f>+G14</f>
        <v>0</v>
      </c>
      <c r="H13" s="2">
        <f t="shared" ref="H13:I13" si="1">+H14</f>
        <v>0</v>
      </c>
      <c r="I13" s="2">
        <f t="shared" si="1"/>
        <v>0</v>
      </c>
    </row>
    <row r="14" spans="1:9" s="19" customFormat="1" ht="17.45" customHeight="1">
      <c r="A14" s="213" t="s">
        <v>93</v>
      </c>
      <c r="B14" s="219"/>
      <c r="C14" s="138"/>
      <c r="D14" s="141"/>
      <c r="E14" s="138"/>
      <c r="F14" s="134" t="s">
        <v>95</v>
      </c>
      <c r="G14" s="2">
        <f>+G16</f>
        <v>0</v>
      </c>
      <c r="H14" s="2">
        <f t="shared" ref="H14:I14" si="2">+H16</f>
        <v>0</v>
      </c>
      <c r="I14" s="2">
        <f t="shared" si="2"/>
        <v>0</v>
      </c>
    </row>
    <row r="15" spans="1:9" s="19" customFormat="1" ht="16.899999999999999" customHeight="1">
      <c r="A15" s="213"/>
      <c r="B15" s="219"/>
      <c r="C15" s="139"/>
      <c r="D15" s="142"/>
      <c r="E15" s="139"/>
      <c r="F15" s="31" t="s">
        <v>18</v>
      </c>
      <c r="G15" s="6"/>
      <c r="H15" s="6"/>
      <c r="I15" s="6"/>
    </row>
    <row r="16" spans="1:9" s="19" customFormat="1" ht="16.899999999999999" customHeight="1">
      <c r="A16" s="213"/>
      <c r="B16" s="213" t="s">
        <v>94</v>
      </c>
      <c r="C16" s="155"/>
      <c r="D16" s="142"/>
      <c r="E16" s="139"/>
      <c r="F16" s="134" t="s">
        <v>96</v>
      </c>
      <c r="G16" s="7">
        <f>+G18</f>
        <v>0</v>
      </c>
      <c r="H16" s="7">
        <f t="shared" ref="H16:I16" si="3">+H18</f>
        <v>0</v>
      </c>
      <c r="I16" s="7">
        <f t="shared" si="3"/>
        <v>0</v>
      </c>
    </row>
    <row r="17" spans="1:17" s="19" customFormat="1" ht="16.899999999999999" customHeight="1">
      <c r="A17" s="213"/>
      <c r="B17" s="213"/>
      <c r="C17" s="156"/>
      <c r="D17" s="142"/>
      <c r="E17" s="139"/>
      <c r="F17" s="31" t="s">
        <v>18</v>
      </c>
      <c r="G17" s="6"/>
      <c r="H17" s="6"/>
      <c r="I17" s="6"/>
    </row>
    <row r="18" spans="1:17" s="19" customFormat="1" ht="16.899999999999999" customHeight="1">
      <c r="A18" s="213"/>
      <c r="B18" s="213"/>
      <c r="C18" s="210" t="s">
        <v>76</v>
      </c>
      <c r="D18" s="142"/>
      <c r="E18" s="139"/>
      <c r="F18" s="134" t="s">
        <v>86</v>
      </c>
      <c r="G18" s="7">
        <f>+G20</f>
        <v>0</v>
      </c>
      <c r="H18" s="7">
        <f t="shared" ref="H18:I18" si="4">+H20</f>
        <v>0</v>
      </c>
      <c r="I18" s="7">
        <f t="shared" si="4"/>
        <v>0</v>
      </c>
      <c r="J18" s="20"/>
      <c r="K18" s="20"/>
      <c r="L18" s="20"/>
      <c r="M18" s="20"/>
      <c r="N18" s="20"/>
      <c r="O18" s="20"/>
      <c r="P18" s="20"/>
      <c r="Q18" s="20"/>
    </row>
    <row r="19" spans="1:17" s="19" customFormat="1" ht="16.899999999999999" customHeight="1">
      <c r="A19" s="213"/>
      <c r="B19" s="213"/>
      <c r="C19" s="211"/>
      <c r="D19" s="142"/>
      <c r="E19" s="139"/>
      <c r="F19" s="31" t="s">
        <v>18</v>
      </c>
      <c r="G19" s="21"/>
      <c r="H19" s="21"/>
      <c r="I19" s="21"/>
      <c r="J19" s="20"/>
      <c r="K19" s="20"/>
      <c r="L19" s="20"/>
      <c r="M19" s="20"/>
      <c r="N19" s="20"/>
      <c r="O19" s="20"/>
      <c r="P19" s="20"/>
      <c r="Q19" s="20"/>
    </row>
    <row r="20" spans="1:17" s="19" customFormat="1" ht="34.5">
      <c r="A20" s="213"/>
      <c r="B20" s="213"/>
      <c r="C20" s="211"/>
      <c r="D20" s="142"/>
      <c r="E20" s="139"/>
      <c r="F20" s="32" t="s">
        <v>31</v>
      </c>
      <c r="G20" s="21">
        <f>+G22</f>
        <v>0</v>
      </c>
      <c r="H20" s="21">
        <f t="shared" ref="H20:I20" si="5">+H22</f>
        <v>0</v>
      </c>
      <c r="I20" s="21">
        <f t="shared" si="5"/>
        <v>0</v>
      </c>
      <c r="J20" s="20"/>
      <c r="K20" s="20"/>
      <c r="L20" s="20"/>
      <c r="M20" s="20"/>
      <c r="N20" s="20"/>
      <c r="O20" s="20"/>
      <c r="P20" s="20"/>
      <c r="Q20" s="20"/>
    </row>
    <row r="21" spans="1:17" s="19" customFormat="1" ht="16.899999999999999" customHeight="1">
      <c r="A21" s="213"/>
      <c r="B21" s="213"/>
      <c r="C21" s="211"/>
      <c r="D21" s="143"/>
      <c r="E21" s="140"/>
      <c r="F21" s="31" t="s">
        <v>18</v>
      </c>
      <c r="G21" s="21"/>
      <c r="H21" s="7"/>
      <c r="I21" s="21"/>
      <c r="J21" s="20"/>
      <c r="K21" s="20"/>
      <c r="L21" s="20"/>
      <c r="M21" s="20"/>
      <c r="N21" s="20"/>
      <c r="O21" s="20"/>
      <c r="P21" s="20"/>
      <c r="Q21" s="20"/>
    </row>
    <row r="22" spans="1:17" s="19" customFormat="1" ht="18" customHeight="1">
      <c r="A22" s="213"/>
      <c r="B22" s="213"/>
      <c r="C22" s="211"/>
      <c r="D22" s="206">
        <v>1183</v>
      </c>
      <c r="E22" s="214" t="s">
        <v>108</v>
      </c>
      <c r="F22" s="215"/>
      <c r="G22" s="2">
        <f>+G24+G33+G42+G53</f>
        <v>0</v>
      </c>
      <c r="H22" s="2">
        <f t="shared" ref="H22:I22" si="6">+H24+H33+H42+H53</f>
        <v>0</v>
      </c>
      <c r="I22" s="2">
        <f t="shared" si="6"/>
        <v>0</v>
      </c>
      <c r="J22" s="20"/>
      <c r="K22" s="20"/>
      <c r="L22" s="20"/>
      <c r="M22" s="20"/>
      <c r="N22" s="20"/>
      <c r="O22" s="20"/>
      <c r="P22" s="20"/>
      <c r="Q22" s="20"/>
    </row>
    <row r="23" spans="1:17" s="19" customFormat="1" ht="16.899999999999999" customHeight="1">
      <c r="A23" s="213"/>
      <c r="B23" s="213"/>
      <c r="C23" s="211"/>
      <c r="D23" s="207"/>
      <c r="E23" s="126"/>
      <c r="F23" s="31" t="s">
        <v>18</v>
      </c>
      <c r="G23" s="2"/>
      <c r="H23" s="2"/>
      <c r="I23" s="2"/>
      <c r="J23" s="20"/>
      <c r="K23" s="20"/>
      <c r="L23" s="20"/>
      <c r="M23" s="20"/>
      <c r="N23" s="20"/>
      <c r="O23" s="20"/>
      <c r="P23" s="20"/>
      <c r="Q23" s="20"/>
    </row>
    <row r="24" spans="1:17" s="19" customFormat="1" ht="34.5">
      <c r="A24" s="213"/>
      <c r="B24" s="213"/>
      <c r="C24" s="211"/>
      <c r="D24" s="207"/>
      <c r="E24" s="147">
        <v>32002</v>
      </c>
      <c r="F24" s="122" t="s">
        <v>126</v>
      </c>
      <c r="G24" s="22">
        <f>+G26</f>
        <v>0</v>
      </c>
      <c r="H24" s="22">
        <f t="shared" ref="H24:I24" si="7">+H26</f>
        <v>0</v>
      </c>
      <c r="I24" s="22">
        <f t="shared" si="7"/>
        <v>297000</v>
      </c>
      <c r="J24" s="20"/>
      <c r="K24" s="20"/>
      <c r="L24" s="20"/>
      <c r="M24" s="20"/>
      <c r="N24" s="20"/>
      <c r="O24" s="20"/>
      <c r="P24" s="20"/>
      <c r="Q24" s="20"/>
    </row>
    <row r="25" spans="1:17" s="19" customFormat="1">
      <c r="A25" s="213"/>
      <c r="B25" s="213"/>
      <c r="C25" s="211"/>
      <c r="D25" s="207"/>
      <c r="E25" s="195"/>
      <c r="F25" s="31" t="s">
        <v>37</v>
      </c>
      <c r="G25" s="6"/>
      <c r="H25" s="7"/>
      <c r="I25" s="6"/>
    </row>
    <row r="26" spans="1:17" s="23" customFormat="1" ht="36.6" customHeight="1">
      <c r="A26" s="213"/>
      <c r="B26" s="213"/>
      <c r="C26" s="211"/>
      <c r="D26" s="207"/>
      <c r="E26" s="195"/>
      <c r="F26" s="33" t="s">
        <v>91</v>
      </c>
      <c r="G26" s="8">
        <f t="shared" ref="G26:I26" si="8">+G28</f>
        <v>0</v>
      </c>
      <c r="H26" s="16">
        <f t="shared" si="8"/>
        <v>0</v>
      </c>
      <c r="I26" s="8">
        <f t="shared" si="8"/>
        <v>297000</v>
      </c>
    </row>
    <row r="27" spans="1:17" s="19" customFormat="1" ht="51.75">
      <c r="A27" s="213"/>
      <c r="B27" s="213"/>
      <c r="C27" s="211"/>
      <c r="D27" s="207"/>
      <c r="E27" s="195"/>
      <c r="F27" s="31" t="s">
        <v>32</v>
      </c>
      <c r="G27" s="6"/>
      <c r="H27" s="10"/>
      <c r="I27" s="6"/>
    </row>
    <row r="28" spans="1:17" s="19" customFormat="1" ht="16.899999999999999" customHeight="1">
      <c r="A28" s="213"/>
      <c r="B28" s="213"/>
      <c r="C28" s="211"/>
      <c r="D28" s="207"/>
      <c r="E28" s="195"/>
      <c r="F28" s="172" t="s">
        <v>19</v>
      </c>
      <c r="G28" s="9">
        <f t="shared" ref="G28:I31" si="9">+G29</f>
        <v>0</v>
      </c>
      <c r="H28" s="10">
        <f t="shared" si="9"/>
        <v>0</v>
      </c>
      <c r="I28" s="9">
        <f t="shared" si="9"/>
        <v>297000</v>
      </c>
    </row>
    <row r="29" spans="1:17" s="19" customFormat="1" ht="16.899999999999999" customHeight="1">
      <c r="A29" s="213"/>
      <c r="B29" s="213"/>
      <c r="C29" s="211"/>
      <c r="D29" s="207"/>
      <c r="E29" s="195"/>
      <c r="F29" s="31" t="s">
        <v>54</v>
      </c>
      <c r="G29" s="10">
        <f t="shared" si="9"/>
        <v>0</v>
      </c>
      <c r="H29" s="10">
        <f t="shared" si="9"/>
        <v>0</v>
      </c>
      <c r="I29" s="10">
        <f t="shared" si="9"/>
        <v>297000</v>
      </c>
    </row>
    <row r="30" spans="1:17" s="19" customFormat="1">
      <c r="A30" s="213"/>
      <c r="B30" s="213"/>
      <c r="C30" s="211"/>
      <c r="D30" s="207"/>
      <c r="E30" s="195"/>
      <c r="F30" s="31" t="s">
        <v>81</v>
      </c>
      <c r="G30" s="10">
        <f>+G31</f>
        <v>0</v>
      </c>
      <c r="H30" s="10">
        <f t="shared" si="9"/>
        <v>0</v>
      </c>
      <c r="I30" s="10">
        <f t="shared" si="9"/>
        <v>297000</v>
      </c>
    </row>
    <row r="31" spans="1:17" s="19" customFormat="1">
      <c r="A31" s="213"/>
      <c r="B31" s="213"/>
      <c r="C31" s="211"/>
      <c r="D31" s="207"/>
      <c r="E31" s="195"/>
      <c r="F31" s="31" t="s">
        <v>109</v>
      </c>
      <c r="G31" s="10">
        <f t="shared" si="9"/>
        <v>0</v>
      </c>
      <c r="H31" s="10">
        <f t="shared" si="9"/>
        <v>0</v>
      </c>
      <c r="I31" s="10">
        <f t="shared" si="9"/>
        <v>297000</v>
      </c>
      <c r="J31" s="24"/>
    </row>
    <row r="32" spans="1:17" s="19" customFormat="1">
      <c r="A32" s="213"/>
      <c r="B32" s="213"/>
      <c r="C32" s="211"/>
      <c r="D32" s="207"/>
      <c r="E32" s="195"/>
      <c r="F32" s="125" t="s">
        <v>110</v>
      </c>
      <c r="G32" s="10">
        <f>+'Հավելված N 4'!E14</f>
        <v>0</v>
      </c>
      <c r="H32" s="10">
        <f>+'Հավելված N 4'!F14</f>
        <v>0</v>
      </c>
      <c r="I32" s="10">
        <f>+'Հավելված N 4'!G14</f>
        <v>297000</v>
      </c>
      <c r="J32" s="25"/>
    </row>
    <row r="33" spans="1:17" s="19" customFormat="1" ht="51.75">
      <c r="A33" s="213"/>
      <c r="B33" s="213"/>
      <c r="C33" s="211"/>
      <c r="D33" s="207"/>
      <c r="E33" s="127">
        <v>32003</v>
      </c>
      <c r="F33" s="122" t="s">
        <v>104</v>
      </c>
      <c r="G33" s="22">
        <f>+G35</f>
        <v>46171.3</v>
      </c>
      <c r="H33" s="22">
        <f t="shared" ref="H33:I33" si="10">+H35</f>
        <v>112818.1</v>
      </c>
      <c r="I33" s="22">
        <f t="shared" si="10"/>
        <v>-231585.30000000002</v>
      </c>
      <c r="J33" s="20"/>
      <c r="K33" s="20"/>
      <c r="L33" s="20"/>
      <c r="M33" s="20"/>
      <c r="N33" s="20"/>
      <c r="O33" s="20"/>
      <c r="P33" s="20"/>
      <c r="Q33" s="20"/>
    </row>
    <row r="34" spans="1:17" s="19" customFormat="1">
      <c r="A34" s="213"/>
      <c r="B34" s="213"/>
      <c r="C34" s="211"/>
      <c r="D34" s="207"/>
      <c r="E34" s="216"/>
      <c r="F34" s="31" t="s">
        <v>37</v>
      </c>
      <c r="G34" s="6"/>
      <c r="H34" s="7"/>
      <c r="I34" s="6"/>
    </row>
    <row r="35" spans="1:17" s="23" customFormat="1" ht="36.6" customHeight="1">
      <c r="A35" s="213"/>
      <c r="B35" s="213"/>
      <c r="C35" s="211"/>
      <c r="D35" s="207"/>
      <c r="E35" s="217"/>
      <c r="F35" s="33" t="s">
        <v>52</v>
      </c>
      <c r="G35" s="8">
        <f t="shared" ref="G35:I35" si="11">+G37</f>
        <v>46171.3</v>
      </c>
      <c r="H35" s="16">
        <f t="shared" si="11"/>
        <v>112818.1</v>
      </c>
      <c r="I35" s="8">
        <f t="shared" si="11"/>
        <v>-231585.30000000002</v>
      </c>
    </row>
    <row r="36" spans="1:17" s="19" customFormat="1" ht="51.75">
      <c r="A36" s="213"/>
      <c r="B36" s="213"/>
      <c r="C36" s="211"/>
      <c r="D36" s="207"/>
      <c r="E36" s="217"/>
      <c r="F36" s="31" t="s">
        <v>32</v>
      </c>
      <c r="G36" s="6"/>
      <c r="H36" s="10"/>
      <c r="I36" s="6"/>
    </row>
    <row r="37" spans="1:17" s="19" customFormat="1" ht="16.899999999999999" customHeight="1">
      <c r="A37" s="213"/>
      <c r="B37" s="213"/>
      <c r="C37" s="211"/>
      <c r="D37" s="207"/>
      <c r="E37" s="217"/>
      <c r="F37" s="144" t="s">
        <v>19</v>
      </c>
      <c r="G37" s="9">
        <f t="shared" ref="G37:I40" si="12">+G38</f>
        <v>46171.3</v>
      </c>
      <c r="H37" s="10">
        <f t="shared" si="12"/>
        <v>112818.1</v>
      </c>
      <c r="I37" s="9">
        <f t="shared" si="12"/>
        <v>-231585.30000000002</v>
      </c>
    </row>
    <row r="38" spans="1:17" s="19" customFormat="1" ht="16.899999999999999" customHeight="1">
      <c r="A38" s="213"/>
      <c r="B38" s="213"/>
      <c r="C38" s="211"/>
      <c r="D38" s="207"/>
      <c r="E38" s="217"/>
      <c r="F38" s="31" t="s">
        <v>54</v>
      </c>
      <c r="G38" s="10">
        <f t="shared" si="12"/>
        <v>46171.3</v>
      </c>
      <c r="H38" s="10">
        <f t="shared" si="12"/>
        <v>112818.1</v>
      </c>
      <c r="I38" s="10">
        <f t="shared" si="12"/>
        <v>-231585.30000000002</v>
      </c>
    </row>
    <row r="39" spans="1:17" s="19" customFormat="1">
      <c r="A39" s="213"/>
      <c r="B39" s="213"/>
      <c r="C39" s="211"/>
      <c r="D39" s="207"/>
      <c r="E39" s="217"/>
      <c r="F39" s="31" t="s">
        <v>81</v>
      </c>
      <c r="G39" s="10">
        <f>+G40</f>
        <v>46171.3</v>
      </c>
      <c r="H39" s="10">
        <f t="shared" si="12"/>
        <v>112818.1</v>
      </c>
      <c r="I39" s="10">
        <f t="shared" si="12"/>
        <v>-231585.30000000002</v>
      </c>
    </row>
    <row r="40" spans="1:17" s="19" customFormat="1">
      <c r="A40" s="213"/>
      <c r="B40" s="213"/>
      <c r="C40" s="211"/>
      <c r="D40" s="207"/>
      <c r="E40" s="217"/>
      <c r="F40" s="31" t="s">
        <v>82</v>
      </c>
      <c r="G40" s="10">
        <f t="shared" si="12"/>
        <v>46171.3</v>
      </c>
      <c r="H40" s="10">
        <f t="shared" si="12"/>
        <v>112818.1</v>
      </c>
      <c r="I40" s="10">
        <f t="shared" si="12"/>
        <v>-231585.30000000002</v>
      </c>
      <c r="J40" s="24"/>
    </row>
    <row r="41" spans="1:17" s="19" customFormat="1">
      <c r="A41" s="213"/>
      <c r="B41" s="213"/>
      <c r="C41" s="211"/>
      <c r="D41" s="207"/>
      <c r="E41" s="218"/>
      <c r="F41" s="125" t="s">
        <v>83</v>
      </c>
      <c r="G41" s="10">
        <f>+'Հավելված N 4'!E44</f>
        <v>46171.3</v>
      </c>
      <c r="H41" s="10">
        <f>+'Հավելված N 4'!F44</f>
        <v>112818.1</v>
      </c>
      <c r="I41" s="10">
        <f>+'Հավելված N 4'!G44</f>
        <v>-231585.30000000002</v>
      </c>
      <c r="J41" s="25"/>
    </row>
    <row r="42" spans="1:17" s="19" customFormat="1" ht="51.75">
      <c r="A42" s="213"/>
      <c r="B42" s="213"/>
      <c r="C42" s="211"/>
      <c r="D42" s="207"/>
      <c r="E42" s="147">
        <v>32007</v>
      </c>
      <c r="F42" s="122" t="s">
        <v>181</v>
      </c>
      <c r="G42" s="22">
        <f>+G44</f>
        <v>-46171.3</v>
      </c>
      <c r="H42" s="22">
        <f t="shared" ref="H42:I42" si="13">+H44</f>
        <v>-112818.1</v>
      </c>
      <c r="I42" s="22">
        <f t="shared" si="13"/>
        <v>-165014.69999999998</v>
      </c>
      <c r="J42" s="20"/>
      <c r="K42" s="20"/>
      <c r="L42" s="20"/>
      <c r="M42" s="20"/>
      <c r="N42" s="20"/>
      <c r="O42" s="20"/>
      <c r="P42" s="20"/>
      <c r="Q42" s="20"/>
    </row>
    <row r="43" spans="1:17" s="19" customFormat="1">
      <c r="A43" s="213"/>
      <c r="B43" s="213"/>
      <c r="C43" s="211"/>
      <c r="D43" s="207"/>
      <c r="E43" s="216"/>
      <c r="F43" s="31" t="s">
        <v>37</v>
      </c>
      <c r="G43" s="6"/>
      <c r="H43" s="7"/>
      <c r="I43" s="6"/>
    </row>
    <row r="44" spans="1:17" s="23" customFormat="1" ht="36.6" customHeight="1">
      <c r="A44" s="213"/>
      <c r="B44" s="213"/>
      <c r="C44" s="211"/>
      <c r="D44" s="207"/>
      <c r="E44" s="217"/>
      <c r="F44" s="33" t="s">
        <v>91</v>
      </c>
      <c r="G44" s="8">
        <f t="shared" ref="G44:I44" si="14">+G46</f>
        <v>-46171.3</v>
      </c>
      <c r="H44" s="16">
        <f t="shared" si="14"/>
        <v>-112818.1</v>
      </c>
      <c r="I44" s="8">
        <f t="shared" si="14"/>
        <v>-165014.69999999998</v>
      </c>
    </row>
    <row r="45" spans="1:17" s="19" customFormat="1" ht="51.75">
      <c r="A45" s="213"/>
      <c r="B45" s="213"/>
      <c r="C45" s="211"/>
      <c r="D45" s="207"/>
      <c r="E45" s="217"/>
      <c r="F45" s="31" t="s">
        <v>32</v>
      </c>
      <c r="G45" s="6"/>
      <c r="H45" s="10"/>
      <c r="I45" s="6"/>
    </row>
    <row r="46" spans="1:17" s="19" customFormat="1" ht="16.899999999999999" customHeight="1">
      <c r="A46" s="213"/>
      <c r="B46" s="213"/>
      <c r="C46" s="211"/>
      <c r="D46" s="207"/>
      <c r="E46" s="217"/>
      <c r="F46" s="172" t="s">
        <v>19</v>
      </c>
      <c r="G46" s="9">
        <f t="shared" ref="G46:I51" si="15">+G47</f>
        <v>-46171.3</v>
      </c>
      <c r="H46" s="10">
        <f t="shared" si="15"/>
        <v>-112818.1</v>
      </c>
      <c r="I46" s="9">
        <f t="shared" si="15"/>
        <v>-165014.69999999998</v>
      </c>
    </row>
    <row r="47" spans="1:17" s="19" customFormat="1" ht="16.899999999999999" customHeight="1">
      <c r="A47" s="213"/>
      <c r="B47" s="213"/>
      <c r="C47" s="211"/>
      <c r="D47" s="207"/>
      <c r="E47" s="217"/>
      <c r="F47" s="31" t="s">
        <v>54</v>
      </c>
      <c r="G47" s="10">
        <f t="shared" si="15"/>
        <v>-46171.3</v>
      </c>
      <c r="H47" s="10">
        <f t="shared" si="15"/>
        <v>-112818.1</v>
      </c>
      <c r="I47" s="10">
        <f t="shared" si="15"/>
        <v>-165014.69999999998</v>
      </c>
    </row>
    <row r="48" spans="1:17" s="19" customFormat="1">
      <c r="A48" s="213"/>
      <c r="B48" s="213"/>
      <c r="C48" s="211"/>
      <c r="D48" s="207"/>
      <c r="E48" s="217"/>
      <c r="F48" s="31" t="s">
        <v>81</v>
      </c>
      <c r="G48" s="10">
        <f>+G49+G51</f>
        <v>-46171.3</v>
      </c>
      <c r="H48" s="10">
        <f t="shared" ref="H48:I48" si="16">+H49+H51</f>
        <v>-112818.1</v>
      </c>
      <c r="I48" s="10">
        <f t="shared" si="16"/>
        <v>-165014.69999999998</v>
      </c>
    </row>
    <row r="49" spans="1:17" s="19" customFormat="1">
      <c r="A49" s="213"/>
      <c r="B49" s="213"/>
      <c r="C49" s="211"/>
      <c r="D49" s="207"/>
      <c r="E49" s="217"/>
      <c r="F49" s="31" t="s">
        <v>82</v>
      </c>
      <c r="G49" s="10">
        <f t="shared" si="15"/>
        <v>-46171.3</v>
      </c>
      <c r="H49" s="10">
        <f t="shared" si="15"/>
        <v>-107733.1</v>
      </c>
      <c r="I49" s="10">
        <f t="shared" si="15"/>
        <v>-159929.69999999998</v>
      </c>
      <c r="J49" s="24"/>
    </row>
    <row r="50" spans="1:17" s="19" customFormat="1">
      <c r="A50" s="213"/>
      <c r="B50" s="213"/>
      <c r="C50" s="211"/>
      <c r="D50" s="207"/>
      <c r="E50" s="217"/>
      <c r="F50" s="125" t="s">
        <v>83</v>
      </c>
      <c r="G50" s="10">
        <f>+'Հավելված N 4'!E50</f>
        <v>-46171.3</v>
      </c>
      <c r="H50" s="10">
        <f>+'Հավելված N 4'!F50</f>
        <v>-107733.1</v>
      </c>
      <c r="I50" s="10">
        <f>+'Հավելված N 4'!G50</f>
        <v>-159929.69999999998</v>
      </c>
      <c r="J50" s="25"/>
    </row>
    <row r="51" spans="1:17" s="19" customFormat="1">
      <c r="A51" s="213"/>
      <c r="B51" s="213"/>
      <c r="C51" s="211"/>
      <c r="D51" s="207"/>
      <c r="E51" s="217"/>
      <c r="F51" s="31" t="s">
        <v>109</v>
      </c>
      <c r="G51" s="10">
        <f t="shared" si="15"/>
        <v>0</v>
      </c>
      <c r="H51" s="10">
        <f t="shared" si="15"/>
        <v>-5085</v>
      </c>
      <c r="I51" s="10">
        <f t="shared" si="15"/>
        <v>-5085</v>
      </c>
      <c r="J51" s="24"/>
    </row>
    <row r="52" spans="1:17" s="19" customFormat="1">
      <c r="A52" s="213"/>
      <c r="B52" s="213"/>
      <c r="C52" s="211"/>
      <c r="D52" s="207"/>
      <c r="E52" s="218"/>
      <c r="F52" s="125" t="s">
        <v>110</v>
      </c>
      <c r="G52" s="10">
        <f>+'Հավելված N 4'!E51</f>
        <v>0</v>
      </c>
      <c r="H52" s="10">
        <f>+'Հավելված N 4'!F51</f>
        <v>-5085</v>
      </c>
      <c r="I52" s="10">
        <f>+'Հավելված N 4'!G51</f>
        <v>-5085</v>
      </c>
      <c r="J52" s="25"/>
    </row>
    <row r="53" spans="1:17" s="19" customFormat="1" ht="69">
      <c r="A53" s="213"/>
      <c r="B53" s="213"/>
      <c r="C53" s="211"/>
      <c r="D53" s="207"/>
      <c r="E53" s="147">
        <v>32013</v>
      </c>
      <c r="F53" s="122" t="s">
        <v>107</v>
      </c>
      <c r="G53" s="22">
        <f>+G55</f>
        <v>0</v>
      </c>
      <c r="H53" s="22">
        <f t="shared" ref="H53:I53" si="17">+H55</f>
        <v>0</v>
      </c>
      <c r="I53" s="22">
        <f t="shared" si="17"/>
        <v>99600</v>
      </c>
      <c r="J53" s="20"/>
      <c r="K53" s="20"/>
      <c r="L53" s="20"/>
      <c r="M53" s="20"/>
      <c r="N53" s="20"/>
      <c r="O53" s="20"/>
      <c r="P53" s="20"/>
      <c r="Q53" s="20"/>
    </row>
    <row r="54" spans="1:17" s="19" customFormat="1">
      <c r="A54" s="213"/>
      <c r="B54" s="213"/>
      <c r="C54" s="211"/>
      <c r="D54" s="207"/>
      <c r="E54" s="195"/>
      <c r="F54" s="31" t="s">
        <v>37</v>
      </c>
      <c r="G54" s="6"/>
      <c r="H54" s="7"/>
      <c r="I54" s="6"/>
    </row>
    <row r="55" spans="1:17" s="23" customFormat="1" ht="36.6" customHeight="1">
      <c r="A55" s="213"/>
      <c r="B55" s="213"/>
      <c r="C55" s="211"/>
      <c r="D55" s="207"/>
      <c r="E55" s="195"/>
      <c r="F55" s="33" t="s">
        <v>91</v>
      </c>
      <c r="G55" s="8">
        <f t="shared" ref="G55:I55" si="18">+G57</f>
        <v>0</v>
      </c>
      <c r="H55" s="16">
        <f t="shared" si="18"/>
        <v>0</v>
      </c>
      <c r="I55" s="8">
        <f t="shared" si="18"/>
        <v>99600</v>
      </c>
    </row>
    <row r="56" spans="1:17" s="19" customFormat="1" ht="51.75">
      <c r="A56" s="213"/>
      <c r="B56" s="213"/>
      <c r="C56" s="211"/>
      <c r="D56" s="207"/>
      <c r="E56" s="195"/>
      <c r="F56" s="31" t="s">
        <v>32</v>
      </c>
      <c r="G56" s="6"/>
      <c r="H56" s="10"/>
      <c r="I56" s="6"/>
    </row>
    <row r="57" spans="1:17" s="19" customFormat="1" ht="16.899999999999999" customHeight="1">
      <c r="A57" s="213"/>
      <c r="B57" s="213"/>
      <c r="C57" s="211"/>
      <c r="D57" s="207"/>
      <c r="E57" s="195"/>
      <c r="F57" s="144" t="s">
        <v>19</v>
      </c>
      <c r="G57" s="9">
        <f t="shared" ref="G57:I60" si="19">+G58</f>
        <v>0</v>
      </c>
      <c r="H57" s="10">
        <f t="shared" si="19"/>
        <v>0</v>
      </c>
      <c r="I57" s="9">
        <f t="shared" si="19"/>
        <v>99600</v>
      </c>
    </row>
    <row r="58" spans="1:17" s="19" customFormat="1" ht="16.899999999999999" customHeight="1">
      <c r="A58" s="213"/>
      <c r="B58" s="213"/>
      <c r="C58" s="211"/>
      <c r="D58" s="207"/>
      <c r="E58" s="195"/>
      <c r="F58" s="31" t="s">
        <v>54</v>
      </c>
      <c r="G58" s="10">
        <f t="shared" si="19"/>
        <v>0</v>
      </c>
      <c r="H58" s="10">
        <f t="shared" si="19"/>
        <v>0</v>
      </c>
      <c r="I58" s="10">
        <f t="shared" si="19"/>
        <v>99600</v>
      </c>
    </row>
    <row r="59" spans="1:17" s="19" customFormat="1">
      <c r="A59" s="213"/>
      <c r="B59" s="213"/>
      <c r="C59" s="211"/>
      <c r="D59" s="207"/>
      <c r="E59" s="195"/>
      <c r="F59" s="31" t="s">
        <v>81</v>
      </c>
      <c r="G59" s="10">
        <f>+G60</f>
        <v>0</v>
      </c>
      <c r="H59" s="10">
        <f t="shared" si="19"/>
        <v>0</v>
      </c>
      <c r="I59" s="10">
        <f t="shared" si="19"/>
        <v>99600</v>
      </c>
    </row>
    <row r="60" spans="1:17" s="19" customFormat="1">
      <c r="A60" s="213"/>
      <c r="B60" s="213"/>
      <c r="C60" s="211"/>
      <c r="D60" s="207"/>
      <c r="E60" s="195"/>
      <c r="F60" s="31" t="s">
        <v>109</v>
      </c>
      <c r="G60" s="10">
        <f t="shared" si="19"/>
        <v>0</v>
      </c>
      <c r="H60" s="10">
        <f t="shared" si="19"/>
        <v>0</v>
      </c>
      <c r="I60" s="10">
        <f t="shared" si="19"/>
        <v>99600</v>
      </c>
      <c r="J60" s="24"/>
    </row>
    <row r="61" spans="1:17" s="19" customFormat="1">
      <c r="A61" s="213"/>
      <c r="B61" s="213"/>
      <c r="C61" s="212"/>
      <c r="D61" s="208"/>
      <c r="E61" s="195"/>
      <c r="F61" s="125" t="s">
        <v>110</v>
      </c>
      <c r="G61" s="10">
        <v>0</v>
      </c>
      <c r="H61" s="10">
        <f>+'Հավելված N 4'!F54</f>
        <v>0</v>
      </c>
      <c r="I61" s="10">
        <f>+'Հավելված N 4'!G54</f>
        <v>99600</v>
      </c>
      <c r="J61" s="25"/>
    </row>
  </sheetData>
  <mergeCells count="18">
    <mergeCell ref="F1:I1"/>
    <mergeCell ref="F3:I3"/>
    <mergeCell ref="A6:I6"/>
    <mergeCell ref="A9:C9"/>
    <mergeCell ref="D9:E9"/>
    <mergeCell ref="F2:I2"/>
    <mergeCell ref="G9:I9"/>
    <mergeCell ref="F9:F10"/>
    <mergeCell ref="D22:D61"/>
    <mergeCell ref="C18:C61"/>
    <mergeCell ref="B16:B61"/>
    <mergeCell ref="E25:E32"/>
    <mergeCell ref="A14:A61"/>
    <mergeCell ref="E22:F22"/>
    <mergeCell ref="E54:E61"/>
    <mergeCell ref="E34:E41"/>
    <mergeCell ref="B14:B15"/>
    <mergeCell ref="E43:E52"/>
  </mergeCells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view="pageBreakPreview" topLeftCell="A8" zoomScaleNormal="85" zoomScaleSheetLayoutView="100" workbookViewId="0">
      <selection activeCell="F21" sqref="F21"/>
    </sheetView>
  </sheetViews>
  <sheetFormatPr defaultColWidth="9.140625" defaultRowHeight="17.25"/>
  <cols>
    <col min="1" max="1" width="9.140625" style="57"/>
    <col min="2" max="2" width="13" style="57" customWidth="1"/>
    <col min="3" max="3" width="54.140625" style="57" customWidth="1"/>
    <col min="4" max="4" width="20" style="57" customWidth="1"/>
    <col min="5" max="8" width="20.42578125" style="57" customWidth="1"/>
    <col min="9" max="9" width="15.42578125" style="57" bestFit="1" customWidth="1"/>
    <col min="10" max="10" width="13.7109375" style="57" bestFit="1" customWidth="1"/>
    <col min="11" max="16384" width="9.140625" style="57"/>
  </cols>
  <sheetData>
    <row r="1" spans="1:10" s="158" customFormat="1" ht="26.45" customHeight="1">
      <c r="A1" s="157"/>
      <c r="B1" s="77"/>
      <c r="C1" s="77"/>
      <c r="D1" s="77"/>
      <c r="E1" s="157"/>
      <c r="F1" s="229" t="s">
        <v>42</v>
      </c>
      <c r="G1" s="229"/>
      <c r="H1" s="229"/>
    </row>
    <row r="2" spans="1:10">
      <c r="A2" s="78"/>
      <c r="B2" s="78"/>
      <c r="C2" s="78"/>
      <c r="D2" s="78"/>
      <c r="E2" s="159"/>
      <c r="F2" s="230" t="s">
        <v>77</v>
      </c>
      <c r="G2" s="230"/>
      <c r="H2" s="230"/>
    </row>
    <row r="3" spans="1:10">
      <c r="A3" s="78"/>
      <c r="B3" s="78"/>
      <c r="C3" s="78"/>
      <c r="D3" s="78"/>
      <c r="E3" s="159"/>
      <c r="F3" s="230" t="s">
        <v>41</v>
      </c>
      <c r="G3" s="230"/>
      <c r="H3" s="230"/>
    </row>
    <row r="4" spans="1:10">
      <c r="A4" s="79"/>
      <c r="B4" s="79"/>
      <c r="C4" s="80"/>
      <c r="D4" s="159"/>
      <c r="E4" s="159"/>
      <c r="F4" s="159"/>
      <c r="G4" s="159"/>
      <c r="H4" s="159"/>
    </row>
    <row r="5" spans="1:10" ht="37.5" customHeight="1">
      <c r="A5" s="231" t="s">
        <v>206</v>
      </c>
      <c r="B5" s="232"/>
      <c r="C5" s="232"/>
      <c r="D5" s="232"/>
      <c r="E5" s="232"/>
      <c r="F5" s="232"/>
      <c r="G5" s="232"/>
      <c r="H5" s="232"/>
    </row>
    <row r="6" spans="1:10" ht="37.5" customHeight="1">
      <c r="A6" s="232"/>
      <c r="B6" s="232"/>
      <c r="C6" s="232"/>
      <c r="D6" s="232"/>
      <c r="E6" s="232"/>
      <c r="F6" s="232"/>
      <c r="G6" s="232"/>
      <c r="H6" s="232"/>
    </row>
    <row r="7" spans="1:10">
      <c r="E7" s="159"/>
      <c r="F7" s="159"/>
      <c r="G7" s="159"/>
    </row>
    <row r="8" spans="1:10">
      <c r="A8" s="160"/>
      <c r="B8" s="160"/>
      <c r="C8" s="160"/>
      <c r="D8" s="62"/>
      <c r="E8" s="159"/>
      <c r="F8" s="159"/>
      <c r="G8" s="233" t="s">
        <v>21</v>
      </c>
      <c r="H8" s="233"/>
    </row>
    <row r="9" spans="1:10" ht="45" customHeight="1">
      <c r="A9" s="241" t="s">
        <v>64</v>
      </c>
      <c r="B9" s="242"/>
      <c r="C9" s="234" t="s">
        <v>65</v>
      </c>
      <c r="D9" s="236" t="s">
        <v>66</v>
      </c>
      <c r="E9" s="238" t="s">
        <v>90</v>
      </c>
      <c r="F9" s="239"/>
      <c r="G9" s="239"/>
      <c r="H9" s="240"/>
    </row>
    <row r="10" spans="1:10" ht="103.5">
      <c r="A10" s="81" t="s">
        <v>35</v>
      </c>
      <c r="B10" s="81" t="s">
        <v>36</v>
      </c>
      <c r="C10" s="235"/>
      <c r="D10" s="237"/>
      <c r="E10" s="82" t="s">
        <v>67</v>
      </c>
      <c r="F10" s="82" t="s">
        <v>68</v>
      </c>
      <c r="G10" s="82" t="s">
        <v>69</v>
      </c>
      <c r="H10" s="82" t="s">
        <v>70</v>
      </c>
    </row>
    <row r="11" spans="1:10">
      <c r="A11" s="81"/>
      <c r="B11" s="81"/>
      <c r="C11" s="83" t="s">
        <v>71</v>
      </c>
      <c r="D11" s="84">
        <f>SUM(E11:H11)</f>
        <v>0</v>
      </c>
      <c r="E11" s="85">
        <f>+E13</f>
        <v>-391515</v>
      </c>
      <c r="F11" s="85">
        <f>+F13</f>
        <v>0</v>
      </c>
      <c r="G11" s="85">
        <f>+G13</f>
        <v>391515</v>
      </c>
      <c r="H11" s="85">
        <f>+H13</f>
        <v>0</v>
      </c>
      <c r="I11" s="161"/>
      <c r="J11" s="161"/>
    </row>
    <row r="12" spans="1:10">
      <c r="A12" s="81"/>
      <c r="B12" s="81"/>
      <c r="C12" s="83" t="s">
        <v>72</v>
      </c>
      <c r="D12" s="145"/>
      <c r="E12" s="85"/>
      <c r="F12" s="85"/>
      <c r="G12" s="85"/>
      <c r="H12" s="85"/>
      <c r="I12" s="161"/>
      <c r="J12" s="162"/>
    </row>
    <row r="13" spans="1:10" ht="51.75">
      <c r="A13" s="86"/>
      <c r="B13" s="87"/>
      <c r="C13" s="87" t="s">
        <v>38</v>
      </c>
      <c r="D13" s="84">
        <f>SUM(E13:H13)</f>
        <v>0</v>
      </c>
      <c r="E13" s="85">
        <f>+E15+E43+E46+E51</f>
        <v>-391515</v>
      </c>
      <c r="F13" s="85">
        <f t="shared" ref="F13:H13" si="0">+F15+F43+F46+F51</f>
        <v>0</v>
      </c>
      <c r="G13" s="85">
        <f t="shared" si="0"/>
        <v>391515</v>
      </c>
      <c r="H13" s="85">
        <f t="shared" si="0"/>
        <v>0</v>
      </c>
      <c r="I13" s="161"/>
    </row>
    <row r="14" spans="1:10">
      <c r="A14" s="86"/>
      <c r="B14" s="86"/>
      <c r="C14" s="86" t="s">
        <v>73</v>
      </c>
      <c r="D14" s="88"/>
      <c r="E14" s="88"/>
      <c r="F14" s="88"/>
      <c r="G14" s="88"/>
      <c r="H14" s="88"/>
    </row>
    <row r="15" spans="1:10" ht="34.5">
      <c r="A15" s="89">
        <v>1183</v>
      </c>
      <c r="B15" s="53">
        <v>32002</v>
      </c>
      <c r="C15" s="122" t="s">
        <v>124</v>
      </c>
      <c r="D15" s="84">
        <f>SUM(E15:H15)</f>
        <v>297000</v>
      </c>
      <c r="E15" s="84">
        <f>+E17+E18+E27+E36</f>
        <v>0</v>
      </c>
      <c r="F15" s="84">
        <f t="shared" ref="F15:H15" si="1">+F17+F18+F27+F36</f>
        <v>0</v>
      </c>
      <c r="G15" s="84">
        <f t="shared" si="1"/>
        <v>297000</v>
      </c>
      <c r="H15" s="84">
        <f t="shared" si="1"/>
        <v>0</v>
      </c>
    </row>
    <row r="16" spans="1:10" s="3" customFormat="1">
      <c r="A16" s="90"/>
      <c r="B16" s="90"/>
      <c r="C16" s="146" t="s">
        <v>18</v>
      </c>
      <c r="D16" s="36"/>
      <c r="E16" s="163"/>
      <c r="F16" s="164"/>
      <c r="G16" s="36"/>
      <c r="H16" s="36"/>
    </row>
    <row r="17" spans="1:9" s="108" customFormat="1" ht="51.75">
      <c r="A17" s="116"/>
      <c r="B17" s="116"/>
      <c r="C17" s="112" t="s">
        <v>153</v>
      </c>
      <c r="D17" s="181">
        <f>SUM(E17:H17)</f>
        <v>21000</v>
      </c>
      <c r="E17" s="181">
        <f>SUM(E18:E23)</f>
        <v>0</v>
      </c>
      <c r="F17" s="181">
        <f>SUM(F18:F23)</f>
        <v>0</v>
      </c>
      <c r="G17" s="181">
        <f>+'Հավելված N 7'!I17+'Հավելված N 7'!I40</f>
        <v>21000</v>
      </c>
      <c r="H17" s="181">
        <f>SUM(H18:H23)</f>
        <v>0</v>
      </c>
      <c r="I17" s="107"/>
    </row>
    <row r="18" spans="1:9" s="108" customFormat="1" ht="16.899999999999999" customHeight="1">
      <c r="A18" s="116"/>
      <c r="B18" s="116"/>
      <c r="C18" s="112" t="s">
        <v>135</v>
      </c>
      <c r="D18" s="92">
        <f>SUM(E18:H18)</f>
        <v>98000</v>
      </c>
      <c r="E18" s="92">
        <f>SUM(E19:E24)</f>
        <v>0</v>
      </c>
      <c r="F18" s="92">
        <f>SUM(F19:F24)</f>
        <v>0</v>
      </c>
      <c r="G18" s="92">
        <f>SUM(G19:G26)</f>
        <v>98000</v>
      </c>
      <c r="H18" s="92">
        <f>SUM(H19:H24)</f>
        <v>0</v>
      </c>
      <c r="I18" s="107"/>
    </row>
    <row r="19" spans="1:9" s="110" customFormat="1" ht="51.75">
      <c r="A19" s="226"/>
      <c r="B19" s="226"/>
      <c r="C19" s="109" t="s">
        <v>137</v>
      </c>
      <c r="D19" s="93">
        <f t="shared" ref="D19:D26" si="2">+E19+F19+G19+H19</f>
        <v>11600</v>
      </c>
      <c r="E19" s="93"/>
      <c r="F19" s="93"/>
      <c r="G19" s="93">
        <f>+'Հավելված N 7'!I18+'Հավելված N 7'!I41</f>
        <v>11600</v>
      </c>
      <c r="H19" s="93"/>
    </row>
    <row r="20" spans="1:9" s="110" customFormat="1" ht="34.5">
      <c r="A20" s="226"/>
      <c r="B20" s="226"/>
      <c r="C20" s="109" t="s">
        <v>138</v>
      </c>
      <c r="D20" s="93">
        <f t="shared" si="2"/>
        <v>11600</v>
      </c>
      <c r="E20" s="93"/>
      <c r="F20" s="93"/>
      <c r="G20" s="93">
        <f>+'Հավելված N 7'!I19+'Հավելված N 7'!I42</f>
        <v>11600</v>
      </c>
      <c r="H20" s="93"/>
    </row>
    <row r="21" spans="1:9" s="110" customFormat="1">
      <c r="A21" s="226"/>
      <c r="B21" s="226"/>
      <c r="C21" s="150" t="s">
        <v>139</v>
      </c>
      <c r="D21" s="93">
        <f t="shared" si="2"/>
        <v>9500</v>
      </c>
      <c r="E21" s="93"/>
      <c r="F21" s="93"/>
      <c r="G21" s="93">
        <f>+'Հավելված N 7'!I20+'Հավելված N 7'!I43</f>
        <v>9500</v>
      </c>
      <c r="H21" s="93"/>
    </row>
    <row r="22" spans="1:9" s="110" customFormat="1" ht="34.5">
      <c r="A22" s="226"/>
      <c r="B22" s="226"/>
      <c r="C22" s="150" t="s">
        <v>140</v>
      </c>
      <c r="D22" s="93">
        <f t="shared" si="2"/>
        <v>21000</v>
      </c>
      <c r="E22" s="93"/>
      <c r="F22" s="93"/>
      <c r="G22" s="93">
        <f>+'Հավելված N 7'!I21+'Հավելված N 7'!I44</f>
        <v>21000</v>
      </c>
      <c r="H22" s="93"/>
    </row>
    <row r="23" spans="1:9" s="110" customFormat="1">
      <c r="A23" s="226"/>
      <c r="B23" s="226"/>
      <c r="C23" s="150" t="s">
        <v>141</v>
      </c>
      <c r="D23" s="93">
        <f t="shared" si="2"/>
        <v>9500</v>
      </c>
      <c r="E23" s="93"/>
      <c r="F23" s="93"/>
      <c r="G23" s="93">
        <f>+'Հավելված N 7'!I22+'Հավելված N 7'!I45</f>
        <v>9500</v>
      </c>
      <c r="H23" s="93"/>
    </row>
    <row r="24" spans="1:9" s="110" customFormat="1" ht="35.450000000000003" customHeight="1">
      <c r="A24" s="226"/>
      <c r="B24" s="226"/>
      <c r="C24" s="150" t="s">
        <v>147</v>
      </c>
      <c r="D24" s="93">
        <f t="shared" si="2"/>
        <v>13700</v>
      </c>
      <c r="E24" s="93"/>
      <c r="F24" s="93"/>
      <c r="G24" s="93">
        <f>+'Հավելված N 7'!I23+'Հավելված N 7'!I46</f>
        <v>13700</v>
      </c>
      <c r="H24" s="93"/>
    </row>
    <row r="25" spans="1:9" s="110" customFormat="1">
      <c r="A25" s="176"/>
      <c r="B25" s="176"/>
      <c r="C25" s="150" t="s">
        <v>148</v>
      </c>
      <c r="D25" s="93">
        <f t="shared" si="2"/>
        <v>11600</v>
      </c>
      <c r="E25" s="93"/>
      <c r="F25" s="93"/>
      <c r="G25" s="93">
        <f>+'Հավելված N 7'!I24+'Հավելված N 7'!I47</f>
        <v>11600</v>
      </c>
      <c r="H25" s="93"/>
    </row>
    <row r="26" spans="1:9" s="110" customFormat="1" ht="34.5">
      <c r="A26" s="176"/>
      <c r="B26" s="176"/>
      <c r="C26" s="150" t="s">
        <v>151</v>
      </c>
      <c r="D26" s="93">
        <f t="shared" si="2"/>
        <v>9500</v>
      </c>
      <c r="E26" s="93"/>
      <c r="F26" s="93"/>
      <c r="G26" s="93">
        <f>+'Հավելված N 7'!I25+'Հավելված N 7'!I48</f>
        <v>9500</v>
      </c>
      <c r="H26" s="93"/>
    </row>
    <row r="27" spans="1:9" s="108" customFormat="1" ht="16.899999999999999" customHeight="1">
      <c r="A27" s="173"/>
      <c r="B27" s="173"/>
      <c r="C27" s="112" t="s">
        <v>136</v>
      </c>
      <c r="D27" s="92">
        <f>SUM(E27:H27)</f>
        <v>101100</v>
      </c>
      <c r="E27" s="92">
        <f>SUM(E28:E35)</f>
        <v>0</v>
      </c>
      <c r="F27" s="92">
        <f>SUM(F28:F35)</f>
        <v>0</v>
      </c>
      <c r="G27" s="92">
        <f>SUM(G28:G35)</f>
        <v>101100</v>
      </c>
      <c r="H27" s="92">
        <f>SUM(H28:H35)</f>
        <v>0</v>
      </c>
      <c r="I27" s="107"/>
    </row>
    <row r="28" spans="1:9" s="110" customFormat="1" ht="34.5">
      <c r="A28" s="221"/>
      <c r="B28" s="221"/>
      <c r="C28" s="150" t="s">
        <v>152</v>
      </c>
      <c r="D28" s="93">
        <f t="shared" ref="D28:D35" si="3">+E28+F28+G28+H28</f>
        <v>11600</v>
      </c>
      <c r="E28" s="93"/>
      <c r="F28" s="93"/>
      <c r="G28" s="93">
        <f>+'Հավելված N 7'!I26+'Հավելված N 7'!I49</f>
        <v>11600</v>
      </c>
      <c r="H28" s="93"/>
    </row>
    <row r="29" spans="1:9" s="110" customFormat="1" ht="34.5">
      <c r="A29" s="222"/>
      <c r="B29" s="222"/>
      <c r="C29" s="150" t="s">
        <v>154</v>
      </c>
      <c r="D29" s="93">
        <f t="shared" si="3"/>
        <v>9500</v>
      </c>
      <c r="E29" s="93"/>
      <c r="F29" s="93"/>
      <c r="G29" s="93">
        <f>+'Հավելված N 7'!I27+'Հավելված N 7'!I50</f>
        <v>9500</v>
      </c>
      <c r="H29" s="93"/>
    </row>
    <row r="30" spans="1:9" s="110" customFormat="1">
      <c r="A30" s="222"/>
      <c r="B30" s="222"/>
      <c r="C30" s="150" t="s">
        <v>158</v>
      </c>
      <c r="D30" s="93">
        <f t="shared" si="3"/>
        <v>9500</v>
      </c>
      <c r="E30" s="93"/>
      <c r="F30" s="93"/>
      <c r="G30" s="93">
        <f>+'Հավելված N 7'!I28+'Հավելված N 7'!I51</f>
        <v>9500</v>
      </c>
      <c r="H30" s="93"/>
    </row>
    <row r="31" spans="1:9" s="110" customFormat="1" ht="34.5">
      <c r="A31" s="222"/>
      <c r="B31" s="222"/>
      <c r="C31" s="150" t="s">
        <v>159</v>
      </c>
      <c r="D31" s="93">
        <f t="shared" si="3"/>
        <v>11600</v>
      </c>
      <c r="E31" s="93"/>
      <c r="F31" s="93"/>
      <c r="G31" s="93">
        <f>+'Հավելված N 7'!I29+'Հավելված N 7'!I52</f>
        <v>11600</v>
      </c>
      <c r="H31" s="93"/>
    </row>
    <row r="32" spans="1:9" s="110" customFormat="1" ht="34.5">
      <c r="A32" s="222"/>
      <c r="B32" s="222"/>
      <c r="C32" s="150" t="s">
        <v>160</v>
      </c>
      <c r="D32" s="93">
        <f t="shared" si="3"/>
        <v>26200</v>
      </c>
      <c r="E32" s="93"/>
      <c r="F32" s="93"/>
      <c r="G32" s="93">
        <f>+'Հավելված N 7'!I30+'Հավելված N 7'!I53</f>
        <v>26200</v>
      </c>
      <c r="H32" s="93"/>
    </row>
    <row r="33" spans="1:9" s="110" customFormat="1">
      <c r="A33" s="222"/>
      <c r="B33" s="222"/>
      <c r="C33" s="150" t="s">
        <v>162</v>
      </c>
      <c r="D33" s="93">
        <f t="shared" si="3"/>
        <v>11600</v>
      </c>
      <c r="E33" s="93"/>
      <c r="F33" s="93"/>
      <c r="G33" s="93">
        <f>+'Հավելված N 7'!I31+'Հավելված N 7'!I54</f>
        <v>11600</v>
      </c>
      <c r="H33" s="93"/>
    </row>
    <row r="34" spans="1:9" s="110" customFormat="1">
      <c r="A34" s="222"/>
      <c r="B34" s="222"/>
      <c r="C34" s="150" t="s">
        <v>163</v>
      </c>
      <c r="D34" s="93">
        <f t="shared" si="3"/>
        <v>11600</v>
      </c>
      <c r="E34" s="93"/>
      <c r="F34" s="93"/>
      <c r="G34" s="93">
        <f>+'Հավելված N 7'!I32+'Հավելված N 7'!I55</f>
        <v>11600</v>
      </c>
      <c r="H34" s="93"/>
    </row>
    <row r="35" spans="1:9" s="110" customFormat="1" ht="34.5">
      <c r="A35" s="222"/>
      <c r="B35" s="222"/>
      <c r="C35" s="150" t="s">
        <v>164</v>
      </c>
      <c r="D35" s="93">
        <f t="shared" si="3"/>
        <v>9500</v>
      </c>
      <c r="E35" s="93"/>
      <c r="F35" s="93"/>
      <c r="G35" s="93">
        <f>+'Հավելված N 7'!I33+'Հավելված N 7'!I56</f>
        <v>9500</v>
      </c>
      <c r="H35" s="93"/>
    </row>
    <row r="36" spans="1:9" s="108" customFormat="1" ht="16.899999999999999" customHeight="1">
      <c r="A36" s="173"/>
      <c r="B36" s="173"/>
      <c r="C36" s="112" t="s">
        <v>165</v>
      </c>
      <c r="D36" s="92">
        <f>SUM(E36:H36)</f>
        <v>76900</v>
      </c>
      <c r="E36" s="92">
        <f>SUM(E37:E42)</f>
        <v>0</v>
      </c>
      <c r="F36" s="92">
        <f>SUM(F37:F42)</f>
        <v>0</v>
      </c>
      <c r="G36" s="92">
        <f>SUM(G37:G42)</f>
        <v>76900</v>
      </c>
      <c r="H36" s="92">
        <f>SUM(H37:H42)</f>
        <v>0</v>
      </c>
      <c r="I36" s="107"/>
    </row>
    <row r="37" spans="1:9" s="110" customFormat="1">
      <c r="A37" s="227"/>
      <c r="B37" s="227"/>
      <c r="C37" s="150" t="s">
        <v>172</v>
      </c>
      <c r="D37" s="93">
        <f t="shared" ref="D37:D42" si="4">+E37+F37+G37+H37</f>
        <v>11600</v>
      </c>
      <c r="E37" s="93"/>
      <c r="F37" s="93"/>
      <c r="G37" s="93">
        <f>+'Հավելված N 7'!I34+'Հավելված N 7'!I57</f>
        <v>11600</v>
      </c>
      <c r="H37" s="93"/>
    </row>
    <row r="38" spans="1:9" s="110" customFormat="1" ht="34.5">
      <c r="A38" s="228"/>
      <c r="B38" s="228"/>
      <c r="C38" s="150" t="s">
        <v>173</v>
      </c>
      <c r="D38" s="93">
        <f t="shared" si="4"/>
        <v>11600</v>
      </c>
      <c r="E38" s="93"/>
      <c r="F38" s="93"/>
      <c r="G38" s="93">
        <f>+'Հավելված N 7'!I35+'Հավելված N 7'!I58</f>
        <v>11600</v>
      </c>
      <c r="H38" s="93"/>
    </row>
    <row r="39" spans="1:9" s="110" customFormat="1" ht="34.5">
      <c r="A39" s="228"/>
      <c r="B39" s="228"/>
      <c r="C39" s="150" t="s">
        <v>175</v>
      </c>
      <c r="D39" s="93">
        <f t="shared" si="4"/>
        <v>21000</v>
      </c>
      <c r="E39" s="93"/>
      <c r="F39" s="93"/>
      <c r="G39" s="93">
        <f>+'Հավելված N 7'!I36+'Հավելված N 7'!I59</f>
        <v>21000</v>
      </c>
      <c r="H39" s="93"/>
    </row>
    <row r="40" spans="1:9" s="110" customFormat="1" ht="34.5">
      <c r="A40" s="228"/>
      <c r="B40" s="228"/>
      <c r="C40" s="150" t="s">
        <v>202</v>
      </c>
      <c r="D40" s="93">
        <f t="shared" si="4"/>
        <v>9500</v>
      </c>
      <c r="E40" s="93"/>
      <c r="F40" s="93"/>
      <c r="G40" s="93">
        <f>+'Հավելված N 7'!I37+'Հավելված N 7'!I60</f>
        <v>9500</v>
      </c>
      <c r="H40" s="93"/>
    </row>
    <row r="41" spans="1:9" s="110" customFormat="1">
      <c r="A41" s="228"/>
      <c r="B41" s="228"/>
      <c r="C41" s="150" t="s">
        <v>176</v>
      </c>
      <c r="D41" s="93">
        <f t="shared" si="4"/>
        <v>13700</v>
      </c>
      <c r="E41" s="93"/>
      <c r="F41" s="93"/>
      <c r="G41" s="93">
        <f>+'Հավելված N 7'!I38+'Հավելված N 7'!I61</f>
        <v>13700</v>
      </c>
      <c r="H41" s="93"/>
    </row>
    <row r="42" spans="1:9" s="110" customFormat="1" ht="34.5">
      <c r="A42" s="228"/>
      <c r="B42" s="228"/>
      <c r="C42" s="150" t="s">
        <v>177</v>
      </c>
      <c r="D42" s="93">
        <f t="shared" si="4"/>
        <v>9500</v>
      </c>
      <c r="E42" s="93"/>
      <c r="F42" s="93"/>
      <c r="G42" s="93">
        <f>+'Հավելված N 7'!I39+'Հավելված N 7'!I62</f>
        <v>9500</v>
      </c>
      <c r="H42" s="93"/>
    </row>
    <row r="43" spans="1:9" ht="69">
      <c r="A43" s="89">
        <v>1183</v>
      </c>
      <c r="B43" s="53">
        <v>32003</v>
      </c>
      <c r="C43" s="122" t="s">
        <v>104</v>
      </c>
      <c r="D43" s="84">
        <f>SUM(E43:H43)</f>
        <v>-231585.30000000002</v>
      </c>
      <c r="E43" s="84">
        <f>+E45</f>
        <v>-231585.30000000002</v>
      </c>
      <c r="F43" s="84">
        <f t="shared" ref="F43:H43" si="5">+F45</f>
        <v>0</v>
      </c>
      <c r="G43" s="84">
        <f t="shared" si="5"/>
        <v>0</v>
      </c>
      <c r="H43" s="84">
        <f t="shared" si="5"/>
        <v>0</v>
      </c>
    </row>
    <row r="44" spans="1:9" s="3" customFormat="1">
      <c r="A44" s="90"/>
      <c r="B44" s="90"/>
      <c r="C44" s="146" t="s">
        <v>18</v>
      </c>
      <c r="D44" s="36"/>
      <c r="E44" s="163"/>
      <c r="F44" s="164"/>
      <c r="G44" s="36"/>
      <c r="H44" s="36"/>
    </row>
    <row r="45" spans="1:9" s="152" customFormat="1" ht="69">
      <c r="A45" s="151"/>
      <c r="B45" s="151"/>
      <c r="C45" s="153" t="s">
        <v>102</v>
      </c>
      <c r="D45" s="154">
        <f t="shared" ref="D45" si="6">+E45+F45+G45+H45</f>
        <v>-231585.30000000002</v>
      </c>
      <c r="E45" s="154">
        <f>-G51-G15-D46</f>
        <v>-231585.30000000002</v>
      </c>
      <c r="F45" s="154"/>
      <c r="G45" s="154"/>
      <c r="H45" s="154"/>
    </row>
    <row r="46" spans="1:9" ht="51.75">
      <c r="A46" s="89">
        <v>1183</v>
      </c>
      <c r="B46" s="53">
        <v>32007</v>
      </c>
      <c r="C46" s="122" t="s">
        <v>181</v>
      </c>
      <c r="D46" s="84">
        <f>SUM(E46:H46)</f>
        <v>-165014.69999999998</v>
      </c>
      <c r="E46" s="84">
        <f>+E48</f>
        <v>-159929.69999999998</v>
      </c>
      <c r="F46" s="84">
        <f t="shared" ref="F46:H46" si="7">+F48</f>
        <v>0</v>
      </c>
      <c r="G46" s="84">
        <f t="shared" si="7"/>
        <v>-5085</v>
      </c>
      <c r="H46" s="84">
        <f t="shared" si="7"/>
        <v>0</v>
      </c>
    </row>
    <row r="47" spans="1:9" s="3" customFormat="1">
      <c r="A47" s="90"/>
      <c r="B47" s="90"/>
      <c r="C47" s="146" t="s">
        <v>18</v>
      </c>
      <c r="D47" s="36"/>
      <c r="E47" s="163"/>
      <c r="F47" s="164"/>
      <c r="G47" s="36"/>
      <c r="H47" s="36"/>
    </row>
    <row r="48" spans="1:9" s="108" customFormat="1" ht="16.899999999999999" customHeight="1">
      <c r="A48" s="116"/>
      <c r="B48" s="116"/>
      <c r="C48" s="112" t="s">
        <v>135</v>
      </c>
      <c r="D48" s="92">
        <f>SUM(E48:H48)</f>
        <v>-165014.69999999998</v>
      </c>
      <c r="E48" s="92">
        <f>SUM(E49:E50)</f>
        <v>-159929.69999999998</v>
      </c>
      <c r="F48" s="92">
        <f t="shared" ref="F48:H48" si="8">SUM(F49:F50)</f>
        <v>0</v>
      </c>
      <c r="G48" s="92">
        <f t="shared" si="8"/>
        <v>-5085</v>
      </c>
      <c r="H48" s="92">
        <f t="shared" si="8"/>
        <v>0</v>
      </c>
      <c r="I48" s="187"/>
    </row>
    <row r="49" spans="1:9" s="110" customFormat="1">
      <c r="A49" s="224"/>
      <c r="B49" s="224"/>
      <c r="C49" s="150" t="s">
        <v>182</v>
      </c>
      <c r="D49" s="93">
        <f t="shared" ref="D49:D50" si="9">+E49+F49+G49+H49</f>
        <v>-159929.69999999998</v>
      </c>
      <c r="E49" s="93">
        <f>+'Հավելված N 7'!I65+'Հավելված N 7'!I67+'Հավելված N 7'!I68</f>
        <v>-159929.69999999998</v>
      </c>
      <c r="F49" s="93"/>
      <c r="G49" s="93"/>
      <c r="H49" s="93"/>
      <c r="I49" s="188"/>
    </row>
    <row r="50" spans="1:9" s="110" customFormat="1" ht="34.5">
      <c r="A50" s="225"/>
      <c r="B50" s="225"/>
      <c r="C50" s="150" t="s">
        <v>183</v>
      </c>
      <c r="D50" s="93">
        <f t="shared" si="9"/>
        <v>-5085</v>
      </c>
      <c r="E50" s="93"/>
      <c r="F50" s="93"/>
      <c r="G50" s="93">
        <f>+'Հավելված N 7'!I69+'Հավելված N 7'!I70</f>
        <v>-5085</v>
      </c>
      <c r="H50" s="93"/>
      <c r="I50" s="188"/>
    </row>
    <row r="51" spans="1:9" ht="69">
      <c r="A51" s="89">
        <v>1183</v>
      </c>
      <c r="B51" s="53">
        <v>32013</v>
      </c>
      <c r="C51" s="122" t="s">
        <v>107</v>
      </c>
      <c r="D51" s="84">
        <f>SUM(E51:H51)</f>
        <v>99600</v>
      </c>
      <c r="E51" s="84">
        <f>+E53+E61+E66</f>
        <v>0</v>
      </c>
      <c r="F51" s="84">
        <f t="shared" ref="F51:H51" si="10">+F53+F61+F66</f>
        <v>0</v>
      </c>
      <c r="G51" s="84">
        <f t="shared" si="10"/>
        <v>99600</v>
      </c>
      <c r="H51" s="84">
        <f t="shared" si="10"/>
        <v>0</v>
      </c>
    </row>
    <row r="52" spans="1:9" s="3" customFormat="1">
      <c r="A52" s="90"/>
      <c r="B52" s="90"/>
      <c r="C52" s="146" t="s">
        <v>18</v>
      </c>
      <c r="D52" s="36"/>
      <c r="E52" s="163"/>
      <c r="F52" s="164"/>
      <c r="G52" s="36"/>
      <c r="H52" s="36"/>
    </row>
    <row r="53" spans="1:9" s="108" customFormat="1" ht="16.899999999999999" customHeight="1">
      <c r="A53" s="116"/>
      <c r="B53" s="116"/>
      <c r="C53" s="112" t="s">
        <v>135</v>
      </c>
      <c r="D53" s="92">
        <f>SUM(E53:H53)</f>
        <v>34200</v>
      </c>
      <c r="E53" s="92">
        <f>SUM(E54:E60)</f>
        <v>0</v>
      </c>
      <c r="F53" s="92">
        <f t="shared" ref="F53:H53" si="11">SUM(F54:F60)</f>
        <v>0</v>
      </c>
      <c r="G53" s="92">
        <f t="shared" si="11"/>
        <v>34200</v>
      </c>
      <c r="H53" s="92">
        <f t="shared" si="11"/>
        <v>0</v>
      </c>
      <c r="I53" s="107"/>
    </row>
    <row r="54" spans="1:9" s="110" customFormat="1">
      <c r="A54" s="224"/>
      <c r="B54" s="224"/>
      <c r="C54" s="150" t="s">
        <v>142</v>
      </c>
      <c r="D54" s="93">
        <f t="shared" ref="D54:D58" si="12">+E54+F54+G54+H54</f>
        <v>4800</v>
      </c>
      <c r="E54" s="93"/>
      <c r="F54" s="93"/>
      <c r="G54" s="93">
        <f>+'Հավելված N 7'!I73+'Հավելված N 7'!I93</f>
        <v>4800</v>
      </c>
      <c r="H54" s="93"/>
    </row>
    <row r="55" spans="1:9" s="110" customFormat="1">
      <c r="A55" s="226"/>
      <c r="B55" s="226"/>
      <c r="C55" s="150" t="s">
        <v>143</v>
      </c>
      <c r="D55" s="93">
        <f t="shared" si="12"/>
        <v>4800</v>
      </c>
      <c r="E55" s="93"/>
      <c r="F55" s="93"/>
      <c r="G55" s="93">
        <f>+'Հավելված N 7'!I74+'Հավելված N 7'!I94</f>
        <v>4800</v>
      </c>
      <c r="H55" s="93"/>
    </row>
    <row r="56" spans="1:9" s="110" customFormat="1">
      <c r="A56" s="226"/>
      <c r="B56" s="226"/>
      <c r="C56" s="150" t="s">
        <v>144</v>
      </c>
      <c r="D56" s="93">
        <f t="shared" si="12"/>
        <v>4800</v>
      </c>
      <c r="E56" s="93"/>
      <c r="F56" s="93"/>
      <c r="G56" s="93">
        <f>+'Հավելված N 7'!I75+'Հավելված N 7'!I95</f>
        <v>4800</v>
      </c>
      <c r="H56" s="93"/>
    </row>
    <row r="57" spans="1:9" s="110" customFormat="1">
      <c r="A57" s="226"/>
      <c r="B57" s="226"/>
      <c r="C57" s="150" t="s">
        <v>145</v>
      </c>
      <c r="D57" s="93">
        <f t="shared" si="12"/>
        <v>4800</v>
      </c>
      <c r="E57" s="93"/>
      <c r="F57" s="93"/>
      <c r="G57" s="93">
        <f>+'Հավելված N 7'!I76+'Հավելված N 7'!I96</f>
        <v>4800</v>
      </c>
      <c r="H57" s="93"/>
    </row>
    <row r="58" spans="1:9" s="110" customFormat="1">
      <c r="A58" s="226"/>
      <c r="B58" s="226"/>
      <c r="C58" s="150" t="s">
        <v>146</v>
      </c>
      <c r="D58" s="93">
        <f t="shared" si="12"/>
        <v>5400</v>
      </c>
      <c r="E58" s="93"/>
      <c r="F58" s="93"/>
      <c r="G58" s="93">
        <f>+'Հավելված N 7'!I77+'Հավելված N 7'!I97</f>
        <v>5400</v>
      </c>
      <c r="H58" s="93"/>
    </row>
    <row r="59" spans="1:9" s="110" customFormat="1">
      <c r="A59" s="226"/>
      <c r="B59" s="226"/>
      <c r="C59" s="150" t="s">
        <v>149</v>
      </c>
      <c r="D59" s="93">
        <f t="shared" ref="D59" si="13">+E59+F59+G59+H59</f>
        <v>4800</v>
      </c>
      <c r="E59" s="93"/>
      <c r="F59" s="93"/>
      <c r="G59" s="93">
        <f>+'Հավելված N 7'!I78+'Հավելված N 7'!I98</f>
        <v>4800</v>
      </c>
      <c r="H59" s="93"/>
    </row>
    <row r="60" spans="1:9" s="110" customFormat="1">
      <c r="A60" s="225"/>
      <c r="B60" s="225"/>
      <c r="C60" s="150" t="s">
        <v>150</v>
      </c>
      <c r="D60" s="93">
        <f t="shared" ref="D60" si="14">+E60+F60+G60+H60</f>
        <v>4800</v>
      </c>
      <c r="E60" s="93"/>
      <c r="F60" s="93"/>
      <c r="G60" s="93">
        <f>+'Հավելված N 7'!I79+'Հավելված N 7'!I99</f>
        <v>4800</v>
      </c>
      <c r="H60" s="93"/>
    </row>
    <row r="61" spans="1:9" s="108" customFormat="1" ht="16.899999999999999" customHeight="1">
      <c r="A61" s="173"/>
      <c r="B61" s="173"/>
      <c r="C61" s="112" t="s">
        <v>136</v>
      </c>
      <c r="D61" s="92">
        <f>SUM(E61:H61)</f>
        <v>21600</v>
      </c>
      <c r="E61" s="92">
        <f>SUM(E62:E62)</f>
        <v>0</v>
      </c>
      <c r="F61" s="92">
        <f>SUM(F62:F62)</f>
        <v>0</v>
      </c>
      <c r="G61" s="92">
        <f>SUM(G62:G65)</f>
        <v>21600</v>
      </c>
      <c r="H61" s="92">
        <f>SUM(H62:H62)</f>
        <v>0</v>
      </c>
      <c r="I61" s="107"/>
    </row>
    <row r="62" spans="1:9" s="110" customFormat="1">
      <c r="A62" s="221"/>
      <c r="B62" s="221"/>
      <c r="C62" s="150" t="s">
        <v>155</v>
      </c>
      <c r="D62" s="93">
        <f t="shared" ref="D62" si="15">+E62+F62+G62+H62</f>
        <v>5400</v>
      </c>
      <c r="E62" s="93"/>
      <c r="F62" s="93"/>
      <c r="G62" s="93">
        <f>+'Հավելված N 7'!I80+'Հավելված N 7'!I100</f>
        <v>5400</v>
      </c>
      <c r="H62" s="93"/>
    </row>
    <row r="63" spans="1:9" s="110" customFormat="1">
      <c r="A63" s="222"/>
      <c r="B63" s="222"/>
      <c r="C63" s="150" t="s">
        <v>156</v>
      </c>
      <c r="D63" s="93">
        <f t="shared" ref="D63" si="16">+E63+F63+G63+H63</f>
        <v>5400</v>
      </c>
      <c r="E63" s="93"/>
      <c r="F63" s="93"/>
      <c r="G63" s="93">
        <f>+'Հավելված N 7'!I81+'Հավելված N 7'!I101</f>
        <v>5400</v>
      </c>
      <c r="H63" s="93"/>
    </row>
    <row r="64" spans="1:9" s="110" customFormat="1">
      <c r="A64" s="222"/>
      <c r="B64" s="222"/>
      <c r="C64" s="150" t="s">
        <v>157</v>
      </c>
      <c r="D64" s="93">
        <f t="shared" ref="D64" si="17">+E64+F64+G64+H64</f>
        <v>5400</v>
      </c>
      <c r="E64" s="93"/>
      <c r="F64" s="93"/>
      <c r="G64" s="93">
        <f>+'Հավելված N 7'!I82+'Հավելված N 7'!I102</f>
        <v>5400</v>
      </c>
      <c r="H64" s="93"/>
    </row>
    <row r="65" spans="1:9" s="110" customFormat="1">
      <c r="A65" s="223"/>
      <c r="B65" s="223"/>
      <c r="C65" s="150" t="s">
        <v>161</v>
      </c>
      <c r="D65" s="93">
        <f t="shared" ref="D65" si="18">+E65+F65+G65+H65</f>
        <v>5400</v>
      </c>
      <c r="E65" s="93"/>
      <c r="F65" s="93"/>
      <c r="G65" s="93">
        <f>+'Հավելված N 7'!I83+'Հավելված N 7'!I103</f>
        <v>5400</v>
      </c>
      <c r="H65" s="93"/>
    </row>
    <row r="66" spans="1:9" s="108" customFormat="1" ht="16.899999999999999" customHeight="1">
      <c r="A66" s="173"/>
      <c r="B66" s="173"/>
      <c r="C66" s="112" t="s">
        <v>165</v>
      </c>
      <c r="D66" s="92">
        <f>SUM(E66:H66)</f>
        <v>43800</v>
      </c>
      <c r="E66" s="92">
        <f>SUM(E67:E67)</f>
        <v>0</v>
      </c>
      <c r="F66" s="92">
        <f>SUM(F67:F67)</f>
        <v>0</v>
      </c>
      <c r="G66" s="92">
        <f>SUM(G67:G75)</f>
        <v>43800</v>
      </c>
      <c r="H66" s="92">
        <f>SUM(H67:H67)</f>
        <v>0</v>
      </c>
      <c r="I66" s="107"/>
    </row>
    <row r="67" spans="1:9" s="110" customFormat="1">
      <c r="A67" s="221"/>
      <c r="B67" s="221"/>
      <c r="C67" s="150" t="s">
        <v>166</v>
      </c>
      <c r="D67" s="93">
        <f t="shared" ref="D67:D70" si="19">+E67+F67+G67+H67</f>
        <v>4800</v>
      </c>
      <c r="E67" s="93"/>
      <c r="F67" s="93"/>
      <c r="G67" s="93">
        <f>+'Հավելված N 7'!I84+'Հավելված N 7'!I104</f>
        <v>4800</v>
      </c>
      <c r="H67" s="93"/>
    </row>
    <row r="68" spans="1:9" s="110" customFormat="1">
      <c r="A68" s="222"/>
      <c r="B68" s="222"/>
      <c r="C68" s="150" t="s">
        <v>167</v>
      </c>
      <c r="D68" s="93">
        <f t="shared" si="19"/>
        <v>4800</v>
      </c>
      <c r="E68" s="93"/>
      <c r="F68" s="93"/>
      <c r="G68" s="93">
        <f>+'Հավելված N 7'!I85+'Հավելված N 7'!I105</f>
        <v>4800</v>
      </c>
      <c r="H68" s="93"/>
    </row>
    <row r="69" spans="1:9" s="110" customFormat="1">
      <c r="A69" s="222"/>
      <c r="B69" s="222"/>
      <c r="C69" s="150" t="s">
        <v>168</v>
      </c>
      <c r="D69" s="93">
        <f t="shared" si="19"/>
        <v>5400</v>
      </c>
      <c r="E69" s="93"/>
      <c r="F69" s="93"/>
      <c r="G69" s="93">
        <f>+'Հավելված N 7'!I86+'Հավելված N 7'!I106</f>
        <v>5400</v>
      </c>
      <c r="H69" s="93"/>
    </row>
    <row r="70" spans="1:9" s="110" customFormat="1">
      <c r="A70" s="222"/>
      <c r="B70" s="222"/>
      <c r="C70" s="150" t="s">
        <v>169</v>
      </c>
      <c r="D70" s="93">
        <f t="shared" si="19"/>
        <v>4800</v>
      </c>
      <c r="E70" s="93"/>
      <c r="F70" s="93"/>
      <c r="G70" s="93">
        <f>+'Հավելված N 7'!I87+'Հավելված N 7'!I107</f>
        <v>4800</v>
      </c>
      <c r="H70" s="93"/>
    </row>
    <row r="71" spans="1:9" s="110" customFormat="1">
      <c r="A71" s="222"/>
      <c r="B71" s="222"/>
      <c r="C71" s="150" t="s">
        <v>170</v>
      </c>
      <c r="D71" s="93">
        <f t="shared" ref="D71" si="20">+E71+F71+G71+H71</f>
        <v>4800</v>
      </c>
      <c r="E71" s="93"/>
      <c r="F71" s="93"/>
      <c r="G71" s="93">
        <f>+'Հավելված N 7'!I88+'Հավելված N 7'!I108</f>
        <v>4800</v>
      </c>
      <c r="H71" s="93"/>
    </row>
    <row r="72" spans="1:9" s="110" customFormat="1">
      <c r="A72" s="222"/>
      <c r="B72" s="222"/>
      <c r="C72" s="150" t="s">
        <v>171</v>
      </c>
      <c r="D72" s="93">
        <f t="shared" ref="D72:D73" si="21">+E72+F72+G72+H72</f>
        <v>4800</v>
      </c>
      <c r="E72" s="93"/>
      <c r="F72" s="93"/>
      <c r="G72" s="93">
        <f>+'Հավելված N 7'!I89+'Հավելված N 7'!I109</f>
        <v>4800</v>
      </c>
      <c r="H72" s="93"/>
    </row>
    <row r="73" spans="1:9" s="110" customFormat="1">
      <c r="A73" s="222"/>
      <c r="B73" s="222"/>
      <c r="C73" s="150" t="s">
        <v>174</v>
      </c>
      <c r="D73" s="93">
        <f t="shared" si="21"/>
        <v>4800</v>
      </c>
      <c r="E73" s="93"/>
      <c r="F73" s="93"/>
      <c r="G73" s="93">
        <f>+'Հավելված N 7'!I90+'Հավելված N 7'!I110</f>
        <v>4800</v>
      </c>
      <c r="H73" s="93"/>
    </row>
    <row r="74" spans="1:9" s="110" customFormat="1">
      <c r="A74" s="222"/>
      <c r="B74" s="222"/>
      <c r="C74" s="150" t="s">
        <v>178</v>
      </c>
      <c r="D74" s="93">
        <f t="shared" ref="D74" si="22">+E74+F74+G74+H74</f>
        <v>4800</v>
      </c>
      <c r="E74" s="93"/>
      <c r="F74" s="93"/>
      <c r="G74" s="93">
        <f>+'Հավելված N 7'!I91+'Հավելված N 7'!I111</f>
        <v>4800</v>
      </c>
      <c r="H74" s="93"/>
    </row>
    <row r="75" spans="1:9" s="110" customFormat="1">
      <c r="A75" s="223"/>
      <c r="B75" s="223"/>
      <c r="C75" s="150" t="s">
        <v>179</v>
      </c>
      <c r="D75" s="93">
        <f t="shared" ref="D75" si="23">+E75+F75+G75+H75</f>
        <v>4800</v>
      </c>
      <c r="E75" s="93"/>
      <c r="F75" s="93"/>
      <c r="G75" s="93">
        <f>+'Հավելված N 7'!I92+'Հավելված N 7'!I112</f>
        <v>4800</v>
      </c>
      <c r="H75" s="93"/>
    </row>
  </sheetData>
  <mergeCells count="23">
    <mergeCell ref="A37:A42"/>
    <mergeCell ref="B37:B42"/>
    <mergeCell ref="F1:H1"/>
    <mergeCell ref="F2:H2"/>
    <mergeCell ref="F3:H3"/>
    <mergeCell ref="A5:H6"/>
    <mergeCell ref="G8:H8"/>
    <mergeCell ref="C9:C10"/>
    <mergeCell ref="D9:D10"/>
    <mergeCell ref="E9:H9"/>
    <mergeCell ref="A19:A24"/>
    <mergeCell ref="B19:B24"/>
    <mergeCell ref="A28:A35"/>
    <mergeCell ref="B28:B35"/>
    <mergeCell ref="A9:B9"/>
    <mergeCell ref="B67:B75"/>
    <mergeCell ref="A67:A75"/>
    <mergeCell ref="B49:B50"/>
    <mergeCell ref="A49:A50"/>
    <mergeCell ref="B54:B60"/>
    <mergeCell ref="A54:A60"/>
    <mergeCell ref="B62:B65"/>
    <mergeCell ref="A62:A65"/>
  </mergeCells>
  <pageMargins left="0.7" right="0.7" top="0.75" bottom="0.75" header="0.3" footer="0.3"/>
  <pageSetup paperSize="9" scale="49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view="pageBreakPreview" zoomScaleNormal="82" zoomScaleSheetLayoutView="100" workbookViewId="0">
      <selection activeCell="G85" sqref="G85"/>
    </sheetView>
  </sheetViews>
  <sheetFormatPr defaultColWidth="9.140625" defaultRowHeight="17.25"/>
  <cols>
    <col min="1" max="3" width="9.140625" style="95"/>
    <col min="4" max="4" width="54.140625" style="95" customWidth="1"/>
    <col min="5" max="7" width="17.140625" style="95" customWidth="1"/>
    <col min="8" max="8" width="33.7109375" style="95" customWidth="1"/>
    <col min="9" max="10" width="9.140625" style="95"/>
    <col min="11" max="11" width="12.140625" style="95" customWidth="1"/>
    <col min="12" max="16384" width="9.140625" style="95"/>
  </cols>
  <sheetData>
    <row r="1" spans="2:8" s="94" customFormat="1" ht="25.7" customHeight="1">
      <c r="E1" s="250" t="s">
        <v>43</v>
      </c>
      <c r="F1" s="250"/>
      <c r="G1" s="250"/>
    </row>
    <row r="2" spans="2:8" ht="18" customHeight="1">
      <c r="D2" s="96"/>
      <c r="E2" s="246" t="s">
        <v>77</v>
      </c>
      <c r="F2" s="246"/>
      <c r="G2" s="246"/>
    </row>
    <row r="3" spans="2:8" ht="18" customHeight="1">
      <c r="D3" s="96"/>
      <c r="E3" s="246" t="s">
        <v>41</v>
      </c>
      <c r="F3" s="246"/>
      <c r="G3" s="246"/>
    </row>
    <row r="4" spans="2:8" ht="13.5" customHeight="1">
      <c r="D4" s="96"/>
      <c r="E4" s="96"/>
      <c r="F4" s="96"/>
      <c r="G4" s="96"/>
    </row>
    <row r="5" spans="2:8" ht="85.5" customHeight="1">
      <c r="B5" s="254" t="s">
        <v>207</v>
      </c>
      <c r="C5" s="254"/>
      <c r="D5" s="254"/>
      <c r="E5" s="254"/>
      <c r="F5" s="254"/>
      <c r="G5" s="254"/>
      <c r="H5" s="97"/>
    </row>
    <row r="7" spans="2:8">
      <c r="E7" s="98"/>
      <c r="F7" s="98"/>
      <c r="G7" s="98" t="s">
        <v>21</v>
      </c>
    </row>
    <row r="8" spans="2:8" ht="55.7" customHeight="1">
      <c r="B8" s="255" t="s">
        <v>64</v>
      </c>
      <c r="C8" s="256"/>
      <c r="D8" s="257" t="s">
        <v>65</v>
      </c>
      <c r="E8" s="251" t="s">
        <v>101</v>
      </c>
      <c r="F8" s="252"/>
      <c r="G8" s="253"/>
    </row>
    <row r="9" spans="2:8" ht="88.5" customHeight="1">
      <c r="B9" s="192" t="s">
        <v>35</v>
      </c>
      <c r="C9" s="192" t="s">
        <v>36</v>
      </c>
      <c r="D9" s="258"/>
      <c r="E9" s="193" t="s">
        <v>78</v>
      </c>
      <c r="F9" s="193" t="s">
        <v>13</v>
      </c>
      <c r="G9" s="193" t="s">
        <v>14</v>
      </c>
    </row>
    <row r="10" spans="2:8" ht="51.75">
      <c r="B10" s="81"/>
      <c r="C10" s="81"/>
      <c r="D10" s="99" t="s">
        <v>38</v>
      </c>
      <c r="E10" s="100">
        <f>+E12+E42+E45+E52</f>
        <v>0</v>
      </c>
      <c r="F10" s="100">
        <f t="shared" ref="F10:G10" si="0">+F12+F42+F45+F52</f>
        <v>0</v>
      </c>
      <c r="G10" s="100">
        <f t="shared" si="0"/>
        <v>0</v>
      </c>
    </row>
    <row r="11" spans="2:8">
      <c r="B11" s="81"/>
      <c r="C11" s="81"/>
      <c r="D11" s="101" t="s">
        <v>74</v>
      </c>
      <c r="E11" s="100"/>
      <c r="F11" s="100"/>
      <c r="G11" s="100"/>
    </row>
    <row r="12" spans="2:8" ht="34.5">
      <c r="B12" s="89">
        <v>1183</v>
      </c>
      <c r="C12" s="53">
        <v>32002</v>
      </c>
      <c r="D12" s="122" t="s">
        <v>124</v>
      </c>
      <c r="E12" s="84">
        <f t="shared" ref="E12:G12" si="1">+E14</f>
        <v>0</v>
      </c>
      <c r="F12" s="84">
        <f t="shared" si="1"/>
        <v>0</v>
      </c>
      <c r="G12" s="84">
        <f t="shared" si="1"/>
        <v>297000</v>
      </c>
    </row>
    <row r="13" spans="2:8">
      <c r="B13" s="102"/>
      <c r="C13" s="102"/>
      <c r="D13" s="91" t="s">
        <v>37</v>
      </c>
      <c r="E13" s="88"/>
      <c r="F13" s="103"/>
      <c r="G13" s="88"/>
    </row>
    <row r="14" spans="2:8">
      <c r="B14" s="117"/>
      <c r="C14" s="117"/>
      <c r="D14" s="104" t="s">
        <v>91</v>
      </c>
      <c r="E14" s="105">
        <f>+E16+E17+E26+E35</f>
        <v>0</v>
      </c>
      <c r="F14" s="105">
        <f t="shared" ref="F14:G14" si="2">+F16+F17+F26+F35</f>
        <v>0</v>
      </c>
      <c r="G14" s="105">
        <f t="shared" si="2"/>
        <v>297000</v>
      </c>
    </row>
    <row r="15" spans="2:8">
      <c r="B15" s="117"/>
      <c r="C15" s="117"/>
      <c r="D15" s="106" t="s">
        <v>75</v>
      </c>
      <c r="E15" s="111"/>
      <c r="F15" s="111"/>
      <c r="G15" s="111"/>
    </row>
    <row r="16" spans="2:8" ht="51.75">
      <c r="B16" s="117"/>
      <c r="C16" s="117"/>
      <c r="D16" s="112" t="s">
        <v>153</v>
      </c>
      <c r="E16" s="189">
        <f>SUM(E17:E25)</f>
        <v>0</v>
      </c>
      <c r="F16" s="189">
        <f t="shared" ref="F16" si="3">SUM(F17:F25)</f>
        <v>0</v>
      </c>
      <c r="G16" s="189">
        <f>+'Հավելված N 3'!D17</f>
        <v>21000</v>
      </c>
    </row>
    <row r="17" spans="2:7">
      <c r="B17" s="117"/>
      <c r="C17" s="117"/>
      <c r="D17" s="112" t="s">
        <v>135</v>
      </c>
      <c r="E17" s="113">
        <f>SUM(E18:E25)</f>
        <v>0</v>
      </c>
      <c r="F17" s="113">
        <f>SUM(F18:F25)</f>
        <v>0</v>
      </c>
      <c r="G17" s="113">
        <f>SUM(G18:G25)</f>
        <v>98000</v>
      </c>
    </row>
    <row r="18" spans="2:7" s="175" customFormat="1" ht="51.75">
      <c r="B18" s="247"/>
      <c r="C18" s="247"/>
      <c r="D18" s="109" t="s">
        <v>137</v>
      </c>
      <c r="E18" s="174">
        <v>0</v>
      </c>
      <c r="F18" s="174">
        <v>0</v>
      </c>
      <c r="G18" s="174">
        <f>+'Հավելված N 3'!D19</f>
        <v>11600</v>
      </c>
    </row>
    <row r="19" spans="2:7" s="175" customFormat="1" ht="34.5">
      <c r="B19" s="248"/>
      <c r="C19" s="248"/>
      <c r="D19" s="109" t="s">
        <v>138</v>
      </c>
      <c r="E19" s="174">
        <v>0</v>
      </c>
      <c r="F19" s="174">
        <v>0</v>
      </c>
      <c r="G19" s="174">
        <f>+'Հավելված N 3'!D20</f>
        <v>11600</v>
      </c>
    </row>
    <row r="20" spans="2:7" s="175" customFormat="1">
      <c r="B20" s="248"/>
      <c r="C20" s="248"/>
      <c r="D20" s="150" t="s">
        <v>139</v>
      </c>
      <c r="E20" s="174">
        <v>0</v>
      </c>
      <c r="F20" s="174">
        <v>0</v>
      </c>
      <c r="G20" s="174">
        <f>+'Հավելված N 3'!D21</f>
        <v>9500</v>
      </c>
    </row>
    <row r="21" spans="2:7" s="175" customFormat="1" ht="34.5">
      <c r="B21" s="248"/>
      <c r="C21" s="248"/>
      <c r="D21" s="150" t="s">
        <v>140</v>
      </c>
      <c r="E21" s="174">
        <v>0</v>
      </c>
      <c r="F21" s="174">
        <v>0</v>
      </c>
      <c r="G21" s="174">
        <f>+'Հավելված N 3'!D22</f>
        <v>21000</v>
      </c>
    </row>
    <row r="22" spans="2:7" s="175" customFormat="1">
      <c r="B22" s="248"/>
      <c r="C22" s="248"/>
      <c r="D22" s="150" t="s">
        <v>141</v>
      </c>
      <c r="E22" s="174">
        <v>0</v>
      </c>
      <c r="F22" s="174">
        <v>0</v>
      </c>
      <c r="G22" s="174">
        <f>+'Հավելված N 3'!D23</f>
        <v>9500</v>
      </c>
    </row>
    <row r="23" spans="2:7" s="175" customFormat="1" ht="34.5">
      <c r="B23" s="248"/>
      <c r="C23" s="248"/>
      <c r="D23" s="150" t="s">
        <v>147</v>
      </c>
      <c r="E23" s="174">
        <v>0</v>
      </c>
      <c r="F23" s="174">
        <v>0</v>
      </c>
      <c r="G23" s="174">
        <f>+'Հավելված N 3'!D24</f>
        <v>13700</v>
      </c>
    </row>
    <row r="24" spans="2:7" s="175" customFormat="1">
      <c r="B24" s="248"/>
      <c r="C24" s="248"/>
      <c r="D24" s="150" t="s">
        <v>148</v>
      </c>
      <c r="E24" s="174">
        <v>0</v>
      </c>
      <c r="F24" s="174">
        <v>0</v>
      </c>
      <c r="G24" s="174">
        <f>+'Հավելված N 3'!D25</f>
        <v>11600</v>
      </c>
    </row>
    <row r="25" spans="2:7" s="175" customFormat="1" ht="34.5">
      <c r="B25" s="248"/>
      <c r="C25" s="248"/>
      <c r="D25" s="150" t="s">
        <v>151</v>
      </c>
      <c r="E25" s="174">
        <v>0</v>
      </c>
      <c r="F25" s="174">
        <v>0</v>
      </c>
      <c r="G25" s="174">
        <f>+'Հավելված N 3'!D26</f>
        <v>9500</v>
      </c>
    </row>
    <row r="26" spans="2:7">
      <c r="B26" s="117"/>
      <c r="C26" s="117"/>
      <c r="D26" s="112" t="s">
        <v>136</v>
      </c>
      <c r="E26" s="113">
        <f>SUM(E27:E34)</f>
        <v>0</v>
      </c>
      <c r="F26" s="113">
        <f>SUM(F27:F34)</f>
        <v>0</v>
      </c>
      <c r="G26" s="113">
        <f>SUM(G27:G34)</f>
        <v>101100</v>
      </c>
    </row>
    <row r="27" spans="2:7" s="175" customFormat="1" ht="34.5">
      <c r="B27" s="247"/>
      <c r="C27" s="247"/>
      <c r="D27" s="150" t="s">
        <v>152</v>
      </c>
      <c r="E27" s="174">
        <v>0</v>
      </c>
      <c r="F27" s="174">
        <v>0</v>
      </c>
      <c r="G27" s="174">
        <f>+'Հավելված N 3'!D28</f>
        <v>11600</v>
      </c>
    </row>
    <row r="28" spans="2:7" s="175" customFormat="1" ht="34.5">
      <c r="B28" s="248"/>
      <c r="C28" s="248"/>
      <c r="D28" s="150" t="s">
        <v>154</v>
      </c>
      <c r="E28" s="174">
        <v>0</v>
      </c>
      <c r="F28" s="174">
        <v>0</v>
      </c>
      <c r="G28" s="174">
        <f>+'Հավելված N 3'!D29</f>
        <v>9500</v>
      </c>
    </row>
    <row r="29" spans="2:7" s="175" customFormat="1">
      <c r="B29" s="248"/>
      <c r="C29" s="248"/>
      <c r="D29" s="150" t="s">
        <v>158</v>
      </c>
      <c r="E29" s="174">
        <v>0</v>
      </c>
      <c r="F29" s="174">
        <v>0</v>
      </c>
      <c r="G29" s="174">
        <f>+'Հավելված N 3'!D30</f>
        <v>9500</v>
      </c>
    </row>
    <row r="30" spans="2:7" s="175" customFormat="1" ht="34.5">
      <c r="B30" s="248"/>
      <c r="C30" s="248"/>
      <c r="D30" s="150" t="s">
        <v>159</v>
      </c>
      <c r="E30" s="174">
        <v>0</v>
      </c>
      <c r="F30" s="174">
        <v>0</v>
      </c>
      <c r="G30" s="174">
        <f>+'Հավելված N 3'!D31</f>
        <v>11600</v>
      </c>
    </row>
    <row r="31" spans="2:7" s="175" customFormat="1" ht="34.5">
      <c r="B31" s="248"/>
      <c r="C31" s="248"/>
      <c r="D31" s="150" t="s">
        <v>160</v>
      </c>
      <c r="E31" s="174">
        <v>0</v>
      </c>
      <c r="F31" s="174">
        <v>0</v>
      </c>
      <c r="G31" s="174">
        <f>+'Հավելված N 3'!D32</f>
        <v>26200</v>
      </c>
    </row>
    <row r="32" spans="2:7" s="175" customFormat="1">
      <c r="B32" s="248"/>
      <c r="C32" s="248"/>
      <c r="D32" s="150" t="s">
        <v>162</v>
      </c>
      <c r="E32" s="174">
        <v>0</v>
      </c>
      <c r="F32" s="174">
        <v>0</v>
      </c>
      <c r="G32" s="174">
        <f>+'Հավելված N 3'!D33</f>
        <v>11600</v>
      </c>
    </row>
    <row r="33" spans="2:7" s="175" customFormat="1">
      <c r="B33" s="248"/>
      <c r="C33" s="248"/>
      <c r="D33" s="150" t="s">
        <v>163</v>
      </c>
      <c r="E33" s="174">
        <v>0</v>
      </c>
      <c r="F33" s="174">
        <v>0</v>
      </c>
      <c r="G33" s="174">
        <f>+'Հավելված N 3'!D34</f>
        <v>11600</v>
      </c>
    </row>
    <row r="34" spans="2:7" s="175" customFormat="1" ht="34.5">
      <c r="B34" s="248"/>
      <c r="C34" s="248"/>
      <c r="D34" s="150" t="s">
        <v>164</v>
      </c>
      <c r="E34" s="174">
        <v>0</v>
      </c>
      <c r="F34" s="174">
        <v>0</v>
      </c>
      <c r="G34" s="174">
        <f>+'Հավելված N 3'!D35</f>
        <v>9500</v>
      </c>
    </row>
    <row r="35" spans="2:7">
      <c r="B35" s="117"/>
      <c r="C35" s="117"/>
      <c r="D35" s="112" t="s">
        <v>180</v>
      </c>
      <c r="E35" s="113">
        <f>SUM(E36:E41)</f>
        <v>0</v>
      </c>
      <c r="F35" s="113">
        <f>SUM(F36:F41)</f>
        <v>0</v>
      </c>
      <c r="G35" s="113">
        <f>SUM(G36:G41)</f>
        <v>76900</v>
      </c>
    </row>
    <row r="36" spans="2:7" s="175" customFormat="1">
      <c r="B36" s="247"/>
      <c r="C36" s="247"/>
      <c r="D36" s="150" t="s">
        <v>172</v>
      </c>
      <c r="E36" s="174">
        <v>0</v>
      </c>
      <c r="F36" s="174">
        <v>0</v>
      </c>
      <c r="G36" s="174">
        <f>+'Հավելված N 3'!D37</f>
        <v>11600</v>
      </c>
    </row>
    <row r="37" spans="2:7" s="175" customFormat="1" ht="34.5">
      <c r="B37" s="248"/>
      <c r="C37" s="248"/>
      <c r="D37" s="150" t="s">
        <v>173</v>
      </c>
      <c r="E37" s="174">
        <v>0</v>
      </c>
      <c r="F37" s="174">
        <v>0</v>
      </c>
      <c r="G37" s="174">
        <f>+'Հավելված N 3'!D38</f>
        <v>11600</v>
      </c>
    </row>
    <row r="38" spans="2:7" s="175" customFormat="1" ht="34.5">
      <c r="B38" s="248"/>
      <c r="C38" s="248"/>
      <c r="D38" s="150" t="s">
        <v>175</v>
      </c>
      <c r="E38" s="174">
        <v>0</v>
      </c>
      <c r="F38" s="174">
        <v>0</v>
      </c>
      <c r="G38" s="174">
        <f>+'Հավելված N 3'!D39</f>
        <v>21000</v>
      </c>
    </row>
    <row r="39" spans="2:7" s="175" customFormat="1" ht="34.5">
      <c r="B39" s="248"/>
      <c r="C39" s="248"/>
      <c r="D39" s="150" t="s">
        <v>202</v>
      </c>
      <c r="E39" s="174">
        <v>0</v>
      </c>
      <c r="F39" s="174">
        <v>0</v>
      </c>
      <c r="G39" s="174">
        <f>+'Հավելված N 3'!D40</f>
        <v>9500</v>
      </c>
    </row>
    <row r="40" spans="2:7" s="175" customFormat="1">
      <c r="B40" s="248"/>
      <c r="C40" s="248"/>
      <c r="D40" s="150" t="s">
        <v>176</v>
      </c>
      <c r="E40" s="174">
        <v>0</v>
      </c>
      <c r="F40" s="174">
        <v>0</v>
      </c>
      <c r="G40" s="174">
        <f>+'Հավելված N 3'!D41</f>
        <v>13700</v>
      </c>
    </row>
    <row r="41" spans="2:7" s="175" customFormat="1" ht="34.5">
      <c r="B41" s="248"/>
      <c r="C41" s="248"/>
      <c r="D41" s="150" t="s">
        <v>177</v>
      </c>
      <c r="E41" s="174">
        <v>0</v>
      </c>
      <c r="F41" s="174">
        <v>0</v>
      </c>
      <c r="G41" s="174">
        <f>+'Հավելված N 3'!D42</f>
        <v>9500</v>
      </c>
    </row>
    <row r="42" spans="2:7" ht="69">
      <c r="B42" s="89">
        <v>1183</v>
      </c>
      <c r="C42" s="53">
        <v>32003</v>
      </c>
      <c r="D42" s="121" t="s">
        <v>104</v>
      </c>
      <c r="E42" s="84">
        <f>+E44</f>
        <v>46171.3</v>
      </c>
      <c r="F42" s="84">
        <f t="shared" ref="F42:G42" si="4">+F44</f>
        <v>112818.1</v>
      </c>
      <c r="G42" s="84">
        <f t="shared" si="4"/>
        <v>-231585.30000000002</v>
      </c>
    </row>
    <row r="43" spans="2:7">
      <c r="B43" s="102"/>
      <c r="C43" s="102"/>
      <c r="D43" s="91" t="s">
        <v>37</v>
      </c>
      <c r="E43" s="88"/>
      <c r="F43" s="103"/>
      <c r="G43" s="88"/>
    </row>
    <row r="44" spans="2:7">
      <c r="B44" s="117"/>
      <c r="C44" s="117"/>
      <c r="D44" s="104" t="s">
        <v>52</v>
      </c>
      <c r="E44" s="105">
        <v>46171.3</v>
      </c>
      <c r="F44" s="105">
        <v>112818.1</v>
      </c>
      <c r="G44" s="105">
        <f>+'Հավելված N 3'!D43</f>
        <v>-231585.30000000002</v>
      </c>
    </row>
    <row r="45" spans="2:7" ht="51.75">
      <c r="B45" s="89">
        <v>1183</v>
      </c>
      <c r="C45" s="53">
        <v>32007</v>
      </c>
      <c r="D45" s="122" t="s">
        <v>181</v>
      </c>
      <c r="E45" s="84">
        <f t="shared" ref="E45:G45" si="5">+E47</f>
        <v>-46171.3</v>
      </c>
      <c r="F45" s="84">
        <f t="shared" si="5"/>
        <v>-112818.1</v>
      </c>
      <c r="G45" s="84">
        <f t="shared" si="5"/>
        <v>-165014.69999999998</v>
      </c>
    </row>
    <row r="46" spans="2:7">
      <c r="B46" s="102"/>
      <c r="C46" s="102"/>
      <c r="D46" s="91" t="s">
        <v>37</v>
      </c>
      <c r="E46" s="88"/>
      <c r="F46" s="103"/>
      <c r="G46" s="88"/>
    </row>
    <row r="47" spans="2:7">
      <c r="B47" s="117"/>
      <c r="C47" s="117"/>
      <c r="D47" s="104" t="s">
        <v>91</v>
      </c>
      <c r="E47" s="105">
        <f>+E49</f>
        <v>-46171.3</v>
      </c>
      <c r="F47" s="105">
        <f t="shared" ref="F47:G47" si="6">+F49</f>
        <v>-112818.1</v>
      </c>
      <c r="G47" s="105">
        <f t="shared" si="6"/>
        <v>-165014.69999999998</v>
      </c>
    </row>
    <row r="48" spans="2:7">
      <c r="B48" s="117"/>
      <c r="C48" s="117"/>
      <c r="D48" s="106" t="s">
        <v>75</v>
      </c>
      <c r="E48" s="111"/>
      <c r="F48" s="111"/>
      <c r="G48" s="111"/>
    </row>
    <row r="49" spans="2:7">
      <c r="B49" s="117"/>
      <c r="C49" s="117"/>
      <c r="D49" s="112" t="s">
        <v>135</v>
      </c>
      <c r="E49" s="182">
        <f>SUM(E50:E51)</f>
        <v>-46171.3</v>
      </c>
      <c r="F49" s="182">
        <f t="shared" ref="F49:G49" si="7">SUM(F50:F51)</f>
        <v>-112818.1</v>
      </c>
      <c r="G49" s="182">
        <f t="shared" si="7"/>
        <v>-165014.69999999998</v>
      </c>
    </row>
    <row r="50" spans="2:7" s="175" customFormat="1">
      <c r="B50" s="247"/>
      <c r="C50" s="247"/>
      <c r="D50" s="150" t="s">
        <v>182</v>
      </c>
      <c r="E50" s="174">
        <v>-46171.3</v>
      </c>
      <c r="F50" s="174">
        <v>-107733.1</v>
      </c>
      <c r="G50" s="174">
        <f>+'Հավելված N 3'!D49</f>
        <v>-159929.69999999998</v>
      </c>
    </row>
    <row r="51" spans="2:7" s="175" customFormat="1" ht="34.5">
      <c r="B51" s="248"/>
      <c r="C51" s="248"/>
      <c r="D51" s="150" t="s">
        <v>183</v>
      </c>
      <c r="E51" s="174">
        <v>0</v>
      </c>
      <c r="F51" s="174">
        <v>-5085</v>
      </c>
      <c r="G51" s="174">
        <f>+'Հավելված N 3'!D50</f>
        <v>-5085</v>
      </c>
    </row>
    <row r="52" spans="2:7" ht="69">
      <c r="B52" s="89">
        <v>1183</v>
      </c>
      <c r="C52" s="53">
        <v>32013</v>
      </c>
      <c r="D52" s="122" t="s">
        <v>107</v>
      </c>
      <c r="E52" s="84">
        <f t="shared" ref="E52" si="8">+E54</f>
        <v>0</v>
      </c>
      <c r="F52" s="84">
        <f t="shared" ref="F52:G52" si="9">+F54</f>
        <v>0</v>
      </c>
      <c r="G52" s="84">
        <f t="shared" si="9"/>
        <v>99600</v>
      </c>
    </row>
    <row r="53" spans="2:7">
      <c r="B53" s="102"/>
      <c r="C53" s="102"/>
      <c r="D53" s="91" t="s">
        <v>37</v>
      </c>
      <c r="E53" s="88"/>
      <c r="F53" s="103"/>
      <c r="G53" s="88"/>
    </row>
    <row r="54" spans="2:7">
      <c r="B54" s="117"/>
      <c r="C54" s="117"/>
      <c r="D54" s="104" t="s">
        <v>91</v>
      </c>
      <c r="E54" s="105">
        <f>+E56+E64+E69</f>
        <v>0</v>
      </c>
      <c r="F54" s="105">
        <f t="shared" ref="F54:G54" si="10">+F56+F64+F69</f>
        <v>0</v>
      </c>
      <c r="G54" s="105">
        <f t="shared" si="10"/>
        <v>99600</v>
      </c>
    </row>
    <row r="55" spans="2:7">
      <c r="B55" s="117"/>
      <c r="C55" s="117"/>
      <c r="D55" s="106" t="s">
        <v>75</v>
      </c>
      <c r="E55" s="111"/>
      <c r="F55" s="111"/>
      <c r="G55" s="111"/>
    </row>
    <row r="56" spans="2:7">
      <c r="B56" s="117"/>
      <c r="C56" s="117"/>
      <c r="D56" s="112" t="s">
        <v>135</v>
      </c>
      <c r="E56" s="182">
        <f>SUM(E57:E63)</f>
        <v>0</v>
      </c>
      <c r="F56" s="182">
        <f t="shared" ref="F56:G56" si="11">SUM(F57:F63)</f>
        <v>0</v>
      </c>
      <c r="G56" s="182">
        <f t="shared" si="11"/>
        <v>34200</v>
      </c>
    </row>
    <row r="57" spans="2:7" s="175" customFormat="1">
      <c r="B57" s="249"/>
      <c r="C57" s="249"/>
      <c r="D57" s="150" t="s">
        <v>142</v>
      </c>
      <c r="E57" s="174">
        <v>0</v>
      </c>
      <c r="F57" s="174"/>
      <c r="G57" s="174">
        <f>+'Հավելված N 3'!D54</f>
        <v>4800</v>
      </c>
    </row>
    <row r="58" spans="2:7" s="175" customFormat="1">
      <c r="B58" s="249"/>
      <c r="C58" s="249"/>
      <c r="D58" s="150" t="s">
        <v>143</v>
      </c>
      <c r="E58" s="174">
        <v>0</v>
      </c>
      <c r="F58" s="174"/>
      <c r="G58" s="174">
        <f>+'Հավելված N 3'!D55</f>
        <v>4800</v>
      </c>
    </row>
    <row r="59" spans="2:7" s="175" customFormat="1">
      <c r="B59" s="249"/>
      <c r="C59" s="249"/>
      <c r="D59" s="150" t="s">
        <v>144</v>
      </c>
      <c r="E59" s="174">
        <v>0</v>
      </c>
      <c r="F59" s="174"/>
      <c r="G59" s="174">
        <f>+'Հավելված N 3'!D56</f>
        <v>4800</v>
      </c>
    </row>
    <row r="60" spans="2:7" s="175" customFormat="1">
      <c r="B60" s="249"/>
      <c r="C60" s="249"/>
      <c r="D60" s="150" t="s">
        <v>145</v>
      </c>
      <c r="E60" s="183">
        <f>SUM(E61:E61)</f>
        <v>0</v>
      </c>
      <c r="F60" s="183"/>
      <c r="G60" s="174">
        <f>+'Հավելված N 3'!D57</f>
        <v>4800</v>
      </c>
    </row>
    <row r="61" spans="2:7" s="175" customFormat="1">
      <c r="B61" s="249"/>
      <c r="C61" s="249"/>
      <c r="D61" s="150" t="s">
        <v>146</v>
      </c>
      <c r="E61" s="174">
        <v>0</v>
      </c>
      <c r="F61" s="174"/>
      <c r="G61" s="174">
        <f>+'Հավելված N 3'!D58</f>
        <v>5400</v>
      </c>
    </row>
    <row r="62" spans="2:7">
      <c r="B62" s="249"/>
      <c r="C62" s="249"/>
      <c r="D62" s="150" t="s">
        <v>149</v>
      </c>
      <c r="E62" s="184"/>
      <c r="F62" s="184"/>
      <c r="G62" s="174">
        <f>+'Հավելված N 3'!D59</f>
        <v>4800</v>
      </c>
    </row>
    <row r="63" spans="2:7">
      <c r="B63" s="249"/>
      <c r="C63" s="249"/>
      <c r="D63" s="150" t="s">
        <v>150</v>
      </c>
      <c r="E63" s="184"/>
      <c r="F63" s="184"/>
      <c r="G63" s="174">
        <f>+'Հավելված N 3'!D60</f>
        <v>4800</v>
      </c>
    </row>
    <row r="64" spans="2:7">
      <c r="B64" s="111"/>
      <c r="C64" s="111"/>
      <c r="D64" s="112" t="s">
        <v>136</v>
      </c>
      <c r="E64" s="182">
        <f>SUM(E65:E68)</f>
        <v>0</v>
      </c>
      <c r="F64" s="182">
        <f t="shared" ref="F64:G64" si="12">SUM(F65:F68)</f>
        <v>0</v>
      </c>
      <c r="G64" s="182">
        <f t="shared" si="12"/>
        <v>21600</v>
      </c>
    </row>
    <row r="65" spans="2:7">
      <c r="B65" s="243"/>
      <c r="C65" s="243"/>
      <c r="D65" s="150" t="s">
        <v>155</v>
      </c>
      <c r="E65" s="184"/>
      <c r="F65" s="184"/>
      <c r="G65" s="184">
        <f>+'Հավելված N 3'!D62</f>
        <v>5400</v>
      </c>
    </row>
    <row r="66" spans="2:7">
      <c r="B66" s="244"/>
      <c r="C66" s="244"/>
      <c r="D66" s="150" t="s">
        <v>156</v>
      </c>
      <c r="E66" s="184"/>
      <c r="F66" s="184"/>
      <c r="G66" s="184">
        <f>+'Հավելված N 3'!D63</f>
        <v>5400</v>
      </c>
    </row>
    <row r="67" spans="2:7">
      <c r="B67" s="244"/>
      <c r="C67" s="244"/>
      <c r="D67" s="150" t="s">
        <v>157</v>
      </c>
      <c r="E67" s="184"/>
      <c r="F67" s="184"/>
      <c r="G67" s="184">
        <f>+'Հավելված N 3'!D64</f>
        <v>5400</v>
      </c>
    </row>
    <row r="68" spans="2:7">
      <c r="B68" s="245"/>
      <c r="C68" s="245"/>
      <c r="D68" s="150" t="s">
        <v>161</v>
      </c>
      <c r="E68" s="184"/>
      <c r="F68" s="184"/>
      <c r="G68" s="184">
        <f>+'Հավելված N 3'!D65</f>
        <v>5400</v>
      </c>
    </row>
    <row r="69" spans="2:7">
      <c r="B69" s="111"/>
      <c r="C69" s="111"/>
      <c r="D69" s="112" t="s">
        <v>165</v>
      </c>
      <c r="E69" s="182">
        <f>SUM(E70:E78)</f>
        <v>0</v>
      </c>
      <c r="F69" s="182">
        <f t="shared" ref="F69:G69" si="13">SUM(F70:F78)</f>
        <v>0</v>
      </c>
      <c r="G69" s="182">
        <f t="shared" si="13"/>
        <v>43800</v>
      </c>
    </row>
    <row r="70" spans="2:7">
      <c r="B70" s="243"/>
      <c r="C70" s="243"/>
      <c r="D70" s="150" t="s">
        <v>166</v>
      </c>
      <c r="E70" s="184"/>
      <c r="F70" s="184"/>
      <c r="G70" s="184">
        <f>+'Հավելված N 3'!D67</f>
        <v>4800</v>
      </c>
    </row>
    <row r="71" spans="2:7">
      <c r="B71" s="244"/>
      <c r="C71" s="244"/>
      <c r="D71" s="150" t="s">
        <v>167</v>
      </c>
      <c r="E71" s="184"/>
      <c r="F71" s="184"/>
      <c r="G71" s="184">
        <f>+'Հավելված N 3'!D68</f>
        <v>4800</v>
      </c>
    </row>
    <row r="72" spans="2:7">
      <c r="B72" s="244"/>
      <c r="C72" s="244"/>
      <c r="D72" s="150" t="s">
        <v>168</v>
      </c>
      <c r="E72" s="184"/>
      <c r="F72" s="184"/>
      <c r="G72" s="184">
        <f>+'Հավելված N 3'!D69</f>
        <v>5400</v>
      </c>
    </row>
    <row r="73" spans="2:7">
      <c r="B73" s="244"/>
      <c r="C73" s="244"/>
      <c r="D73" s="150" t="s">
        <v>169</v>
      </c>
      <c r="E73" s="184"/>
      <c r="F73" s="184"/>
      <c r="G73" s="184">
        <f>+'Հավելված N 3'!D70</f>
        <v>4800</v>
      </c>
    </row>
    <row r="74" spans="2:7">
      <c r="B74" s="244"/>
      <c r="C74" s="244"/>
      <c r="D74" s="150" t="s">
        <v>170</v>
      </c>
      <c r="E74" s="184"/>
      <c r="F74" s="184"/>
      <c r="G74" s="184">
        <f>+'Հավելված N 3'!D71</f>
        <v>4800</v>
      </c>
    </row>
    <row r="75" spans="2:7">
      <c r="B75" s="244"/>
      <c r="C75" s="244"/>
      <c r="D75" s="150" t="s">
        <v>171</v>
      </c>
      <c r="E75" s="184"/>
      <c r="F75" s="184"/>
      <c r="G75" s="184">
        <f>+'Հավելված N 3'!D72</f>
        <v>4800</v>
      </c>
    </row>
    <row r="76" spans="2:7">
      <c r="B76" s="244"/>
      <c r="C76" s="244"/>
      <c r="D76" s="150" t="s">
        <v>174</v>
      </c>
      <c r="E76" s="184"/>
      <c r="F76" s="184"/>
      <c r="G76" s="184">
        <f>+'Հավելված N 3'!D73</f>
        <v>4800</v>
      </c>
    </row>
    <row r="77" spans="2:7">
      <c r="B77" s="244"/>
      <c r="C77" s="244"/>
      <c r="D77" s="150" t="s">
        <v>178</v>
      </c>
      <c r="E77" s="111"/>
      <c r="F77" s="111"/>
      <c r="G77" s="184">
        <f>+'Հավելված N 3'!D74</f>
        <v>4800</v>
      </c>
    </row>
    <row r="78" spans="2:7">
      <c r="B78" s="245"/>
      <c r="C78" s="245"/>
      <c r="D78" s="150" t="s">
        <v>179</v>
      </c>
      <c r="E78" s="111"/>
      <c r="F78" s="111"/>
      <c r="G78" s="184">
        <f>+'Հավելված N 3'!D75</f>
        <v>4800</v>
      </c>
    </row>
  </sheetData>
  <mergeCells count="21">
    <mergeCell ref="E1:G1"/>
    <mergeCell ref="E8:G8"/>
    <mergeCell ref="B5:G5"/>
    <mergeCell ref="B8:C8"/>
    <mergeCell ref="D8:D9"/>
    <mergeCell ref="E3:G3"/>
    <mergeCell ref="C65:C68"/>
    <mergeCell ref="B65:B68"/>
    <mergeCell ref="C70:C78"/>
    <mergeCell ref="B70:B78"/>
    <mergeCell ref="E2:G2"/>
    <mergeCell ref="C27:C34"/>
    <mergeCell ref="B27:B34"/>
    <mergeCell ref="C18:C25"/>
    <mergeCell ref="B18:B25"/>
    <mergeCell ref="B36:B41"/>
    <mergeCell ref="C36:C41"/>
    <mergeCell ref="B50:B51"/>
    <mergeCell ref="C50:C51"/>
    <mergeCell ref="C57:C63"/>
    <mergeCell ref="B57:B63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Normal="85" zoomScaleSheetLayoutView="100" workbookViewId="0">
      <selection activeCell="B6" sqref="B6:F6"/>
    </sheetView>
  </sheetViews>
  <sheetFormatPr defaultColWidth="9.140625" defaultRowHeight="17.25"/>
  <cols>
    <col min="1" max="1" width="5.140625" style="1" customWidth="1"/>
    <col min="2" max="2" width="24.5703125" style="1" customWidth="1"/>
    <col min="3" max="3" width="67.85546875" style="1" customWidth="1"/>
    <col min="4" max="6" width="19" style="1" customWidth="1"/>
    <col min="7" max="7" width="10" style="1" customWidth="1"/>
    <col min="8" max="8" width="49.85546875" style="1" customWidth="1"/>
    <col min="9" max="16384" width="9.140625" style="1"/>
  </cols>
  <sheetData>
    <row r="1" spans="1:6" ht="37.5" customHeight="1">
      <c r="C1" s="229" t="s">
        <v>114</v>
      </c>
      <c r="D1" s="229"/>
      <c r="E1" s="229"/>
      <c r="F1" s="229"/>
    </row>
    <row r="2" spans="1:6" ht="17.45" customHeight="1">
      <c r="C2" s="230" t="s">
        <v>77</v>
      </c>
      <c r="D2" s="230"/>
      <c r="E2" s="230"/>
      <c r="F2" s="230"/>
    </row>
    <row r="3" spans="1:6" ht="17.45" customHeight="1">
      <c r="C3" s="230" t="s">
        <v>41</v>
      </c>
      <c r="D3" s="230"/>
      <c r="E3" s="230"/>
      <c r="F3" s="230"/>
    </row>
    <row r="6" spans="1:6" ht="59.45" customHeight="1">
      <c r="A6" s="43"/>
      <c r="B6" s="273" t="s">
        <v>123</v>
      </c>
      <c r="C6" s="273"/>
      <c r="D6" s="273"/>
      <c r="E6" s="273"/>
      <c r="F6" s="273"/>
    </row>
    <row r="7" spans="1:6" ht="23.45" customHeight="1"/>
    <row r="8" spans="1:6" ht="21.95" customHeight="1">
      <c r="A8" s="272" t="s">
        <v>51</v>
      </c>
      <c r="B8" s="272"/>
      <c r="C8" s="272"/>
      <c r="D8" s="272"/>
      <c r="E8" s="272"/>
      <c r="F8" s="272"/>
    </row>
    <row r="9" spans="1:6" ht="38.85" customHeight="1">
      <c r="C9" s="274" t="s">
        <v>45</v>
      </c>
      <c r="D9" s="274"/>
      <c r="E9" s="274"/>
      <c r="F9" s="11"/>
    </row>
    <row r="10" spans="1:6">
      <c r="B10" s="268" t="s">
        <v>10</v>
      </c>
      <c r="C10" s="269"/>
      <c r="D10" s="270"/>
      <c r="E10" s="269"/>
      <c r="F10" s="271"/>
    </row>
    <row r="11" spans="1:6" s="29" customFormat="1">
      <c r="B11" s="44"/>
      <c r="C11" s="44"/>
      <c r="D11" s="45"/>
      <c r="E11" s="45"/>
      <c r="F11" s="45"/>
    </row>
    <row r="12" spans="1:6" s="29" customFormat="1">
      <c r="B12" s="44"/>
      <c r="C12" s="44"/>
    </row>
    <row r="13" spans="1:6" s="3" customFormat="1">
      <c r="B13" s="40" t="s">
        <v>53</v>
      </c>
      <c r="C13" s="40" t="s">
        <v>1</v>
      </c>
      <c r="D13" s="36"/>
      <c r="E13" s="36"/>
      <c r="F13" s="36"/>
    </row>
    <row r="14" spans="1:6" s="3" customFormat="1">
      <c r="B14" s="41">
        <v>1183</v>
      </c>
      <c r="C14" s="30" t="s">
        <v>108</v>
      </c>
      <c r="D14" s="40"/>
      <c r="E14" s="40"/>
      <c r="F14" s="40"/>
    </row>
    <row r="15" spans="1:6" s="3" customFormat="1"/>
    <row r="16" spans="1:6" s="3" customFormat="1">
      <c r="B16" s="261" t="s">
        <v>2</v>
      </c>
      <c r="C16" s="262"/>
      <c r="D16" s="46"/>
      <c r="E16" s="46"/>
      <c r="F16" s="46"/>
    </row>
    <row r="17" spans="2:7" s="3" customFormat="1" ht="37.15" customHeight="1">
      <c r="B17" s="12" t="s">
        <v>3</v>
      </c>
      <c r="C17" s="35">
        <v>1183</v>
      </c>
      <c r="D17" s="201" t="s">
        <v>44</v>
      </c>
      <c r="E17" s="202"/>
      <c r="F17" s="203"/>
    </row>
    <row r="18" spans="2:7" s="3" customFormat="1" ht="34.5">
      <c r="B18" s="12" t="s">
        <v>4</v>
      </c>
      <c r="C18" s="35">
        <v>32002</v>
      </c>
      <c r="D18" s="13" t="s">
        <v>78</v>
      </c>
      <c r="E18" s="13" t="s">
        <v>13</v>
      </c>
      <c r="F18" s="13" t="s">
        <v>14</v>
      </c>
    </row>
    <row r="19" spans="2:7" s="3" customFormat="1" ht="34.5">
      <c r="B19" s="12" t="s">
        <v>128</v>
      </c>
      <c r="C19" s="42" t="s">
        <v>129</v>
      </c>
      <c r="D19" s="263"/>
      <c r="E19" s="263"/>
      <c r="F19" s="263"/>
    </row>
    <row r="20" spans="2:7" s="3" customFormat="1" ht="69">
      <c r="B20" s="12" t="s">
        <v>130</v>
      </c>
      <c r="C20" s="42" t="s">
        <v>131</v>
      </c>
      <c r="D20" s="264"/>
      <c r="E20" s="264"/>
      <c r="F20" s="264"/>
    </row>
    <row r="21" spans="2:7" s="3" customFormat="1" ht="51.75">
      <c r="B21" s="14" t="s">
        <v>132</v>
      </c>
      <c r="C21" s="42" t="s">
        <v>99</v>
      </c>
      <c r="D21" s="264"/>
      <c r="E21" s="264"/>
      <c r="F21" s="264"/>
    </row>
    <row r="22" spans="2:7" s="3" customFormat="1" ht="69">
      <c r="B22" s="47" t="s">
        <v>133</v>
      </c>
      <c r="C22" s="42" t="s">
        <v>134</v>
      </c>
      <c r="D22" s="264"/>
      <c r="E22" s="264"/>
      <c r="F22" s="264"/>
    </row>
    <row r="23" spans="2:7" s="3" customFormat="1">
      <c r="B23" s="266" t="s">
        <v>0</v>
      </c>
      <c r="C23" s="267"/>
      <c r="D23" s="265"/>
      <c r="E23" s="265"/>
      <c r="F23" s="265"/>
    </row>
    <row r="24" spans="2:7" s="3" customFormat="1">
      <c r="B24" s="259" t="s">
        <v>118</v>
      </c>
      <c r="C24" s="260"/>
      <c r="D24" s="48">
        <v>0</v>
      </c>
      <c r="E24" s="48">
        <v>0</v>
      </c>
      <c r="F24" s="48">
        <v>22</v>
      </c>
    </row>
    <row r="25" spans="2:7" s="49" customFormat="1">
      <c r="B25" s="15" t="s">
        <v>7</v>
      </c>
      <c r="C25" s="15"/>
      <c r="D25" s="50">
        <f>+'Հավելված N 1'!D22</f>
        <v>0</v>
      </c>
      <c r="E25" s="50">
        <f>+'Հավելված N 1'!E22</f>
        <v>0</v>
      </c>
      <c r="F25" s="50">
        <f>+'Հավելված N 1'!F22</f>
        <v>297000</v>
      </c>
      <c r="G25" s="51"/>
    </row>
    <row r="26" spans="2:7" ht="8.4499999999999993" customHeight="1"/>
    <row r="27" spans="2:7" s="3" customFormat="1">
      <c r="B27" s="261" t="s">
        <v>2</v>
      </c>
      <c r="C27" s="262"/>
      <c r="D27" s="46"/>
      <c r="E27" s="46"/>
      <c r="F27" s="46"/>
    </row>
    <row r="28" spans="2:7" s="3" customFormat="1" ht="54.6" customHeight="1">
      <c r="B28" s="12" t="s">
        <v>3</v>
      </c>
      <c r="C28" s="35">
        <v>1183</v>
      </c>
      <c r="D28" s="201" t="s">
        <v>199</v>
      </c>
      <c r="E28" s="202"/>
      <c r="F28" s="203"/>
    </row>
    <row r="29" spans="2:7" s="3" customFormat="1" ht="34.5">
      <c r="B29" s="12" t="s">
        <v>4</v>
      </c>
      <c r="C29" s="35">
        <v>32003</v>
      </c>
      <c r="D29" s="13" t="s">
        <v>78</v>
      </c>
      <c r="E29" s="13" t="s">
        <v>13</v>
      </c>
      <c r="F29" s="13" t="s">
        <v>14</v>
      </c>
    </row>
    <row r="30" spans="2:7" s="3" customFormat="1" ht="34.5">
      <c r="B30" s="12" t="s">
        <v>5</v>
      </c>
      <c r="C30" s="42" t="s">
        <v>115</v>
      </c>
      <c r="D30" s="263"/>
      <c r="E30" s="263"/>
      <c r="F30" s="263"/>
    </row>
    <row r="31" spans="2:7" s="3" customFormat="1" ht="34.5">
      <c r="B31" s="12" t="s">
        <v>9</v>
      </c>
      <c r="C31" s="42" t="s">
        <v>116</v>
      </c>
      <c r="D31" s="264"/>
      <c r="E31" s="264"/>
      <c r="F31" s="264"/>
    </row>
    <row r="32" spans="2:7" s="3" customFormat="1" ht="51.75">
      <c r="B32" s="14" t="s">
        <v>6</v>
      </c>
      <c r="C32" s="42" t="s">
        <v>99</v>
      </c>
      <c r="D32" s="264"/>
      <c r="E32" s="264"/>
      <c r="F32" s="264"/>
    </row>
    <row r="33" spans="2:7" s="3" customFormat="1" ht="69">
      <c r="B33" s="47" t="s">
        <v>55</v>
      </c>
      <c r="C33" s="42" t="s">
        <v>117</v>
      </c>
      <c r="D33" s="264"/>
      <c r="E33" s="264"/>
      <c r="F33" s="264"/>
    </row>
    <row r="34" spans="2:7" s="3" customFormat="1">
      <c r="B34" s="266" t="s">
        <v>0</v>
      </c>
      <c r="C34" s="267"/>
      <c r="D34" s="265"/>
      <c r="E34" s="265"/>
      <c r="F34" s="265"/>
    </row>
    <row r="35" spans="2:7" s="49" customFormat="1">
      <c r="B35" s="15" t="s">
        <v>7</v>
      </c>
      <c r="C35" s="15"/>
      <c r="D35" s="50">
        <f>+'Հավելված N 1'!D28</f>
        <v>46171.3</v>
      </c>
      <c r="E35" s="50">
        <f>+'Հավելված N 1'!E28</f>
        <v>112818.1</v>
      </c>
      <c r="F35" s="50">
        <f>+'Հավելված N 1'!F28</f>
        <v>-231585.30000000002</v>
      </c>
      <c r="G35" s="51"/>
    </row>
    <row r="36" spans="2:7" ht="8.4499999999999993" customHeight="1"/>
    <row r="37" spans="2:7" s="3" customFormat="1">
      <c r="B37" s="261" t="s">
        <v>2</v>
      </c>
      <c r="C37" s="262"/>
      <c r="D37" s="46"/>
      <c r="E37" s="46"/>
      <c r="F37" s="46"/>
    </row>
    <row r="38" spans="2:7" s="3" customFormat="1" ht="37.15" customHeight="1">
      <c r="B38" s="12" t="s">
        <v>3</v>
      </c>
      <c r="C38" s="35">
        <v>1183</v>
      </c>
      <c r="D38" s="201" t="s">
        <v>49</v>
      </c>
      <c r="E38" s="202"/>
      <c r="F38" s="203"/>
    </row>
    <row r="39" spans="2:7" s="3" customFormat="1" ht="34.5">
      <c r="B39" s="12" t="s">
        <v>4</v>
      </c>
      <c r="C39" s="35">
        <v>32007</v>
      </c>
      <c r="D39" s="13" t="s">
        <v>78</v>
      </c>
      <c r="E39" s="13" t="s">
        <v>13</v>
      </c>
      <c r="F39" s="13" t="s">
        <v>14</v>
      </c>
    </row>
    <row r="40" spans="2:7" s="3" customFormat="1" ht="34.5">
      <c r="B40" s="12" t="s">
        <v>5</v>
      </c>
      <c r="C40" s="42" t="s">
        <v>208</v>
      </c>
      <c r="D40" s="263"/>
      <c r="E40" s="263"/>
      <c r="F40" s="263"/>
    </row>
    <row r="41" spans="2:7" s="3" customFormat="1" ht="51.75">
      <c r="B41" s="12" t="s">
        <v>9</v>
      </c>
      <c r="C41" s="42" t="s">
        <v>209</v>
      </c>
      <c r="D41" s="264"/>
      <c r="E41" s="264"/>
      <c r="F41" s="264"/>
    </row>
    <row r="42" spans="2:7" s="3" customFormat="1" ht="51.75">
      <c r="B42" s="14" t="s">
        <v>6</v>
      </c>
      <c r="C42" s="42" t="s">
        <v>99</v>
      </c>
      <c r="D42" s="264"/>
      <c r="E42" s="264"/>
      <c r="F42" s="264"/>
    </row>
    <row r="43" spans="2:7" s="3" customFormat="1" ht="69">
      <c r="B43" s="47" t="s">
        <v>55</v>
      </c>
      <c r="C43" s="42" t="s">
        <v>210</v>
      </c>
      <c r="D43" s="264"/>
      <c r="E43" s="264"/>
      <c r="F43" s="264"/>
    </row>
    <row r="44" spans="2:7" s="3" customFormat="1">
      <c r="B44" s="266" t="s">
        <v>0</v>
      </c>
      <c r="C44" s="267"/>
      <c r="D44" s="265"/>
      <c r="E44" s="265"/>
      <c r="F44" s="265"/>
    </row>
    <row r="45" spans="2:7" s="3" customFormat="1" ht="18" customHeight="1">
      <c r="B45" s="259" t="s">
        <v>118</v>
      </c>
      <c r="C45" s="260"/>
      <c r="D45" s="185"/>
      <c r="E45" s="190">
        <v>-1</v>
      </c>
      <c r="F45" s="190">
        <v>-1</v>
      </c>
    </row>
    <row r="46" spans="2:7" s="3" customFormat="1" ht="34.9" customHeight="1">
      <c r="B46" s="259" t="s">
        <v>200</v>
      </c>
      <c r="C46" s="260"/>
      <c r="D46" s="191">
        <v>-1</v>
      </c>
      <c r="E46" s="191">
        <v>-1</v>
      </c>
      <c r="F46" s="191">
        <v>-1</v>
      </c>
    </row>
    <row r="47" spans="2:7" s="3" customFormat="1" ht="35.450000000000003" customHeight="1">
      <c r="B47" s="259" t="s">
        <v>201</v>
      </c>
      <c r="C47" s="260"/>
      <c r="D47" s="191"/>
      <c r="E47" s="191"/>
      <c r="F47" s="191">
        <v>-1</v>
      </c>
    </row>
    <row r="48" spans="2:7" s="49" customFormat="1">
      <c r="B48" s="15" t="s">
        <v>7</v>
      </c>
      <c r="C48" s="15"/>
      <c r="D48" s="50">
        <f>+'Հավելված N 1'!D34</f>
        <v>-46171.3</v>
      </c>
      <c r="E48" s="50">
        <f>+'Հավելված N 1'!E34</f>
        <v>-112818.1</v>
      </c>
      <c r="F48" s="50">
        <f>+'Հավելված N 1'!F34</f>
        <v>-165014.69999999998</v>
      </c>
      <c r="G48" s="51"/>
    </row>
    <row r="49" spans="2:7" ht="8.4499999999999993" customHeight="1"/>
    <row r="50" spans="2:7" s="3" customFormat="1">
      <c r="B50" s="261" t="s">
        <v>2</v>
      </c>
      <c r="C50" s="262"/>
      <c r="D50" s="46"/>
      <c r="E50" s="46"/>
      <c r="F50" s="46"/>
    </row>
    <row r="51" spans="2:7" s="3" customFormat="1" ht="37.15" customHeight="1">
      <c r="B51" s="12" t="s">
        <v>3</v>
      </c>
      <c r="C51" s="35">
        <v>1183</v>
      </c>
      <c r="D51" s="201" t="s">
        <v>44</v>
      </c>
      <c r="E51" s="202"/>
      <c r="F51" s="203"/>
    </row>
    <row r="52" spans="2:7" s="3" customFormat="1" ht="34.5">
      <c r="B52" s="12" t="s">
        <v>4</v>
      </c>
      <c r="C52" s="35">
        <v>32013</v>
      </c>
      <c r="D52" s="13" t="s">
        <v>78</v>
      </c>
      <c r="E52" s="13" t="s">
        <v>13</v>
      </c>
      <c r="F52" s="13" t="s">
        <v>14</v>
      </c>
    </row>
    <row r="53" spans="2:7" s="3" customFormat="1" ht="51.75">
      <c r="B53" s="12" t="s">
        <v>5</v>
      </c>
      <c r="C53" s="42" t="s">
        <v>107</v>
      </c>
      <c r="D53" s="263"/>
      <c r="E53" s="263"/>
      <c r="F53" s="263"/>
    </row>
    <row r="54" spans="2:7" s="3" customFormat="1" ht="86.25">
      <c r="B54" s="12" t="s">
        <v>9</v>
      </c>
      <c r="C54" s="42" t="s">
        <v>113</v>
      </c>
      <c r="D54" s="264"/>
      <c r="E54" s="264"/>
      <c r="F54" s="264"/>
    </row>
    <row r="55" spans="2:7" s="3" customFormat="1" ht="51.75">
      <c r="B55" s="14" t="s">
        <v>6</v>
      </c>
      <c r="C55" s="42" t="s">
        <v>99</v>
      </c>
      <c r="D55" s="264"/>
      <c r="E55" s="264"/>
      <c r="F55" s="264"/>
    </row>
    <row r="56" spans="2:7" s="3" customFormat="1" ht="69">
      <c r="B56" s="47" t="s">
        <v>55</v>
      </c>
      <c r="C56" s="42" t="s">
        <v>119</v>
      </c>
      <c r="D56" s="264"/>
      <c r="E56" s="264"/>
      <c r="F56" s="264"/>
    </row>
    <row r="57" spans="2:7" s="3" customFormat="1">
      <c r="B57" s="266" t="s">
        <v>0</v>
      </c>
      <c r="C57" s="267"/>
      <c r="D57" s="265"/>
      <c r="E57" s="265"/>
      <c r="F57" s="265"/>
    </row>
    <row r="58" spans="2:7" s="3" customFormat="1">
      <c r="B58" s="259" t="s">
        <v>118</v>
      </c>
      <c r="C58" s="260"/>
      <c r="D58" s="48">
        <v>0</v>
      </c>
      <c r="E58" s="48">
        <v>0</v>
      </c>
      <c r="F58" s="48">
        <v>20</v>
      </c>
    </row>
    <row r="59" spans="2:7" s="49" customFormat="1">
      <c r="B59" s="15" t="s">
        <v>7</v>
      </c>
      <c r="C59" s="15"/>
      <c r="D59" s="50">
        <f>+'Հավելված N 1'!D40</f>
        <v>0</v>
      </c>
      <c r="E59" s="50">
        <f>+'Հավելված N 1'!E40</f>
        <v>0</v>
      </c>
      <c r="F59" s="50">
        <f>+'Հավելված N 1'!F40</f>
        <v>99600</v>
      </c>
      <c r="G59" s="51"/>
    </row>
  </sheetData>
  <mergeCells count="36">
    <mergeCell ref="B24:C24"/>
    <mergeCell ref="B16:C16"/>
    <mergeCell ref="D17:F17"/>
    <mergeCell ref="D19:D23"/>
    <mergeCell ref="E19:E23"/>
    <mergeCell ref="F19:F23"/>
    <mergeCell ref="B23:C23"/>
    <mergeCell ref="D28:F28"/>
    <mergeCell ref="B27:C27"/>
    <mergeCell ref="B34:C34"/>
    <mergeCell ref="D30:D34"/>
    <mergeCell ref="E30:E34"/>
    <mergeCell ref="F30:F34"/>
    <mergeCell ref="C1:F1"/>
    <mergeCell ref="C2:F2"/>
    <mergeCell ref="C3:F3"/>
    <mergeCell ref="B10:F10"/>
    <mergeCell ref="A8:F8"/>
    <mergeCell ref="B6:F6"/>
    <mergeCell ref="C9:E9"/>
    <mergeCell ref="B58:C58"/>
    <mergeCell ref="B50:C50"/>
    <mergeCell ref="D51:F51"/>
    <mergeCell ref="D53:D57"/>
    <mergeCell ref="E53:E57"/>
    <mergeCell ref="F53:F57"/>
    <mergeCell ref="B57:C57"/>
    <mergeCell ref="B45:C45"/>
    <mergeCell ref="B46:C46"/>
    <mergeCell ref="B47:C47"/>
    <mergeCell ref="B37:C37"/>
    <mergeCell ref="D38:F38"/>
    <mergeCell ref="D40:D44"/>
    <mergeCell ref="E40:E44"/>
    <mergeCell ref="F40:F44"/>
    <mergeCell ref="B44:C4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view="pageBreakPreview" topLeftCell="A49" zoomScaleNormal="85" zoomScaleSheetLayoutView="100" workbookViewId="0">
      <selection activeCell="D11" sqref="D11"/>
    </sheetView>
  </sheetViews>
  <sheetFormatPr defaultColWidth="9.140625" defaultRowHeight="17.25"/>
  <cols>
    <col min="1" max="1" width="5.140625" style="1" customWidth="1"/>
    <col min="2" max="2" width="24.5703125" style="1" customWidth="1"/>
    <col min="3" max="3" width="67.85546875" style="1" customWidth="1"/>
    <col min="4" max="6" width="19" style="1" customWidth="1"/>
    <col min="7" max="7" width="10" style="1" customWidth="1"/>
    <col min="8" max="8" width="49.85546875" style="1" customWidth="1"/>
    <col min="9" max="16384" width="9.140625" style="1"/>
  </cols>
  <sheetData>
    <row r="1" spans="1:6" ht="37.5" customHeight="1">
      <c r="C1" s="229" t="s">
        <v>63</v>
      </c>
      <c r="D1" s="229"/>
      <c r="E1" s="229"/>
      <c r="F1" s="229"/>
    </row>
    <row r="2" spans="1:6" ht="17.45" customHeight="1">
      <c r="C2" s="230" t="s">
        <v>77</v>
      </c>
      <c r="D2" s="230"/>
      <c r="E2" s="230"/>
      <c r="F2" s="230"/>
    </row>
    <row r="3" spans="1:6" ht="17.45" customHeight="1">
      <c r="C3" s="230" t="s">
        <v>41</v>
      </c>
      <c r="D3" s="230"/>
      <c r="E3" s="230"/>
      <c r="F3" s="230"/>
    </row>
    <row r="6" spans="1:6" ht="59.45" customHeight="1">
      <c r="A6" s="43"/>
      <c r="B6" s="273" t="s">
        <v>120</v>
      </c>
      <c r="C6" s="273"/>
      <c r="D6" s="273"/>
      <c r="E6" s="273"/>
      <c r="F6" s="273"/>
    </row>
    <row r="7" spans="1:6" ht="23.45" customHeight="1"/>
    <row r="8" spans="1:6" ht="21.95" customHeight="1">
      <c r="A8" s="272" t="s">
        <v>100</v>
      </c>
      <c r="B8" s="272"/>
      <c r="C8" s="272"/>
      <c r="D8" s="272"/>
      <c r="E8" s="272"/>
      <c r="F8" s="272"/>
    </row>
    <row r="9" spans="1:6" ht="38.85" customHeight="1">
      <c r="C9" s="274" t="s">
        <v>91</v>
      </c>
      <c r="D9" s="274"/>
      <c r="E9" s="274"/>
      <c r="F9" s="11"/>
    </row>
    <row r="10" spans="1:6">
      <c r="B10" s="268" t="s">
        <v>50</v>
      </c>
      <c r="C10" s="269"/>
      <c r="D10" s="270"/>
      <c r="E10" s="269"/>
      <c r="F10" s="271"/>
    </row>
    <row r="11" spans="1:6" s="29" customFormat="1">
      <c r="B11" s="44"/>
      <c r="C11" s="44"/>
      <c r="D11" s="45"/>
      <c r="E11" s="45"/>
      <c r="F11" s="45"/>
    </row>
    <row r="12" spans="1:6" s="29" customFormat="1">
      <c r="B12" s="44"/>
      <c r="C12" s="44"/>
    </row>
    <row r="13" spans="1:6" s="3" customFormat="1">
      <c r="B13" s="40" t="s">
        <v>53</v>
      </c>
      <c r="C13" s="40" t="s">
        <v>1</v>
      </c>
      <c r="D13" s="36"/>
      <c r="E13" s="36"/>
      <c r="F13" s="36"/>
    </row>
    <row r="14" spans="1:6" s="3" customFormat="1">
      <c r="B14" s="41">
        <v>1183</v>
      </c>
      <c r="C14" s="30" t="s">
        <v>108</v>
      </c>
      <c r="D14" s="40"/>
      <c r="E14" s="40"/>
      <c r="F14" s="40"/>
    </row>
    <row r="15" spans="1:6" s="3" customFormat="1"/>
    <row r="16" spans="1:6" s="3" customFormat="1">
      <c r="B16" s="261" t="s">
        <v>2</v>
      </c>
      <c r="C16" s="262"/>
      <c r="D16" s="46"/>
      <c r="E16" s="46"/>
      <c r="F16" s="46"/>
    </row>
    <row r="17" spans="2:7" s="3" customFormat="1" ht="37.15" customHeight="1">
      <c r="B17" s="12" t="s">
        <v>3</v>
      </c>
      <c r="C17" s="35">
        <v>1183</v>
      </c>
      <c r="D17" s="201" t="s">
        <v>44</v>
      </c>
      <c r="E17" s="202"/>
      <c r="F17" s="203"/>
    </row>
    <row r="18" spans="2:7" s="3" customFormat="1" ht="34.5">
      <c r="B18" s="12" t="s">
        <v>4</v>
      </c>
      <c r="C18" s="35">
        <v>32002</v>
      </c>
      <c r="D18" s="13" t="s">
        <v>78</v>
      </c>
      <c r="E18" s="13" t="s">
        <v>13</v>
      </c>
      <c r="F18" s="13" t="s">
        <v>14</v>
      </c>
    </row>
    <row r="19" spans="2:7" s="3" customFormat="1" ht="34.5">
      <c r="B19" s="12" t="s">
        <v>128</v>
      </c>
      <c r="C19" s="42" t="s">
        <v>129</v>
      </c>
      <c r="D19" s="263"/>
      <c r="E19" s="263"/>
      <c r="F19" s="263"/>
    </row>
    <row r="20" spans="2:7" s="3" customFormat="1" ht="69">
      <c r="B20" s="12" t="s">
        <v>130</v>
      </c>
      <c r="C20" s="42" t="s">
        <v>131</v>
      </c>
      <c r="D20" s="264"/>
      <c r="E20" s="264"/>
      <c r="F20" s="264"/>
    </row>
    <row r="21" spans="2:7" s="3" customFormat="1" ht="51.75">
      <c r="B21" s="14" t="s">
        <v>132</v>
      </c>
      <c r="C21" s="42" t="s">
        <v>99</v>
      </c>
      <c r="D21" s="264"/>
      <c r="E21" s="264"/>
      <c r="F21" s="264"/>
    </row>
    <row r="22" spans="2:7" s="3" customFormat="1" ht="69">
      <c r="B22" s="47" t="s">
        <v>133</v>
      </c>
      <c r="C22" s="42" t="s">
        <v>134</v>
      </c>
      <c r="D22" s="264"/>
      <c r="E22" s="264"/>
      <c r="F22" s="264"/>
    </row>
    <row r="23" spans="2:7" s="3" customFormat="1">
      <c r="B23" s="266" t="s">
        <v>0</v>
      </c>
      <c r="C23" s="267"/>
      <c r="D23" s="265"/>
      <c r="E23" s="265"/>
      <c r="F23" s="265"/>
    </row>
    <row r="24" spans="2:7" s="3" customFormat="1">
      <c r="B24" s="259" t="s">
        <v>118</v>
      </c>
      <c r="C24" s="260"/>
      <c r="D24" s="48">
        <v>0</v>
      </c>
      <c r="E24" s="48">
        <v>0</v>
      </c>
      <c r="F24" s="48">
        <v>22</v>
      </c>
    </row>
    <row r="25" spans="2:7" s="49" customFormat="1">
      <c r="B25" s="15" t="s">
        <v>7</v>
      </c>
      <c r="C25" s="15"/>
      <c r="D25" s="50">
        <f>+'Հավելված N 2'!G26</f>
        <v>0</v>
      </c>
      <c r="E25" s="50">
        <f>+'Հավելված N 2'!H26</f>
        <v>0</v>
      </c>
      <c r="F25" s="50">
        <f>+'Հավելված N 2'!I26</f>
        <v>297000</v>
      </c>
      <c r="G25" s="51"/>
    </row>
    <row r="26" spans="2:7" ht="8.4499999999999993" customHeight="1"/>
    <row r="27" spans="2:7" s="3" customFormat="1">
      <c r="B27" s="261" t="s">
        <v>2</v>
      </c>
      <c r="C27" s="262"/>
      <c r="D27" s="46"/>
      <c r="E27" s="46"/>
      <c r="F27" s="46"/>
    </row>
    <row r="28" spans="2:7" s="3" customFormat="1" ht="37.15" customHeight="1">
      <c r="B28" s="12" t="s">
        <v>3</v>
      </c>
      <c r="C28" s="35">
        <v>1183</v>
      </c>
      <c r="D28" s="201" t="s">
        <v>49</v>
      </c>
      <c r="E28" s="202"/>
      <c r="F28" s="203"/>
    </row>
    <row r="29" spans="2:7" s="3" customFormat="1" ht="34.5">
      <c r="B29" s="12" t="s">
        <v>4</v>
      </c>
      <c r="C29" s="35">
        <v>32007</v>
      </c>
      <c r="D29" s="13" t="s">
        <v>78</v>
      </c>
      <c r="E29" s="13" t="s">
        <v>13</v>
      </c>
      <c r="F29" s="13" t="s">
        <v>14</v>
      </c>
    </row>
    <row r="30" spans="2:7" s="3" customFormat="1" ht="34.5">
      <c r="B30" s="12" t="s">
        <v>5</v>
      </c>
      <c r="C30" s="42" t="s">
        <v>208</v>
      </c>
      <c r="D30" s="263"/>
      <c r="E30" s="263"/>
      <c r="F30" s="263"/>
    </row>
    <row r="31" spans="2:7" s="3" customFormat="1" ht="51.75">
      <c r="B31" s="12" t="s">
        <v>9</v>
      </c>
      <c r="C31" s="42" t="s">
        <v>209</v>
      </c>
      <c r="D31" s="264"/>
      <c r="E31" s="264"/>
      <c r="F31" s="264"/>
    </row>
    <row r="32" spans="2:7" s="3" customFormat="1" ht="51.75">
      <c r="B32" s="14" t="s">
        <v>6</v>
      </c>
      <c r="C32" s="42" t="s">
        <v>99</v>
      </c>
      <c r="D32" s="264"/>
      <c r="E32" s="264"/>
      <c r="F32" s="264"/>
    </row>
    <row r="33" spans="2:7" s="3" customFormat="1" ht="69">
      <c r="B33" s="47" t="s">
        <v>55</v>
      </c>
      <c r="C33" s="42" t="s">
        <v>210</v>
      </c>
      <c r="D33" s="264"/>
      <c r="E33" s="264"/>
      <c r="F33" s="264"/>
    </row>
    <row r="34" spans="2:7" s="3" customFormat="1">
      <c r="B34" s="266" t="s">
        <v>0</v>
      </c>
      <c r="C34" s="267"/>
      <c r="D34" s="265"/>
      <c r="E34" s="265"/>
      <c r="F34" s="265"/>
    </row>
    <row r="35" spans="2:7" s="3" customFormat="1" ht="18" customHeight="1">
      <c r="B35" s="259" t="s">
        <v>118</v>
      </c>
      <c r="C35" s="260"/>
      <c r="D35" s="185"/>
      <c r="E35" s="190">
        <v>-1</v>
      </c>
      <c r="F35" s="190">
        <v>-1</v>
      </c>
    </row>
    <row r="36" spans="2:7" s="3" customFormat="1" ht="34.9" customHeight="1">
      <c r="B36" s="259" t="s">
        <v>200</v>
      </c>
      <c r="C36" s="260"/>
      <c r="D36" s="191">
        <v>-1</v>
      </c>
      <c r="E36" s="191">
        <v>-1</v>
      </c>
      <c r="F36" s="191">
        <v>-1</v>
      </c>
    </row>
    <row r="37" spans="2:7" s="3" customFormat="1" ht="35.450000000000003" customHeight="1">
      <c r="B37" s="259" t="s">
        <v>201</v>
      </c>
      <c r="C37" s="260"/>
      <c r="D37" s="191"/>
      <c r="E37" s="191"/>
      <c r="F37" s="191">
        <v>-1</v>
      </c>
    </row>
    <row r="38" spans="2:7" s="49" customFormat="1">
      <c r="B38" s="15" t="s">
        <v>7</v>
      </c>
      <c r="C38" s="15"/>
      <c r="D38" s="50">
        <f>+'Հավելված N 2'!G44</f>
        <v>-46171.3</v>
      </c>
      <c r="E38" s="50">
        <f>+'Հավելված N 2'!H44</f>
        <v>-112818.1</v>
      </c>
      <c r="F38" s="50">
        <f>+'Հավելված N 2'!I44</f>
        <v>-165014.69999999998</v>
      </c>
      <c r="G38" s="51"/>
    </row>
    <row r="39" spans="2:7" ht="8.4499999999999993" customHeight="1"/>
    <row r="40" spans="2:7" s="3" customFormat="1">
      <c r="B40" s="261" t="s">
        <v>2</v>
      </c>
      <c r="C40" s="262"/>
      <c r="D40" s="46"/>
      <c r="E40" s="46"/>
      <c r="F40" s="46"/>
    </row>
    <row r="41" spans="2:7" s="3" customFormat="1" ht="37.15" customHeight="1">
      <c r="B41" s="12" t="s">
        <v>3</v>
      </c>
      <c r="C41" s="35">
        <v>1183</v>
      </c>
      <c r="D41" s="201" t="s">
        <v>44</v>
      </c>
      <c r="E41" s="202"/>
      <c r="F41" s="203"/>
    </row>
    <row r="42" spans="2:7" s="3" customFormat="1" ht="34.5">
      <c r="B42" s="12" t="s">
        <v>4</v>
      </c>
      <c r="C42" s="35">
        <v>32013</v>
      </c>
      <c r="D42" s="13" t="s">
        <v>78</v>
      </c>
      <c r="E42" s="13" t="s">
        <v>13</v>
      </c>
      <c r="F42" s="13" t="s">
        <v>14</v>
      </c>
    </row>
    <row r="43" spans="2:7" s="3" customFormat="1" ht="51.75">
      <c r="B43" s="12" t="s">
        <v>5</v>
      </c>
      <c r="C43" s="42" t="s">
        <v>107</v>
      </c>
      <c r="D43" s="263"/>
      <c r="E43" s="263"/>
      <c r="F43" s="263"/>
    </row>
    <row r="44" spans="2:7" s="3" customFormat="1" ht="86.25">
      <c r="B44" s="12" t="s">
        <v>9</v>
      </c>
      <c r="C44" s="42" t="s">
        <v>113</v>
      </c>
      <c r="D44" s="264"/>
      <c r="E44" s="264"/>
      <c r="F44" s="264"/>
    </row>
    <row r="45" spans="2:7" s="3" customFormat="1" ht="51.75">
      <c r="B45" s="14" t="s">
        <v>6</v>
      </c>
      <c r="C45" s="42" t="s">
        <v>99</v>
      </c>
      <c r="D45" s="264"/>
      <c r="E45" s="264"/>
      <c r="F45" s="264"/>
    </row>
    <row r="46" spans="2:7" s="3" customFormat="1" ht="69">
      <c r="B46" s="47" t="s">
        <v>55</v>
      </c>
      <c r="C46" s="42" t="s">
        <v>119</v>
      </c>
      <c r="D46" s="264"/>
      <c r="E46" s="264"/>
      <c r="F46" s="264"/>
    </row>
    <row r="47" spans="2:7" s="3" customFormat="1">
      <c r="B47" s="266" t="s">
        <v>0</v>
      </c>
      <c r="C47" s="267"/>
      <c r="D47" s="265"/>
      <c r="E47" s="265"/>
      <c r="F47" s="265"/>
    </row>
    <row r="48" spans="2:7" s="3" customFormat="1">
      <c r="B48" s="259" t="s">
        <v>118</v>
      </c>
      <c r="C48" s="260"/>
      <c r="D48" s="48">
        <v>0</v>
      </c>
      <c r="E48" s="48">
        <v>0</v>
      </c>
      <c r="F48" s="48">
        <v>20</v>
      </c>
    </row>
    <row r="49" spans="1:7" s="49" customFormat="1">
      <c r="B49" s="15" t="s">
        <v>7</v>
      </c>
      <c r="C49" s="15"/>
      <c r="D49" s="50">
        <f>+'Հավելված N 2'!G55</f>
        <v>0</v>
      </c>
      <c r="E49" s="50">
        <f>+'Հավելված N 2'!H55</f>
        <v>0</v>
      </c>
      <c r="F49" s="50">
        <f>+'Հավելված N 2'!I55</f>
        <v>99600</v>
      </c>
      <c r="G49" s="51"/>
    </row>
    <row r="55" spans="1:7">
      <c r="A55" s="275" t="s">
        <v>122</v>
      </c>
      <c r="B55" s="275"/>
      <c r="C55" s="275"/>
      <c r="D55" s="275"/>
      <c r="E55" s="275"/>
      <c r="F55" s="275"/>
    </row>
    <row r="56" spans="1:7" ht="38.85" customHeight="1">
      <c r="C56" s="274" t="s">
        <v>52</v>
      </c>
      <c r="D56" s="274"/>
      <c r="E56" s="274"/>
      <c r="F56" s="11"/>
    </row>
    <row r="57" spans="1:7">
      <c r="B57" s="37" t="s">
        <v>10</v>
      </c>
      <c r="C57" s="38"/>
      <c r="D57" s="39"/>
      <c r="E57" s="38"/>
      <c r="F57" s="39"/>
    </row>
    <row r="58" spans="1:7" s="29" customFormat="1">
      <c r="B58" s="44"/>
      <c r="C58" s="44"/>
      <c r="D58" s="45"/>
      <c r="E58" s="45"/>
      <c r="F58" s="45"/>
    </row>
    <row r="59" spans="1:7" s="29" customFormat="1">
      <c r="B59" s="44"/>
      <c r="C59" s="44"/>
    </row>
    <row r="60" spans="1:7" s="3" customFormat="1">
      <c r="B60" s="40" t="s">
        <v>53</v>
      </c>
      <c r="C60" s="40" t="s">
        <v>1</v>
      </c>
      <c r="D60" s="36"/>
      <c r="E60" s="36"/>
      <c r="F60" s="36"/>
    </row>
    <row r="61" spans="1:7" s="3" customFormat="1">
      <c r="B61" s="41">
        <v>1183</v>
      </c>
      <c r="C61" s="30" t="s">
        <v>108</v>
      </c>
      <c r="D61" s="40"/>
      <c r="E61" s="40"/>
      <c r="F61" s="40"/>
    </row>
    <row r="62" spans="1:7" s="3" customFormat="1"/>
    <row r="63" spans="1:7" s="3" customFormat="1">
      <c r="B63" s="261" t="s">
        <v>2</v>
      </c>
      <c r="C63" s="262"/>
      <c r="D63" s="46"/>
      <c r="E63" s="46"/>
      <c r="F63" s="46"/>
    </row>
    <row r="64" spans="1:7" s="3" customFormat="1" ht="54" customHeight="1">
      <c r="B64" s="12" t="s">
        <v>3</v>
      </c>
      <c r="C64" s="35">
        <v>1183</v>
      </c>
      <c r="D64" s="201" t="s">
        <v>199</v>
      </c>
      <c r="E64" s="202"/>
      <c r="F64" s="203"/>
    </row>
    <row r="65" spans="2:7" s="3" customFormat="1" ht="34.5">
      <c r="B65" s="12" t="s">
        <v>4</v>
      </c>
      <c r="C65" s="35">
        <v>32003</v>
      </c>
      <c r="D65" s="13" t="s">
        <v>78</v>
      </c>
      <c r="E65" s="13" t="s">
        <v>13</v>
      </c>
      <c r="F65" s="13" t="s">
        <v>14</v>
      </c>
    </row>
    <row r="66" spans="2:7" s="3" customFormat="1" ht="34.5">
      <c r="B66" s="12" t="s">
        <v>5</v>
      </c>
      <c r="C66" s="42" t="s">
        <v>115</v>
      </c>
      <c r="D66" s="263"/>
      <c r="E66" s="263"/>
      <c r="F66" s="263"/>
    </row>
    <row r="67" spans="2:7" s="3" customFormat="1" ht="34.5">
      <c r="B67" s="12" t="s">
        <v>9</v>
      </c>
      <c r="C67" s="42" t="s">
        <v>116</v>
      </c>
      <c r="D67" s="264"/>
      <c r="E67" s="264"/>
      <c r="F67" s="264"/>
    </row>
    <row r="68" spans="2:7" s="3" customFormat="1" ht="51.75">
      <c r="B68" s="14" t="s">
        <v>6</v>
      </c>
      <c r="C68" s="42" t="s">
        <v>99</v>
      </c>
      <c r="D68" s="264"/>
      <c r="E68" s="264"/>
      <c r="F68" s="264"/>
    </row>
    <row r="69" spans="2:7" s="3" customFormat="1" ht="69">
      <c r="B69" s="47" t="s">
        <v>55</v>
      </c>
      <c r="C69" s="42" t="s">
        <v>117</v>
      </c>
      <c r="D69" s="264"/>
      <c r="E69" s="264"/>
      <c r="F69" s="264"/>
    </row>
    <row r="70" spans="2:7" s="3" customFormat="1">
      <c r="B70" s="266" t="s">
        <v>0</v>
      </c>
      <c r="C70" s="267"/>
      <c r="D70" s="265"/>
      <c r="E70" s="265"/>
      <c r="F70" s="265"/>
    </row>
    <row r="71" spans="2:7" s="49" customFormat="1">
      <c r="B71" s="15" t="s">
        <v>7</v>
      </c>
      <c r="C71" s="15"/>
      <c r="D71" s="50">
        <f>+'Հավելված N 2'!G35</f>
        <v>46171.3</v>
      </c>
      <c r="E71" s="50">
        <f>+'Հավելված N 2'!H35</f>
        <v>112818.1</v>
      </c>
      <c r="F71" s="50">
        <f>+'Հավելված N 2'!I35</f>
        <v>-231585.30000000002</v>
      </c>
      <c r="G71" s="51"/>
    </row>
  </sheetData>
  <mergeCells count="38">
    <mergeCell ref="B48:C48"/>
    <mergeCell ref="A55:F55"/>
    <mergeCell ref="C56:E56"/>
    <mergeCell ref="D43:D47"/>
    <mergeCell ref="E43:E47"/>
    <mergeCell ref="F43:F47"/>
    <mergeCell ref="B47:C47"/>
    <mergeCell ref="B63:C63"/>
    <mergeCell ref="D64:F64"/>
    <mergeCell ref="D66:D70"/>
    <mergeCell ref="E66:E70"/>
    <mergeCell ref="F66:F70"/>
    <mergeCell ref="B70:C70"/>
    <mergeCell ref="B40:C40"/>
    <mergeCell ref="D41:F41"/>
    <mergeCell ref="B16:C16"/>
    <mergeCell ref="D17:F17"/>
    <mergeCell ref="D19:D23"/>
    <mergeCell ref="E19:E23"/>
    <mergeCell ref="F19:F23"/>
    <mergeCell ref="B23:C23"/>
    <mergeCell ref="B27:C27"/>
    <mergeCell ref="D28:F28"/>
    <mergeCell ref="D30:D34"/>
    <mergeCell ref="E30:E34"/>
    <mergeCell ref="F30:F34"/>
    <mergeCell ref="B34:C34"/>
    <mergeCell ref="B35:C35"/>
    <mergeCell ref="B36:C36"/>
    <mergeCell ref="B37:C37"/>
    <mergeCell ref="C1:F1"/>
    <mergeCell ref="C2:F2"/>
    <mergeCell ref="C3:F3"/>
    <mergeCell ref="B6:F6"/>
    <mergeCell ref="A8:F8"/>
    <mergeCell ref="B10:F10"/>
    <mergeCell ref="C9:E9"/>
    <mergeCell ref="B24:C2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view="pageBreakPreview" zoomScaleNormal="85" zoomScaleSheetLayoutView="100" workbookViewId="0">
      <selection activeCell="B81" sqref="B81:D81"/>
    </sheetView>
  </sheetViews>
  <sheetFormatPr defaultColWidth="9.140625" defaultRowHeight="17.25"/>
  <cols>
    <col min="1" max="4" width="18.140625" style="57" customWidth="1"/>
    <col min="5" max="6" width="14.42578125" style="170" customWidth="1"/>
    <col min="7" max="7" width="17.7109375" style="171" customWidth="1"/>
    <col min="8" max="8" width="14.42578125" style="171" customWidth="1"/>
    <col min="9" max="9" width="30.140625" style="170" customWidth="1"/>
    <col min="10" max="10" width="18" style="57" customWidth="1"/>
    <col min="11" max="11" width="37.140625" style="57" customWidth="1"/>
    <col min="12" max="12" width="20.140625" style="57" customWidth="1"/>
    <col min="13" max="13" width="14" style="57" bestFit="1" customWidth="1"/>
    <col min="14" max="16384" width="9.140625" style="57"/>
  </cols>
  <sheetData>
    <row r="1" spans="1:10" ht="33.4" customHeight="1">
      <c r="A1" s="165"/>
      <c r="B1" s="165"/>
      <c r="C1" s="165"/>
      <c r="D1" s="165"/>
      <c r="E1" s="166"/>
      <c r="F1" s="166"/>
      <c r="G1" s="167"/>
      <c r="H1" s="283" t="s">
        <v>121</v>
      </c>
      <c r="I1" s="283"/>
    </row>
    <row r="2" spans="1:10">
      <c r="A2" s="165"/>
      <c r="B2" s="165"/>
      <c r="C2" s="165"/>
      <c r="D2" s="165"/>
      <c r="E2" s="166"/>
      <c r="F2" s="166"/>
      <c r="G2" s="167"/>
      <c r="H2" s="284" t="s">
        <v>79</v>
      </c>
      <c r="I2" s="284"/>
    </row>
    <row r="3" spans="1:10">
      <c r="A3" s="165"/>
      <c r="B3" s="165"/>
      <c r="C3" s="165"/>
      <c r="D3" s="165"/>
      <c r="E3" s="166"/>
      <c r="F3" s="166"/>
      <c r="G3" s="167"/>
      <c r="H3" s="284" t="s">
        <v>8</v>
      </c>
      <c r="I3" s="284"/>
    </row>
    <row r="4" spans="1:10">
      <c r="A4" s="165"/>
      <c r="B4" s="165"/>
      <c r="C4" s="165"/>
      <c r="D4" s="165"/>
      <c r="E4" s="166"/>
      <c r="F4" s="166"/>
      <c r="G4" s="167"/>
      <c r="H4" s="167"/>
      <c r="I4" s="177"/>
    </row>
    <row r="5" spans="1:10">
      <c r="A5" s="165"/>
      <c r="B5" s="165"/>
      <c r="C5" s="165"/>
      <c r="D5" s="165"/>
      <c r="E5" s="166"/>
      <c r="F5" s="166"/>
      <c r="G5" s="167"/>
      <c r="H5" s="167"/>
      <c r="I5" s="177"/>
    </row>
    <row r="6" spans="1:10" ht="36" customHeight="1">
      <c r="A6" s="285" t="s">
        <v>197</v>
      </c>
      <c r="B6" s="285"/>
      <c r="C6" s="285"/>
      <c r="D6" s="285"/>
      <c r="E6" s="285"/>
      <c r="F6" s="285"/>
      <c r="G6" s="285"/>
      <c r="H6" s="285"/>
      <c r="I6" s="285"/>
    </row>
    <row r="7" spans="1:10" ht="36" customHeight="1">
      <c r="A7" s="285"/>
      <c r="B7" s="285"/>
      <c r="C7" s="285"/>
      <c r="D7" s="285"/>
      <c r="E7" s="285"/>
      <c r="F7" s="285"/>
      <c r="G7" s="285"/>
      <c r="H7" s="285"/>
      <c r="I7" s="285"/>
    </row>
    <row r="8" spans="1:10" ht="21" customHeight="1">
      <c r="A8" s="178"/>
      <c r="B8" s="178"/>
      <c r="C8" s="178"/>
      <c r="D8" s="178"/>
      <c r="E8" s="178"/>
      <c r="F8" s="178"/>
      <c r="G8" s="178"/>
      <c r="H8" s="178"/>
      <c r="I8" s="178"/>
    </row>
    <row r="9" spans="1:10" ht="21" customHeight="1">
      <c r="A9" s="178"/>
      <c r="B9" s="178"/>
      <c r="C9" s="178"/>
      <c r="D9" s="178"/>
      <c r="E9" s="178"/>
      <c r="F9" s="178"/>
      <c r="G9" s="178"/>
      <c r="H9" s="178"/>
      <c r="I9" s="178"/>
    </row>
    <row r="10" spans="1:10" ht="76.349999999999994" customHeight="1">
      <c r="A10" s="286" t="s">
        <v>56</v>
      </c>
      <c r="B10" s="286" t="s">
        <v>57</v>
      </c>
      <c r="C10" s="286"/>
      <c r="D10" s="286"/>
      <c r="E10" s="286" t="s">
        <v>58</v>
      </c>
      <c r="F10" s="286" t="s">
        <v>59</v>
      </c>
      <c r="G10" s="286" t="s">
        <v>60</v>
      </c>
      <c r="H10" s="287" t="s">
        <v>196</v>
      </c>
      <c r="I10" s="287"/>
    </row>
    <row r="11" spans="1:10" ht="21" customHeight="1">
      <c r="A11" s="286"/>
      <c r="B11" s="286"/>
      <c r="C11" s="286"/>
      <c r="D11" s="286"/>
      <c r="E11" s="286"/>
      <c r="F11" s="286"/>
      <c r="G11" s="286"/>
      <c r="H11" s="179" t="s">
        <v>61</v>
      </c>
      <c r="I11" s="168" t="s">
        <v>62</v>
      </c>
    </row>
    <row r="12" spans="1:10">
      <c r="A12" s="169">
        <v>1</v>
      </c>
      <c r="B12" s="292">
        <v>2</v>
      </c>
      <c r="C12" s="293"/>
      <c r="D12" s="294"/>
      <c r="E12" s="179">
        <v>3</v>
      </c>
      <c r="F12" s="179">
        <v>4</v>
      </c>
      <c r="G12" s="179">
        <v>5</v>
      </c>
      <c r="H12" s="179">
        <v>6</v>
      </c>
      <c r="I12" s="179">
        <v>7</v>
      </c>
      <c r="J12" s="161"/>
    </row>
    <row r="13" spans="1:10" ht="44.85" customHeight="1">
      <c r="A13" s="288" t="s">
        <v>91</v>
      </c>
      <c r="B13" s="288"/>
      <c r="C13" s="288"/>
      <c r="D13" s="288"/>
      <c r="E13" s="288"/>
      <c r="F13" s="288"/>
      <c r="G13" s="288"/>
      <c r="H13" s="288"/>
      <c r="I13" s="120">
        <f>+I14</f>
        <v>231585.30000000002</v>
      </c>
    </row>
    <row r="14" spans="1:10" s="170" customFormat="1">
      <c r="A14" s="118" t="s">
        <v>84</v>
      </c>
      <c r="B14" s="118" t="s">
        <v>85</v>
      </c>
      <c r="C14" s="118" t="s">
        <v>80</v>
      </c>
      <c r="D14" s="289" t="s">
        <v>86</v>
      </c>
      <c r="E14" s="290"/>
      <c r="F14" s="290"/>
      <c r="G14" s="290"/>
      <c r="H14" s="291"/>
      <c r="I14" s="119">
        <f>+I15+I63+I71</f>
        <v>231585.30000000002</v>
      </c>
    </row>
    <row r="15" spans="1:10" ht="54.95" customHeight="1">
      <c r="A15" s="148" t="s">
        <v>125</v>
      </c>
      <c r="B15" s="277" t="s">
        <v>126</v>
      </c>
      <c r="C15" s="278"/>
      <c r="D15" s="278"/>
      <c r="E15" s="278"/>
      <c r="F15" s="278"/>
      <c r="G15" s="278"/>
      <c r="H15" s="279"/>
      <c r="I15" s="149">
        <f>+I16</f>
        <v>297000</v>
      </c>
    </row>
    <row r="16" spans="1:10" ht="16.5" customHeight="1">
      <c r="A16" s="54"/>
      <c r="B16" s="280" t="s">
        <v>88</v>
      </c>
      <c r="C16" s="281"/>
      <c r="D16" s="282"/>
      <c r="E16" s="55"/>
      <c r="F16" s="55"/>
      <c r="G16" s="56"/>
      <c r="H16" s="56"/>
      <c r="I16" s="124">
        <f>SUM(I17:I62)</f>
        <v>297000</v>
      </c>
      <c r="J16" s="62"/>
    </row>
    <row r="17" spans="1:10" s="60" customFormat="1" ht="37.15" customHeight="1">
      <c r="A17" s="180">
        <v>71241200</v>
      </c>
      <c r="B17" s="276" t="s">
        <v>103</v>
      </c>
      <c r="C17" s="276"/>
      <c r="D17" s="276"/>
      <c r="E17" s="58" t="s">
        <v>89</v>
      </c>
      <c r="F17" s="58" t="s">
        <v>87</v>
      </c>
      <c r="G17" s="34">
        <v>20000000</v>
      </c>
      <c r="H17" s="59">
        <v>1</v>
      </c>
      <c r="I17" s="123">
        <f>+H17*G17/1000</f>
        <v>20000</v>
      </c>
      <c r="J17" s="61"/>
    </row>
    <row r="18" spans="1:10" s="60" customFormat="1" ht="37.15" customHeight="1">
      <c r="A18" s="180">
        <v>71241200</v>
      </c>
      <c r="B18" s="276" t="s">
        <v>103</v>
      </c>
      <c r="C18" s="276"/>
      <c r="D18" s="276"/>
      <c r="E18" s="58" t="s">
        <v>89</v>
      </c>
      <c r="F18" s="58" t="s">
        <v>87</v>
      </c>
      <c r="G18" s="34">
        <v>11000000</v>
      </c>
      <c r="H18" s="59">
        <v>1</v>
      </c>
      <c r="I18" s="123">
        <f>+H18*G18/1000</f>
        <v>11000</v>
      </c>
      <c r="J18" s="61"/>
    </row>
    <row r="19" spans="1:10" s="60" customFormat="1" ht="37.15" customHeight="1">
      <c r="A19" s="180">
        <v>71241200</v>
      </c>
      <c r="B19" s="276" t="s">
        <v>103</v>
      </c>
      <c r="C19" s="276"/>
      <c r="D19" s="276"/>
      <c r="E19" s="58" t="s">
        <v>89</v>
      </c>
      <c r="F19" s="58" t="s">
        <v>87</v>
      </c>
      <c r="G19" s="34">
        <v>11000000</v>
      </c>
      <c r="H19" s="59">
        <v>1</v>
      </c>
      <c r="I19" s="123">
        <f t="shared" ref="I19:I20" si="0">+H19*G19/1000</f>
        <v>11000</v>
      </c>
      <c r="J19" s="61"/>
    </row>
    <row r="20" spans="1:10" s="60" customFormat="1" ht="37.15" customHeight="1">
      <c r="A20" s="180">
        <v>71241200</v>
      </c>
      <c r="B20" s="276" t="s">
        <v>103</v>
      </c>
      <c r="C20" s="276"/>
      <c r="D20" s="276"/>
      <c r="E20" s="58" t="s">
        <v>89</v>
      </c>
      <c r="F20" s="58" t="s">
        <v>87</v>
      </c>
      <c r="G20" s="34">
        <v>9000000</v>
      </c>
      <c r="H20" s="59">
        <v>1</v>
      </c>
      <c r="I20" s="123">
        <f t="shared" si="0"/>
        <v>9000</v>
      </c>
      <c r="J20" s="61"/>
    </row>
    <row r="21" spans="1:10" s="60" customFormat="1" ht="37.15" customHeight="1">
      <c r="A21" s="180">
        <v>71241200</v>
      </c>
      <c r="B21" s="276" t="s">
        <v>103</v>
      </c>
      <c r="C21" s="276"/>
      <c r="D21" s="276"/>
      <c r="E21" s="58" t="s">
        <v>89</v>
      </c>
      <c r="F21" s="58" t="s">
        <v>87</v>
      </c>
      <c r="G21" s="34">
        <v>20000000</v>
      </c>
      <c r="H21" s="59">
        <v>1</v>
      </c>
      <c r="I21" s="123">
        <f t="shared" ref="I21:I23" si="1">+H21*G21/1000</f>
        <v>20000</v>
      </c>
      <c r="J21" s="61"/>
    </row>
    <row r="22" spans="1:10" s="60" customFormat="1" ht="37.15" customHeight="1">
      <c r="A22" s="180">
        <v>71241200</v>
      </c>
      <c r="B22" s="276" t="s">
        <v>103</v>
      </c>
      <c r="C22" s="276"/>
      <c r="D22" s="276"/>
      <c r="E22" s="58" t="s">
        <v>89</v>
      </c>
      <c r="F22" s="58" t="s">
        <v>87</v>
      </c>
      <c r="G22" s="34">
        <v>9000000</v>
      </c>
      <c r="H22" s="59">
        <v>1</v>
      </c>
      <c r="I22" s="123">
        <f t="shared" ref="I22" si="2">+H22*G22/1000</f>
        <v>9000</v>
      </c>
      <c r="J22" s="61"/>
    </row>
    <row r="23" spans="1:10" s="60" customFormat="1" ht="37.15" customHeight="1">
      <c r="A23" s="180">
        <v>71241200</v>
      </c>
      <c r="B23" s="276" t="s">
        <v>103</v>
      </c>
      <c r="C23" s="276"/>
      <c r="D23" s="276"/>
      <c r="E23" s="58" t="s">
        <v>89</v>
      </c>
      <c r="F23" s="58" t="s">
        <v>87</v>
      </c>
      <c r="G23" s="34">
        <v>13000000</v>
      </c>
      <c r="H23" s="59">
        <v>1</v>
      </c>
      <c r="I23" s="123">
        <f t="shared" si="1"/>
        <v>13000</v>
      </c>
      <c r="J23" s="61"/>
    </row>
    <row r="24" spans="1:10" s="60" customFormat="1" ht="37.15" customHeight="1">
      <c r="A24" s="180">
        <v>71241200</v>
      </c>
      <c r="B24" s="276" t="s">
        <v>103</v>
      </c>
      <c r="C24" s="276"/>
      <c r="D24" s="276"/>
      <c r="E24" s="58" t="s">
        <v>89</v>
      </c>
      <c r="F24" s="58" t="s">
        <v>87</v>
      </c>
      <c r="G24" s="34">
        <v>11000000</v>
      </c>
      <c r="H24" s="59">
        <v>1</v>
      </c>
      <c r="I24" s="123">
        <f t="shared" ref="I24:I35" si="3">+H24*G24/1000</f>
        <v>11000</v>
      </c>
      <c r="J24" s="61"/>
    </row>
    <row r="25" spans="1:10" s="60" customFormat="1" ht="37.15" customHeight="1">
      <c r="A25" s="180">
        <v>71241200</v>
      </c>
      <c r="B25" s="295" t="s">
        <v>103</v>
      </c>
      <c r="C25" s="296"/>
      <c r="D25" s="297"/>
      <c r="E25" s="58" t="s">
        <v>89</v>
      </c>
      <c r="F25" s="58" t="s">
        <v>87</v>
      </c>
      <c r="G25" s="34">
        <v>9000000</v>
      </c>
      <c r="H25" s="59">
        <v>1</v>
      </c>
      <c r="I25" s="123">
        <f t="shared" si="3"/>
        <v>9000</v>
      </c>
      <c r="J25" s="61"/>
    </row>
    <row r="26" spans="1:10" s="60" customFormat="1" ht="37.15" customHeight="1">
      <c r="A26" s="180">
        <v>71241200</v>
      </c>
      <c r="B26" s="276" t="s">
        <v>103</v>
      </c>
      <c r="C26" s="276"/>
      <c r="D26" s="276"/>
      <c r="E26" s="58" t="s">
        <v>89</v>
      </c>
      <c r="F26" s="58" t="s">
        <v>87</v>
      </c>
      <c r="G26" s="34">
        <v>11000000</v>
      </c>
      <c r="H26" s="59">
        <v>1</v>
      </c>
      <c r="I26" s="123">
        <f t="shared" si="3"/>
        <v>11000</v>
      </c>
      <c r="J26" s="61"/>
    </row>
    <row r="27" spans="1:10" s="60" customFormat="1" ht="37.15" customHeight="1">
      <c r="A27" s="180">
        <v>71241200</v>
      </c>
      <c r="B27" s="295" t="s">
        <v>103</v>
      </c>
      <c r="C27" s="296"/>
      <c r="D27" s="297"/>
      <c r="E27" s="58" t="s">
        <v>89</v>
      </c>
      <c r="F27" s="58" t="s">
        <v>87</v>
      </c>
      <c r="G27" s="34">
        <v>9000000</v>
      </c>
      <c r="H27" s="59">
        <v>1</v>
      </c>
      <c r="I27" s="123">
        <f t="shared" si="3"/>
        <v>9000</v>
      </c>
      <c r="J27" s="61"/>
    </row>
    <row r="28" spans="1:10" s="60" customFormat="1" ht="37.15" customHeight="1">
      <c r="A28" s="180">
        <v>71241200</v>
      </c>
      <c r="B28" s="295" t="s">
        <v>103</v>
      </c>
      <c r="C28" s="296"/>
      <c r="D28" s="297"/>
      <c r="E28" s="58" t="s">
        <v>89</v>
      </c>
      <c r="F28" s="58" t="s">
        <v>87</v>
      </c>
      <c r="G28" s="34">
        <v>9000000</v>
      </c>
      <c r="H28" s="59">
        <v>1</v>
      </c>
      <c r="I28" s="123">
        <f t="shared" si="3"/>
        <v>9000</v>
      </c>
      <c r="J28" s="61"/>
    </row>
    <row r="29" spans="1:10" s="60" customFormat="1" ht="37.15" customHeight="1">
      <c r="A29" s="180">
        <v>71241200</v>
      </c>
      <c r="B29" s="276" t="s">
        <v>103</v>
      </c>
      <c r="C29" s="276"/>
      <c r="D29" s="276"/>
      <c r="E29" s="58" t="s">
        <v>89</v>
      </c>
      <c r="F29" s="58" t="s">
        <v>87</v>
      </c>
      <c r="G29" s="34">
        <v>11000000</v>
      </c>
      <c r="H29" s="59">
        <v>1</v>
      </c>
      <c r="I29" s="123">
        <f t="shared" si="3"/>
        <v>11000</v>
      </c>
      <c r="J29" s="61"/>
    </row>
    <row r="30" spans="1:10" s="60" customFormat="1" ht="37.15" customHeight="1">
      <c r="A30" s="180">
        <v>71241200</v>
      </c>
      <c r="B30" s="276" t="s">
        <v>103</v>
      </c>
      <c r="C30" s="276"/>
      <c r="D30" s="276"/>
      <c r="E30" s="58" t="s">
        <v>89</v>
      </c>
      <c r="F30" s="58" t="s">
        <v>87</v>
      </c>
      <c r="G30" s="34">
        <v>25000000</v>
      </c>
      <c r="H30" s="59">
        <v>1</v>
      </c>
      <c r="I30" s="123">
        <f t="shared" si="3"/>
        <v>25000</v>
      </c>
      <c r="J30" s="61"/>
    </row>
    <row r="31" spans="1:10" s="60" customFormat="1" ht="37.15" customHeight="1">
      <c r="A31" s="180">
        <v>71241200</v>
      </c>
      <c r="B31" s="276" t="s">
        <v>103</v>
      </c>
      <c r="C31" s="276"/>
      <c r="D31" s="276"/>
      <c r="E31" s="58" t="s">
        <v>89</v>
      </c>
      <c r="F31" s="58" t="s">
        <v>87</v>
      </c>
      <c r="G31" s="34">
        <v>11000000</v>
      </c>
      <c r="H31" s="59">
        <v>1</v>
      </c>
      <c r="I31" s="123">
        <f t="shared" si="3"/>
        <v>11000</v>
      </c>
      <c r="J31" s="61"/>
    </row>
    <row r="32" spans="1:10" s="60" customFormat="1" ht="37.15" customHeight="1">
      <c r="A32" s="180">
        <v>71241200</v>
      </c>
      <c r="B32" s="276" t="s">
        <v>103</v>
      </c>
      <c r="C32" s="276"/>
      <c r="D32" s="276"/>
      <c r="E32" s="58" t="s">
        <v>89</v>
      </c>
      <c r="F32" s="58" t="s">
        <v>87</v>
      </c>
      <c r="G32" s="34">
        <v>11000000</v>
      </c>
      <c r="H32" s="59">
        <v>1</v>
      </c>
      <c r="I32" s="123">
        <f t="shared" si="3"/>
        <v>11000</v>
      </c>
      <c r="J32" s="61"/>
    </row>
    <row r="33" spans="1:10" s="60" customFormat="1" ht="37.15" customHeight="1">
      <c r="A33" s="180">
        <v>71241200</v>
      </c>
      <c r="B33" s="276" t="s">
        <v>103</v>
      </c>
      <c r="C33" s="276"/>
      <c r="D33" s="276"/>
      <c r="E33" s="58" t="s">
        <v>89</v>
      </c>
      <c r="F33" s="58" t="s">
        <v>87</v>
      </c>
      <c r="G33" s="34">
        <v>9000000</v>
      </c>
      <c r="H33" s="59">
        <v>1</v>
      </c>
      <c r="I33" s="123">
        <f t="shared" si="3"/>
        <v>9000</v>
      </c>
      <c r="J33" s="61"/>
    </row>
    <row r="34" spans="1:10" s="60" customFormat="1" ht="37.15" customHeight="1">
      <c r="A34" s="180">
        <v>71241200</v>
      </c>
      <c r="B34" s="276" t="s">
        <v>103</v>
      </c>
      <c r="C34" s="276"/>
      <c r="D34" s="276"/>
      <c r="E34" s="58" t="s">
        <v>89</v>
      </c>
      <c r="F34" s="58" t="s">
        <v>87</v>
      </c>
      <c r="G34" s="34">
        <v>11000000</v>
      </c>
      <c r="H34" s="59">
        <v>1</v>
      </c>
      <c r="I34" s="123">
        <f t="shared" si="3"/>
        <v>11000</v>
      </c>
      <c r="J34" s="61"/>
    </row>
    <row r="35" spans="1:10" s="60" customFormat="1" ht="37.15" customHeight="1">
      <c r="A35" s="180">
        <v>71241200</v>
      </c>
      <c r="B35" s="276" t="s">
        <v>103</v>
      </c>
      <c r="C35" s="276"/>
      <c r="D35" s="276"/>
      <c r="E35" s="58" t="s">
        <v>89</v>
      </c>
      <c r="F35" s="58" t="s">
        <v>87</v>
      </c>
      <c r="G35" s="34">
        <v>11000000</v>
      </c>
      <c r="H35" s="59">
        <v>1</v>
      </c>
      <c r="I35" s="123">
        <f t="shared" si="3"/>
        <v>11000</v>
      </c>
      <c r="J35" s="61"/>
    </row>
    <row r="36" spans="1:10" s="60" customFormat="1" ht="37.15" customHeight="1">
      <c r="A36" s="180">
        <v>71241200</v>
      </c>
      <c r="B36" s="276" t="s">
        <v>103</v>
      </c>
      <c r="C36" s="276"/>
      <c r="D36" s="276"/>
      <c r="E36" s="58" t="s">
        <v>89</v>
      </c>
      <c r="F36" s="58" t="s">
        <v>87</v>
      </c>
      <c r="G36" s="34">
        <v>20000000</v>
      </c>
      <c r="H36" s="59">
        <v>1</v>
      </c>
      <c r="I36" s="123">
        <f t="shared" ref="I36" si="4">+H36*G36/1000</f>
        <v>20000</v>
      </c>
      <c r="J36" s="61"/>
    </row>
    <row r="37" spans="1:10" s="60" customFormat="1" ht="37.15" customHeight="1">
      <c r="A37" s="180">
        <v>71241200</v>
      </c>
      <c r="B37" s="276" t="s">
        <v>103</v>
      </c>
      <c r="C37" s="276"/>
      <c r="D37" s="276"/>
      <c r="E37" s="58" t="s">
        <v>89</v>
      </c>
      <c r="F37" s="58" t="s">
        <v>87</v>
      </c>
      <c r="G37" s="34">
        <v>9000000</v>
      </c>
      <c r="H37" s="59">
        <v>1</v>
      </c>
      <c r="I37" s="123">
        <f t="shared" ref="I37" si="5">+H37*G37/1000</f>
        <v>9000</v>
      </c>
      <c r="J37" s="61"/>
    </row>
    <row r="38" spans="1:10" s="60" customFormat="1" ht="37.15" customHeight="1">
      <c r="A38" s="180">
        <v>71241200</v>
      </c>
      <c r="B38" s="276" t="s">
        <v>103</v>
      </c>
      <c r="C38" s="276"/>
      <c r="D38" s="276"/>
      <c r="E38" s="58" t="s">
        <v>89</v>
      </c>
      <c r="F38" s="58" t="s">
        <v>87</v>
      </c>
      <c r="G38" s="34">
        <v>13000000</v>
      </c>
      <c r="H38" s="59">
        <v>1</v>
      </c>
      <c r="I38" s="123">
        <f t="shared" ref="I38" si="6">+H38*G38/1000</f>
        <v>13000</v>
      </c>
      <c r="J38" s="61"/>
    </row>
    <row r="39" spans="1:10" s="60" customFormat="1" ht="37.15" customHeight="1">
      <c r="A39" s="180">
        <v>71241200</v>
      </c>
      <c r="B39" s="276" t="s">
        <v>103</v>
      </c>
      <c r="C39" s="276"/>
      <c r="D39" s="276"/>
      <c r="E39" s="58" t="s">
        <v>89</v>
      </c>
      <c r="F39" s="58" t="s">
        <v>87</v>
      </c>
      <c r="G39" s="34">
        <v>9000000</v>
      </c>
      <c r="H39" s="59">
        <v>1</v>
      </c>
      <c r="I39" s="123">
        <f t="shared" ref="I39" si="7">+H39*G39/1000</f>
        <v>9000</v>
      </c>
      <c r="J39" s="61"/>
    </row>
    <row r="40" spans="1:10" s="60" customFormat="1" ht="37.15" customHeight="1">
      <c r="A40" s="180">
        <v>50531140</v>
      </c>
      <c r="B40" s="276" t="s">
        <v>105</v>
      </c>
      <c r="C40" s="276"/>
      <c r="D40" s="276"/>
      <c r="E40" s="58" t="s">
        <v>89</v>
      </c>
      <c r="F40" s="58" t="s">
        <v>87</v>
      </c>
      <c r="G40" s="34">
        <v>1000000</v>
      </c>
      <c r="H40" s="59">
        <v>1</v>
      </c>
      <c r="I40" s="123">
        <f t="shared" ref="I40:I54" si="8">+H40*G40/1000</f>
        <v>1000</v>
      </c>
      <c r="J40" s="61"/>
    </row>
    <row r="41" spans="1:10" s="60" customFormat="1" ht="37.15" customHeight="1">
      <c r="A41" s="180">
        <v>50531140</v>
      </c>
      <c r="B41" s="276" t="s">
        <v>105</v>
      </c>
      <c r="C41" s="276"/>
      <c r="D41" s="276"/>
      <c r="E41" s="58" t="s">
        <v>89</v>
      </c>
      <c r="F41" s="58" t="s">
        <v>87</v>
      </c>
      <c r="G41" s="34">
        <v>600000</v>
      </c>
      <c r="H41" s="59">
        <v>1</v>
      </c>
      <c r="I41" s="123">
        <f t="shared" si="8"/>
        <v>600</v>
      </c>
      <c r="J41" s="61"/>
    </row>
    <row r="42" spans="1:10" s="60" customFormat="1" ht="37.15" customHeight="1">
      <c r="A42" s="180">
        <v>50531140</v>
      </c>
      <c r="B42" s="276" t="s">
        <v>105</v>
      </c>
      <c r="C42" s="276"/>
      <c r="D42" s="276"/>
      <c r="E42" s="58" t="s">
        <v>89</v>
      </c>
      <c r="F42" s="58" t="s">
        <v>87</v>
      </c>
      <c r="G42" s="34">
        <v>600000</v>
      </c>
      <c r="H42" s="59">
        <v>1</v>
      </c>
      <c r="I42" s="123">
        <f t="shared" si="8"/>
        <v>600</v>
      </c>
      <c r="J42" s="61"/>
    </row>
    <row r="43" spans="1:10" s="60" customFormat="1" ht="37.15" customHeight="1">
      <c r="A43" s="180">
        <v>50531140</v>
      </c>
      <c r="B43" s="276" t="s">
        <v>105</v>
      </c>
      <c r="C43" s="276"/>
      <c r="D43" s="276"/>
      <c r="E43" s="58" t="s">
        <v>89</v>
      </c>
      <c r="F43" s="58" t="s">
        <v>87</v>
      </c>
      <c r="G43" s="34">
        <v>500000</v>
      </c>
      <c r="H43" s="59">
        <v>1</v>
      </c>
      <c r="I43" s="123">
        <f t="shared" si="8"/>
        <v>500</v>
      </c>
      <c r="J43" s="61"/>
    </row>
    <row r="44" spans="1:10" s="60" customFormat="1" ht="37.15" customHeight="1">
      <c r="A44" s="180">
        <v>50531140</v>
      </c>
      <c r="B44" s="276" t="s">
        <v>105</v>
      </c>
      <c r="C44" s="276"/>
      <c r="D44" s="276"/>
      <c r="E44" s="58" t="s">
        <v>89</v>
      </c>
      <c r="F44" s="58" t="s">
        <v>87</v>
      </c>
      <c r="G44" s="34">
        <v>1000000</v>
      </c>
      <c r="H44" s="59">
        <v>1</v>
      </c>
      <c r="I44" s="123">
        <f t="shared" si="8"/>
        <v>1000</v>
      </c>
      <c r="J44" s="61"/>
    </row>
    <row r="45" spans="1:10" s="60" customFormat="1" ht="37.15" customHeight="1">
      <c r="A45" s="180">
        <v>50531140</v>
      </c>
      <c r="B45" s="276" t="s">
        <v>105</v>
      </c>
      <c r="C45" s="276"/>
      <c r="D45" s="276"/>
      <c r="E45" s="58" t="s">
        <v>89</v>
      </c>
      <c r="F45" s="58" t="s">
        <v>87</v>
      </c>
      <c r="G45" s="34">
        <v>500000</v>
      </c>
      <c r="H45" s="59">
        <v>1</v>
      </c>
      <c r="I45" s="123">
        <f t="shared" si="8"/>
        <v>500</v>
      </c>
      <c r="J45" s="61"/>
    </row>
    <row r="46" spans="1:10" s="60" customFormat="1" ht="37.15" customHeight="1">
      <c r="A46" s="180">
        <v>50531140</v>
      </c>
      <c r="B46" s="276" t="s">
        <v>105</v>
      </c>
      <c r="C46" s="276"/>
      <c r="D46" s="276"/>
      <c r="E46" s="58" t="s">
        <v>89</v>
      </c>
      <c r="F46" s="58" t="s">
        <v>87</v>
      </c>
      <c r="G46" s="34">
        <v>700000</v>
      </c>
      <c r="H46" s="59">
        <v>1</v>
      </c>
      <c r="I46" s="123">
        <f t="shared" si="8"/>
        <v>700</v>
      </c>
      <c r="J46" s="61"/>
    </row>
    <row r="47" spans="1:10" s="60" customFormat="1" ht="37.15" customHeight="1">
      <c r="A47" s="180">
        <v>50531140</v>
      </c>
      <c r="B47" s="276" t="s">
        <v>105</v>
      </c>
      <c r="C47" s="276"/>
      <c r="D47" s="276"/>
      <c r="E47" s="58" t="s">
        <v>89</v>
      </c>
      <c r="F47" s="58" t="s">
        <v>87</v>
      </c>
      <c r="G47" s="34">
        <v>600000</v>
      </c>
      <c r="H47" s="59">
        <v>1</v>
      </c>
      <c r="I47" s="123">
        <f t="shared" si="8"/>
        <v>600</v>
      </c>
      <c r="J47" s="61"/>
    </row>
    <row r="48" spans="1:10" s="60" customFormat="1" ht="37.15" customHeight="1">
      <c r="A48" s="180">
        <v>50531140</v>
      </c>
      <c r="B48" s="276" t="s">
        <v>105</v>
      </c>
      <c r="C48" s="276"/>
      <c r="D48" s="276"/>
      <c r="E48" s="58" t="s">
        <v>89</v>
      </c>
      <c r="F48" s="58" t="s">
        <v>87</v>
      </c>
      <c r="G48" s="34">
        <v>500000</v>
      </c>
      <c r="H48" s="59">
        <v>1</v>
      </c>
      <c r="I48" s="123">
        <f t="shared" si="8"/>
        <v>500</v>
      </c>
      <c r="J48" s="61"/>
    </row>
    <row r="49" spans="1:10" s="60" customFormat="1" ht="37.15" customHeight="1">
      <c r="A49" s="180">
        <v>50531140</v>
      </c>
      <c r="B49" s="276" t="s">
        <v>105</v>
      </c>
      <c r="C49" s="276"/>
      <c r="D49" s="276"/>
      <c r="E49" s="58" t="s">
        <v>89</v>
      </c>
      <c r="F49" s="58" t="s">
        <v>87</v>
      </c>
      <c r="G49" s="34">
        <v>600000</v>
      </c>
      <c r="H49" s="59">
        <v>1</v>
      </c>
      <c r="I49" s="123">
        <f t="shared" si="8"/>
        <v>600</v>
      </c>
      <c r="J49" s="61"/>
    </row>
    <row r="50" spans="1:10" s="60" customFormat="1" ht="37.15" customHeight="1">
      <c r="A50" s="180">
        <v>50531140</v>
      </c>
      <c r="B50" s="276" t="s">
        <v>105</v>
      </c>
      <c r="C50" s="276"/>
      <c r="D50" s="276"/>
      <c r="E50" s="58" t="s">
        <v>89</v>
      </c>
      <c r="F50" s="58" t="s">
        <v>87</v>
      </c>
      <c r="G50" s="34">
        <v>500000</v>
      </c>
      <c r="H50" s="59">
        <v>1</v>
      </c>
      <c r="I50" s="123">
        <f t="shared" si="8"/>
        <v>500</v>
      </c>
      <c r="J50" s="61"/>
    </row>
    <row r="51" spans="1:10" s="60" customFormat="1" ht="37.15" customHeight="1">
      <c r="A51" s="180">
        <v>50531140</v>
      </c>
      <c r="B51" s="276" t="s">
        <v>105</v>
      </c>
      <c r="C51" s="276"/>
      <c r="D51" s="276"/>
      <c r="E51" s="58" t="s">
        <v>89</v>
      </c>
      <c r="F51" s="58" t="s">
        <v>87</v>
      </c>
      <c r="G51" s="34">
        <v>500000</v>
      </c>
      <c r="H51" s="59">
        <v>1</v>
      </c>
      <c r="I51" s="123">
        <f t="shared" si="8"/>
        <v>500</v>
      </c>
      <c r="J51" s="61"/>
    </row>
    <row r="52" spans="1:10" s="60" customFormat="1" ht="37.15" customHeight="1">
      <c r="A52" s="180">
        <v>50531140</v>
      </c>
      <c r="B52" s="276" t="s">
        <v>105</v>
      </c>
      <c r="C52" s="276"/>
      <c r="D52" s="276"/>
      <c r="E52" s="58" t="s">
        <v>89</v>
      </c>
      <c r="F52" s="58" t="s">
        <v>87</v>
      </c>
      <c r="G52" s="34">
        <v>600000</v>
      </c>
      <c r="H52" s="59">
        <v>1</v>
      </c>
      <c r="I52" s="123">
        <f t="shared" si="8"/>
        <v>600</v>
      </c>
      <c r="J52" s="61"/>
    </row>
    <row r="53" spans="1:10" s="60" customFormat="1" ht="37.15" customHeight="1">
      <c r="A53" s="180">
        <v>50531140</v>
      </c>
      <c r="B53" s="276" t="s">
        <v>105</v>
      </c>
      <c r="C53" s="276"/>
      <c r="D53" s="276"/>
      <c r="E53" s="58" t="s">
        <v>89</v>
      </c>
      <c r="F53" s="58" t="s">
        <v>87</v>
      </c>
      <c r="G53" s="34">
        <v>1200000</v>
      </c>
      <c r="H53" s="59">
        <v>1</v>
      </c>
      <c r="I53" s="123">
        <f t="shared" si="8"/>
        <v>1200</v>
      </c>
      <c r="J53" s="61"/>
    </row>
    <row r="54" spans="1:10" s="60" customFormat="1" ht="37.15" customHeight="1">
      <c r="A54" s="180">
        <v>50531140</v>
      </c>
      <c r="B54" s="276" t="s">
        <v>105</v>
      </c>
      <c r="C54" s="276"/>
      <c r="D54" s="276"/>
      <c r="E54" s="58" t="s">
        <v>89</v>
      </c>
      <c r="F54" s="58" t="s">
        <v>87</v>
      </c>
      <c r="G54" s="34">
        <v>600000</v>
      </c>
      <c r="H54" s="59">
        <v>1</v>
      </c>
      <c r="I54" s="123">
        <f t="shared" si="8"/>
        <v>600</v>
      </c>
      <c r="J54" s="61"/>
    </row>
    <row r="55" spans="1:10" s="60" customFormat="1" ht="37.15" customHeight="1">
      <c r="A55" s="180">
        <v>50531140</v>
      </c>
      <c r="B55" s="276" t="s">
        <v>105</v>
      </c>
      <c r="C55" s="276"/>
      <c r="D55" s="276"/>
      <c r="E55" s="58" t="s">
        <v>89</v>
      </c>
      <c r="F55" s="58" t="s">
        <v>87</v>
      </c>
      <c r="G55" s="34">
        <v>600000</v>
      </c>
      <c r="H55" s="59">
        <v>1</v>
      </c>
      <c r="I55" s="123">
        <f t="shared" ref="I55" si="9">+H55*G55/1000</f>
        <v>600</v>
      </c>
      <c r="J55" s="61"/>
    </row>
    <row r="56" spans="1:10" s="60" customFormat="1" ht="37.15" customHeight="1">
      <c r="A56" s="180">
        <v>50531140</v>
      </c>
      <c r="B56" s="276" t="s">
        <v>105</v>
      </c>
      <c r="C56" s="276"/>
      <c r="D56" s="276"/>
      <c r="E56" s="58" t="s">
        <v>89</v>
      </c>
      <c r="F56" s="58" t="s">
        <v>87</v>
      </c>
      <c r="G56" s="34">
        <v>500000</v>
      </c>
      <c r="H56" s="59">
        <v>1</v>
      </c>
      <c r="I56" s="123">
        <f t="shared" ref="I56" si="10">+H56*G56/1000</f>
        <v>500</v>
      </c>
      <c r="J56" s="61"/>
    </row>
    <row r="57" spans="1:10" s="60" customFormat="1" ht="37.15" customHeight="1">
      <c r="A57" s="180">
        <v>50531140</v>
      </c>
      <c r="B57" s="276" t="s">
        <v>105</v>
      </c>
      <c r="C57" s="276"/>
      <c r="D57" s="276"/>
      <c r="E57" s="58" t="s">
        <v>89</v>
      </c>
      <c r="F57" s="58" t="s">
        <v>87</v>
      </c>
      <c r="G57" s="34">
        <v>600000</v>
      </c>
      <c r="H57" s="59">
        <v>1</v>
      </c>
      <c r="I57" s="123">
        <f t="shared" ref="I57" si="11">+H57*G57/1000</f>
        <v>600</v>
      </c>
      <c r="J57" s="61"/>
    </row>
    <row r="58" spans="1:10" s="60" customFormat="1" ht="37.15" customHeight="1">
      <c r="A58" s="180">
        <v>50531140</v>
      </c>
      <c r="B58" s="276" t="s">
        <v>105</v>
      </c>
      <c r="C58" s="276"/>
      <c r="D58" s="276"/>
      <c r="E58" s="58" t="s">
        <v>89</v>
      </c>
      <c r="F58" s="58" t="s">
        <v>87</v>
      </c>
      <c r="G58" s="34">
        <v>600000</v>
      </c>
      <c r="H58" s="59">
        <v>1</v>
      </c>
      <c r="I58" s="123">
        <f t="shared" ref="I58" si="12">+H58*G58/1000</f>
        <v>600</v>
      </c>
      <c r="J58" s="61"/>
    </row>
    <row r="59" spans="1:10" s="60" customFormat="1" ht="37.15" customHeight="1">
      <c r="A59" s="180">
        <v>50531140</v>
      </c>
      <c r="B59" s="276" t="s">
        <v>105</v>
      </c>
      <c r="C59" s="276"/>
      <c r="D59" s="276"/>
      <c r="E59" s="58" t="s">
        <v>89</v>
      </c>
      <c r="F59" s="58" t="s">
        <v>87</v>
      </c>
      <c r="G59" s="34">
        <v>1000000</v>
      </c>
      <c r="H59" s="59">
        <v>1</v>
      </c>
      <c r="I59" s="123">
        <f t="shared" ref="I59" si="13">+H59*G59/1000</f>
        <v>1000</v>
      </c>
      <c r="J59" s="61"/>
    </row>
    <row r="60" spans="1:10" s="60" customFormat="1" ht="37.15" customHeight="1">
      <c r="A60" s="180">
        <v>50531140</v>
      </c>
      <c r="B60" s="276" t="s">
        <v>105</v>
      </c>
      <c r="C60" s="276"/>
      <c r="D60" s="276"/>
      <c r="E60" s="58" t="s">
        <v>89</v>
      </c>
      <c r="F60" s="58" t="s">
        <v>87</v>
      </c>
      <c r="G60" s="34">
        <v>500000</v>
      </c>
      <c r="H60" s="59">
        <v>1</v>
      </c>
      <c r="I60" s="123">
        <f t="shared" ref="I60" si="14">+H60*G60/1000</f>
        <v>500</v>
      </c>
      <c r="J60" s="61"/>
    </row>
    <row r="61" spans="1:10" s="60" customFormat="1" ht="37.15" customHeight="1">
      <c r="A61" s="180">
        <v>50531140</v>
      </c>
      <c r="B61" s="276" t="s">
        <v>105</v>
      </c>
      <c r="C61" s="276"/>
      <c r="D61" s="276"/>
      <c r="E61" s="58" t="s">
        <v>89</v>
      </c>
      <c r="F61" s="58" t="s">
        <v>87</v>
      </c>
      <c r="G61" s="34">
        <v>700000</v>
      </c>
      <c r="H61" s="59">
        <v>1</v>
      </c>
      <c r="I61" s="123">
        <f t="shared" ref="I61" si="15">+H61*G61/1000</f>
        <v>700</v>
      </c>
      <c r="J61" s="61"/>
    </row>
    <row r="62" spans="1:10" s="60" customFormat="1" ht="37.15" customHeight="1">
      <c r="A62" s="180">
        <v>50531140</v>
      </c>
      <c r="B62" s="276" t="s">
        <v>105</v>
      </c>
      <c r="C62" s="276"/>
      <c r="D62" s="276"/>
      <c r="E62" s="58" t="s">
        <v>89</v>
      </c>
      <c r="F62" s="58" t="s">
        <v>87</v>
      </c>
      <c r="G62" s="34">
        <v>500000</v>
      </c>
      <c r="H62" s="59">
        <v>1</v>
      </c>
      <c r="I62" s="123">
        <f t="shared" ref="I62" si="16">+H62*G62/1000</f>
        <v>500</v>
      </c>
      <c r="J62" s="61"/>
    </row>
    <row r="63" spans="1:10" ht="54.95" customHeight="1">
      <c r="A63" s="148" t="s">
        <v>184</v>
      </c>
      <c r="B63" s="277" t="s">
        <v>181</v>
      </c>
      <c r="C63" s="278"/>
      <c r="D63" s="278"/>
      <c r="E63" s="278"/>
      <c r="F63" s="278"/>
      <c r="G63" s="278"/>
      <c r="H63" s="279"/>
      <c r="I63" s="149">
        <f>+I64+I66</f>
        <v>-165014.69999999998</v>
      </c>
    </row>
    <row r="64" spans="1:10" ht="16.5" customHeight="1">
      <c r="A64" s="54"/>
      <c r="B64" s="280" t="s">
        <v>192</v>
      </c>
      <c r="C64" s="281"/>
      <c r="D64" s="282"/>
      <c r="E64" s="55"/>
      <c r="F64" s="55"/>
      <c r="G64" s="56"/>
      <c r="H64" s="56"/>
      <c r="I64" s="124">
        <f>+I65</f>
        <v>-153904.4</v>
      </c>
      <c r="J64" s="62"/>
    </row>
    <row r="65" spans="1:10" ht="16.5" customHeight="1">
      <c r="A65" s="186" t="s">
        <v>195</v>
      </c>
      <c r="B65" s="276" t="s">
        <v>193</v>
      </c>
      <c r="C65" s="276"/>
      <c r="D65" s="276"/>
      <c r="E65" s="58" t="s">
        <v>194</v>
      </c>
      <c r="F65" s="58" t="s">
        <v>87</v>
      </c>
      <c r="G65" s="34">
        <v>153904400</v>
      </c>
      <c r="H65" s="59">
        <v>-1</v>
      </c>
      <c r="I65" s="123">
        <f>+H65*G65/1000</f>
        <v>-153904.4</v>
      </c>
      <c r="J65" s="62"/>
    </row>
    <row r="66" spans="1:10" ht="16.5" customHeight="1">
      <c r="A66" s="54"/>
      <c r="B66" s="280" t="s">
        <v>88</v>
      </c>
      <c r="C66" s="281"/>
      <c r="D66" s="282"/>
      <c r="E66" s="55"/>
      <c r="F66" s="55"/>
      <c r="G66" s="56"/>
      <c r="H66" s="56"/>
      <c r="I66" s="124">
        <f>SUM(I67:I70)</f>
        <v>-11110.3</v>
      </c>
      <c r="J66" s="62"/>
    </row>
    <row r="67" spans="1:10" ht="16.5" customHeight="1">
      <c r="A67" s="186" t="s">
        <v>188</v>
      </c>
      <c r="B67" s="276" t="s">
        <v>190</v>
      </c>
      <c r="C67" s="276"/>
      <c r="D67" s="276"/>
      <c r="E67" s="58" t="s">
        <v>89</v>
      </c>
      <c r="F67" s="58" t="s">
        <v>87</v>
      </c>
      <c r="G67" s="34">
        <v>5350000</v>
      </c>
      <c r="H67" s="59">
        <v>-1</v>
      </c>
      <c r="I67" s="123">
        <f>+H67*G67/1000</f>
        <v>-5350</v>
      </c>
      <c r="J67" s="62"/>
    </row>
    <row r="68" spans="1:10" ht="16.5" customHeight="1">
      <c r="A68" s="186" t="s">
        <v>189</v>
      </c>
      <c r="B68" s="276" t="s">
        <v>187</v>
      </c>
      <c r="C68" s="276"/>
      <c r="D68" s="276"/>
      <c r="E68" s="58" t="s">
        <v>191</v>
      </c>
      <c r="F68" s="58" t="s">
        <v>87</v>
      </c>
      <c r="G68" s="34">
        <v>675300</v>
      </c>
      <c r="H68" s="59">
        <v>-1</v>
      </c>
      <c r="I68" s="123">
        <f>+H68*G68/1000</f>
        <v>-675.3</v>
      </c>
      <c r="J68" s="62"/>
    </row>
    <row r="69" spans="1:10" s="60" customFormat="1" ht="37.15" customHeight="1">
      <c r="A69" s="186" t="s">
        <v>185</v>
      </c>
      <c r="B69" s="276" t="s">
        <v>103</v>
      </c>
      <c r="C69" s="276"/>
      <c r="D69" s="276"/>
      <c r="E69" s="58" t="s">
        <v>89</v>
      </c>
      <c r="F69" s="58" t="s">
        <v>87</v>
      </c>
      <c r="G69" s="34">
        <v>4605000</v>
      </c>
      <c r="H69" s="59">
        <v>-1</v>
      </c>
      <c r="I69" s="123">
        <f>+H69*G69/1000</f>
        <v>-4605</v>
      </c>
      <c r="J69" s="61"/>
    </row>
    <row r="70" spans="1:10" s="60" customFormat="1">
      <c r="A70" s="186" t="s">
        <v>186</v>
      </c>
      <c r="B70" s="276" t="s">
        <v>105</v>
      </c>
      <c r="C70" s="276"/>
      <c r="D70" s="276"/>
      <c r="E70" s="58" t="s">
        <v>89</v>
      </c>
      <c r="F70" s="58" t="s">
        <v>87</v>
      </c>
      <c r="G70" s="34">
        <v>480000</v>
      </c>
      <c r="H70" s="59">
        <v>-1</v>
      </c>
      <c r="I70" s="123">
        <f>+H70*G70/1000</f>
        <v>-480</v>
      </c>
      <c r="J70" s="61"/>
    </row>
    <row r="71" spans="1:10" ht="54.95" customHeight="1">
      <c r="A71" s="148" t="s">
        <v>106</v>
      </c>
      <c r="B71" s="277" t="s">
        <v>107</v>
      </c>
      <c r="C71" s="278"/>
      <c r="D71" s="278"/>
      <c r="E71" s="278"/>
      <c r="F71" s="278"/>
      <c r="G71" s="278"/>
      <c r="H71" s="279"/>
      <c r="I71" s="149">
        <f>+I72</f>
        <v>99600</v>
      </c>
    </row>
    <row r="72" spans="1:10" ht="16.5" customHeight="1">
      <c r="A72" s="54"/>
      <c r="B72" s="280" t="s">
        <v>88</v>
      </c>
      <c r="C72" s="281"/>
      <c r="D72" s="282"/>
      <c r="E72" s="55"/>
      <c r="F72" s="55"/>
      <c r="G72" s="56"/>
      <c r="H72" s="56"/>
      <c r="I72" s="124">
        <f>SUM(I73:I112)</f>
        <v>99600</v>
      </c>
      <c r="J72" s="62"/>
    </row>
    <row r="73" spans="1:10" s="60" customFormat="1" ht="37.15" customHeight="1">
      <c r="A73" s="180">
        <v>71241200</v>
      </c>
      <c r="B73" s="276" t="s">
        <v>103</v>
      </c>
      <c r="C73" s="276"/>
      <c r="D73" s="276"/>
      <c r="E73" s="58" t="s">
        <v>89</v>
      </c>
      <c r="F73" s="58" t="s">
        <v>87</v>
      </c>
      <c r="G73" s="34">
        <v>4500000</v>
      </c>
      <c r="H73" s="59">
        <v>1</v>
      </c>
      <c r="I73" s="123">
        <f>+H73*G73/1000</f>
        <v>4500</v>
      </c>
      <c r="J73" s="61"/>
    </row>
    <row r="74" spans="1:10" s="60" customFormat="1" ht="37.15" customHeight="1">
      <c r="A74" s="180">
        <v>71241200</v>
      </c>
      <c r="B74" s="276" t="s">
        <v>103</v>
      </c>
      <c r="C74" s="276"/>
      <c r="D74" s="276"/>
      <c r="E74" s="58" t="s">
        <v>89</v>
      </c>
      <c r="F74" s="58" t="s">
        <v>87</v>
      </c>
      <c r="G74" s="34">
        <v>4500000</v>
      </c>
      <c r="H74" s="59">
        <v>1</v>
      </c>
      <c r="I74" s="123">
        <f>+H74*G74/1000</f>
        <v>4500</v>
      </c>
      <c r="J74" s="61"/>
    </row>
    <row r="75" spans="1:10" s="60" customFormat="1" ht="37.15" customHeight="1">
      <c r="A75" s="180">
        <v>71241200</v>
      </c>
      <c r="B75" s="276" t="s">
        <v>103</v>
      </c>
      <c r="C75" s="276"/>
      <c r="D75" s="276"/>
      <c r="E75" s="58" t="s">
        <v>89</v>
      </c>
      <c r="F75" s="58" t="s">
        <v>87</v>
      </c>
      <c r="G75" s="34">
        <v>4500000</v>
      </c>
      <c r="H75" s="59">
        <v>1</v>
      </c>
      <c r="I75" s="123">
        <f>+H75*G75/1000</f>
        <v>4500</v>
      </c>
      <c r="J75" s="61"/>
    </row>
    <row r="76" spans="1:10" s="60" customFormat="1" ht="37.15" customHeight="1">
      <c r="A76" s="180">
        <v>71241200</v>
      </c>
      <c r="B76" s="276" t="s">
        <v>103</v>
      </c>
      <c r="C76" s="276"/>
      <c r="D76" s="276"/>
      <c r="E76" s="58" t="s">
        <v>89</v>
      </c>
      <c r="F76" s="58" t="s">
        <v>87</v>
      </c>
      <c r="G76" s="34">
        <v>4500000</v>
      </c>
      <c r="H76" s="59">
        <v>1</v>
      </c>
      <c r="I76" s="123">
        <f t="shared" ref="I76" si="17">+H76*G76/1000</f>
        <v>4500</v>
      </c>
      <c r="J76" s="61"/>
    </row>
    <row r="77" spans="1:10" s="60" customFormat="1" ht="37.15" customHeight="1">
      <c r="A77" s="180">
        <v>71241200</v>
      </c>
      <c r="B77" s="276" t="s">
        <v>103</v>
      </c>
      <c r="C77" s="276"/>
      <c r="D77" s="276"/>
      <c r="E77" s="58" t="s">
        <v>89</v>
      </c>
      <c r="F77" s="58" t="s">
        <v>87</v>
      </c>
      <c r="G77" s="34">
        <v>5000000</v>
      </c>
      <c r="H77" s="59">
        <v>1</v>
      </c>
      <c r="I77" s="123">
        <f t="shared" ref="I77" si="18">+H77*G77/1000</f>
        <v>5000</v>
      </c>
      <c r="J77" s="61"/>
    </row>
    <row r="78" spans="1:10" s="60" customFormat="1" ht="37.15" customHeight="1">
      <c r="A78" s="180">
        <v>71241200</v>
      </c>
      <c r="B78" s="276" t="s">
        <v>103</v>
      </c>
      <c r="C78" s="276"/>
      <c r="D78" s="276"/>
      <c r="E78" s="58" t="s">
        <v>89</v>
      </c>
      <c r="F78" s="58" t="s">
        <v>87</v>
      </c>
      <c r="G78" s="34">
        <v>4500000</v>
      </c>
      <c r="H78" s="59">
        <v>1</v>
      </c>
      <c r="I78" s="123">
        <f t="shared" ref="I78" si="19">+H78*G78/1000</f>
        <v>4500</v>
      </c>
      <c r="J78" s="61"/>
    </row>
    <row r="79" spans="1:10" s="60" customFormat="1" ht="37.15" customHeight="1">
      <c r="A79" s="180">
        <v>71241200</v>
      </c>
      <c r="B79" s="276" t="s">
        <v>103</v>
      </c>
      <c r="C79" s="276"/>
      <c r="D79" s="276"/>
      <c r="E79" s="58" t="s">
        <v>89</v>
      </c>
      <c r="F79" s="58" t="s">
        <v>87</v>
      </c>
      <c r="G79" s="34">
        <v>4500000</v>
      </c>
      <c r="H79" s="59">
        <v>1</v>
      </c>
      <c r="I79" s="123">
        <f t="shared" ref="I79" si="20">+H79*G79/1000</f>
        <v>4500</v>
      </c>
      <c r="J79" s="61"/>
    </row>
    <row r="80" spans="1:10" s="60" customFormat="1" ht="37.15" customHeight="1">
      <c r="A80" s="180">
        <v>71241200</v>
      </c>
      <c r="B80" s="276" t="s">
        <v>103</v>
      </c>
      <c r="C80" s="276"/>
      <c r="D80" s="276"/>
      <c r="E80" s="58" t="s">
        <v>89</v>
      </c>
      <c r="F80" s="58" t="s">
        <v>87</v>
      </c>
      <c r="G80" s="34">
        <v>5000000</v>
      </c>
      <c r="H80" s="59">
        <v>1</v>
      </c>
      <c r="I80" s="123">
        <f t="shared" ref="I80" si="21">+H80*G80/1000</f>
        <v>5000</v>
      </c>
      <c r="J80" s="61"/>
    </row>
    <row r="81" spans="1:10" s="60" customFormat="1" ht="37.15" customHeight="1">
      <c r="A81" s="180">
        <v>71241200</v>
      </c>
      <c r="B81" s="276" t="s">
        <v>103</v>
      </c>
      <c r="C81" s="276"/>
      <c r="D81" s="276"/>
      <c r="E81" s="58" t="s">
        <v>89</v>
      </c>
      <c r="F81" s="58" t="s">
        <v>87</v>
      </c>
      <c r="G81" s="34">
        <v>5000000</v>
      </c>
      <c r="H81" s="59">
        <v>1</v>
      </c>
      <c r="I81" s="123">
        <f t="shared" ref="I81" si="22">+H81*G81/1000</f>
        <v>5000</v>
      </c>
      <c r="J81" s="61"/>
    </row>
    <row r="82" spans="1:10" s="60" customFormat="1" ht="37.15" customHeight="1">
      <c r="A82" s="180">
        <v>71241200</v>
      </c>
      <c r="B82" s="276" t="s">
        <v>103</v>
      </c>
      <c r="C82" s="276"/>
      <c r="D82" s="276"/>
      <c r="E82" s="58" t="s">
        <v>89</v>
      </c>
      <c r="F82" s="58" t="s">
        <v>87</v>
      </c>
      <c r="G82" s="34">
        <v>5000000</v>
      </c>
      <c r="H82" s="59">
        <v>1</v>
      </c>
      <c r="I82" s="123">
        <f t="shared" ref="I82" si="23">+H82*G82/1000</f>
        <v>5000</v>
      </c>
      <c r="J82" s="61"/>
    </row>
    <row r="83" spans="1:10" s="60" customFormat="1" ht="37.15" customHeight="1">
      <c r="A83" s="180">
        <v>71241200</v>
      </c>
      <c r="B83" s="276" t="s">
        <v>103</v>
      </c>
      <c r="C83" s="276"/>
      <c r="D83" s="276"/>
      <c r="E83" s="58" t="s">
        <v>89</v>
      </c>
      <c r="F83" s="58" t="s">
        <v>87</v>
      </c>
      <c r="G83" s="34">
        <v>5000000</v>
      </c>
      <c r="H83" s="59">
        <v>1</v>
      </c>
      <c r="I83" s="123">
        <f t="shared" ref="I83" si="24">+H83*G83/1000</f>
        <v>5000</v>
      </c>
      <c r="J83" s="61"/>
    </row>
    <row r="84" spans="1:10" s="60" customFormat="1" ht="37.15" customHeight="1">
      <c r="A84" s="180">
        <v>71241200</v>
      </c>
      <c r="B84" s="276" t="s">
        <v>103</v>
      </c>
      <c r="C84" s="276"/>
      <c r="D84" s="276"/>
      <c r="E84" s="58" t="s">
        <v>89</v>
      </c>
      <c r="F84" s="58" t="s">
        <v>87</v>
      </c>
      <c r="G84" s="34">
        <v>4500000</v>
      </c>
      <c r="H84" s="59">
        <v>1</v>
      </c>
      <c r="I84" s="123">
        <f t="shared" ref="I84" si="25">+H84*G84/1000</f>
        <v>4500</v>
      </c>
      <c r="J84" s="61"/>
    </row>
    <row r="85" spans="1:10" s="60" customFormat="1" ht="37.15" customHeight="1">
      <c r="A85" s="180">
        <v>71241200</v>
      </c>
      <c r="B85" s="276" t="s">
        <v>103</v>
      </c>
      <c r="C85" s="276"/>
      <c r="D85" s="276"/>
      <c r="E85" s="58" t="s">
        <v>89</v>
      </c>
      <c r="F85" s="58" t="s">
        <v>87</v>
      </c>
      <c r="G85" s="34">
        <v>4500000</v>
      </c>
      <c r="H85" s="59">
        <v>1</v>
      </c>
      <c r="I85" s="123">
        <f t="shared" ref="I85" si="26">+H85*G85/1000</f>
        <v>4500</v>
      </c>
      <c r="J85" s="61"/>
    </row>
    <row r="86" spans="1:10" s="60" customFormat="1" ht="37.15" customHeight="1">
      <c r="A86" s="180">
        <v>71241200</v>
      </c>
      <c r="B86" s="276" t="s">
        <v>103</v>
      </c>
      <c r="C86" s="276"/>
      <c r="D86" s="276"/>
      <c r="E86" s="58" t="s">
        <v>89</v>
      </c>
      <c r="F86" s="58" t="s">
        <v>87</v>
      </c>
      <c r="G86" s="34">
        <v>5000000</v>
      </c>
      <c r="H86" s="59">
        <v>1</v>
      </c>
      <c r="I86" s="123">
        <f t="shared" ref="I86" si="27">+H86*G86/1000</f>
        <v>5000</v>
      </c>
      <c r="J86" s="61"/>
    </row>
    <row r="87" spans="1:10" s="60" customFormat="1" ht="37.15" customHeight="1">
      <c r="A87" s="180">
        <v>71241200</v>
      </c>
      <c r="B87" s="276" t="s">
        <v>103</v>
      </c>
      <c r="C87" s="276"/>
      <c r="D87" s="276"/>
      <c r="E87" s="58" t="s">
        <v>89</v>
      </c>
      <c r="F87" s="58" t="s">
        <v>87</v>
      </c>
      <c r="G87" s="34">
        <v>4500000</v>
      </c>
      <c r="H87" s="59">
        <v>1</v>
      </c>
      <c r="I87" s="123">
        <f t="shared" ref="I87" si="28">+H87*G87/1000</f>
        <v>4500</v>
      </c>
      <c r="J87" s="61"/>
    </row>
    <row r="88" spans="1:10" s="60" customFormat="1" ht="37.15" customHeight="1">
      <c r="A88" s="180">
        <v>71241200</v>
      </c>
      <c r="B88" s="276" t="s">
        <v>103</v>
      </c>
      <c r="C88" s="276"/>
      <c r="D88" s="276"/>
      <c r="E88" s="58" t="s">
        <v>89</v>
      </c>
      <c r="F88" s="58" t="s">
        <v>87</v>
      </c>
      <c r="G88" s="34">
        <v>4500000</v>
      </c>
      <c r="H88" s="59">
        <v>1</v>
      </c>
      <c r="I88" s="123">
        <f t="shared" ref="I88" si="29">+H88*G88/1000</f>
        <v>4500</v>
      </c>
      <c r="J88" s="61"/>
    </row>
    <row r="89" spans="1:10" s="60" customFormat="1" ht="37.15" customHeight="1">
      <c r="A89" s="180">
        <v>71241200</v>
      </c>
      <c r="B89" s="276" t="s">
        <v>103</v>
      </c>
      <c r="C89" s="276"/>
      <c r="D89" s="276"/>
      <c r="E89" s="58" t="s">
        <v>89</v>
      </c>
      <c r="F89" s="58" t="s">
        <v>87</v>
      </c>
      <c r="G89" s="34">
        <v>4500000</v>
      </c>
      <c r="H89" s="59">
        <v>1</v>
      </c>
      <c r="I89" s="123">
        <f t="shared" ref="I89" si="30">+H89*G89/1000</f>
        <v>4500</v>
      </c>
      <c r="J89" s="61"/>
    </row>
    <row r="90" spans="1:10" s="60" customFormat="1" ht="37.15" customHeight="1">
      <c r="A90" s="180">
        <v>71241200</v>
      </c>
      <c r="B90" s="276" t="s">
        <v>103</v>
      </c>
      <c r="C90" s="276"/>
      <c r="D90" s="276"/>
      <c r="E90" s="58" t="s">
        <v>89</v>
      </c>
      <c r="F90" s="58" t="s">
        <v>87</v>
      </c>
      <c r="G90" s="34">
        <v>4500000</v>
      </c>
      <c r="H90" s="59">
        <v>1</v>
      </c>
      <c r="I90" s="123">
        <f t="shared" ref="I90" si="31">+H90*G90/1000</f>
        <v>4500</v>
      </c>
      <c r="J90" s="61"/>
    </row>
    <row r="91" spans="1:10" s="60" customFormat="1" ht="37.15" customHeight="1">
      <c r="A91" s="180">
        <v>71241200</v>
      </c>
      <c r="B91" s="276" t="s">
        <v>103</v>
      </c>
      <c r="C91" s="276"/>
      <c r="D91" s="276"/>
      <c r="E91" s="58" t="s">
        <v>89</v>
      </c>
      <c r="F91" s="58" t="s">
        <v>87</v>
      </c>
      <c r="G91" s="34">
        <v>4500000</v>
      </c>
      <c r="H91" s="59">
        <v>1</v>
      </c>
      <c r="I91" s="123">
        <f t="shared" ref="I91" si="32">+H91*G91/1000</f>
        <v>4500</v>
      </c>
      <c r="J91" s="61"/>
    </row>
    <row r="92" spans="1:10" s="60" customFormat="1" ht="37.15" customHeight="1">
      <c r="A92" s="180">
        <v>71241200</v>
      </c>
      <c r="B92" s="276" t="s">
        <v>103</v>
      </c>
      <c r="C92" s="276"/>
      <c r="D92" s="276"/>
      <c r="E92" s="58" t="s">
        <v>89</v>
      </c>
      <c r="F92" s="58" t="s">
        <v>87</v>
      </c>
      <c r="G92" s="34">
        <v>4500000</v>
      </c>
      <c r="H92" s="59">
        <v>1</v>
      </c>
      <c r="I92" s="123">
        <f t="shared" ref="I92" si="33">+H92*G92/1000</f>
        <v>4500</v>
      </c>
      <c r="J92" s="61"/>
    </row>
    <row r="93" spans="1:10" s="60" customFormat="1" ht="37.15" customHeight="1">
      <c r="A93" s="180">
        <v>50531140</v>
      </c>
      <c r="B93" s="276" t="s">
        <v>105</v>
      </c>
      <c r="C93" s="276"/>
      <c r="D93" s="276"/>
      <c r="E93" s="58" t="s">
        <v>89</v>
      </c>
      <c r="F93" s="58" t="s">
        <v>87</v>
      </c>
      <c r="G93" s="34">
        <v>300000</v>
      </c>
      <c r="H93" s="59">
        <v>1</v>
      </c>
      <c r="I93" s="123">
        <f>+H93*G93/1000</f>
        <v>300</v>
      </c>
      <c r="J93" s="61"/>
    </row>
    <row r="94" spans="1:10" s="60" customFormat="1" ht="37.15" customHeight="1">
      <c r="A94" s="180">
        <v>50531140</v>
      </c>
      <c r="B94" s="276" t="s">
        <v>105</v>
      </c>
      <c r="C94" s="276"/>
      <c r="D94" s="276"/>
      <c r="E94" s="58" t="s">
        <v>89</v>
      </c>
      <c r="F94" s="58" t="s">
        <v>87</v>
      </c>
      <c r="G94" s="34">
        <v>300000</v>
      </c>
      <c r="H94" s="59">
        <v>1</v>
      </c>
      <c r="I94" s="123">
        <f>+H94*G94/1000</f>
        <v>300</v>
      </c>
      <c r="J94" s="61"/>
    </row>
    <row r="95" spans="1:10" s="60" customFormat="1" ht="37.15" customHeight="1">
      <c r="A95" s="180">
        <v>50531140</v>
      </c>
      <c r="B95" s="276" t="s">
        <v>105</v>
      </c>
      <c r="C95" s="276"/>
      <c r="D95" s="276"/>
      <c r="E95" s="58" t="s">
        <v>89</v>
      </c>
      <c r="F95" s="58" t="s">
        <v>87</v>
      </c>
      <c r="G95" s="34">
        <v>300000</v>
      </c>
      <c r="H95" s="59">
        <v>1</v>
      </c>
      <c r="I95" s="123">
        <f>+H95*G95/1000</f>
        <v>300</v>
      </c>
      <c r="J95" s="61"/>
    </row>
    <row r="96" spans="1:10" s="60" customFormat="1" ht="37.15" customHeight="1">
      <c r="A96" s="180">
        <v>50531140</v>
      </c>
      <c r="B96" s="276" t="s">
        <v>105</v>
      </c>
      <c r="C96" s="276"/>
      <c r="D96" s="276"/>
      <c r="E96" s="58" t="s">
        <v>89</v>
      </c>
      <c r="F96" s="58" t="s">
        <v>87</v>
      </c>
      <c r="G96" s="34">
        <v>300000</v>
      </c>
      <c r="H96" s="59">
        <v>1</v>
      </c>
      <c r="I96" s="123">
        <f t="shared" ref="I96" si="34">+H96*G96/1000</f>
        <v>300</v>
      </c>
      <c r="J96" s="61"/>
    </row>
    <row r="97" spans="1:10" s="60" customFormat="1" ht="37.15" customHeight="1">
      <c r="A97" s="180">
        <v>50531140</v>
      </c>
      <c r="B97" s="276" t="s">
        <v>105</v>
      </c>
      <c r="C97" s="276"/>
      <c r="D97" s="276"/>
      <c r="E97" s="58" t="s">
        <v>89</v>
      </c>
      <c r="F97" s="58" t="s">
        <v>87</v>
      </c>
      <c r="G97" s="34">
        <v>400000</v>
      </c>
      <c r="H97" s="59">
        <v>1</v>
      </c>
      <c r="I97" s="123">
        <f t="shared" ref="I97" si="35">+H97*G97/1000</f>
        <v>400</v>
      </c>
      <c r="J97" s="61"/>
    </row>
    <row r="98" spans="1:10" s="60" customFormat="1" ht="37.15" customHeight="1">
      <c r="A98" s="180">
        <v>50531140</v>
      </c>
      <c r="B98" s="276" t="s">
        <v>105</v>
      </c>
      <c r="C98" s="276"/>
      <c r="D98" s="276"/>
      <c r="E98" s="58" t="s">
        <v>89</v>
      </c>
      <c r="F98" s="58" t="s">
        <v>87</v>
      </c>
      <c r="G98" s="34">
        <v>300000</v>
      </c>
      <c r="H98" s="59">
        <v>1</v>
      </c>
      <c r="I98" s="123">
        <f t="shared" ref="I98" si="36">+H98*G98/1000</f>
        <v>300</v>
      </c>
      <c r="J98" s="61"/>
    </row>
    <row r="99" spans="1:10" s="60" customFormat="1" ht="37.15" customHeight="1">
      <c r="A99" s="180">
        <v>50531140</v>
      </c>
      <c r="B99" s="276" t="s">
        <v>105</v>
      </c>
      <c r="C99" s="276"/>
      <c r="D99" s="276"/>
      <c r="E99" s="58" t="s">
        <v>89</v>
      </c>
      <c r="F99" s="58" t="s">
        <v>87</v>
      </c>
      <c r="G99" s="34">
        <v>300000</v>
      </c>
      <c r="H99" s="59">
        <v>1</v>
      </c>
      <c r="I99" s="123">
        <f t="shared" ref="I99" si="37">+H99*G99/1000</f>
        <v>300</v>
      </c>
      <c r="J99" s="61"/>
    </row>
    <row r="100" spans="1:10" s="60" customFormat="1" ht="37.15" customHeight="1">
      <c r="A100" s="180">
        <v>50531140</v>
      </c>
      <c r="B100" s="276" t="s">
        <v>105</v>
      </c>
      <c r="C100" s="276"/>
      <c r="D100" s="276"/>
      <c r="E100" s="58" t="s">
        <v>89</v>
      </c>
      <c r="F100" s="58" t="s">
        <v>87</v>
      </c>
      <c r="G100" s="34">
        <v>400000</v>
      </c>
      <c r="H100" s="59">
        <v>1</v>
      </c>
      <c r="I100" s="123">
        <f t="shared" ref="I100" si="38">+H100*G100/1000</f>
        <v>400</v>
      </c>
      <c r="J100" s="61"/>
    </row>
    <row r="101" spans="1:10" s="60" customFormat="1" ht="37.15" customHeight="1">
      <c r="A101" s="180">
        <v>50531140</v>
      </c>
      <c r="B101" s="276" t="s">
        <v>105</v>
      </c>
      <c r="C101" s="276"/>
      <c r="D101" s="276"/>
      <c r="E101" s="58" t="s">
        <v>89</v>
      </c>
      <c r="F101" s="58" t="s">
        <v>87</v>
      </c>
      <c r="G101" s="34">
        <v>400000</v>
      </c>
      <c r="H101" s="59">
        <v>1</v>
      </c>
      <c r="I101" s="123">
        <f t="shared" ref="I101" si="39">+H101*G101/1000</f>
        <v>400</v>
      </c>
      <c r="J101" s="61"/>
    </row>
    <row r="102" spans="1:10" s="60" customFormat="1" ht="37.15" customHeight="1">
      <c r="A102" s="180">
        <v>50531140</v>
      </c>
      <c r="B102" s="276" t="s">
        <v>105</v>
      </c>
      <c r="C102" s="276"/>
      <c r="D102" s="276"/>
      <c r="E102" s="58" t="s">
        <v>89</v>
      </c>
      <c r="F102" s="58" t="s">
        <v>87</v>
      </c>
      <c r="G102" s="34">
        <v>400000</v>
      </c>
      <c r="H102" s="59">
        <v>1</v>
      </c>
      <c r="I102" s="123">
        <f t="shared" ref="I102" si="40">+H102*G102/1000</f>
        <v>400</v>
      </c>
      <c r="J102" s="61"/>
    </row>
    <row r="103" spans="1:10" s="60" customFormat="1" ht="37.15" customHeight="1">
      <c r="A103" s="180">
        <v>50531140</v>
      </c>
      <c r="B103" s="276" t="s">
        <v>105</v>
      </c>
      <c r="C103" s="276"/>
      <c r="D103" s="276"/>
      <c r="E103" s="58" t="s">
        <v>89</v>
      </c>
      <c r="F103" s="58" t="s">
        <v>87</v>
      </c>
      <c r="G103" s="34">
        <v>400000</v>
      </c>
      <c r="H103" s="59">
        <v>1</v>
      </c>
      <c r="I103" s="123">
        <f t="shared" ref="I103" si="41">+H103*G103/1000</f>
        <v>400</v>
      </c>
      <c r="J103" s="61"/>
    </row>
    <row r="104" spans="1:10" s="60" customFormat="1" ht="37.15" customHeight="1">
      <c r="A104" s="180">
        <v>50531140</v>
      </c>
      <c r="B104" s="276" t="s">
        <v>105</v>
      </c>
      <c r="C104" s="276"/>
      <c r="D104" s="276"/>
      <c r="E104" s="58" t="s">
        <v>89</v>
      </c>
      <c r="F104" s="58" t="s">
        <v>87</v>
      </c>
      <c r="G104" s="34">
        <v>300000</v>
      </c>
      <c r="H104" s="59">
        <v>1</v>
      </c>
      <c r="I104" s="123">
        <f t="shared" ref="I104" si="42">+H104*G104/1000</f>
        <v>300</v>
      </c>
      <c r="J104" s="61"/>
    </row>
    <row r="105" spans="1:10" s="60" customFormat="1" ht="37.15" customHeight="1">
      <c r="A105" s="180">
        <v>50531140</v>
      </c>
      <c r="B105" s="276" t="s">
        <v>105</v>
      </c>
      <c r="C105" s="276"/>
      <c r="D105" s="276"/>
      <c r="E105" s="58" t="s">
        <v>89</v>
      </c>
      <c r="F105" s="58" t="s">
        <v>87</v>
      </c>
      <c r="G105" s="34">
        <v>300000</v>
      </c>
      <c r="H105" s="59">
        <v>1</v>
      </c>
      <c r="I105" s="123">
        <f t="shared" ref="I105" si="43">+H105*G105/1000</f>
        <v>300</v>
      </c>
      <c r="J105" s="61"/>
    </row>
    <row r="106" spans="1:10" s="60" customFormat="1" ht="37.15" customHeight="1">
      <c r="A106" s="180">
        <v>50531140</v>
      </c>
      <c r="B106" s="276" t="s">
        <v>105</v>
      </c>
      <c r="C106" s="276"/>
      <c r="D106" s="276"/>
      <c r="E106" s="58" t="s">
        <v>89</v>
      </c>
      <c r="F106" s="58" t="s">
        <v>87</v>
      </c>
      <c r="G106" s="34">
        <v>400000</v>
      </c>
      <c r="H106" s="59">
        <v>1</v>
      </c>
      <c r="I106" s="123">
        <f t="shared" ref="I106" si="44">+H106*G106/1000</f>
        <v>400</v>
      </c>
      <c r="J106" s="61"/>
    </row>
    <row r="107" spans="1:10" s="60" customFormat="1" ht="37.15" customHeight="1">
      <c r="A107" s="180">
        <v>50531140</v>
      </c>
      <c r="B107" s="276" t="s">
        <v>105</v>
      </c>
      <c r="C107" s="276"/>
      <c r="D107" s="276"/>
      <c r="E107" s="58" t="s">
        <v>89</v>
      </c>
      <c r="F107" s="58" t="s">
        <v>87</v>
      </c>
      <c r="G107" s="34">
        <v>300000</v>
      </c>
      <c r="H107" s="59">
        <v>1</v>
      </c>
      <c r="I107" s="123">
        <f t="shared" ref="I107" si="45">+H107*G107/1000</f>
        <v>300</v>
      </c>
      <c r="J107" s="61"/>
    </row>
    <row r="108" spans="1:10" s="60" customFormat="1" ht="37.15" customHeight="1">
      <c r="A108" s="180">
        <v>50531140</v>
      </c>
      <c r="B108" s="276" t="s">
        <v>105</v>
      </c>
      <c r="C108" s="276"/>
      <c r="D108" s="276"/>
      <c r="E108" s="58" t="s">
        <v>89</v>
      </c>
      <c r="F108" s="58" t="s">
        <v>87</v>
      </c>
      <c r="G108" s="34">
        <v>300000</v>
      </c>
      <c r="H108" s="59">
        <v>1</v>
      </c>
      <c r="I108" s="123">
        <f t="shared" ref="I108" si="46">+H108*G108/1000</f>
        <v>300</v>
      </c>
      <c r="J108" s="61"/>
    </row>
    <row r="109" spans="1:10" s="60" customFormat="1" ht="37.15" customHeight="1">
      <c r="A109" s="180">
        <v>50531140</v>
      </c>
      <c r="B109" s="276" t="s">
        <v>105</v>
      </c>
      <c r="C109" s="276"/>
      <c r="D109" s="276"/>
      <c r="E109" s="58" t="s">
        <v>89</v>
      </c>
      <c r="F109" s="58" t="s">
        <v>87</v>
      </c>
      <c r="G109" s="34">
        <v>300000</v>
      </c>
      <c r="H109" s="59">
        <v>1</v>
      </c>
      <c r="I109" s="123">
        <f t="shared" ref="I109" si="47">+H109*G109/1000</f>
        <v>300</v>
      </c>
      <c r="J109" s="61"/>
    </row>
    <row r="110" spans="1:10" s="60" customFormat="1" ht="37.15" customHeight="1">
      <c r="A110" s="180">
        <v>50531140</v>
      </c>
      <c r="B110" s="276" t="s">
        <v>105</v>
      </c>
      <c r="C110" s="276"/>
      <c r="D110" s="276"/>
      <c r="E110" s="58" t="s">
        <v>89</v>
      </c>
      <c r="F110" s="58" t="s">
        <v>87</v>
      </c>
      <c r="G110" s="34">
        <v>300000</v>
      </c>
      <c r="H110" s="59">
        <v>1</v>
      </c>
      <c r="I110" s="123">
        <f t="shared" ref="I110" si="48">+H110*G110/1000</f>
        <v>300</v>
      </c>
      <c r="J110" s="61"/>
    </row>
    <row r="111" spans="1:10" s="60" customFormat="1" ht="37.15" customHeight="1">
      <c r="A111" s="180">
        <v>50531140</v>
      </c>
      <c r="B111" s="276" t="s">
        <v>105</v>
      </c>
      <c r="C111" s="276"/>
      <c r="D111" s="276"/>
      <c r="E111" s="58" t="s">
        <v>89</v>
      </c>
      <c r="F111" s="58" t="s">
        <v>87</v>
      </c>
      <c r="G111" s="34">
        <v>300000</v>
      </c>
      <c r="H111" s="59">
        <v>1</v>
      </c>
      <c r="I111" s="123">
        <f t="shared" ref="I111" si="49">+H111*G111/1000</f>
        <v>300</v>
      </c>
      <c r="J111" s="61"/>
    </row>
    <row r="112" spans="1:10" s="60" customFormat="1" ht="37.15" customHeight="1">
      <c r="A112" s="180">
        <v>50531140</v>
      </c>
      <c r="B112" s="276" t="s">
        <v>105</v>
      </c>
      <c r="C112" s="276"/>
      <c r="D112" s="276"/>
      <c r="E112" s="58" t="s">
        <v>89</v>
      </c>
      <c r="F112" s="58" t="s">
        <v>87</v>
      </c>
      <c r="G112" s="34">
        <v>300000</v>
      </c>
      <c r="H112" s="59">
        <v>1</v>
      </c>
      <c r="I112" s="123">
        <f t="shared" ref="I112" si="50">+H112*G112/1000</f>
        <v>300</v>
      </c>
      <c r="J112" s="61"/>
    </row>
  </sheetData>
  <mergeCells count="111">
    <mergeCell ref="A13:H13"/>
    <mergeCell ref="B15:H15"/>
    <mergeCell ref="B16:D16"/>
    <mergeCell ref="D14:H14"/>
    <mergeCell ref="B12:D12"/>
    <mergeCell ref="B24:D24"/>
    <mergeCell ref="B25:D25"/>
    <mergeCell ref="B26:D26"/>
    <mergeCell ref="B33:D33"/>
    <mergeCell ref="B27:D27"/>
    <mergeCell ref="B28:D28"/>
    <mergeCell ref="B29:D29"/>
    <mergeCell ref="B21:D21"/>
    <mergeCell ref="B23:D23"/>
    <mergeCell ref="B22:D22"/>
    <mergeCell ref="B30:D30"/>
    <mergeCell ref="B31:D31"/>
    <mergeCell ref="B32:D32"/>
    <mergeCell ref="B18:D18"/>
    <mergeCell ref="B19:D19"/>
    <mergeCell ref="B20:D20"/>
    <mergeCell ref="B17:D17"/>
    <mergeCell ref="H1:I1"/>
    <mergeCell ref="H2:I2"/>
    <mergeCell ref="H3:I3"/>
    <mergeCell ref="A6:I7"/>
    <mergeCell ref="A10:A11"/>
    <mergeCell ref="B10:D11"/>
    <mergeCell ref="E10:E11"/>
    <mergeCell ref="F10:F11"/>
    <mergeCell ref="G10:G11"/>
    <mergeCell ref="H10:I10"/>
    <mergeCell ref="B36:D36"/>
    <mergeCell ref="B80:D80"/>
    <mergeCell ref="B100:D100"/>
    <mergeCell ref="B81:D81"/>
    <mergeCell ref="B97:D97"/>
    <mergeCell ref="B77:D77"/>
    <mergeCell ref="B78:D78"/>
    <mergeCell ref="B98:D98"/>
    <mergeCell ref="B79:D79"/>
    <mergeCell ref="B96:D96"/>
    <mergeCell ref="B75:D75"/>
    <mergeCell ref="B48:D48"/>
    <mergeCell ref="B74:D74"/>
    <mergeCell ref="B53:D53"/>
    <mergeCell ref="B54:D54"/>
    <mergeCell ref="B50:D50"/>
    <mergeCell ref="B51:D51"/>
    <mergeCell ref="B52:D52"/>
    <mergeCell ref="B41:D41"/>
    <mergeCell ref="B42:D42"/>
    <mergeCell ref="B43:D43"/>
    <mergeCell ref="B44:D44"/>
    <mergeCell ref="B34:D34"/>
    <mergeCell ref="B35:D35"/>
    <mergeCell ref="B45:D45"/>
    <mergeCell ref="B40:D40"/>
    <mergeCell ref="B39:D39"/>
    <mergeCell ref="B38:D38"/>
    <mergeCell ref="B37:D37"/>
    <mergeCell ref="B95:D95"/>
    <mergeCell ref="B46:D46"/>
    <mergeCell ref="B47:D47"/>
    <mergeCell ref="B49:D49"/>
    <mergeCell ref="B93:D93"/>
    <mergeCell ref="B94:D94"/>
    <mergeCell ref="B63:H63"/>
    <mergeCell ref="B66:D66"/>
    <mergeCell ref="B69:D69"/>
    <mergeCell ref="B70:D70"/>
    <mergeCell ref="B67:D67"/>
    <mergeCell ref="B68:D68"/>
    <mergeCell ref="B64:D64"/>
    <mergeCell ref="B65:D65"/>
    <mergeCell ref="B73:D73"/>
    <mergeCell ref="B71:H71"/>
    <mergeCell ref="B72:D72"/>
    <mergeCell ref="B112:D112"/>
    <mergeCell ref="B92:D92"/>
    <mergeCell ref="B59:D59"/>
    <mergeCell ref="B60:D60"/>
    <mergeCell ref="B61:D61"/>
    <mergeCell ref="B62:D62"/>
    <mergeCell ref="B110:D110"/>
    <mergeCell ref="B55:D55"/>
    <mergeCell ref="B56:D56"/>
    <mergeCell ref="B57:D57"/>
    <mergeCell ref="B58:D58"/>
    <mergeCell ref="B91:D91"/>
    <mergeCell ref="B107:D107"/>
    <mergeCell ref="B87:D87"/>
    <mergeCell ref="B88:D88"/>
    <mergeCell ref="B108:D108"/>
    <mergeCell ref="B109:D109"/>
    <mergeCell ref="B89:D89"/>
    <mergeCell ref="B90:D90"/>
    <mergeCell ref="B104:D104"/>
    <mergeCell ref="B105:D105"/>
    <mergeCell ref="B85:D85"/>
    <mergeCell ref="B86:D86"/>
    <mergeCell ref="B106:D106"/>
    <mergeCell ref="B111:D111"/>
    <mergeCell ref="B101:D101"/>
    <mergeCell ref="B102:D102"/>
    <mergeCell ref="B82:D82"/>
    <mergeCell ref="B103:D103"/>
    <mergeCell ref="B83:D83"/>
    <mergeCell ref="B84:D84"/>
    <mergeCell ref="B99:D99"/>
    <mergeCell ref="B76:D76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Հավելված N 1</vt:lpstr>
      <vt:lpstr>Հավելված N 2</vt:lpstr>
      <vt:lpstr>Հավելված N 3</vt:lpstr>
      <vt:lpstr>Հավելված N 4</vt:lpstr>
      <vt:lpstr>Հավելված N 5</vt:lpstr>
      <vt:lpstr>Հավելված N 6</vt:lpstr>
      <vt:lpstr>Հավելված N 7</vt:lpstr>
      <vt:lpstr>'Հավելված N 1'!Print_Area</vt:lpstr>
      <vt:lpstr>'Հավելված N 2'!Print_Area</vt:lpstr>
      <vt:lpstr>'Հավելված N 3'!Print_Area</vt:lpstr>
      <vt:lpstr>'Հավելված N 4'!Print_Area</vt:lpstr>
      <vt:lpstr>'Հավելված N 5'!Print_Area</vt:lpstr>
      <vt:lpstr>'Հավելված N 6'!Print_Area</vt:lpstr>
      <vt:lpstr>'Հավելված N 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keywords>https://mul2.gov.am/tasks/795569/oneclick/havelvatsner.xlsx?token=946eea286dedfeb29284ee2399bfc47d</cp:keywords>
  <cp:lastModifiedBy>Arpine Martirosyan</cp:lastModifiedBy>
  <cp:lastPrinted>2023-05-24T11:58:25Z</cp:lastPrinted>
  <dcterms:created xsi:type="dcterms:W3CDTF">2022-01-04T07:12:58Z</dcterms:created>
  <dcterms:modified xsi:type="dcterms:W3CDTF">2023-05-24T12:07:19Z</dcterms:modified>
</cp:coreProperties>
</file>